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9040" windowHeight="16440" activeTab="18"/>
  </bookViews>
  <sheets>
    <sheet name="Rekapitulace stavby" sheetId="1" r:id="rId1"/>
    <sheet name="01.1 - SO 01.1 kanalizačn..." sheetId="2" r:id="rId2"/>
    <sheet name="01.2 - SO 01.2 kanalizačn..." sheetId="3" r:id="rId3"/>
    <sheet name="01.3 - SO 01.3 kanalizačn..." sheetId="4" r:id="rId4"/>
    <sheet name="01.1.1 - SO 01.1.1 přípoj..." sheetId="5" r:id="rId5"/>
    <sheet name="01.1.2 - SO 01.1.2 nové k..." sheetId="6" r:id="rId6"/>
    <sheet name="01.1.3 - SO 01.1.3 přelož..." sheetId="7" r:id="rId7"/>
    <sheet name="01.1.4 - SO 01.1.4 přípoj..." sheetId="8" r:id="rId8"/>
    <sheet name="01.2.1 - SO 01.2.1 přípoj..." sheetId="9" r:id="rId9"/>
    <sheet name="01.2.2 - SO 01.2.2 nové k..." sheetId="10" r:id="rId10"/>
    <sheet name="01.2.3 - SO 01.2.3 přelož..." sheetId="11" r:id="rId11"/>
    <sheet name="01.2.4 - SO 01.2.4 přípoj..." sheetId="12" r:id="rId12"/>
    <sheet name="01.3.1 - SO 01.3.1 přípoj..." sheetId="13" r:id="rId13"/>
    <sheet name="03 - SO 02 Demontáž stáva..." sheetId="14" r:id="rId14"/>
    <sheet name="04 - OSTATNÍ A VEDLEJŠÍ N..." sheetId="15" r:id="rId15"/>
    <sheet name="05 - Kompletační činnost" sheetId="16" r:id="rId16"/>
    <sheet name="06 - Provozní náklady" sheetId="17" r:id="rId17"/>
    <sheet name="07 - Projektové práce" sheetId="18" r:id="rId18"/>
    <sheet name="08 - Navýšení nákladů pro..." sheetId="19" r:id="rId19"/>
    <sheet name="Pokyny pro vyplnění" sheetId="20" r:id="rId20"/>
  </sheets>
  <definedNames>
    <definedName name="_xlnm._FilterDatabase" localSheetId="1" hidden="1">'01.1 - SO 01.1 kanalizačn...'!$C$91:$K$311</definedName>
    <definedName name="_xlnm._FilterDatabase" localSheetId="4" hidden="1">'01.1.1 - SO 01.1.1 přípoj...'!$C$90:$K$441</definedName>
    <definedName name="_xlnm._FilterDatabase" localSheetId="5" hidden="1">'01.1.2 - SO 01.1.2 nové k...'!$C$90:$K$250</definedName>
    <definedName name="_xlnm._FilterDatabase" localSheetId="6" hidden="1">'01.1.3 - SO 01.1.3 přelož...'!$C$90:$K$379</definedName>
    <definedName name="_xlnm._FilterDatabase" localSheetId="7" hidden="1">'01.1.4 - SO 01.1.4 přípoj...'!$C$90:$K$310</definedName>
    <definedName name="_xlnm._FilterDatabase" localSheetId="2" hidden="1">'01.2 - SO 01.2 kanalizačn...'!$C$91:$K$263</definedName>
    <definedName name="_xlnm._FilterDatabase" localSheetId="8" hidden="1">'01.2.1 - SO 01.2.1 přípoj...'!$C$90:$K$339</definedName>
    <definedName name="_xlnm._FilterDatabase" localSheetId="9" hidden="1">'01.2.2 - SO 01.2.2 nové k...'!$C$90:$K$230</definedName>
    <definedName name="_xlnm._FilterDatabase" localSheetId="10" hidden="1">'01.2.3 - SO 01.2.3 přelož...'!$C$90:$K$398</definedName>
    <definedName name="_xlnm._FilterDatabase" localSheetId="11" hidden="1">'01.2.4 - SO 01.2.4 přípoj...'!$C$90:$K$307</definedName>
    <definedName name="_xlnm._FilterDatabase" localSheetId="3" hidden="1">'01.3 - SO 01.3 kanalizačn...'!$C$91:$K$270</definedName>
    <definedName name="_xlnm._FilterDatabase" localSheetId="12" hidden="1">'01.3.1 - SO 01.3.1 přípoj...'!$C$90:$K$365</definedName>
    <definedName name="_xlnm._FilterDatabase" localSheetId="13" hidden="1">'03 - SO 02 Demontáž stáva...'!$C$79:$K$114</definedName>
    <definedName name="_xlnm._FilterDatabase" localSheetId="14" hidden="1">'04 - OSTATNÍ A VEDLEJŠÍ N...'!$C$77:$K$112</definedName>
    <definedName name="_xlnm._FilterDatabase" localSheetId="15" hidden="1">'05 - Kompletační činnost'!$C$75:$K$77</definedName>
    <definedName name="_xlnm._FilterDatabase" localSheetId="16" hidden="1">'06 - Provozní náklady'!$C$75:$K$77</definedName>
    <definedName name="_xlnm._FilterDatabase" localSheetId="17" hidden="1">'07 - Projektové práce'!$C$75:$K$77</definedName>
    <definedName name="_xlnm._FilterDatabase" localSheetId="18" hidden="1">'08 - Navýšení nákladů pro...'!$C$76:$K$85</definedName>
    <definedName name="_xlnm.Print_Titles" localSheetId="1">'01.1 - SO 01.1 kanalizačn...'!$91:$91</definedName>
    <definedName name="_xlnm.Print_Titles" localSheetId="4">'01.1.1 - SO 01.1.1 přípoj...'!$90:$90</definedName>
    <definedName name="_xlnm.Print_Titles" localSheetId="5">'01.1.2 - SO 01.1.2 nové k...'!$90:$90</definedName>
    <definedName name="_xlnm.Print_Titles" localSheetId="6">'01.1.3 - SO 01.1.3 přelož...'!$90:$90</definedName>
    <definedName name="_xlnm.Print_Titles" localSheetId="7">'01.1.4 - SO 01.1.4 přípoj...'!$90:$90</definedName>
    <definedName name="_xlnm.Print_Titles" localSheetId="2">'01.2 - SO 01.2 kanalizačn...'!$91:$91</definedName>
    <definedName name="_xlnm.Print_Titles" localSheetId="8">'01.2.1 - SO 01.2.1 přípoj...'!$90:$90</definedName>
    <definedName name="_xlnm.Print_Titles" localSheetId="9">'01.2.2 - SO 01.2.2 nové k...'!$90:$90</definedName>
    <definedName name="_xlnm.Print_Titles" localSheetId="10">'01.2.3 - SO 01.2.3 přelož...'!$90:$90</definedName>
    <definedName name="_xlnm.Print_Titles" localSheetId="11">'01.2.4 - SO 01.2.4 přípoj...'!$90:$90</definedName>
    <definedName name="_xlnm.Print_Titles" localSheetId="3">'01.3 - SO 01.3 kanalizačn...'!$91:$91</definedName>
    <definedName name="_xlnm.Print_Titles" localSheetId="12">'01.3.1 - SO 01.3.1 přípoj...'!$90:$90</definedName>
    <definedName name="_xlnm.Print_Titles" localSheetId="13">'03 - SO 02 Demontáž stáva...'!$79:$79</definedName>
    <definedName name="_xlnm.Print_Titles" localSheetId="14">'04 - OSTATNÍ A VEDLEJŠÍ N...'!$77:$77</definedName>
    <definedName name="_xlnm.Print_Titles" localSheetId="15">'05 - Kompletační činnost'!$75:$75</definedName>
    <definedName name="_xlnm.Print_Titles" localSheetId="16">'06 - Provozní náklady'!$75:$75</definedName>
    <definedName name="_xlnm.Print_Titles" localSheetId="17">'07 - Projektové práce'!$75:$75</definedName>
    <definedName name="_xlnm.Print_Titles" localSheetId="18">'08 - Navýšení nákladů pro...'!$76:$76</definedName>
    <definedName name="_xlnm.Print_Titles" localSheetId="0">'Rekapitulace stavby'!$49:$49</definedName>
    <definedName name="_xlnm.Print_Area" localSheetId="1">'01.1 - SO 01.1 kanalizačn...'!$C$4:$J$38,'01.1 - SO 01.1 kanalizačn...'!$C$44:$J$71,'01.1 - SO 01.1 kanalizačn...'!$C$77:$K$311</definedName>
    <definedName name="_xlnm.Print_Area" localSheetId="4">'01.1.1 - SO 01.1.1 přípoj...'!$C$4:$J$38,'01.1.1 - SO 01.1.1 přípoj...'!$C$44:$J$70,'01.1.1 - SO 01.1.1 přípoj...'!$C$76:$K$441</definedName>
    <definedName name="_xlnm.Print_Area" localSheetId="5">'01.1.2 - SO 01.1.2 nové k...'!$C$4:$J$38,'01.1.2 - SO 01.1.2 nové k...'!$C$44:$J$70,'01.1.2 - SO 01.1.2 nové k...'!$C$76:$K$250</definedName>
    <definedName name="_xlnm.Print_Area" localSheetId="6">'01.1.3 - SO 01.1.3 přelož...'!$C$4:$J$38,'01.1.3 - SO 01.1.3 přelož...'!$C$44:$J$70,'01.1.3 - SO 01.1.3 přelož...'!$C$76:$K$379</definedName>
    <definedName name="_xlnm.Print_Area" localSheetId="7">'01.1.4 - SO 01.1.4 přípoj...'!$C$4:$J$38,'01.1.4 - SO 01.1.4 přípoj...'!$C$44:$J$70,'01.1.4 - SO 01.1.4 přípoj...'!$C$76:$K$310</definedName>
    <definedName name="_xlnm.Print_Area" localSheetId="2">'01.2 - SO 01.2 kanalizačn...'!$C$4:$J$38,'01.2 - SO 01.2 kanalizačn...'!$C$44:$J$71,'01.2 - SO 01.2 kanalizačn...'!$C$77:$K$263</definedName>
    <definedName name="_xlnm.Print_Area" localSheetId="8">'01.2.1 - SO 01.2.1 přípoj...'!$C$4:$J$38,'01.2.1 - SO 01.2.1 přípoj...'!$C$44:$J$70,'01.2.1 - SO 01.2.1 přípoj...'!$C$76:$K$339</definedName>
    <definedName name="_xlnm.Print_Area" localSheetId="9">'01.2.2 - SO 01.2.2 nové k...'!$C$4:$J$38,'01.2.2 - SO 01.2.2 nové k...'!$C$44:$J$70,'01.2.2 - SO 01.2.2 nové k...'!$C$76:$K$230</definedName>
    <definedName name="_xlnm.Print_Area" localSheetId="10">'01.2.3 - SO 01.2.3 přelož...'!$C$4:$J$38,'01.2.3 - SO 01.2.3 přelož...'!$C$44:$J$70,'01.2.3 - SO 01.2.3 přelož...'!$C$76:$K$398</definedName>
    <definedName name="_xlnm.Print_Area" localSheetId="11">'01.2.4 - SO 01.2.4 přípoj...'!$C$4:$J$38,'01.2.4 - SO 01.2.4 přípoj...'!$C$44:$J$70,'01.2.4 - SO 01.2.4 přípoj...'!$C$76:$K$307</definedName>
    <definedName name="_xlnm.Print_Area" localSheetId="3">'01.3 - SO 01.3 kanalizačn...'!$C$4:$J$38,'01.3 - SO 01.3 kanalizačn...'!$C$44:$J$71,'01.3 - SO 01.3 kanalizačn...'!$C$77:$K$270</definedName>
    <definedName name="_xlnm.Print_Area" localSheetId="12">'01.3.1 - SO 01.3.1 přípoj...'!$C$4:$J$38,'01.3.1 - SO 01.3.1 přípoj...'!$C$44:$J$70,'01.3.1 - SO 01.3.1 přípoj...'!$C$76:$K$365</definedName>
    <definedName name="_xlnm.Print_Area" localSheetId="13">'03 - SO 02 Demontáž stáva...'!$C$4:$J$36,'03 - SO 02 Demontáž stáva...'!$C$42:$J$61,'03 - SO 02 Demontáž stáva...'!$C$67:$K$114</definedName>
    <definedName name="_xlnm.Print_Area" localSheetId="14">'04 - OSTATNÍ A VEDLEJŠÍ N...'!$C$4:$J$36,'04 - OSTATNÍ A VEDLEJŠÍ N...'!$C$42:$J$59,'04 - OSTATNÍ A VEDLEJŠÍ N...'!$C$65:$K$112</definedName>
    <definedName name="_xlnm.Print_Area" localSheetId="15">'05 - Kompletační činnost'!$C$4:$J$36,'05 - Kompletační činnost'!$C$42:$J$57,'05 - Kompletační činnost'!$C$63:$K$77</definedName>
    <definedName name="_xlnm.Print_Area" localSheetId="16">'06 - Provozní náklady'!$C$4:$J$36,'06 - Provozní náklady'!$C$42:$J$57,'06 - Provozní náklady'!$C$63:$K$77</definedName>
    <definedName name="_xlnm.Print_Area" localSheetId="17">'07 - Projektové práce'!$C$4:$J$36,'07 - Projektové práce'!$C$42:$J$57,'07 - Projektové práce'!$C$63:$K$77</definedName>
    <definedName name="_xlnm.Print_Area" localSheetId="18">'08 - Navýšení nákladů pro...'!$C$4:$J$36,'08 - Navýšení nákladů pro...'!$C$42:$J$58,'08 - Navýšení nákladů pro...'!$C$64:$K$85</definedName>
    <definedName name="_xlnm.Print_Area" localSheetId="19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stavby'!$C$39:$AQ$72</definedName>
  </definedNames>
  <calcPr calcId="145621"/>
</workbook>
</file>

<file path=xl/calcChain.xml><?xml version="1.0" encoding="utf-8"?>
<calcChain xmlns="http://schemas.openxmlformats.org/spreadsheetml/2006/main">
  <c r="AY71" i="1" l="1"/>
  <c r="AX71" i="1"/>
  <c r="BI79" i="19"/>
  <c r="F34" i="19"/>
  <c r="BD71" i="1"/>
  <c r="BH79" i="19"/>
  <c r="F33" i="19" s="1"/>
  <c r="BC71" i="1" s="1"/>
  <c r="BG79" i="19"/>
  <c r="F32" i="19" s="1"/>
  <c r="BB71" i="1" s="1"/>
  <c r="BF79" i="19"/>
  <c r="F31" i="19" s="1"/>
  <c r="BA71" i="1" s="1"/>
  <c r="J31" i="19"/>
  <c r="AW71" i="1" s="1"/>
  <c r="T79" i="19"/>
  <c r="T78" i="19" s="1"/>
  <c r="T77" i="19" s="1"/>
  <c r="R79" i="19"/>
  <c r="R78" i="19"/>
  <c r="R77" i="19" s="1"/>
  <c r="P79" i="19"/>
  <c r="P78" i="19"/>
  <c r="P77" i="19"/>
  <c r="AU71" i="1" s="1"/>
  <c r="BK79" i="19"/>
  <c r="BK78" i="19"/>
  <c r="BK77" i="19" s="1"/>
  <c r="J77" i="19" s="1"/>
  <c r="J56" i="19" s="1"/>
  <c r="J78" i="19"/>
  <c r="J27" i="19"/>
  <c r="J79" i="19"/>
  <c r="BE79" i="19"/>
  <c r="F30" i="19" s="1"/>
  <c r="AZ71" i="1" s="1"/>
  <c r="J30" i="19"/>
  <c r="AV71" i="1" s="1"/>
  <c r="J57" i="19"/>
  <c r="J73" i="19"/>
  <c r="F73" i="19"/>
  <c r="F71" i="19"/>
  <c r="E69" i="19"/>
  <c r="J51" i="19"/>
  <c r="F51" i="19"/>
  <c r="F49" i="19"/>
  <c r="E47" i="19"/>
  <c r="J18" i="19"/>
  <c r="E18" i="19"/>
  <c r="F52" i="19" s="1"/>
  <c r="F74" i="19"/>
  <c r="J17" i="19"/>
  <c r="J12" i="19"/>
  <c r="J49" i="19" s="1"/>
  <c r="J71" i="19"/>
  <c r="E7" i="19"/>
  <c r="E67" i="19"/>
  <c r="E45" i="19"/>
  <c r="AY70" i="1"/>
  <c r="AX70" i="1"/>
  <c r="BI77" i="18"/>
  <c r="F34" i="18"/>
  <c r="BD70" i="1" s="1"/>
  <c r="BH77" i="18"/>
  <c r="F33" i="18"/>
  <c r="BC70" i="1"/>
  <c r="BG77" i="18"/>
  <c r="F32" i="18"/>
  <c r="BB70" i="1"/>
  <c r="BF77" i="18"/>
  <c r="T77" i="18"/>
  <c r="T76" i="18"/>
  <c r="R77" i="18"/>
  <c r="R76" i="18"/>
  <c r="P77" i="18"/>
  <c r="P76" i="18"/>
  <c r="AU70" i="1"/>
  <c r="BK77" i="18"/>
  <c r="BK76" i="18" s="1"/>
  <c r="J76" i="18" s="1"/>
  <c r="J77" i="18"/>
  <c r="BE77" i="18"/>
  <c r="F30" i="18" s="1"/>
  <c r="AZ70" i="1" s="1"/>
  <c r="J30" i="18"/>
  <c r="AV70" i="1" s="1"/>
  <c r="J72" i="18"/>
  <c r="F72" i="18"/>
  <c r="F70" i="18"/>
  <c r="E68" i="18"/>
  <c r="J51" i="18"/>
  <c r="F51" i="18"/>
  <c r="F49" i="18"/>
  <c r="E47" i="18"/>
  <c r="J18" i="18"/>
  <c r="E18" i="18"/>
  <c r="F73" i="18"/>
  <c r="F52" i="18"/>
  <c r="J17" i="18"/>
  <c r="J12" i="18"/>
  <c r="J70" i="18"/>
  <c r="J49" i="18"/>
  <c r="E7" i="18"/>
  <c r="E66" i="18" s="1"/>
  <c r="E45" i="18"/>
  <c r="AY69" i="1"/>
  <c r="AX69" i="1"/>
  <c r="BI77" i="17"/>
  <c r="F34" i="17"/>
  <c r="BD69" i="1"/>
  <c r="BH77" i="17"/>
  <c r="F33" i="17" s="1"/>
  <c r="BC69" i="1" s="1"/>
  <c r="BG77" i="17"/>
  <c r="F32" i="17" s="1"/>
  <c r="BB69" i="1" s="1"/>
  <c r="BF77" i="17"/>
  <c r="F31" i="17" s="1"/>
  <c r="BA69" i="1" s="1"/>
  <c r="J31" i="17"/>
  <c r="AW69" i="1" s="1"/>
  <c r="T77" i="17"/>
  <c r="T76" i="17" s="1"/>
  <c r="R77" i="17"/>
  <c r="R76" i="17"/>
  <c r="P77" i="17"/>
  <c r="P76" i="17" s="1"/>
  <c r="AU69" i="1" s="1"/>
  <c r="BK77" i="17"/>
  <c r="BK76" i="17"/>
  <c r="J76" i="17" s="1"/>
  <c r="J77" i="17"/>
  <c r="BE77" i="17"/>
  <c r="J30" i="17"/>
  <c r="AV69" i="1"/>
  <c r="F30" i="17"/>
  <c r="AZ69" i="1" s="1"/>
  <c r="J72" i="17"/>
  <c r="F72" i="17"/>
  <c r="F70" i="17"/>
  <c r="E68" i="17"/>
  <c r="J51" i="17"/>
  <c r="F51" i="17"/>
  <c r="F49" i="17"/>
  <c r="E47" i="17"/>
  <c r="J18" i="17"/>
  <c r="E18" i="17"/>
  <c r="F73" i="17" s="1"/>
  <c r="F52" i="17"/>
  <c r="J17" i="17"/>
  <c r="J12" i="17"/>
  <c r="J70" i="17" s="1"/>
  <c r="J49" i="17"/>
  <c r="E7" i="17"/>
  <c r="AY68" i="1"/>
  <c r="AX68" i="1"/>
  <c r="BI77" i="16"/>
  <c r="F34" i="16" s="1"/>
  <c r="BD68" i="1" s="1"/>
  <c r="BH77" i="16"/>
  <c r="F33" i="16" s="1"/>
  <c r="BC68" i="1" s="1"/>
  <c r="BG77" i="16"/>
  <c r="F32" i="16"/>
  <c r="BB68" i="1" s="1"/>
  <c r="BF77" i="16"/>
  <c r="J31" i="16"/>
  <c r="AW68" i="1"/>
  <c r="F31" i="16"/>
  <c r="BA68" i="1" s="1"/>
  <c r="T77" i="16"/>
  <c r="T76" i="16"/>
  <c r="R77" i="16"/>
  <c r="R76" i="16" s="1"/>
  <c r="P77" i="16"/>
  <c r="P76" i="16"/>
  <c r="AU68" i="1" s="1"/>
  <c r="BK77" i="16"/>
  <c r="BK76" i="16"/>
  <c r="J76" i="16"/>
  <c r="J77" i="16"/>
  <c r="BE77" i="16" s="1"/>
  <c r="J30" i="16" s="1"/>
  <c r="AV68" i="1" s="1"/>
  <c r="F30" i="16"/>
  <c r="AZ68" i="1" s="1"/>
  <c r="J72" i="16"/>
  <c r="F72" i="16"/>
  <c r="F70" i="16"/>
  <c r="E68" i="16"/>
  <c r="J51" i="16"/>
  <c r="F51" i="16"/>
  <c r="F49" i="16"/>
  <c r="E47" i="16"/>
  <c r="J18" i="16"/>
  <c r="E18" i="16"/>
  <c r="J17" i="16"/>
  <c r="J12" i="16"/>
  <c r="E7" i="16"/>
  <c r="E45" i="16" s="1"/>
  <c r="E66" i="16"/>
  <c r="AY67" i="1"/>
  <c r="AX67" i="1"/>
  <c r="BI112" i="15"/>
  <c r="BH112" i="15"/>
  <c r="BG112" i="15"/>
  <c r="BF112" i="15"/>
  <c r="T112" i="15"/>
  <c r="R112" i="15"/>
  <c r="P112" i="15"/>
  <c r="BK112" i="15"/>
  <c r="J112" i="15"/>
  <c r="BE112" i="15" s="1"/>
  <c r="BI110" i="15"/>
  <c r="BH110" i="15"/>
  <c r="BG110" i="15"/>
  <c r="BF110" i="15"/>
  <c r="T110" i="15"/>
  <c r="R110" i="15"/>
  <c r="P110" i="15"/>
  <c r="BK110" i="15"/>
  <c r="J110" i="15"/>
  <c r="BE110" i="15"/>
  <c r="BI108" i="15"/>
  <c r="BH108" i="15"/>
  <c r="BG108" i="15"/>
  <c r="BF108" i="15"/>
  <c r="T108" i="15"/>
  <c r="R108" i="15"/>
  <c r="P108" i="15"/>
  <c r="BK108" i="15"/>
  <c r="J108" i="15"/>
  <c r="BE108" i="15" s="1"/>
  <c r="BI106" i="15"/>
  <c r="BH106" i="15"/>
  <c r="BG106" i="15"/>
  <c r="BF106" i="15"/>
  <c r="T106" i="15"/>
  <c r="R106" i="15"/>
  <c r="P106" i="15"/>
  <c r="BK106" i="15"/>
  <c r="J106" i="15"/>
  <c r="BE106" i="15"/>
  <c r="BI105" i="15"/>
  <c r="BH105" i="15"/>
  <c r="BG105" i="15"/>
  <c r="BF105" i="15"/>
  <c r="T105" i="15"/>
  <c r="R105" i="15"/>
  <c r="P105" i="15"/>
  <c r="BK105" i="15"/>
  <c r="J105" i="15"/>
  <c r="BE105" i="15" s="1"/>
  <c r="BI104" i="15"/>
  <c r="BH104" i="15"/>
  <c r="BG104" i="15"/>
  <c r="BF104" i="15"/>
  <c r="T104" i="15"/>
  <c r="R104" i="15"/>
  <c r="P104" i="15"/>
  <c r="BK104" i="15"/>
  <c r="J104" i="15"/>
  <c r="BE104" i="15"/>
  <c r="BI103" i="15"/>
  <c r="BH103" i="15"/>
  <c r="BG103" i="15"/>
  <c r="BF103" i="15"/>
  <c r="T103" i="15"/>
  <c r="R103" i="15"/>
  <c r="P103" i="15"/>
  <c r="BK103" i="15"/>
  <c r="J103" i="15"/>
  <c r="BE103" i="15" s="1"/>
  <c r="BI101" i="15"/>
  <c r="BH101" i="15"/>
  <c r="BG101" i="15"/>
  <c r="BF101" i="15"/>
  <c r="T101" i="15"/>
  <c r="R101" i="15"/>
  <c r="P101" i="15"/>
  <c r="BK101" i="15"/>
  <c r="J101" i="15"/>
  <c r="BE101" i="15"/>
  <c r="BI99" i="15"/>
  <c r="BH99" i="15"/>
  <c r="BG99" i="15"/>
  <c r="BF99" i="15"/>
  <c r="T99" i="15"/>
  <c r="R99" i="15"/>
  <c r="P99" i="15"/>
  <c r="BK99" i="15"/>
  <c r="J99" i="15"/>
  <c r="BE99" i="15" s="1"/>
  <c r="BI98" i="15"/>
  <c r="BH98" i="15"/>
  <c r="BG98" i="15"/>
  <c r="BF98" i="15"/>
  <c r="T98" i="15"/>
  <c r="R98" i="15"/>
  <c r="P98" i="15"/>
  <c r="BK98" i="15"/>
  <c r="J98" i="15"/>
  <c r="BE98" i="15"/>
  <c r="BI96" i="15"/>
  <c r="BH96" i="15"/>
  <c r="BG96" i="15"/>
  <c r="BF96" i="15"/>
  <c r="T96" i="15"/>
  <c r="R96" i="15"/>
  <c r="R95" i="15"/>
  <c r="P96" i="15"/>
  <c r="BK96" i="15"/>
  <c r="BK95" i="15"/>
  <c r="J95" i="15"/>
  <c r="J58" i="15" s="1"/>
  <c r="J96" i="15"/>
  <c r="BE96" i="15"/>
  <c r="BI94" i="15"/>
  <c r="BH94" i="15"/>
  <c r="BG94" i="15"/>
  <c r="BF94" i="15"/>
  <c r="T94" i="15"/>
  <c r="R94" i="15"/>
  <c r="P94" i="15"/>
  <c r="BK94" i="15"/>
  <c r="J94" i="15"/>
  <c r="BE94" i="15" s="1"/>
  <c r="BI93" i="15"/>
  <c r="BH93" i="15"/>
  <c r="BG93" i="15"/>
  <c r="BF93" i="15"/>
  <c r="T93" i="15"/>
  <c r="R93" i="15"/>
  <c r="P93" i="15"/>
  <c r="BK93" i="15"/>
  <c r="J93" i="15"/>
  <c r="BE93" i="15"/>
  <c r="BI91" i="15"/>
  <c r="BH91" i="15"/>
  <c r="BG91" i="15"/>
  <c r="BF91" i="15"/>
  <c r="T91" i="15"/>
  <c r="R91" i="15"/>
  <c r="P91" i="15"/>
  <c r="BK91" i="15"/>
  <c r="J91" i="15"/>
  <c r="BE91" i="15" s="1"/>
  <c r="BI89" i="15"/>
  <c r="BH89" i="15"/>
  <c r="BG89" i="15"/>
  <c r="BF89" i="15"/>
  <c r="T89" i="15"/>
  <c r="R89" i="15"/>
  <c r="P89" i="15"/>
  <c r="BK89" i="15"/>
  <c r="J89" i="15"/>
  <c r="BE89" i="15"/>
  <c r="BI87" i="15"/>
  <c r="BH87" i="15"/>
  <c r="BG87" i="15"/>
  <c r="BF87" i="15"/>
  <c r="T87" i="15"/>
  <c r="R87" i="15"/>
  <c r="P87" i="15"/>
  <c r="BK87" i="15"/>
  <c r="J87" i="15"/>
  <c r="BE87" i="15" s="1"/>
  <c r="BI85" i="15"/>
  <c r="BH85" i="15"/>
  <c r="BG85" i="15"/>
  <c r="BF85" i="15"/>
  <c r="T85" i="15"/>
  <c r="R85" i="15"/>
  <c r="P85" i="15"/>
  <c r="BK85" i="15"/>
  <c r="J85" i="15"/>
  <c r="BE85" i="15"/>
  <c r="BI84" i="15"/>
  <c r="BH84" i="15"/>
  <c r="BG84" i="15"/>
  <c r="BF84" i="15"/>
  <c r="T84" i="15"/>
  <c r="R84" i="15"/>
  <c r="P84" i="15"/>
  <c r="BK84" i="15"/>
  <c r="J84" i="15"/>
  <c r="BE84" i="15" s="1"/>
  <c r="BI82" i="15"/>
  <c r="BH82" i="15"/>
  <c r="BG82" i="15"/>
  <c r="BF82" i="15"/>
  <c r="T82" i="15"/>
  <c r="R82" i="15"/>
  <c r="P82" i="15"/>
  <c r="BK82" i="15"/>
  <c r="J82" i="15"/>
  <c r="BE82" i="15"/>
  <c r="BI81" i="15"/>
  <c r="BH81" i="15"/>
  <c r="BG81" i="15"/>
  <c r="BF81" i="15"/>
  <c r="T81" i="15"/>
  <c r="R81" i="15"/>
  <c r="P81" i="15"/>
  <c r="BK81" i="15"/>
  <c r="J81" i="15"/>
  <c r="BE81" i="15" s="1"/>
  <c r="BI80" i="15"/>
  <c r="BH80" i="15"/>
  <c r="F33" i="15" s="1"/>
  <c r="BC67" i="1" s="1"/>
  <c r="BG80" i="15"/>
  <c r="F32" i="15" s="1"/>
  <c r="BB67" i="1" s="1"/>
  <c r="BF80" i="15"/>
  <c r="F31" i="15" s="1"/>
  <c r="BA67" i="1" s="1"/>
  <c r="T80" i="15"/>
  <c r="R80" i="15"/>
  <c r="R79" i="15"/>
  <c r="R78" i="15" s="1"/>
  <c r="P80" i="15"/>
  <c r="BK80" i="15"/>
  <c r="BK79" i="15" s="1"/>
  <c r="J80" i="15"/>
  <c r="BE80" i="15" s="1"/>
  <c r="J74" i="15"/>
  <c r="F74" i="15"/>
  <c r="F72" i="15"/>
  <c r="E70" i="15"/>
  <c r="J51" i="15"/>
  <c r="F51" i="15"/>
  <c r="F49" i="15"/>
  <c r="E47" i="15"/>
  <c r="J18" i="15"/>
  <c r="E18" i="15"/>
  <c r="F52" i="15" s="1"/>
  <c r="F75" i="15"/>
  <c r="J17" i="15"/>
  <c r="J12" i="15"/>
  <c r="J49" i="15" s="1"/>
  <c r="J72" i="15"/>
  <c r="E7" i="15"/>
  <c r="E68" i="15" s="1"/>
  <c r="E45" i="15"/>
  <c r="AY66" i="1"/>
  <c r="AX66" i="1"/>
  <c r="BI113" i="14"/>
  <c r="BH113" i="14"/>
  <c r="BG113" i="14"/>
  <c r="BF113" i="14"/>
  <c r="T113" i="14"/>
  <c r="R113" i="14"/>
  <c r="P113" i="14"/>
  <c r="BK113" i="14"/>
  <c r="J113" i="14"/>
  <c r="BE113" i="14"/>
  <c r="BI111" i="14"/>
  <c r="BH111" i="14"/>
  <c r="BG111" i="14"/>
  <c r="BF111" i="14"/>
  <c r="T111" i="14"/>
  <c r="R111" i="14"/>
  <c r="P111" i="14"/>
  <c r="BK111" i="14"/>
  <c r="J111" i="14"/>
  <c r="BE111" i="14"/>
  <c r="BI109" i="14"/>
  <c r="BH109" i="14"/>
  <c r="BG109" i="14"/>
  <c r="BF109" i="14"/>
  <c r="T109" i="14"/>
  <c r="R109" i="14"/>
  <c r="P109" i="14"/>
  <c r="BK109" i="14"/>
  <c r="J109" i="14"/>
  <c r="BE109" i="14"/>
  <c r="BI106" i="14"/>
  <c r="BH106" i="14"/>
  <c r="BG106" i="14"/>
  <c r="BF106" i="14"/>
  <c r="T106" i="14"/>
  <c r="R106" i="14"/>
  <c r="P106" i="14"/>
  <c r="BK106" i="14"/>
  <c r="J106" i="14"/>
  <c r="BE106" i="14"/>
  <c r="BI100" i="14"/>
  <c r="BH100" i="14"/>
  <c r="BG100" i="14"/>
  <c r="BF100" i="14"/>
  <c r="T100" i="14"/>
  <c r="T99" i="14"/>
  <c r="T98" i="14" s="1"/>
  <c r="R100" i="14"/>
  <c r="R99" i="14" s="1"/>
  <c r="R98" i="14" s="1"/>
  <c r="P100" i="14"/>
  <c r="P99" i="14"/>
  <c r="P98" i="14" s="1"/>
  <c r="BK100" i="14"/>
  <c r="BK99" i="14" s="1"/>
  <c r="J100" i="14"/>
  <c r="BE100" i="14"/>
  <c r="BI95" i="14"/>
  <c r="BH95" i="14"/>
  <c r="BG95" i="14"/>
  <c r="BF95" i="14"/>
  <c r="T95" i="14"/>
  <c r="R95" i="14"/>
  <c r="P95" i="14"/>
  <c r="BK95" i="14"/>
  <c r="J95" i="14"/>
  <c r="BE95" i="14"/>
  <c r="BI93" i="14"/>
  <c r="BH93" i="14"/>
  <c r="BG93" i="14"/>
  <c r="BF93" i="14"/>
  <c r="T93" i="14"/>
  <c r="R93" i="14"/>
  <c r="P93" i="14"/>
  <c r="BK93" i="14"/>
  <c r="J93" i="14"/>
  <c r="BE93" i="14"/>
  <c r="BI91" i="14"/>
  <c r="BH91" i="14"/>
  <c r="BG91" i="14"/>
  <c r="BF91" i="14"/>
  <c r="T91" i="14"/>
  <c r="R91" i="14"/>
  <c r="P91" i="14"/>
  <c r="BK91" i="14"/>
  <c r="J91" i="14"/>
  <c r="BE91" i="14"/>
  <c r="BI89" i="14"/>
  <c r="BH89" i="14"/>
  <c r="BG89" i="14"/>
  <c r="BF89" i="14"/>
  <c r="T89" i="14"/>
  <c r="R89" i="14"/>
  <c r="P89" i="14"/>
  <c r="BK89" i="14"/>
  <c r="J89" i="14"/>
  <c r="BE89" i="14"/>
  <c r="BI87" i="14"/>
  <c r="BH87" i="14"/>
  <c r="BG87" i="14"/>
  <c r="BF87" i="14"/>
  <c r="T87" i="14"/>
  <c r="R87" i="14"/>
  <c r="P87" i="14"/>
  <c r="BK87" i="14"/>
  <c r="J87" i="14"/>
  <c r="BE87" i="14"/>
  <c r="BI85" i="14"/>
  <c r="BH85" i="14"/>
  <c r="BG85" i="14"/>
  <c r="BF85" i="14"/>
  <c r="T85" i="14"/>
  <c r="R85" i="14"/>
  <c r="R82" i="14" s="1"/>
  <c r="R81" i="14" s="1"/>
  <c r="R80" i="14" s="1"/>
  <c r="P85" i="14"/>
  <c r="BK85" i="14"/>
  <c r="J85" i="14"/>
  <c r="BE85" i="14"/>
  <c r="J30" i="14" s="1"/>
  <c r="AV66" i="1" s="1"/>
  <c r="BI83" i="14"/>
  <c r="F34" i="14"/>
  <c r="BD66" i="1" s="1"/>
  <c r="BH83" i="14"/>
  <c r="BG83" i="14"/>
  <c r="F32" i="14"/>
  <c r="BB66" i="1" s="1"/>
  <c r="BF83" i="14"/>
  <c r="T83" i="14"/>
  <c r="T82" i="14"/>
  <c r="R83" i="14"/>
  <c r="P83" i="14"/>
  <c r="P82" i="14"/>
  <c r="BK83" i="14"/>
  <c r="J83" i="14"/>
  <c r="BE83" i="14"/>
  <c r="J76" i="14"/>
  <c r="F76" i="14"/>
  <c r="F74" i="14"/>
  <c r="E72" i="14"/>
  <c r="J51" i="14"/>
  <c r="F51" i="14"/>
  <c r="F49" i="14"/>
  <c r="E47" i="14"/>
  <c r="J18" i="14"/>
  <c r="E18" i="14"/>
  <c r="J17" i="14"/>
  <c r="J12" i="14"/>
  <c r="E7" i="14"/>
  <c r="E45" i="14" s="1"/>
  <c r="E70" i="14"/>
  <c r="AY65" i="1"/>
  <c r="AX65" i="1"/>
  <c r="BI364" i="13"/>
  <c r="BH364" i="13"/>
  <c r="BG364" i="13"/>
  <c r="BF364" i="13"/>
  <c r="T364" i="13"/>
  <c r="T361" i="13" s="1"/>
  <c r="R364" i="13"/>
  <c r="P364" i="13"/>
  <c r="BK364" i="13"/>
  <c r="J364" i="13"/>
  <c r="BE364" i="13" s="1"/>
  <c r="BI362" i="13"/>
  <c r="BH362" i="13"/>
  <c r="BG362" i="13"/>
  <c r="BF362" i="13"/>
  <c r="T362" i="13"/>
  <c r="T360" i="13"/>
  <c r="R362" i="13"/>
  <c r="R361" i="13" s="1"/>
  <c r="R360" i="13" s="1"/>
  <c r="P362" i="13"/>
  <c r="P361" i="13" s="1"/>
  <c r="P360" i="13" s="1"/>
  <c r="BK362" i="13"/>
  <c r="BK361" i="13"/>
  <c r="J362" i="13"/>
  <c r="BE362" i="13" s="1"/>
  <c r="BI358" i="13"/>
  <c r="BH358" i="13"/>
  <c r="BG358" i="13"/>
  <c r="BF358" i="13"/>
  <c r="T358" i="13"/>
  <c r="R358" i="13"/>
  <c r="P358" i="13"/>
  <c r="BK358" i="13"/>
  <c r="J358" i="13"/>
  <c r="BE358" i="13" s="1"/>
  <c r="BI356" i="13"/>
  <c r="BH356" i="13"/>
  <c r="BG356" i="13"/>
  <c r="BF356" i="13"/>
  <c r="T356" i="13"/>
  <c r="R356" i="13"/>
  <c r="P356" i="13"/>
  <c r="BK356" i="13"/>
  <c r="J356" i="13"/>
  <c r="BE356" i="13"/>
  <c r="BI354" i="13"/>
  <c r="BH354" i="13"/>
  <c r="BG354" i="13"/>
  <c r="BF354" i="13"/>
  <c r="T354" i="13"/>
  <c r="R354" i="13"/>
  <c r="P354" i="13"/>
  <c r="BK354" i="13"/>
  <c r="J354" i="13"/>
  <c r="BE354" i="13" s="1"/>
  <c r="BI352" i="13"/>
  <c r="BH352" i="13"/>
  <c r="BG352" i="13"/>
  <c r="BF352" i="13"/>
  <c r="T352" i="13"/>
  <c r="R352" i="13"/>
  <c r="P352" i="13"/>
  <c r="BK352" i="13"/>
  <c r="J352" i="13"/>
  <c r="BE352" i="13"/>
  <c r="BI349" i="13"/>
  <c r="BH349" i="13"/>
  <c r="BG349" i="13"/>
  <c r="BF349" i="13"/>
  <c r="T349" i="13"/>
  <c r="R349" i="13"/>
  <c r="P349" i="13"/>
  <c r="BK349" i="13"/>
  <c r="J349" i="13"/>
  <c r="BE349" i="13" s="1"/>
  <c r="BI347" i="13"/>
  <c r="BH347" i="13"/>
  <c r="BG347" i="13"/>
  <c r="BF347" i="13"/>
  <c r="T347" i="13"/>
  <c r="R347" i="13"/>
  <c r="R346" i="13" s="1"/>
  <c r="R328" i="13" s="1"/>
  <c r="P347" i="13"/>
  <c r="BK347" i="13"/>
  <c r="BK346" i="13" s="1"/>
  <c r="J347" i="13"/>
  <c r="BE347" i="13"/>
  <c r="BI342" i="13"/>
  <c r="BH342" i="13"/>
  <c r="BG342" i="13"/>
  <c r="BF342" i="13"/>
  <c r="T342" i="13"/>
  <c r="R342" i="13"/>
  <c r="P342" i="13"/>
  <c r="BK342" i="13"/>
  <c r="J342" i="13"/>
  <c r="BE342" i="13"/>
  <c r="BI329" i="13"/>
  <c r="BH329" i="13"/>
  <c r="BG329" i="13"/>
  <c r="BF329" i="13"/>
  <c r="T329" i="13"/>
  <c r="R329" i="13"/>
  <c r="P329" i="13"/>
  <c r="BK329" i="13"/>
  <c r="J329" i="13"/>
  <c r="BE329" i="13" s="1"/>
  <c r="BI326" i="13"/>
  <c r="BH326" i="13"/>
  <c r="BG326" i="13"/>
  <c r="BF326" i="13"/>
  <c r="T326" i="13"/>
  <c r="R326" i="13"/>
  <c r="P326" i="13"/>
  <c r="BK326" i="13"/>
  <c r="J326" i="13"/>
  <c r="BE326" i="13" s="1"/>
  <c r="BI324" i="13"/>
  <c r="BH324" i="13"/>
  <c r="BG324" i="13"/>
  <c r="BF324" i="13"/>
  <c r="T324" i="13"/>
  <c r="R324" i="13"/>
  <c r="P324" i="13"/>
  <c r="BK324" i="13"/>
  <c r="J324" i="13"/>
  <c r="BE324" i="13"/>
  <c r="BI322" i="13"/>
  <c r="BH322" i="13"/>
  <c r="BG322" i="13"/>
  <c r="BF322" i="13"/>
  <c r="T322" i="13"/>
  <c r="R322" i="13"/>
  <c r="P322" i="13"/>
  <c r="BK322" i="13"/>
  <c r="J322" i="13"/>
  <c r="BE322" i="13" s="1"/>
  <c r="BI320" i="13"/>
  <c r="BH320" i="13"/>
  <c r="BG320" i="13"/>
  <c r="F34" i="13" s="1"/>
  <c r="BB65" i="1" s="1"/>
  <c r="BF320" i="13"/>
  <c r="T320" i="13"/>
  <c r="R320" i="13"/>
  <c r="P320" i="13"/>
  <c r="BK320" i="13"/>
  <c r="J320" i="13"/>
  <c r="BE320" i="13"/>
  <c r="BI318" i="13"/>
  <c r="BH318" i="13"/>
  <c r="BG318" i="13"/>
  <c r="BF318" i="13"/>
  <c r="T318" i="13"/>
  <c r="R318" i="13"/>
  <c r="P318" i="13"/>
  <c r="BK318" i="13"/>
  <c r="J318" i="13"/>
  <c r="BE318" i="13" s="1"/>
  <c r="BI316" i="13"/>
  <c r="BH316" i="13"/>
  <c r="BG316" i="13"/>
  <c r="BF316" i="13"/>
  <c r="T316" i="13"/>
  <c r="R316" i="13"/>
  <c r="P316" i="13"/>
  <c r="BK316" i="13"/>
  <c r="J316" i="13"/>
  <c r="BE316" i="13"/>
  <c r="BI314" i="13"/>
  <c r="BH314" i="13"/>
  <c r="BG314" i="13"/>
  <c r="BF314" i="13"/>
  <c r="T314" i="13"/>
  <c r="R314" i="13"/>
  <c r="P314" i="13"/>
  <c r="BK314" i="13"/>
  <c r="J314" i="13"/>
  <c r="BE314" i="13"/>
  <c r="BI312" i="13"/>
  <c r="BH312" i="13"/>
  <c r="BG312" i="13"/>
  <c r="BF312" i="13"/>
  <c r="T312" i="13"/>
  <c r="R312" i="13"/>
  <c r="P312" i="13"/>
  <c r="BK312" i="13"/>
  <c r="J312" i="13"/>
  <c r="BE312" i="13"/>
  <c r="BI309" i="13"/>
  <c r="BH309" i="13"/>
  <c r="BG309" i="13"/>
  <c r="BF309" i="13"/>
  <c r="T309" i="13"/>
  <c r="R309" i="13"/>
  <c r="P309" i="13"/>
  <c r="BK309" i="13"/>
  <c r="J309" i="13"/>
  <c r="BE309" i="13"/>
  <c r="BI306" i="13"/>
  <c r="BH306" i="13"/>
  <c r="BG306" i="13"/>
  <c r="BF306" i="13"/>
  <c r="T306" i="13"/>
  <c r="R306" i="13"/>
  <c r="P306" i="13"/>
  <c r="BK306" i="13"/>
  <c r="BK299" i="13" s="1"/>
  <c r="J299" i="13" s="1"/>
  <c r="J65" i="13" s="1"/>
  <c r="J306" i="13"/>
  <c r="BE306" i="13"/>
  <c r="BI303" i="13"/>
  <c r="BH303" i="13"/>
  <c r="BG303" i="13"/>
  <c r="BF303" i="13"/>
  <c r="T303" i="13"/>
  <c r="R303" i="13"/>
  <c r="R299" i="13" s="1"/>
  <c r="P303" i="13"/>
  <c r="BK303" i="13"/>
  <c r="J303" i="13"/>
  <c r="BE303" i="13"/>
  <c r="BI300" i="13"/>
  <c r="BH300" i="13"/>
  <c r="BG300" i="13"/>
  <c r="BF300" i="13"/>
  <c r="T300" i="13"/>
  <c r="R300" i="13"/>
  <c r="P300" i="13"/>
  <c r="BK300" i="13"/>
  <c r="J300" i="13"/>
  <c r="BE300" i="13"/>
  <c r="BI295" i="13"/>
  <c r="BH295" i="13"/>
  <c r="BG295" i="13"/>
  <c r="BF295" i="13"/>
  <c r="T295" i="13"/>
  <c r="R295" i="13"/>
  <c r="P295" i="13"/>
  <c r="BK295" i="13"/>
  <c r="J295" i="13"/>
  <c r="BE295" i="13"/>
  <c r="BI282" i="13"/>
  <c r="BH282" i="13"/>
  <c r="BG282" i="13"/>
  <c r="BF282" i="13"/>
  <c r="T282" i="13"/>
  <c r="R282" i="13"/>
  <c r="P282" i="13"/>
  <c r="BK282" i="13"/>
  <c r="J282" i="13"/>
  <c r="BE282" i="13"/>
  <c r="BI278" i="13"/>
  <c r="BH278" i="13"/>
  <c r="BG278" i="13"/>
  <c r="BF278" i="13"/>
  <c r="T278" i="13"/>
  <c r="R278" i="13"/>
  <c r="P278" i="13"/>
  <c r="BK278" i="13"/>
  <c r="J278" i="13"/>
  <c r="BE278" i="13"/>
  <c r="BI274" i="13"/>
  <c r="BH274" i="13"/>
  <c r="BG274" i="13"/>
  <c r="BF274" i="13"/>
  <c r="T274" i="13"/>
  <c r="R274" i="13"/>
  <c r="R257" i="13" s="1"/>
  <c r="P274" i="13"/>
  <c r="BK274" i="13"/>
  <c r="J274" i="13"/>
  <c r="BE274" i="13"/>
  <c r="BI270" i="13"/>
  <c r="BH270" i="13"/>
  <c r="BG270" i="13"/>
  <c r="BF270" i="13"/>
  <c r="T270" i="13"/>
  <c r="R270" i="13"/>
  <c r="P270" i="13"/>
  <c r="BK270" i="13"/>
  <c r="BK257" i="13" s="1"/>
  <c r="J257" i="13" s="1"/>
  <c r="J64" i="13" s="1"/>
  <c r="J270" i="13"/>
  <c r="BE270" i="13"/>
  <c r="BI258" i="13"/>
  <c r="BH258" i="13"/>
  <c r="BG258" i="13"/>
  <c r="BF258" i="13"/>
  <c r="T258" i="13"/>
  <c r="T257" i="13"/>
  <c r="R258" i="13"/>
  <c r="P258" i="13"/>
  <c r="P257" i="13"/>
  <c r="BK258" i="13"/>
  <c r="J258" i="13"/>
  <c r="BE258" i="13" s="1"/>
  <c r="BI244" i="13"/>
  <c r="BH244" i="13"/>
  <c r="BG244" i="13"/>
  <c r="BF244" i="13"/>
  <c r="T244" i="13"/>
  <c r="T243" i="13"/>
  <c r="R244" i="13"/>
  <c r="R243" i="13"/>
  <c r="P244" i="13"/>
  <c r="P243" i="13"/>
  <c r="BK244" i="13"/>
  <c r="BK243" i="13"/>
  <c r="J243" i="13"/>
  <c r="J63" i="13" s="1"/>
  <c r="J244" i="13"/>
  <c r="BE244" i="13" s="1"/>
  <c r="J32" i="13" s="1"/>
  <c r="AV65" i="1" s="1"/>
  <c r="BI240" i="13"/>
  <c r="BH240" i="13"/>
  <c r="BG240" i="13"/>
  <c r="BF240" i="13"/>
  <c r="T240" i="13"/>
  <c r="R240" i="13"/>
  <c r="P240" i="13"/>
  <c r="BK240" i="13"/>
  <c r="J240" i="13"/>
  <c r="BE240" i="13"/>
  <c r="BI227" i="13"/>
  <c r="BH227" i="13"/>
  <c r="BG227" i="13"/>
  <c r="BF227" i="13"/>
  <c r="T227" i="13"/>
  <c r="R227" i="13"/>
  <c r="P227" i="13"/>
  <c r="BK227" i="13"/>
  <c r="J227" i="13"/>
  <c r="BE227" i="13"/>
  <c r="BI224" i="13"/>
  <c r="BH224" i="13"/>
  <c r="BG224" i="13"/>
  <c r="BF224" i="13"/>
  <c r="T224" i="13"/>
  <c r="R224" i="13"/>
  <c r="P224" i="13"/>
  <c r="BK224" i="13"/>
  <c r="J224" i="13"/>
  <c r="BE224" i="13"/>
  <c r="BI211" i="13"/>
  <c r="BH211" i="13"/>
  <c r="BG211" i="13"/>
  <c r="BF211" i="13"/>
  <c r="T211" i="13"/>
  <c r="R211" i="13"/>
  <c r="P211" i="13"/>
  <c r="BK211" i="13"/>
  <c r="J211" i="13"/>
  <c r="BE211" i="13"/>
  <c r="BI208" i="13"/>
  <c r="BH208" i="13"/>
  <c r="BG208" i="13"/>
  <c r="BF208" i="13"/>
  <c r="T208" i="13"/>
  <c r="R208" i="13"/>
  <c r="P208" i="13"/>
  <c r="BK208" i="13"/>
  <c r="J208" i="13"/>
  <c r="BE208" i="13"/>
  <c r="BI206" i="13"/>
  <c r="BH206" i="13"/>
  <c r="BG206" i="13"/>
  <c r="BF206" i="13"/>
  <c r="T206" i="13"/>
  <c r="R206" i="13"/>
  <c r="P206" i="13"/>
  <c r="BK206" i="13"/>
  <c r="J206" i="13"/>
  <c r="BE206" i="13"/>
  <c r="BI204" i="13"/>
  <c r="BH204" i="13"/>
  <c r="BG204" i="13"/>
  <c r="BF204" i="13"/>
  <c r="T204" i="13"/>
  <c r="R204" i="13"/>
  <c r="P204" i="13"/>
  <c r="BK204" i="13"/>
  <c r="J204" i="13"/>
  <c r="BE204" i="13"/>
  <c r="BI202" i="13"/>
  <c r="BH202" i="13"/>
  <c r="BG202" i="13"/>
  <c r="BF202" i="13"/>
  <c r="T202" i="13"/>
  <c r="R202" i="13"/>
  <c r="P202" i="13"/>
  <c r="BK202" i="13"/>
  <c r="J202" i="13"/>
  <c r="BE202" i="13"/>
  <c r="BI200" i="13"/>
  <c r="BH200" i="13"/>
  <c r="BG200" i="13"/>
  <c r="BF200" i="13"/>
  <c r="T200" i="13"/>
  <c r="R200" i="13"/>
  <c r="P200" i="13"/>
  <c r="BK200" i="13"/>
  <c r="J200" i="13"/>
  <c r="BE200" i="13"/>
  <c r="BI187" i="13"/>
  <c r="BH187" i="13"/>
  <c r="BG187" i="13"/>
  <c r="BF187" i="13"/>
  <c r="T187" i="13"/>
  <c r="R187" i="13"/>
  <c r="P187" i="13"/>
  <c r="BK187" i="13"/>
  <c r="J187" i="13"/>
  <c r="BE187" i="13"/>
  <c r="BI184" i="13"/>
  <c r="BH184" i="13"/>
  <c r="BG184" i="13"/>
  <c r="BF184" i="13"/>
  <c r="T184" i="13"/>
  <c r="R184" i="13"/>
  <c r="P184" i="13"/>
  <c r="BK184" i="13"/>
  <c r="J184" i="13"/>
  <c r="BE184" i="13"/>
  <c r="BI170" i="13"/>
  <c r="BH170" i="13"/>
  <c r="BG170" i="13"/>
  <c r="BF170" i="13"/>
  <c r="T170" i="13"/>
  <c r="R170" i="13"/>
  <c r="P170" i="13"/>
  <c r="BK170" i="13"/>
  <c r="J170" i="13"/>
  <c r="BE170" i="13"/>
  <c r="BI167" i="13"/>
  <c r="BH167" i="13"/>
  <c r="BG167" i="13"/>
  <c r="BF167" i="13"/>
  <c r="T167" i="13"/>
  <c r="R167" i="13"/>
  <c r="P167" i="13"/>
  <c r="BK167" i="13"/>
  <c r="J167" i="13"/>
  <c r="BE167" i="13"/>
  <c r="BI153" i="13"/>
  <c r="BH153" i="13"/>
  <c r="BG153" i="13"/>
  <c r="BF153" i="13"/>
  <c r="T153" i="13"/>
  <c r="R153" i="13"/>
  <c r="P153" i="13"/>
  <c r="BK153" i="13"/>
  <c r="J153" i="13"/>
  <c r="BE153" i="13"/>
  <c r="BI139" i="13"/>
  <c r="BH139" i="13"/>
  <c r="BG139" i="13"/>
  <c r="BF139" i="13"/>
  <c r="T139" i="13"/>
  <c r="R139" i="13"/>
  <c r="P139" i="13"/>
  <c r="BK139" i="13"/>
  <c r="J139" i="13"/>
  <c r="BE139" i="13"/>
  <c r="BI126" i="13"/>
  <c r="BH126" i="13"/>
  <c r="BG126" i="13"/>
  <c r="BF126" i="13"/>
  <c r="T126" i="13"/>
  <c r="R126" i="13"/>
  <c r="P126" i="13"/>
  <c r="BK126" i="13"/>
  <c r="J126" i="13"/>
  <c r="BE126" i="13"/>
  <c r="BI122" i="13"/>
  <c r="BH122" i="13"/>
  <c r="BG122" i="13"/>
  <c r="BF122" i="13"/>
  <c r="T122" i="13"/>
  <c r="R122" i="13"/>
  <c r="P122" i="13"/>
  <c r="BK122" i="13"/>
  <c r="J122" i="13"/>
  <c r="BE122" i="13"/>
  <c r="BI118" i="13"/>
  <c r="BH118" i="13"/>
  <c r="BG118" i="13"/>
  <c r="BF118" i="13"/>
  <c r="T118" i="13"/>
  <c r="R118" i="13"/>
  <c r="P118" i="13"/>
  <c r="BK118" i="13"/>
  <c r="J118" i="13"/>
  <c r="BE118" i="13"/>
  <c r="BI106" i="13"/>
  <c r="BH106" i="13"/>
  <c r="BG106" i="13"/>
  <c r="BF106" i="13"/>
  <c r="T106" i="13"/>
  <c r="R106" i="13"/>
  <c r="P106" i="13"/>
  <c r="BK106" i="13"/>
  <c r="J106" i="13"/>
  <c r="BE106" i="13"/>
  <c r="BI94" i="13"/>
  <c r="BH94" i="13"/>
  <c r="F35" i="13" s="1"/>
  <c r="BC65" i="1" s="1"/>
  <c r="BG94" i="13"/>
  <c r="BF94" i="13"/>
  <c r="T94" i="13"/>
  <c r="T93" i="13"/>
  <c r="R94" i="13"/>
  <c r="R93" i="13"/>
  <c r="R92" i="13" s="1"/>
  <c r="R91" i="13" s="1"/>
  <c r="P94" i="13"/>
  <c r="P93" i="13"/>
  <c r="BK94" i="13"/>
  <c r="J94" i="13"/>
  <c r="BE94" i="13"/>
  <c r="J87" i="13"/>
  <c r="F87" i="13"/>
  <c r="F85" i="13"/>
  <c r="E83" i="13"/>
  <c r="J55" i="13"/>
  <c r="F55" i="13"/>
  <c r="F53" i="13"/>
  <c r="E51" i="13"/>
  <c r="J20" i="13"/>
  <c r="E20" i="13"/>
  <c r="J19" i="13"/>
  <c r="J14" i="13"/>
  <c r="E7" i="13"/>
  <c r="E47" i="13" s="1"/>
  <c r="E79" i="13"/>
  <c r="AY64" i="1"/>
  <c r="AX64" i="1"/>
  <c r="BI306" i="12"/>
  <c r="BH306" i="12"/>
  <c r="BG306" i="12"/>
  <c r="BF306" i="12"/>
  <c r="T306" i="12"/>
  <c r="T305" i="12" s="1"/>
  <c r="T304" i="12" s="1"/>
  <c r="R306" i="12"/>
  <c r="R305" i="12"/>
  <c r="R304" i="12" s="1"/>
  <c r="P306" i="12"/>
  <c r="P305" i="12"/>
  <c r="P304" i="12"/>
  <c r="BK306" i="12"/>
  <c r="BK305" i="12"/>
  <c r="J305" i="12"/>
  <c r="BK304" i="12"/>
  <c r="J304" i="12" s="1"/>
  <c r="J68" i="12" s="1"/>
  <c r="J306" i="12"/>
  <c r="BE306" i="12"/>
  <c r="J69" i="12"/>
  <c r="BI302" i="12"/>
  <c r="BH302" i="12"/>
  <c r="BG302" i="12"/>
  <c r="BF302" i="12"/>
  <c r="T302" i="12"/>
  <c r="R302" i="12"/>
  <c r="P302" i="12"/>
  <c r="BK302" i="12"/>
  <c r="J302" i="12"/>
  <c r="BE302" i="12"/>
  <c r="BI300" i="12"/>
  <c r="BH300" i="12"/>
  <c r="BG300" i="12"/>
  <c r="BF300" i="12"/>
  <c r="T300" i="12"/>
  <c r="R300" i="12"/>
  <c r="P300" i="12"/>
  <c r="BK300" i="12"/>
  <c r="J300" i="12"/>
  <c r="BE300" i="12" s="1"/>
  <c r="BI298" i="12"/>
  <c r="BH298" i="12"/>
  <c r="BG298" i="12"/>
  <c r="BF298" i="12"/>
  <c r="T298" i="12"/>
  <c r="R298" i="12"/>
  <c r="P298" i="12"/>
  <c r="BK298" i="12"/>
  <c r="J298" i="12"/>
  <c r="BE298" i="12"/>
  <c r="BI296" i="12"/>
  <c r="BH296" i="12"/>
  <c r="BG296" i="12"/>
  <c r="BF296" i="12"/>
  <c r="T296" i="12"/>
  <c r="R296" i="12"/>
  <c r="P296" i="12"/>
  <c r="BK296" i="12"/>
  <c r="J296" i="12"/>
  <c r="BE296" i="12" s="1"/>
  <c r="BI293" i="12"/>
  <c r="BH293" i="12"/>
  <c r="BG293" i="12"/>
  <c r="BF293" i="12"/>
  <c r="T293" i="12"/>
  <c r="R293" i="12"/>
  <c r="P293" i="12"/>
  <c r="BK293" i="12"/>
  <c r="J293" i="12"/>
  <c r="BE293" i="12"/>
  <c r="BI291" i="12"/>
  <c r="BH291" i="12"/>
  <c r="BG291" i="12"/>
  <c r="BF291" i="12"/>
  <c r="T291" i="12"/>
  <c r="R291" i="12"/>
  <c r="R290" i="12"/>
  <c r="P291" i="12"/>
  <c r="BK291" i="12"/>
  <c r="BK290" i="12"/>
  <c r="J290" i="12"/>
  <c r="J67" i="12" s="1"/>
  <c r="J291" i="12"/>
  <c r="BE291" i="12"/>
  <c r="BI285" i="12"/>
  <c r="BH285" i="12"/>
  <c r="BG285" i="12"/>
  <c r="BF285" i="12"/>
  <c r="T285" i="12"/>
  <c r="R285" i="12"/>
  <c r="P285" i="12"/>
  <c r="BK285" i="12"/>
  <c r="J285" i="12"/>
  <c r="BE285" i="12" s="1"/>
  <c r="BI279" i="12"/>
  <c r="BH279" i="12"/>
  <c r="BG279" i="12"/>
  <c r="BF279" i="12"/>
  <c r="T279" i="12"/>
  <c r="R279" i="12"/>
  <c r="R278" i="12" s="1"/>
  <c r="P279" i="12"/>
  <c r="BK279" i="12"/>
  <c r="BK278" i="12" s="1"/>
  <c r="J278" i="12" s="1"/>
  <c r="J66" i="12" s="1"/>
  <c r="J279" i="12"/>
  <c r="BE279" i="12"/>
  <c r="BI276" i="12"/>
  <c r="BH276" i="12"/>
  <c r="BG276" i="12"/>
  <c r="BF276" i="12"/>
  <c r="T276" i="12"/>
  <c r="R276" i="12"/>
  <c r="P276" i="12"/>
  <c r="BK276" i="12"/>
  <c r="J276" i="12"/>
  <c r="BE276" i="12"/>
  <c r="BI274" i="12"/>
  <c r="BH274" i="12"/>
  <c r="BG274" i="12"/>
  <c r="BF274" i="12"/>
  <c r="T274" i="12"/>
  <c r="R274" i="12"/>
  <c r="P274" i="12"/>
  <c r="BK274" i="12"/>
  <c r="J274" i="12"/>
  <c r="BE274" i="12" s="1"/>
  <c r="BI272" i="12"/>
  <c r="BH272" i="12"/>
  <c r="BG272" i="12"/>
  <c r="BF272" i="12"/>
  <c r="T272" i="12"/>
  <c r="R272" i="12"/>
  <c r="P272" i="12"/>
  <c r="BK272" i="12"/>
  <c r="J272" i="12"/>
  <c r="BE272" i="12"/>
  <c r="BI270" i="12"/>
  <c r="BH270" i="12"/>
  <c r="BG270" i="12"/>
  <c r="BF270" i="12"/>
  <c r="T270" i="12"/>
  <c r="R270" i="12"/>
  <c r="P270" i="12"/>
  <c r="BK270" i="12"/>
  <c r="J270" i="12"/>
  <c r="BE270" i="12" s="1"/>
  <c r="BI268" i="12"/>
  <c r="BH268" i="12"/>
  <c r="BG268" i="12"/>
  <c r="BF268" i="12"/>
  <c r="T268" i="12"/>
  <c r="R268" i="12"/>
  <c r="P268" i="12"/>
  <c r="BK268" i="12"/>
  <c r="J268" i="12"/>
  <c r="BE268" i="12"/>
  <c r="BI266" i="12"/>
  <c r="BH266" i="12"/>
  <c r="BG266" i="12"/>
  <c r="BF266" i="12"/>
  <c r="T266" i="12"/>
  <c r="R266" i="12"/>
  <c r="P266" i="12"/>
  <c r="BK266" i="12"/>
  <c r="J266" i="12"/>
  <c r="BE266" i="12" s="1"/>
  <c r="BI264" i="12"/>
  <c r="BH264" i="12"/>
  <c r="BG264" i="12"/>
  <c r="BF264" i="12"/>
  <c r="T264" i="12"/>
  <c r="R264" i="12"/>
  <c r="P264" i="12"/>
  <c r="BK264" i="12"/>
  <c r="J264" i="12"/>
  <c r="BE264" i="12"/>
  <c r="BI262" i="12"/>
  <c r="BH262" i="12"/>
  <c r="BG262" i="12"/>
  <c r="BF262" i="12"/>
  <c r="T262" i="12"/>
  <c r="R262" i="12"/>
  <c r="P262" i="12"/>
  <c r="BK262" i="12"/>
  <c r="J262" i="12"/>
  <c r="BE262" i="12" s="1"/>
  <c r="BI260" i="12"/>
  <c r="BH260" i="12"/>
  <c r="BG260" i="12"/>
  <c r="BF260" i="12"/>
  <c r="T260" i="12"/>
  <c r="R260" i="12"/>
  <c r="P260" i="12"/>
  <c r="BK260" i="12"/>
  <c r="J260" i="12"/>
  <c r="BE260" i="12"/>
  <c r="BI258" i="12"/>
  <c r="BH258" i="12"/>
  <c r="BG258" i="12"/>
  <c r="BF258" i="12"/>
  <c r="T258" i="12"/>
  <c r="R258" i="12"/>
  <c r="P258" i="12"/>
  <c r="BK258" i="12"/>
  <c r="J258" i="12"/>
  <c r="BE258" i="12" s="1"/>
  <c r="BI256" i="12"/>
  <c r="BH256" i="12"/>
  <c r="BG256" i="12"/>
  <c r="BF256" i="12"/>
  <c r="T256" i="12"/>
  <c r="R256" i="12"/>
  <c r="P256" i="12"/>
  <c r="BK256" i="12"/>
  <c r="J256" i="12"/>
  <c r="BE256" i="12"/>
  <c r="BI254" i="12"/>
  <c r="BH254" i="12"/>
  <c r="BG254" i="12"/>
  <c r="BF254" i="12"/>
  <c r="T254" i="12"/>
  <c r="R254" i="12"/>
  <c r="P254" i="12"/>
  <c r="BK254" i="12"/>
  <c r="J254" i="12"/>
  <c r="BE254" i="12" s="1"/>
  <c r="BI252" i="12"/>
  <c r="BH252" i="12"/>
  <c r="BG252" i="12"/>
  <c r="BF252" i="12"/>
  <c r="T252" i="12"/>
  <c r="R252" i="12"/>
  <c r="P252" i="12"/>
  <c r="BK252" i="12"/>
  <c r="J252" i="12"/>
  <c r="BE252" i="12"/>
  <c r="BI250" i="12"/>
  <c r="BH250" i="12"/>
  <c r="BG250" i="12"/>
  <c r="BF250" i="12"/>
  <c r="T250" i="12"/>
  <c r="R250" i="12"/>
  <c r="P250" i="12"/>
  <c r="BK250" i="12"/>
  <c r="J250" i="12"/>
  <c r="BE250" i="12" s="1"/>
  <c r="BI248" i="12"/>
  <c r="BH248" i="12"/>
  <c r="BG248" i="12"/>
  <c r="BF248" i="12"/>
  <c r="T248" i="12"/>
  <c r="R248" i="12"/>
  <c r="P248" i="12"/>
  <c r="BK248" i="12"/>
  <c r="J248" i="12"/>
  <c r="BE248" i="12"/>
  <c r="BI246" i="12"/>
  <c r="BH246" i="12"/>
  <c r="BG246" i="12"/>
  <c r="BF246" i="12"/>
  <c r="T246" i="12"/>
  <c r="R246" i="12"/>
  <c r="P246" i="12"/>
  <c r="BK246" i="12"/>
  <c r="J246" i="12"/>
  <c r="BE246" i="12" s="1"/>
  <c r="BI244" i="12"/>
  <c r="BH244" i="12"/>
  <c r="BG244" i="12"/>
  <c r="BF244" i="12"/>
  <c r="T244" i="12"/>
  <c r="R244" i="12"/>
  <c r="P244" i="12"/>
  <c r="BK244" i="12"/>
  <c r="J244" i="12"/>
  <c r="BE244" i="12"/>
  <c r="BI241" i="12"/>
  <c r="BH241" i="12"/>
  <c r="BG241" i="12"/>
  <c r="BF241" i="12"/>
  <c r="T241" i="12"/>
  <c r="R241" i="12"/>
  <c r="R240" i="12"/>
  <c r="P241" i="12"/>
  <c r="P240" i="12" s="1"/>
  <c r="BK241" i="12"/>
  <c r="BK240" i="12"/>
  <c r="J240" i="12"/>
  <c r="J65" i="12" s="1"/>
  <c r="J241" i="12"/>
  <c r="BE241" i="12"/>
  <c r="BI235" i="12"/>
  <c r="BH235" i="12"/>
  <c r="BG235" i="12"/>
  <c r="BF235" i="12"/>
  <c r="T235" i="12"/>
  <c r="R235" i="12"/>
  <c r="P235" i="12"/>
  <c r="BK235" i="12"/>
  <c r="J235" i="12"/>
  <c r="BE235" i="12" s="1"/>
  <c r="BI229" i="12"/>
  <c r="BH229" i="12"/>
  <c r="BG229" i="12"/>
  <c r="BF229" i="12"/>
  <c r="T229" i="12"/>
  <c r="R229" i="12"/>
  <c r="P229" i="12"/>
  <c r="BK229" i="12"/>
  <c r="J229" i="12"/>
  <c r="BE229" i="12"/>
  <c r="BI224" i="12"/>
  <c r="BH224" i="12"/>
  <c r="BG224" i="12"/>
  <c r="BF224" i="12"/>
  <c r="T224" i="12"/>
  <c r="R224" i="12"/>
  <c r="P224" i="12"/>
  <c r="BK224" i="12"/>
  <c r="J224" i="12"/>
  <c r="BE224" i="12" s="1"/>
  <c r="BI219" i="12"/>
  <c r="BH219" i="12"/>
  <c r="BG219" i="12"/>
  <c r="BF219" i="12"/>
  <c r="T219" i="12"/>
  <c r="R219" i="12"/>
  <c r="P219" i="12"/>
  <c r="P208" i="12" s="1"/>
  <c r="BK219" i="12"/>
  <c r="J219" i="12"/>
  <c r="BE219" i="12"/>
  <c r="BI214" i="12"/>
  <c r="BH214" i="12"/>
  <c r="BG214" i="12"/>
  <c r="BF214" i="12"/>
  <c r="T214" i="12"/>
  <c r="T208" i="12" s="1"/>
  <c r="R214" i="12"/>
  <c r="P214" i="12"/>
  <c r="BK214" i="12"/>
  <c r="J214" i="12"/>
  <c r="BE214" i="12" s="1"/>
  <c r="BI209" i="12"/>
  <c r="BH209" i="12"/>
  <c r="BG209" i="12"/>
  <c r="BF209" i="12"/>
  <c r="T209" i="12"/>
  <c r="R209" i="12"/>
  <c r="R208" i="12" s="1"/>
  <c r="P209" i="12"/>
  <c r="BK209" i="12"/>
  <c r="BK208" i="12" s="1"/>
  <c r="J208" i="12" s="1"/>
  <c r="J64" i="12" s="1"/>
  <c r="J209" i="12"/>
  <c r="BE209" i="12"/>
  <c r="BI203" i="12"/>
  <c r="BH203" i="12"/>
  <c r="BG203" i="12"/>
  <c r="BF203" i="12"/>
  <c r="T203" i="12"/>
  <c r="T202" i="12"/>
  <c r="R203" i="12"/>
  <c r="R202" i="12" s="1"/>
  <c r="P203" i="12"/>
  <c r="P202" i="12"/>
  <c r="BK203" i="12"/>
  <c r="BK202" i="12" s="1"/>
  <c r="J202" i="12" s="1"/>
  <c r="J63" i="12" s="1"/>
  <c r="J203" i="12"/>
  <c r="BE203" i="12"/>
  <c r="BI199" i="12"/>
  <c r="BH199" i="12"/>
  <c r="BG199" i="12"/>
  <c r="BF199" i="12"/>
  <c r="T199" i="12"/>
  <c r="R199" i="12"/>
  <c r="P199" i="12"/>
  <c r="BK199" i="12"/>
  <c r="J199" i="12"/>
  <c r="BE199" i="12"/>
  <c r="BI194" i="12"/>
  <c r="BH194" i="12"/>
  <c r="BG194" i="12"/>
  <c r="BF194" i="12"/>
  <c r="T194" i="12"/>
  <c r="R194" i="12"/>
  <c r="P194" i="12"/>
  <c r="BK194" i="12"/>
  <c r="J194" i="12"/>
  <c r="BE194" i="12" s="1"/>
  <c r="BI189" i="12"/>
  <c r="BH189" i="12"/>
  <c r="BG189" i="12"/>
  <c r="BF189" i="12"/>
  <c r="T189" i="12"/>
  <c r="R189" i="12"/>
  <c r="P189" i="12"/>
  <c r="BK189" i="12"/>
  <c r="J189" i="12"/>
  <c r="BE189" i="12"/>
  <c r="BI186" i="12"/>
  <c r="BH186" i="12"/>
  <c r="BG186" i="12"/>
  <c r="BF186" i="12"/>
  <c r="T186" i="12"/>
  <c r="R186" i="12"/>
  <c r="P186" i="12"/>
  <c r="BK186" i="12"/>
  <c r="J186" i="12"/>
  <c r="BE186" i="12" s="1"/>
  <c r="BI181" i="12"/>
  <c r="BH181" i="12"/>
  <c r="BG181" i="12"/>
  <c r="BF181" i="12"/>
  <c r="T181" i="12"/>
  <c r="R181" i="12"/>
  <c r="P181" i="12"/>
  <c r="BK181" i="12"/>
  <c r="J181" i="12"/>
  <c r="BE181" i="12"/>
  <c r="BI175" i="12"/>
  <c r="BH175" i="12"/>
  <c r="BG175" i="12"/>
  <c r="BF175" i="12"/>
  <c r="T175" i="12"/>
  <c r="R175" i="12"/>
  <c r="P175" i="12"/>
  <c r="BK175" i="12"/>
  <c r="J175" i="12"/>
  <c r="BE175" i="12" s="1"/>
  <c r="BI170" i="12"/>
  <c r="BH170" i="12"/>
  <c r="BG170" i="12"/>
  <c r="BF170" i="12"/>
  <c r="T170" i="12"/>
  <c r="R170" i="12"/>
  <c r="P170" i="12"/>
  <c r="BK170" i="12"/>
  <c r="J170" i="12"/>
  <c r="BE170" i="12"/>
  <c r="BI167" i="12"/>
  <c r="BH167" i="12"/>
  <c r="BG167" i="12"/>
  <c r="BF167" i="12"/>
  <c r="T167" i="12"/>
  <c r="R167" i="12"/>
  <c r="P167" i="12"/>
  <c r="BK167" i="12"/>
  <c r="J167" i="12"/>
  <c r="BE167" i="12" s="1"/>
  <c r="BI165" i="12"/>
  <c r="BH165" i="12"/>
  <c r="BG165" i="12"/>
  <c r="BF165" i="12"/>
  <c r="T165" i="12"/>
  <c r="R165" i="12"/>
  <c r="P165" i="12"/>
  <c r="BK165" i="12"/>
  <c r="J165" i="12"/>
  <c r="BE165" i="12"/>
  <c r="BI159" i="12"/>
  <c r="BH159" i="12"/>
  <c r="BG159" i="12"/>
  <c r="BF159" i="12"/>
  <c r="T159" i="12"/>
  <c r="R159" i="12"/>
  <c r="P159" i="12"/>
  <c r="BK159" i="12"/>
  <c r="J159" i="12"/>
  <c r="BE159" i="12" s="1"/>
  <c r="BI156" i="12"/>
  <c r="BH156" i="12"/>
  <c r="BG156" i="12"/>
  <c r="BF156" i="12"/>
  <c r="T156" i="12"/>
  <c r="R156" i="12"/>
  <c r="P156" i="12"/>
  <c r="BK156" i="12"/>
  <c r="J156" i="12"/>
  <c r="BE156" i="12"/>
  <c r="BI154" i="12"/>
  <c r="BH154" i="12"/>
  <c r="BG154" i="12"/>
  <c r="BF154" i="12"/>
  <c r="T154" i="12"/>
  <c r="R154" i="12"/>
  <c r="P154" i="12"/>
  <c r="BK154" i="12"/>
  <c r="J154" i="12"/>
  <c r="BE154" i="12" s="1"/>
  <c r="BI149" i="12"/>
  <c r="BH149" i="12"/>
  <c r="BG149" i="12"/>
  <c r="BF149" i="12"/>
  <c r="T149" i="12"/>
  <c r="R149" i="12"/>
  <c r="P149" i="12"/>
  <c r="BK149" i="12"/>
  <c r="J149" i="12"/>
  <c r="BE149" i="12"/>
  <c r="BI146" i="12"/>
  <c r="BH146" i="12"/>
  <c r="BG146" i="12"/>
  <c r="BF146" i="12"/>
  <c r="T146" i="12"/>
  <c r="R146" i="12"/>
  <c r="P146" i="12"/>
  <c r="BK146" i="12"/>
  <c r="J146" i="12"/>
  <c r="BE146" i="12" s="1"/>
  <c r="BI140" i="12"/>
  <c r="BH140" i="12"/>
  <c r="BG140" i="12"/>
  <c r="BF140" i="12"/>
  <c r="T140" i="12"/>
  <c r="R140" i="12"/>
  <c r="P140" i="12"/>
  <c r="BK140" i="12"/>
  <c r="J140" i="12"/>
  <c r="BE140" i="12"/>
  <c r="BI137" i="12"/>
  <c r="BH137" i="12"/>
  <c r="BG137" i="12"/>
  <c r="BF137" i="12"/>
  <c r="T137" i="12"/>
  <c r="R137" i="12"/>
  <c r="P137" i="12"/>
  <c r="BK137" i="12"/>
  <c r="J137" i="12"/>
  <c r="BE137" i="12" s="1"/>
  <c r="BI131" i="12"/>
  <c r="BH131" i="12"/>
  <c r="BG131" i="12"/>
  <c r="BF131" i="12"/>
  <c r="T131" i="12"/>
  <c r="R131" i="12"/>
  <c r="P131" i="12"/>
  <c r="BK131" i="12"/>
  <c r="J131" i="12"/>
  <c r="BE131" i="12"/>
  <c r="BI125" i="12"/>
  <c r="BH125" i="12"/>
  <c r="BG125" i="12"/>
  <c r="BF125" i="12"/>
  <c r="F33" i="12" s="1"/>
  <c r="BA64" i="1" s="1"/>
  <c r="T125" i="12"/>
  <c r="R125" i="12"/>
  <c r="P125" i="12"/>
  <c r="BK125" i="12"/>
  <c r="J125" i="12"/>
  <c r="BE125" i="12" s="1"/>
  <c r="BI120" i="12"/>
  <c r="BH120" i="12"/>
  <c r="BG120" i="12"/>
  <c r="F34" i="12" s="1"/>
  <c r="BB64" i="1" s="1"/>
  <c r="BF120" i="12"/>
  <c r="T120" i="12"/>
  <c r="R120" i="12"/>
  <c r="P120" i="12"/>
  <c r="P93" i="12" s="1"/>
  <c r="BK120" i="12"/>
  <c r="J120" i="12"/>
  <c r="BE120" i="12"/>
  <c r="BI114" i="12"/>
  <c r="BH114" i="12"/>
  <c r="BG114" i="12"/>
  <c r="BF114" i="12"/>
  <c r="T114" i="12"/>
  <c r="R114" i="12"/>
  <c r="P114" i="12"/>
  <c r="BK114" i="12"/>
  <c r="J114" i="12"/>
  <c r="BE114" i="12" s="1"/>
  <c r="BI109" i="12"/>
  <c r="BH109" i="12"/>
  <c r="BG109" i="12"/>
  <c r="BF109" i="12"/>
  <c r="T109" i="12"/>
  <c r="R109" i="12"/>
  <c r="P109" i="12"/>
  <c r="BK109" i="12"/>
  <c r="J109" i="12"/>
  <c r="BE109" i="12"/>
  <c r="BI104" i="12"/>
  <c r="BH104" i="12"/>
  <c r="BG104" i="12"/>
  <c r="BF104" i="12"/>
  <c r="T104" i="12"/>
  <c r="R104" i="12"/>
  <c r="P104" i="12"/>
  <c r="BK104" i="12"/>
  <c r="J104" i="12"/>
  <c r="BE104" i="12" s="1"/>
  <c r="BI99" i="12"/>
  <c r="BH99" i="12"/>
  <c r="BG99" i="12"/>
  <c r="BF99" i="12"/>
  <c r="T99" i="12"/>
  <c r="R99" i="12"/>
  <c r="P99" i="12"/>
  <c r="BK99" i="12"/>
  <c r="J99" i="12"/>
  <c r="BE99" i="12"/>
  <c r="BI94" i="12"/>
  <c r="BH94" i="12"/>
  <c r="F35" i="12"/>
  <c r="BC64" i="1" s="1"/>
  <c r="BG94" i="12"/>
  <c r="BF94" i="12"/>
  <c r="T94" i="12"/>
  <c r="T93" i="12"/>
  <c r="R94" i="12"/>
  <c r="P94" i="12"/>
  <c r="BK94" i="12"/>
  <c r="BK93" i="12" s="1"/>
  <c r="J94" i="12"/>
  <c r="BE94" i="12"/>
  <c r="J32" i="12"/>
  <c r="AV64" i="1" s="1"/>
  <c r="J87" i="12"/>
  <c r="F87" i="12"/>
  <c r="F85" i="12"/>
  <c r="E83" i="12"/>
  <c r="J55" i="12"/>
  <c r="F55" i="12"/>
  <c r="F53" i="12"/>
  <c r="E51" i="12"/>
  <c r="J20" i="12"/>
  <c r="E20" i="12"/>
  <c r="F56" i="12" s="1"/>
  <c r="F88" i="12"/>
  <c r="J19" i="12"/>
  <c r="J14" i="12"/>
  <c r="E7" i="12"/>
  <c r="E79" i="12"/>
  <c r="E47" i="12"/>
  <c r="AY63" i="1"/>
  <c r="AX63" i="1"/>
  <c r="BI397" i="11"/>
  <c r="BH397" i="11"/>
  <c r="BG397" i="11"/>
  <c r="BF397" i="11"/>
  <c r="T397" i="11"/>
  <c r="T396" i="11"/>
  <c r="T395" i="11" s="1"/>
  <c r="R397" i="11"/>
  <c r="R396" i="11"/>
  <c r="R395" i="11" s="1"/>
  <c r="P397" i="11"/>
  <c r="P396" i="11"/>
  <c r="P395" i="11"/>
  <c r="BK397" i="11"/>
  <c r="BK396" i="11" s="1"/>
  <c r="J396" i="11" s="1"/>
  <c r="BK395" i="11"/>
  <c r="J395" i="11" s="1"/>
  <c r="J68" i="11" s="1"/>
  <c r="J397" i="11"/>
  <c r="BE397" i="11"/>
  <c r="J69" i="11"/>
  <c r="BI393" i="11"/>
  <c r="BH393" i="11"/>
  <c r="BG393" i="11"/>
  <c r="BF393" i="11"/>
  <c r="T393" i="11"/>
  <c r="R393" i="11"/>
  <c r="P393" i="11"/>
  <c r="BK393" i="11"/>
  <c r="J393" i="11"/>
  <c r="BE393" i="11"/>
  <c r="BI391" i="11"/>
  <c r="BH391" i="11"/>
  <c r="BG391" i="11"/>
  <c r="BF391" i="11"/>
  <c r="T391" i="11"/>
  <c r="R391" i="11"/>
  <c r="P391" i="11"/>
  <c r="BK391" i="11"/>
  <c r="J391" i="11"/>
  <c r="BE391" i="11" s="1"/>
  <c r="BI389" i="11"/>
  <c r="BH389" i="11"/>
  <c r="BG389" i="11"/>
  <c r="BF389" i="11"/>
  <c r="T389" i="11"/>
  <c r="R389" i="11"/>
  <c r="P389" i="11"/>
  <c r="BK389" i="11"/>
  <c r="J389" i="11"/>
  <c r="BE389" i="11"/>
  <c r="BI387" i="11"/>
  <c r="BH387" i="11"/>
  <c r="BG387" i="11"/>
  <c r="BF387" i="11"/>
  <c r="T387" i="11"/>
  <c r="R387" i="11"/>
  <c r="R381" i="11" s="1"/>
  <c r="P387" i="11"/>
  <c r="BK387" i="11"/>
  <c r="J387" i="11"/>
  <c r="BE387" i="11" s="1"/>
  <c r="BI384" i="11"/>
  <c r="BH384" i="11"/>
  <c r="BG384" i="11"/>
  <c r="BF384" i="11"/>
  <c r="T384" i="11"/>
  <c r="R384" i="11"/>
  <c r="P384" i="11"/>
  <c r="P381" i="11" s="1"/>
  <c r="P363" i="11" s="1"/>
  <c r="BK384" i="11"/>
  <c r="BK381" i="11" s="1"/>
  <c r="J381" i="11" s="1"/>
  <c r="J67" i="11" s="1"/>
  <c r="J384" i="11"/>
  <c r="BE384" i="11"/>
  <c r="BI382" i="11"/>
  <c r="BH382" i="11"/>
  <c r="BG382" i="11"/>
  <c r="BF382" i="11"/>
  <c r="T382" i="11"/>
  <c r="T381" i="11" s="1"/>
  <c r="R382" i="11"/>
  <c r="P382" i="11"/>
  <c r="BK382" i="11"/>
  <c r="J382" i="11"/>
  <c r="BE382" i="11" s="1"/>
  <c r="BI373" i="11"/>
  <c r="BH373" i="11"/>
  <c r="BG373" i="11"/>
  <c r="BF373" i="11"/>
  <c r="T373" i="11"/>
  <c r="R373" i="11"/>
  <c r="P373" i="11"/>
  <c r="BK373" i="11"/>
  <c r="J373" i="11"/>
  <c r="BE373" i="11" s="1"/>
  <c r="BI364" i="11"/>
  <c r="BH364" i="11"/>
  <c r="BG364" i="11"/>
  <c r="BF364" i="11"/>
  <c r="T364" i="11"/>
  <c r="R364" i="11"/>
  <c r="R363" i="11"/>
  <c r="P364" i="11"/>
  <c r="BK364" i="11"/>
  <c r="BK363" i="11" s="1"/>
  <c r="J363" i="11" s="1"/>
  <c r="J66" i="11" s="1"/>
  <c r="J364" i="11"/>
  <c r="BE364" i="11"/>
  <c r="BI361" i="11"/>
  <c r="BH361" i="11"/>
  <c r="BG361" i="11"/>
  <c r="BF361" i="11"/>
  <c r="T361" i="11"/>
  <c r="R361" i="11"/>
  <c r="P361" i="11"/>
  <c r="BK361" i="11"/>
  <c r="J361" i="11"/>
  <c r="BE361" i="11"/>
  <c r="BI359" i="11"/>
  <c r="BH359" i="11"/>
  <c r="BG359" i="11"/>
  <c r="BF359" i="11"/>
  <c r="T359" i="11"/>
  <c r="R359" i="11"/>
  <c r="P359" i="11"/>
  <c r="BK359" i="11"/>
  <c r="J359" i="11"/>
  <c r="BE359" i="11" s="1"/>
  <c r="BI357" i="11"/>
  <c r="BH357" i="11"/>
  <c r="BG357" i="11"/>
  <c r="BF357" i="11"/>
  <c r="T357" i="11"/>
  <c r="R357" i="11"/>
  <c r="P357" i="11"/>
  <c r="BK357" i="11"/>
  <c r="J357" i="11"/>
  <c r="BE357" i="11"/>
  <c r="BI355" i="11"/>
  <c r="BH355" i="11"/>
  <c r="BG355" i="11"/>
  <c r="BF355" i="11"/>
  <c r="T355" i="11"/>
  <c r="R355" i="11"/>
  <c r="P355" i="11"/>
  <c r="BK355" i="11"/>
  <c r="J355" i="11"/>
  <c r="BE355" i="11" s="1"/>
  <c r="BI353" i="11"/>
  <c r="BH353" i="11"/>
  <c r="BG353" i="11"/>
  <c r="BF353" i="11"/>
  <c r="T353" i="11"/>
  <c r="R353" i="11"/>
  <c r="P353" i="11"/>
  <c r="BK353" i="11"/>
  <c r="J353" i="11"/>
  <c r="BE353" i="11"/>
  <c r="BI351" i="11"/>
  <c r="BH351" i="11"/>
  <c r="BG351" i="11"/>
  <c r="BF351" i="11"/>
  <c r="T351" i="11"/>
  <c r="R351" i="11"/>
  <c r="P351" i="11"/>
  <c r="BK351" i="11"/>
  <c r="J351" i="11"/>
  <c r="BE351" i="11" s="1"/>
  <c r="BI349" i="11"/>
  <c r="BH349" i="11"/>
  <c r="BG349" i="11"/>
  <c r="BF349" i="11"/>
  <c r="T349" i="11"/>
  <c r="R349" i="11"/>
  <c r="P349" i="11"/>
  <c r="BK349" i="11"/>
  <c r="J349" i="11"/>
  <c r="BE349" i="11"/>
  <c r="BI347" i="11"/>
  <c r="BH347" i="11"/>
  <c r="BG347" i="11"/>
  <c r="BF347" i="11"/>
  <c r="T347" i="11"/>
  <c r="R347" i="11"/>
  <c r="P347" i="11"/>
  <c r="BK347" i="11"/>
  <c r="J347" i="11"/>
  <c r="BE347" i="11" s="1"/>
  <c r="BI345" i="11"/>
  <c r="BH345" i="11"/>
  <c r="BG345" i="11"/>
  <c r="BF345" i="11"/>
  <c r="T345" i="11"/>
  <c r="R345" i="11"/>
  <c r="P345" i="11"/>
  <c r="BK345" i="11"/>
  <c r="J345" i="11"/>
  <c r="BE345" i="11"/>
  <c r="BI343" i="11"/>
  <c r="BH343" i="11"/>
  <c r="BG343" i="11"/>
  <c r="BF343" i="11"/>
  <c r="T343" i="11"/>
  <c r="R343" i="11"/>
  <c r="P343" i="11"/>
  <c r="BK343" i="11"/>
  <c r="J343" i="11"/>
  <c r="BE343" i="11" s="1"/>
  <c r="BI341" i="11"/>
  <c r="BH341" i="11"/>
  <c r="BG341" i="11"/>
  <c r="BF341" i="11"/>
  <c r="T341" i="11"/>
  <c r="R341" i="11"/>
  <c r="P341" i="11"/>
  <c r="BK341" i="11"/>
  <c r="J341" i="11"/>
  <c r="BE341" i="11"/>
  <c r="BI339" i="11"/>
  <c r="BH339" i="11"/>
  <c r="BG339" i="11"/>
  <c r="BF339" i="11"/>
  <c r="T339" i="11"/>
  <c r="R339" i="11"/>
  <c r="P339" i="11"/>
  <c r="BK339" i="11"/>
  <c r="J339" i="11"/>
  <c r="BE339" i="11" s="1"/>
  <c r="BI337" i="11"/>
  <c r="BH337" i="11"/>
  <c r="BG337" i="11"/>
  <c r="BF337" i="11"/>
  <c r="T337" i="11"/>
  <c r="R337" i="11"/>
  <c r="P337" i="11"/>
  <c r="BK337" i="11"/>
  <c r="J337" i="11"/>
  <c r="BE337" i="11"/>
  <c r="BI335" i="11"/>
  <c r="BH335" i="11"/>
  <c r="BG335" i="11"/>
  <c r="BF335" i="11"/>
  <c r="T335" i="11"/>
  <c r="R335" i="11"/>
  <c r="P335" i="11"/>
  <c r="BK335" i="11"/>
  <c r="J335" i="11"/>
  <c r="BE335" i="11" s="1"/>
  <c r="BI333" i="11"/>
  <c r="BH333" i="11"/>
  <c r="BG333" i="11"/>
  <c r="BF333" i="11"/>
  <c r="T333" i="11"/>
  <c r="R333" i="11"/>
  <c r="P333" i="11"/>
  <c r="BK333" i="11"/>
  <c r="J333" i="11"/>
  <c r="BE333" i="11"/>
  <c r="BI331" i="11"/>
  <c r="BH331" i="11"/>
  <c r="BG331" i="11"/>
  <c r="BF331" i="11"/>
  <c r="T331" i="11"/>
  <c r="R331" i="11"/>
  <c r="P331" i="11"/>
  <c r="BK331" i="11"/>
  <c r="J331" i="11"/>
  <c r="BE331" i="11" s="1"/>
  <c r="BI329" i="11"/>
  <c r="BH329" i="11"/>
  <c r="BG329" i="11"/>
  <c r="BF329" i="11"/>
  <c r="T329" i="11"/>
  <c r="R329" i="11"/>
  <c r="P329" i="11"/>
  <c r="BK329" i="11"/>
  <c r="J329" i="11"/>
  <c r="BE329" i="11"/>
  <c r="BI327" i="11"/>
  <c r="BH327" i="11"/>
  <c r="BG327" i="11"/>
  <c r="BF327" i="11"/>
  <c r="T327" i="11"/>
  <c r="R327" i="11"/>
  <c r="P327" i="11"/>
  <c r="BK327" i="11"/>
  <c r="J327" i="11"/>
  <c r="BE327" i="11" s="1"/>
  <c r="BI325" i="11"/>
  <c r="BH325" i="11"/>
  <c r="BG325" i="11"/>
  <c r="BF325" i="11"/>
  <c r="T325" i="11"/>
  <c r="R325" i="11"/>
  <c r="P325" i="11"/>
  <c r="BK325" i="11"/>
  <c r="J325" i="11"/>
  <c r="BE325" i="11"/>
  <c r="BI323" i="11"/>
  <c r="BH323" i="11"/>
  <c r="BG323" i="11"/>
  <c r="BF323" i="11"/>
  <c r="T323" i="11"/>
  <c r="R323" i="11"/>
  <c r="P323" i="11"/>
  <c r="BK323" i="11"/>
  <c r="J323" i="11"/>
  <c r="BE323" i="11" s="1"/>
  <c r="BI321" i="11"/>
  <c r="BH321" i="11"/>
  <c r="BG321" i="11"/>
  <c r="BF321" i="11"/>
  <c r="T321" i="11"/>
  <c r="R321" i="11"/>
  <c r="P321" i="11"/>
  <c r="BK321" i="11"/>
  <c r="J321" i="11"/>
  <c r="BE321" i="11"/>
  <c r="BI319" i="11"/>
  <c r="BH319" i="11"/>
  <c r="BG319" i="11"/>
  <c r="BF319" i="11"/>
  <c r="T319" i="11"/>
  <c r="R319" i="11"/>
  <c r="P319" i="11"/>
  <c r="BK319" i="11"/>
  <c r="J319" i="11"/>
  <c r="BE319" i="11" s="1"/>
  <c r="BI317" i="11"/>
  <c r="BH317" i="11"/>
  <c r="BG317" i="11"/>
  <c r="BF317" i="11"/>
  <c r="T317" i="11"/>
  <c r="R317" i="11"/>
  <c r="P317" i="11"/>
  <c r="BK317" i="11"/>
  <c r="J317" i="11"/>
  <c r="BE317" i="11"/>
  <c r="BI315" i="11"/>
  <c r="BH315" i="11"/>
  <c r="BG315" i="11"/>
  <c r="BF315" i="11"/>
  <c r="T315" i="11"/>
  <c r="R315" i="11"/>
  <c r="R309" i="11" s="1"/>
  <c r="P315" i="11"/>
  <c r="BK315" i="11"/>
  <c r="J315" i="11"/>
  <c r="BE315" i="11" s="1"/>
  <c r="BI313" i="11"/>
  <c r="BH313" i="11"/>
  <c r="BG313" i="11"/>
  <c r="BF313" i="11"/>
  <c r="T313" i="11"/>
  <c r="R313" i="11"/>
  <c r="P313" i="11"/>
  <c r="BK313" i="11"/>
  <c r="BK309" i="11" s="1"/>
  <c r="J313" i="11"/>
  <c r="BE313" i="11"/>
  <c r="BI310" i="11"/>
  <c r="BH310" i="11"/>
  <c r="BG310" i="11"/>
  <c r="BF310" i="11"/>
  <c r="T310" i="11"/>
  <c r="T309" i="11" s="1"/>
  <c r="R310" i="11"/>
  <c r="P310" i="11"/>
  <c r="P309" i="11" s="1"/>
  <c r="BK310" i="11"/>
  <c r="J309" i="11"/>
  <c r="J65" i="11" s="1"/>
  <c r="J310" i="11"/>
  <c r="BE310" i="11" s="1"/>
  <c r="BI301" i="11"/>
  <c r="BH301" i="11"/>
  <c r="BG301" i="11"/>
  <c r="BF301" i="11"/>
  <c r="T301" i="11"/>
  <c r="R301" i="11"/>
  <c r="P301" i="11"/>
  <c r="BK301" i="11"/>
  <c r="J301" i="11"/>
  <c r="BE301" i="11"/>
  <c r="BI292" i="11"/>
  <c r="BH292" i="11"/>
  <c r="BG292" i="11"/>
  <c r="BF292" i="11"/>
  <c r="T292" i="11"/>
  <c r="R292" i="11"/>
  <c r="P292" i="11"/>
  <c r="BK292" i="11"/>
  <c r="J292" i="11"/>
  <c r="BE292" i="11"/>
  <c r="BI284" i="11"/>
  <c r="BH284" i="11"/>
  <c r="BG284" i="11"/>
  <c r="BF284" i="11"/>
  <c r="T284" i="11"/>
  <c r="R284" i="11"/>
  <c r="P284" i="11"/>
  <c r="BK284" i="11"/>
  <c r="J284" i="11"/>
  <c r="BE284" i="11"/>
  <c r="BI276" i="11"/>
  <c r="BH276" i="11"/>
  <c r="BG276" i="11"/>
  <c r="BF276" i="11"/>
  <c r="T276" i="11"/>
  <c r="R276" i="11"/>
  <c r="P276" i="11"/>
  <c r="BK276" i="11"/>
  <c r="J276" i="11"/>
  <c r="BE276" i="11"/>
  <c r="BI268" i="11"/>
  <c r="BH268" i="11"/>
  <c r="BG268" i="11"/>
  <c r="BF268" i="11"/>
  <c r="T268" i="11"/>
  <c r="R268" i="11"/>
  <c r="P268" i="11"/>
  <c r="BK268" i="11"/>
  <c r="J268" i="11"/>
  <c r="BE268" i="11"/>
  <c r="BI260" i="11"/>
  <c r="BH260" i="11"/>
  <c r="BG260" i="11"/>
  <c r="BF260" i="11"/>
  <c r="T260" i="11"/>
  <c r="T259" i="11"/>
  <c r="R260" i="11"/>
  <c r="R259" i="11"/>
  <c r="P260" i="11"/>
  <c r="P259" i="11"/>
  <c r="BK260" i="11"/>
  <c r="BK259" i="11"/>
  <c r="J259" i="11" s="1"/>
  <c r="J64" i="11" s="1"/>
  <c r="J260" i="11"/>
  <c r="BE260" i="11" s="1"/>
  <c r="BI251" i="11"/>
  <c r="BH251" i="11"/>
  <c r="BG251" i="11"/>
  <c r="BF251" i="11"/>
  <c r="T251" i="11"/>
  <c r="T250" i="11" s="1"/>
  <c r="R251" i="11"/>
  <c r="R250" i="11" s="1"/>
  <c r="P251" i="11"/>
  <c r="P250" i="11" s="1"/>
  <c r="BK251" i="11"/>
  <c r="BK250" i="11" s="1"/>
  <c r="J250" i="11" s="1"/>
  <c r="J63" i="11" s="1"/>
  <c r="J251" i="11"/>
  <c r="BE251" i="11" s="1"/>
  <c r="BI247" i="11"/>
  <c r="BH247" i="11"/>
  <c r="BG247" i="11"/>
  <c r="BF247" i="11"/>
  <c r="T247" i="11"/>
  <c r="R247" i="11"/>
  <c r="P247" i="11"/>
  <c r="BK247" i="11"/>
  <c r="J247" i="11"/>
  <c r="BE247" i="11" s="1"/>
  <c r="BI239" i="11"/>
  <c r="BH239" i="11"/>
  <c r="BG239" i="11"/>
  <c r="BF239" i="11"/>
  <c r="T239" i="11"/>
  <c r="R239" i="11"/>
  <c r="P239" i="11"/>
  <c r="BK239" i="11"/>
  <c r="J239" i="11"/>
  <c r="BE239" i="11" s="1"/>
  <c r="BI231" i="11"/>
  <c r="BH231" i="11"/>
  <c r="BG231" i="11"/>
  <c r="BF231" i="11"/>
  <c r="T231" i="11"/>
  <c r="R231" i="11"/>
  <c r="P231" i="11"/>
  <c r="BK231" i="11"/>
  <c r="J231" i="11"/>
  <c r="BE231" i="11" s="1"/>
  <c r="BI228" i="11"/>
  <c r="BH228" i="11"/>
  <c r="BG228" i="11"/>
  <c r="BF228" i="11"/>
  <c r="T228" i="11"/>
  <c r="R228" i="11"/>
  <c r="P228" i="11"/>
  <c r="BK228" i="11"/>
  <c r="J228" i="11"/>
  <c r="BE228" i="11" s="1"/>
  <c r="BI220" i="11"/>
  <c r="BH220" i="11"/>
  <c r="BG220" i="11"/>
  <c r="BF220" i="11"/>
  <c r="T220" i="11"/>
  <c r="R220" i="11"/>
  <c r="P220" i="11"/>
  <c r="BK220" i="11"/>
  <c r="J220" i="11"/>
  <c r="BE220" i="11" s="1"/>
  <c r="BI211" i="11"/>
  <c r="BH211" i="11"/>
  <c r="BG211" i="11"/>
  <c r="BF211" i="11"/>
  <c r="T211" i="11"/>
  <c r="R211" i="11"/>
  <c r="P211" i="11"/>
  <c r="BK211" i="11"/>
  <c r="J211" i="11"/>
  <c r="BE211" i="11" s="1"/>
  <c r="BI203" i="11"/>
  <c r="BH203" i="11"/>
  <c r="BG203" i="11"/>
  <c r="BF203" i="11"/>
  <c r="T203" i="11"/>
  <c r="R203" i="11"/>
  <c r="P203" i="11"/>
  <c r="BK203" i="11"/>
  <c r="J203" i="11"/>
  <c r="BE203" i="11" s="1"/>
  <c r="BI200" i="11"/>
  <c r="BH200" i="11"/>
  <c r="BG200" i="11"/>
  <c r="BF200" i="11"/>
  <c r="T200" i="11"/>
  <c r="R200" i="11"/>
  <c r="P200" i="11"/>
  <c r="BK200" i="11"/>
  <c r="J200" i="11"/>
  <c r="BE200" i="11"/>
  <c r="BI198" i="11"/>
  <c r="BH198" i="11"/>
  <c r="BG198" i="11"/>
  <c r="BF198" i="11"/>
  <c r="T198" i="11"/>
  <c r="R198" i="11"/>
  <c r="P198" i="11"/>
  <c r="BK198" i="11"/>
  <c r="J198" i="11"/>
  <c r="BE198" i="11" s="1"/>
  <c r="BI189" i="11"/>
  <c r="BH189" i="11"/>
  <c r="BG189" i="11"/>
  <c r="BF189" i="11"/>
  <c r="T189" i="11"/>
  <c r="R189" i="11"/>
  <c r="P189" i="11"/>
  <c r="BK189" i="11"/>
  <c r="J189" i="11"/>
  <c r="BE189" i="11"/>
  <c r="BI186" i="11"/>
  <c r="BH186" i="11"/>
  <c r="BG186" i="11"/>
  <c r="BF186" i="11"/>
  <c r="T186" i="11"/>
  <c r="R186" i="11"/>
  <c r="P186" i="11"/>
  <c r="BK186" i="11"/>
  <c r="J186" i="11"/>
  <c r="BE186" i="11" s="1"/>
  <c r="BI184" i="11"/>
  <c r="BH184" i="11"/>
  <c r="BG184" i="11"/>
  <c r="BF184" i="11"/>
  <c r="T184" i="11"/>
  <c r="R184" i="11"/>
  <c r="P184" i="11"/>
  <c r="BK184" i="11"/>
  <c r="J184" i="11"/>
  <c r="BE184" i="11"/>
  <c r="BI176" i="11"/>
  <c r="BH176" i="11"/>
  <c r="BG176" i="11"/>
  <c r="BF176" i="11"/>
  <c r="T176" i="11"/>
  <c r="R176" i="11"/>
  <c r="P176" i="11"/>
  <c r="BK176" i="11"/>
  <c r="J176" i="11"/>
  <c r="BE176" i="11" s="1"/>
  <c r="BI173" i="11"/>
  <c r="BH173" i="11"/>
  <c r="BG173" i="11"/>
  <c r="BF173" i="11"/>
  <c r="T173" i="11"/>
  <c r="R173" i="11"/>
  <c r="P173" i="11"/>
  <c r="BK173" i="11"/>
  <c r="J173" i="11"/>
  <c r="BE173" i="11"/>
  <c r="BI164" i="11"/>
  <c r="BH164" i="11"/>
  <c r="BG164" i="11"/>
  <c r="BF164" i="11"/>
  <c r="T164" i="11"/>
  <c r="R164" i="11"/>
  <c r="P164" i="11"/>
  <c r="BK164" i="11"/>
  <c r="J164" i="11"/>
  <c r="BE164" i="11" s="1"/>
  <c r="BI161" i="11"/>
  <c r="BH161" i="11"/>
  <c r="BG161" i="11"/>
  <c r="BF161" i="11"/>
  <c r="T161" i="11"/>
  <c r="R161" i="11"/>
  <c r="P161" i="11"/>
  <c r="BK161" i="11"/>
  <c r="J161" i="11"/>
  <c r="BE161" i="11"/>
  <c r="BI152" i="11"/>
  <c r="BH152" i="11"/>
  <c r="BG152" i="11"/>
  <c r="BF152" i="11"/>
  <c r="T152" i="11"/>
  <c r="R152" i="11"/>
  <c r="P152" i="11"/>
  <c r="BK152" i="11"/>
  <c r="J152" i="11"/>
  <c r="BE152" i="11" s="1"/>
  <c r="BI143" i="11"/>
  <c r="BH143" i="11"/>
  <c r="BG143" i="11"/>
  <c r="BF143" i="11"/>
  <c r="T143" i="11"/>
  <c r="R143" i="11"/>
  <c r="P143" i="11"/>
  <c r="BK143" i="11"/>
  <c r="J143" i="11"/>
  <c r="BE143" i="11"/>
  <c r="BI135" i="11"/>
  <c r="BH135" i="11"/>
  <c r="BG135" i="11"/>
  <c r="BF135" i="11"/>
  <c r="T135" i="11"/>
  <c r="R135" i="11"/>
  <c r="P135" i="11"/>
  <c r="BK135" i="11"/>
  <c r="J135" i="11"/>
  <c r="BE135" i="11" s="1"/>
  <c r="BI126" i="11"/>
  <c r="BH126" i="11"/>
  <c r="BG126" i="11"/>
  <c r="BF126" i="11"/>
  <c r="T126" i="11"/>
  <c r="R126" i="11"/>
  <c r="P126" i="11"/>
  <c r="BK126" i="11"/>
  <c r="J126" i="11"/>
  <c r="BE126" i="11"/>
  <c r="BI118" i="11"/>
  <c r="BH118" i="11"/>
  <c r="BG118" i="11"/>
  <c r="BF118" i="11"/>
  <c r="T118" i="11"/>
  <c r="R118" i="11"/>
  <c r="P118" i="11"/>
  <c r="BK118" i="11"/>
  <c r="J118" i="11"/>
  <c r="BE118" i="11" s="1"/>
  <c r="BI110" i="11"/>
  <c r="BH110" i="11"/>
  <c r="BG110" i="11"/>
  <c r="BF110" i="11"/>
  <c r="T110" i="11"/>
  <c r="R110" i="11"/>
  <c r="P110" i="11"/>
  <c r="BK110" i="11"/>
  <c r="J110" i="11"/>
  <c r="BE110" i="11"/>
  <c r="BI102" i="11"/>
  <c r="BH102" i="11"/>
  <c r="BG102" i="11"/>
  <c r="BF102" i="11"/>
  <c r="T102" i="11"/>
  <c r="R102" i="11"/>
  <c r="P102" i="11"/>
  <c r="BK102" i="11"/>
  <c r="J102" i="11"/>
  <c r="BE102" i="11" s="1"/>
  <c r="BI94" i="11"/>
  <c r="BH94" i="11"/>
  <c r="F35" i="11" s="1"/>
  <c r="BC63" i="1" s="1"/>
  <c r="BG94" i="11"/>
  <c r="BF94" i="11"/>
  <c r="F33" i="11" s="1"/>
  <c r="BA63" i="1" s="1"/>
  <c r="J33" i="11"/>
  <c r="AW63" i="1" s="1"/>
  <c r="T94" i="11"/>
  <c r="T93" i="11" s="1"/>
  <c r="R94" i="11"/>
  <c r="R93" i="11" s="1"/>
  <c r="R92" i="11" s="1"/>
  <c r="R91" i="11" s="1"/>
  <c r="P94" i="11"/>
  <c r="BK94" i="11"/>
  <c r="BK93" i="11" s="1"/>
  <c r="J94" i="11"/>
  <c r="BE94" i="11"/>
  <c r="J87" i="11"/>
  <c r="F87" i="11"/>
  <c r="F85" i="11"/>
  <c r="E83" i="11"/>
  <c r="J55" i="11"/>
  <c r="F55" i="11"/>
  <c r="F53" i="11"/>
  <c r="E51" i="11"/>
  <c r="J20" i="11"/>
  <c r="E20" i="11"/>
  <c r="F88" i="11" s="1"/>
  <c r="F56" i="11"/>
  <c r="J19" i="11"/>
  <c r="J14" i="11"/>
  <c r="J85" i="11" s="1"/>
  <c r="J53" i="11"/>
  <c r="E7" i="11"/>
  <c r="AY62" i="1"/>
  <c r="AX62" i="1"/>
  <c r="BI229" i="10"/>
  <c r="BH229" i="10"/>
  <c r="BG229" i="10"/>
  <c r="BF229" i="10"/>
  <c r="T229" i="10"/>
  <c r="T228" i="10" s="1"/>
  <c r="T227" i="10" s="1"/>
  <c r="R229" i="10"/>
  <c r="R228" i="10" s="1"/>
  <c r="R227" i="10" s="1"/>
  <c r="P229" i="10"/>
  <c r="P228" i="10"/>
  <c r="P227" i="10" s="1"/>
  <c r="BK229" i="10"/>
  <c r="BK228" i="10"/>
  <c r="BK227" i="10" s="1"/>
  <c r="J227" i="10" s="1"/>
  <c r="J68" i="10" s="1"/>
  <c r="J228" i="10"/>
  <c r="J69" i="10" s="1"/>
  <c r="J229" i="10"/>
  <c r="BE229" i="10"/>
  <c r="BI225" i="10"/>
  <c r="BH225" i="10"/>
  <c r="BG225" i="10"/>
  <c r="BF225" i="10"/>
  <c r="T225" i="10"/>
  <c r="R225" i="10"/>
  <c r="P225" i="10"/>
  <c r="BK225" i="10"/>
  <c r="J225" i="10"/>
  <c r="BE225" i="10"/>
  <c r="BI223" i="10"/>
  <c r="BH223" i="10"/>
  <c r="BG223" i="10"/>
  <c r="BF223" i="10"/>
  <c r="T223" i="10"/>
  <c r="R223" i="10"/>
  <c r="P223" i="10"/>
  <c r="BK223" i="10"/>
  <c r="J223" i="10"/>
  <c r="BE223" i="10" s="1"/>
  <c r="BI221" i="10"/>
  <c r="BH221" i="10"/>
  <c r="BG221" i="10"/>
  <c r="BF221" i="10"/>
  <c r="T221" i="10"/>
  <c r="R221" i="10"/>
  <c r="P221" i="10"/>
  <c r="BK221" i="10"/>
  <c r="J221" i="10"/>
  <c r="BE221" i="10"/>
  <c r="BI219" i="10"/>
  <c r="BH219" i="10"/>
  <c r="BG219" i="10"/>
  <c r="BF219" i="10"/>
  <c r="T219" i="10"/>
  <c r="R219" i="10"/>
  <c r="P219" i="10"/>
  <c r="BK219" i="10"/>
  <c r="BK213" i="10" s="1"/>
  <c r="J213" i="10" s="1"/>
  <c r="J67" i="10" s="1"/>
  <c r="J219" i="10"/>
  <c r="BE219" i="10" s="1"/>
  <c r="BI216" i="10"/>
  <c r="BH216" i="10"/>
  <c r="BG216" i="10"/>
  <c r="BF216" i="10"/>
  <c r="T216" i="10"/>
  <c r="R216" i="10"/>
  <c r="P216" i="10"/>
  <c r="BK216" i="10"/>
  <c r="J216" i="10"/>
  <c r="BE216" i="10"/>
  <c r="BI214" i="10"/>
  <c r="BH214" i="10"/>
  <c r="BG214" i="10"/>
  <c r="BF214" i="10"/>
  <c r="T214" i="10"/>
  <c r="T213" i="10" s="1"/>
  <c r="T205" i="10" s="1"/>
  <c r="R214" i="10"/>
  <c r="P214" i="10"/>
  <c r="P213" i="10" s="1"/>
  <c r="P205" i="10" s="1"/>
  <c r="BK214" i="10"/>
  <c r="J214" i="10"/>
  <c r="BE214" i="10"/>
  <c r="BI210" i="10"/>
  <c r="BH210" i="10"/>
  <c r="BG210" i="10"/>
  <c r="BF210" i="10"/>
  <c r="T210" i="10"/>
  <c r="R210" i="10"/>
  <c r="P210" i="10"/>
  <c r="BK210" i="10"/>
  <c r="J210" i="10"/>
  <c r="BE210" i="10" s="1"/>
  <c r="BI206" i="10"/>
  <c r="BH206" i="10"/>
  <c r="BG206" i="10"/>
  <c r="BF206" i="10"/>
  <c r="T206" i="10"/>
  <c r="R206" i="10"/>
  <c r="P206" i="10"/>
  <c r="BK206" i="10"/>
  <c r="J206" i="10"/>
  <c r="BE206" i="10" s="1"/>
  <c r="BI203" i="10"/>
  <c r="BH203" i="10"/>
  <c r="BG203" i="10"/>
  <c r="BF203" i="10"/>
  <c r="T203" i="10"/>
  <c r="R203" i="10"/>
  <c r="P203" i="10"/>
  <c r="BK203" i="10"/>
  <c r="J203" i="10"/>
  <c r="BE203" i="10"/>
  <c r="BI201" i="10"/>
  <c r="BH201" i="10"/>
  <c r="BG201" i="10"/>
  <c r="BF201" i="10"/>
  <c r="T201" i="10"/>
  <c r="R201" i="10"/>
  <c r="P201" i="10"/>
  <c r="BK201" i="10"/>
  <c r="J201" i="10"/>
  <c r="BE201" i="10" s="1"/>
  <c r="BI199" i="10"/>
  <c r="BH199" i="10"/>
  <c r="BG199" i="10"/>
  <c r="BF199" i="10"/>
  <c r="T199" i="10"/>
  <c r="R199" i="10"/>
  <c r="P199" i="10"/>
  <c r="BK199" i="10"/>
  <c r="J199" i="10"/>
  <c r="BE199" i="10"/>
  <c r="BI197" i="10"/>
  <c r="BH197" i="10"/>
  <c r="BG197" i="10"/>
  <c r="BF197" i="10"/>
  <c r="T197" i="10"/>
  <c r="R197" i="10"/>
  <c r="P197" i="10"/>
  <c r="BK197" i="10"/>
  <c r="J197" i="10"/>
  <c r="BE197" i="10" s="1"/>
  <c r="BI195" i="10"/>
  <c r="BH195" i="10"/>
  <c r="BG195" i="10"/>
  <c r="BF195" i="10"/>
  <c r="T195" i="10"/>
  <c r="R195" i="10"/>
  <c r="P195" i="10"/>
  <c r="BK195" i="10"/>
  <c r="J195" i="10"/>
  <c r="BE195" i="10"/>
  <c r="BI193" i="10"/>
  <c r="BH193" i="10"/>
  <c r="BG193" i="10"/>
  <c r="BF193" i="10"/>
  <c r="T193" i="10"/>
  <c r="R193" i="10"/>
  <c r="P193" i="10"/>
  <c r="BK193" i="10"/>
  <c r="J193" i="10"/>
  <c r="BE193" i="10" s="1"/>
  <c r="BI191" i="10"/>
  <c r="BH191" i="10"/>
  <c r="BG191" i="10"/>
  <c r="BF191" i="10"/>
  <c r="T191" i="10"/>
  <c r="R191" i="10"/>
  <c r="P191" i="10"/>
  <c r="BK191" i="10"/>
  <c r="J191" i="10"/>
  <c r="BE191" i="10"/>
  <c r="BI189" i="10"/>
  <c r="BH189" i="10"/>
  <c r="BG189" i="10"/>
  <c r="BF189" i="10"/>
  <c r="T189" i="10"/>
  <c r="R189" i="10"/>
  <c r="P189" i="10"/>
  <c r="BK189" i="10"/>
  <c r="J189" i="10"/>
  <c r="BE189" i="10" s="1"/>
  <c r="BI187" i="10"/>
  <c r="BH187" i="10"/>
  <c r="BG187" i="10"/>
  <c r="BF187" i="10"/>
  <c r="T187" i="10"/>
  <c r="R187" i="10"/>
  <c r="P187" i="10"/>
  <c r="BK187" i="10"/>
  <c r="J187" i="10"/>
  <c r="BE187" i="10"/>
  <c r="BI185" i="10"/>
  <c r="BH185" i="10"/>
  <c r="BG185" i="10"/>
  <c r="BF185" i="10"/>
  <c r="T185" i="10"/>
  <c r="R185" i="10"/>
  <c r="P185" i="10"/>
  <c r="BK185" i="10"/>
  <c r="J185" i="10"/>
  <c r="BE185" i="10" s="1"/>
  <c r="BI183" i="10"/>
  <c r="BH183" i="10"/>
  <c r="BG183" i="10"/>
  <c r="BF183" i="10"/>
  <c r="T183" i="10"/>
  <c r="R183" i="10"/>
  <c r="P183" i="10"/>
  <c r="BK183" i="10"/>
  <c r="J183" i="10"/>
  <c r="BE183" i="10"/>
  <c r="BI181" i="10"/>
  <c r="BH181" i="10"/>
  <c r="BG181" i="10"/>
  <c r="BF181" i="10"/>
  <c r="T181" i="10"/>
  <c r="R181" i="10"/>
  <c r="P181" i="10"/>
  <c r="BK181" i="10"/>
  <c r="J181" i="10"/>
  <c r="BE181" i="10" s="1"/>
  <c r="BI178" i="10"/>
  <c r="BH178" i="10"/>
  <c r="BG178" i="10"/>
  <c r="BF178" i="10"/>
  <c r="T178" i="10"/>
  <c r="T177" i="10"/>
  <c r="R178" i="10"/>
  <c r="P178" i="10"/>
  <c r="P177" i="10"/>
  <c r="BK178" i="10"/>
  <c r="BK177" i="10" s="1"/>
  <c r="J177" i="10" s="1"/>
  <c r="J65" i="10" s="1"/>
  <c r="J178" i="10"/>
  <c r="BE178" i="10" s="1"/>
  <c r="BI174" i="10"/>
  <c r="BH174" i="10"/>
  <c r="BG174" i="10"/>
  <c r="BF174" i="10"/>
  <c r="T174" i="10"/>
  <c r="R174" i="10"/>
  <c r="P174" i="10"/>
  <c r="BK174" i="10"/>
  <c r="J174" i="10"/>
  <c r="BE174" i="10"/>
  <c r="BI171" i="10"/>
  <c r="BH171" i="10"/>
  <c r="BG171" i="10"/>
  <c r="BF171" i="10"/>
  <c r="T171" i="10"/>
  <c r="R171" i="10"/>
  <c r="P171" i="10"/>
  <c r="BK171" i="10"/>
  <c r="J171" i="10"/>
  <c r="BE171" i="10" s="1"/>
  <c r="BI168" i="10"/>
  <c r="BH168" i="10"/>
  <c r="BG168" i="10"/>
  <c r="BF168" i="10"/>
  <c r="T168" i="10"/>
  <c r="R168" i="10"/>
  <c r="P168" i="10"/>
  <c r="BK168" i="10"/>
  <c r="J168" i="10"/>
  <c r="BE168" i="10"/>
  <c r="BI165" i="10"/>
  <c r="BH165" i="10"/>
  <c r="BG165" i="10"/>
  <c r="BF165" i="10"/>
  <c r="T165" i="10"/>
  <c r="T164" i="10" s="1"/>
  <c r="R165" i="10"/>
  <c r="R164" i="10"/>
  <c r="P165" i="10"/>
  <c r="P164" i="10" s="1"/>
  <c r="BK165" i="10"/>
  <c r="BK164" i="10"/>
  <c r="J164" i="10" s="1"/>
  <c r="J64" i="10" s="1"/>
  <c r="J165" i="10"/>
  <c r="BE165" i="10"/>
  <c r="BI161" i="10"/>
  <c r="BH161" i="10"/>
  <c r="BG161" i="10"/>
  <c r="BF161" i="10"/>
  <c r="T161" i="10"/>
  <c r="T160" i="10" s="1"/>
  <c r="R161" i="10"/>
  <c r="R160" i="10"/>
  <c r="P161" i="10"/>
  <c r="P160" i="10" s="1"/>
  <c r="BK161" i="10"/>
  <c r="BK160" i="10"/>
  <c r="J160" i="10" s="1"/>
  <c r="J161" i="10"/>
  <c r="BE161" i="10"/>
  <c r="J63" i="10"/>
  <c r="BI157" i="10"/>
  <c r="BH157" i="10"/>
  <c r="BG157" i="10"/>
  <c r="BF157" i="10"/>
  <c r="T157" i="10"/>
  <c r="R157" i="10"/>
  <c r="P157" i="10"/>
  <c r="BK157" i="10"/>
  <c r="J157" i="10"/>
  <c r="BE157" i="10" s="1"/>
  <c r="BI154" i="10"/>
  <c r="BH154" i="10"/>
  <c r="BG154" i="10"/>
  <c r="BF154" i="10"/>
  <c r="T154" i="10"/>
  <c r="R154" i="10"/>
  <c r="P154" i="10"/>
  <c r="BK154" i="10"/>
  <c r="J154" i="10"/>
  <c r="BE154" i="10"/>
  <c r="BI151" i="10"/>
  <c r="BH151" i="10"/>
  <c r="BG151" i="10"/>
  <c r="BF151" i="10"/>
  <c r="T151" i="10"/>
  <c r="R151" i="10"/>
  <c r="P151" i="10"/>
  <c r="BK151" i="10"/>
  <c r="J151" i="10"/>
  <c r="BE151" i="10" s="1"/>
  <c r="BI148" i="10"/>
  <c r="BH148" i="10"/>
  <c r="BG148" i="10"/>
  <c r="BF148" i="10"/>
  <c r="T148" i="10"/>
  <c r="R148" i="10"/>
  <c r="P148" i="10"/>
  <c r="BK148" i="10"/>
  <c r="J148" i="10"/>
  <c r="BE148" i="10"/>
  <c r="BI145" i="10"/>
  <c r="BH145" i="10"/>
  <c r="BG145" i="10"/>
  <c r="BF145" i="10"/>
  <c r="T145" i="10"/>
  <c r="R145" i="10"/>
  <c r="P145" i="10"/>
  <c r="BK145" i="10"/>
  <c r="J145" i="10"/>
  <c r="BE145" i="10" s="1"/>
  <c r="BI142" i="10"/>
  <c r="BH142" i="10"/>
  <c r="BG142" i="10"/>
  <c r="BF142" i="10"/>
  <c r="T142" i="10"/>
  <c r="R142" i="10"/>
  <c r="P142" i="10"/>
  <c r="BK142" i="10"/>
  <c r="J142" i="10"/>
  <c r="BE142" i="10"/>
  <c r="BI139" i="10"/>
  <c r="BH139" i="10"/>
  <c r="BG139" i="10"/>
  <c r="BF139" i="10"/>
  <c r="T139" i="10"/>
  <c r="R139" i="10"/>
  <c r="P139" i="10"/>
  <c r="BK139" i="10"/>
  <c r="J139" i="10"/>
  <c r="BE139" i="10" s="1"/>
  <c r="BI136" i="10"/>
  <c r="BH136" i="10"/>
  <c r="BG136" i="10"/>
  <c r="BF136" i="10"/>
  <c r="T136" i="10"/>
  <c r="R136" i="10"/>
  <c r="P136" i="10"/>
  <c r="BK136" i="10"/>
  <c r="J136" i="10"/>
  <c r="BE136" i="10"/>
  <c r="BI134" i="10"/>
  <c r="BH134" i="10"/>
  <c r="BG134" i="10"/>
  <c r="BF134" i="10"/>
  <c r="T134" i="10"/>
  <c r="R134" i="10"/>
  <c r="P134" i="10"/>
  <c r="BK134" i="10"/>
  <c r="J134" i="10"/>
  <c r="BE134" i="10" s="1"/>
  <c r="BI132" i="10"/>
  <c r="BH132" i="10"/>
  <c r="BG132" i="10"/>
  <c r="BF132" i="10"/>
  <c r="T132" i="10"/>
  <c r="R132" i="10"/>
  <c r="P132" i="10"/>
  <c r="BK132" i="10"/>
  <c r="J132" i="10"/>
  <c r="BE132" i="10"/>
  <c r="BI130" i="10"/>
  <c r="BH130" i="10"/>
  <c r="BG130" i="10"/>
  <c r="BF130" i="10"/>
  <c r="T130" i="10"/>
  <c r="R130" i="10"/>
  <c r="P130" i="10"/>
  <c r="BK130" i="10"/>
  <c r="J130" i="10"/>
  <c r="BE130" i="10" s="1"/>
  <c r="BI128" i="10"/>
  <c r="BH128" i="10"/>
  <c r="BG128" i="10"/>
  <c r="BF128" i="10"/>
  <c r="T128" i="10"/>
  <c r="R128" i="10"/>
  <c r="P128" i="10"/>
  <c r="BK128" i="10"/>
  <c r="J128" i="10"/>
  <c r="BE128" i="10"/>
  <c r="BI125" i="10"/>
  <c r="BH125" i="10"/>
  <c r="BG125" i="10"/>
  <c r="BF125" i="10"/>
  <c r="T125" i="10"/>
  <c r="R125" i="10"/>
  <c r="P125" i="10"/>
  <c r="BK125" i="10"/>
  <c r="J125" i="10"/>
  <c r="BE125" i="10" s="1"/>
  <c r="BI122" i="10"/>
  <c r="BH122" i="10"/>
  <c r="BG122" i="10"/>
  <c r="BF122" i="10"/>
  <c r="T122" i="10"/>
  <c r="R122" i="10"/>
  <c r="P122" i="10"/>
  <c r="BK122" i="10"/>
  <c r="J122" i="10"/>
  <c r="BE122" i="10"/>
  <c r="BI118" i="10"/>
  <c r="BH118" i="10"/>
  <c r="BG118" i="10"/>
  <c r="BF118" i="10"/>
  <c r="T118" i="10"/>
  <c r="R118" i="10"/>
  <c r="P118" i="10"/>
  <c r="BK118" i="10"/>
  <c r="J118" i="10"/>
  <c r="BE118" i="10" s="1"/>
  <c r="BI115" i="10"/>
  <c r="BH115" i="10"/>
  <c r="BG115" i="10"/>
  <c r="BF115" i="10"/>
  <c r="T115" i="10"/>
  <c r="R115" i="10"/>
  <c r="P115" i="10"/>
  <c r="BK115" i="10"/>
  <c r="J115" i="10"/>
  <c r="BE115" i="10"/>
  <c r="BI111" i="10"/>
  <c r="BH111" i="10"/>
  <c r="BG111" i="10"/>
  <c r="BF111" i="10"/>
  <c r="T111" i="10"/>
  <c r="R111" i="10"/>
  <c r="P111" i="10"/>
  <c r="BK111" i="10"/>
  <c r="J111" i="10"/>
  <c r="BE111" i="10" s="1"/>
  <c r="BI107" i="10"/>
  <c r="BH107" i="10"/>
  <c r="BG107" i="10"/>
  <c r="BF107" i="10"/>
  <c r="T107" i="10"/>
  <c r="R107" i="10"/>
  <c r="P107" i="10"/>
  <c r="BK107" i="10"/>
  <c r="J107" i="10"/>
  <c r="BE107" i="10"/>
  <c r="BI104" i="10"/>
  <c r="BH104" i="10"/>
  <c r="BG104" i="10"/>
  <c r="BF104" i="10"/>
  <c r="T104" i="10"/>
  <c r="R104" i="10"/>
  <c r="P104" i="10"/>
  <c r="BK104" i="10"/>
  <c r="J104" i="10"/>
  <c r="BE104" i="10" s="1"/>
  <c r="BI100" i="10"/>
  <c r="BH100" i="10"/>
  <c r="BG100" i="10"/>
  <c r="BF100" i="10"/>
  <c r="T100" i="10"/>
  <c r="R100" i="10"/>
  <c r="P100" i="10"/>
  <c r="BK100" i="10"/>
  <c r="J100" i="10"/>
  <c r="BE100" i="10"/>
  <c r="BI97" i="10"/>
  <c r="BH97" i="10"/>
  <c r="BG97" i="10"/>
  <c r="BF97" i="10"/>
  <c r="T97" i="10"/>
  <c r="R97" i="10"/>
  <c r="P97" i="10"/>
  <c r="BK97" i="10"/>
  <c r="J97" i="10"/>
  <c r="BE97" i="10" s="1"/>
  <c r="BI94" i="10"/>
  <c r="F36" i="10"/>
  <c r="BD62" i="1" s="1"/>
  <c r="BH94" i="10"/>
  <c r="BG94" i="10"/>
  <c r="F34" i="10" s="1"/>
  <c r="BB62" i="1" s="1"/>
  <c r="BF94" i="10"/>
  <c r="T94" i="10"/>
  <c r="T93" i="10" s="1"/>
  <c r="R94" i="10"/>
  <c r="P94" i="10"/>
  <c r="P93" i="10" s="1"/>
  <c r="BK94" i="10"/>
  <c r="J94" i="10"/>
  <c r="BE94" i="10" s="1"/>
  <c r="J87" i="10"/>
  <c r="F87" i="10"/>
  <c r="F85" i="10"/>
  <c r="E83" i="10"/>
  <c r="J55" i="10"/>
  <c r="F55" i="10"/>
  <c r="F53" i="10"/>
  <c r="E51" i="10"/>
  <c r="J20" i="10"/>
  <c r="E20" i="10"/>
  <c r="F88" i="10"/>
  <c r="F56" i="10"/>
  <c r="J19" i="10"/>
  <c r="J14" i="10"/>
  <c r="J85" i="10"/>
  <c r="J53" i="10"/>
  <c r="E7" i="10"/>
  <c r="E79" i="10" s="1"/>
  <c r="AY61" i="1"/>
  <c r="AX61" i="1"/>
  <c r="BI338" i="9"/>
  <c r="BH338" i="9"/>
  <c r="BG338" i="9"/>
  <c r="BF338" i="9"/>
  <c r="T338" i="9"/>
  <c r="R338" i="9"/>
  <c r="P338" i="9"/>
  <c r="P335" i="9" s="1"/>
  <c r="BK338" i="9"/>
  <c r="J338" i="9"/>
  <c r="BE338" i="9"/>
  <c r="BI336" i="9"/>
  <c r="BH336" i="9"/>
  <c r="BG336" i="9"/>
  <c r="BF336" i="9"/>
  <c r="T336" i="9"/>
  <c r="T335" i="9" s="1"/>
  <c r="T334" i="9" s="1"/>
  <c r="R336" i="9"/>
  <c r="R335" i="9"/>
  <c r="R334" i="9" s="1"/>
  <c r="P336" i="9"/>
  <c r="P334" i="9"/>
  <c r="BK336" i="9"/>
  <c r="BK335" i="9" s="1"/>
  <c r="J335" i="9" s="1"/>
  <c r="J336" i="9"/>
  <c r="BE336" i="9"/>
  <c r="J69" i="9"/>
  <c r="BI332" i="9"/>
  <c r="BH332" i="9"/>
  <c r="BG332" i="9"/>
  <c r="BF332" i="9"/>
  <c r="T332" i="9"/>
  <c r="R332" i="9"/>
  <c r="P332" i="9"/>
  <c r="BK332" i="9"/>
  <c r="J332" i="9"/>
  <c r="BE332" i="9"/>
  <c r="BI330" i="9"/>
  <c r="BH330" i="9"/>
  <c r="BG330" i="9"/>
  <c r="BF330" i="9"/>
  <c r="T330" i="9"/>
  <c r="R330" i="9"/>
  <c r="P330" i="9"/>
  <c r="BK330" i="9"/>
  <c r="J330" i="9"/>
  <c r="BE330" i="9" s="1"/>
  <c r="BI328" i="9"/>
  <c r="BH328" i="9"/>
  <c r="BG328" i="9"/>
  <c r="BF328" i="9"/>
  <c r="T328" i="9"/>
  <c r="R328" i="9"/>
  <c r="P328" i="9"/>
  <c r="BK328" i="9"/>
  <c r="J328" i="9"/>
  <c r="BE328" i="9"/>
  <c r="BI326" i="9"/>
  <c r="BH326" i="9"/>
  <c r="BG326" i="9"/>
  <c r="BF326" i="9"/>
  <c r="T326" i="9"/>
  <c r="R326" i="9"/>
  <c r="R320" i="9" s="1"/>
  <c r="R307" i="9" s="1"/>
  <c r="P326" i="9"/>
  <c r="BK326" i="9"/>
  <c r="J326" i="9"/>
  <c r="BE326" i="9" s="1"/>
  <c r="BI323" i="9"/>
  <c r="BH323" i="9"/>
  <c r="BG323" i="9"/>
  <c r="BF323" i="9"/>
  <c r="T323" i="9"/>
  <c r="R323" i="9"/>
  <c r="P323" i="9"/>
  <c r="BK323" i="9"/>
  <c r="BK320" i="9" s="1"/>
  <c r="BK307" i="9" s="1"/>
  <c r="J323" i="9"/>
  <c r="BE323" i="9"/>
  <c r="BI321" i="9"/>
  <c r="BH321" i="9"/>
  <c r="BG321" i="9"/>
  <c r="BF321" i="9"/>
  <c r="T321" i="9"/>
  <c r="R321" i="9"/>
  <c r="P321" i="9"/>
  <c r="P320" i="9" s="1"/>
  <c r="BK321" i="9"/>
  <c r="J321" i="9"/>
  <c r="BE321" i="9" s="1"/>
  <c r="BI308" i="9"/>
  <c r="BH308" i="9"/>
  <c r="BG308" i="9"/>
  <c r="BF308" i="9"/>
  <c r="T308" i="9"/>
  <c r="R308" i="9"/>
  <c r="P308" i="9"/>
  <c r="BK308" i="9"/>
  <c r="J307" i="9"/>
  <c r="J66" i="9" s="1"/>
  <c r="J308" i="9"/>
  <c r="BE308" i="9" s="1"/>
  <c r="BI305" i="9"/>
  <c r="BH305" i="9"/>
  <c r="BG305" i="9"/>
  <c r="BF305" i="9"/>
  <c r="T305" i="9"/>
  <c r="R305" i="9"/>
  <c r="P305" i="9"/>
  <c r="BK305" i="9"/>
  <c r="J305" i="9"/>
  <c r="BE305" i="9" s="1"/>
  <c r="BI303" i="9"/>
  <c r="BH303" i="9"/>
  <c r="BG303" i="9"/>
  <c r="BF303" i="9"/>
  <c r="T303" i="9"/>
  <c r="R303" i="9"/>
  <c r="P303" i="9"/>
  <c r="BK303" i="9"/>
  <c r="J303" i="9"/>
  <c r="BE303" i="9"/>
  <c r="BI301" i="9"/>
  <c r="BH301" i="9"/>
  <c r="BG301" i="9"/>
  <c r="BF301" i="9"/>
  <c r="T301" i="9"/>
  <c r="R301" i="9"/>
  <c r="P301" i="9"/>
  <c r="BK301" i="9"/>
  <c r="J301" i="9"/>
  <c r="BE301" i="9" s="1"/>
  <c r="BI299" i="9"/>
  <c r="BH299" i="9"/>
  <c r="BG299" i="9"/>
  <c r="BF299" i="9"/>
  <c r="T299" i="9"/>
  <c r="R299" i="9"/>
  <c r="P299" i="9"/>
  <c r="BK299" i="9"/>
  <c r="J299" i="9"/>
  <c r="BE299" i="9"/>
  <c r="BI297" i="9"/>
  <c r="BH297" i="9"/>
  <c r="BG297" i="9"/>
  <c r="BF297" i="9"/>
  <c r="T297" i="9"/>
  <c r="R297" i="9"/>
  <c r="P297" i="9"/>
  <c r="BK297" i="9"/>
  <c r="J297" i="9"/>
  <c r="BE297" i="9" s="1"/>
  <c r="BI295" i="9"/>
  <c r="BH295" i="9"/>
  <c r="BG295" i="9"/>
  <c r="BF295" i="9"/>
  <c r="T295" i="9"/>
  <c r="R295" i="9"/>
  <c r="P295" i="9"/>
  <c r="BK295" i="9"/>
  <c r="J295" i="9"/>
  <c r="BE295" i="9"/>
  <c r="BI293" i="9"/>
  <c r="BH293" i="9"/>
  <c r="BG293" i="9"/>
  <c r="BF293" i="9"/>
  <c r="T293" i="9"/>
  <c r="R293" i="9"/>
  <c r="P293" i="9"/>
  <c r="BK293" i="9"/>
  <c r="J293" i="9"/>
  <c r="BE293" i="9" s="1"/>
  <c r="BI291" i="9"/>
  <c r="BH291" i="9"/>
  <c r="BG291" i="9"/>
  <c r="BF291" i="9"/>
  <c r="T291" i="9"/>
  <c r="R291" i="9"/>
  <c r="P291" i="9"/>
  <c r="BK291" i="9"/>
  <c r="J291" i="9"/>
  <c r="BE291" i="9"/>
  <c r="BI288" i="9"/>
  <c r="BH288" i="9"/>
  <c r="BG288" i="9"/>
  <c r="BF288" i="9"/>
  <c r="T288" i="9"/>
  <c r="R288" i="9"/>
  <c r="P288" i="9"/>
  <c r="BK288" i="9"/>
  <c r="J288" i="9"/>
  <c r="BE288" i="9" s="1"/>
  <c r="BI285" i="9"/>
  <c r="BH285" i="9"/>
  <c r="BG285" i="9"/>
  <c r="BF285" i="9"/>
  <c r="T285" i="9"/>
  <c r="R285" i="9"/>
  <c r="P285" i="9"/>
  <c r="BK285" i="9"/>
  <c r="J285" i="9"/>
  <c r="BE285" i="9"/>
  <c r="BI282" i="9"/>
  <c r="BH282" i="9"/>
  <c r="BG282" i="9"/>
  <c r="BF282" i="9"/>
  <c r="T282" i="9"/>
  <c r="R282" i="9"/>
  <c r="P282" i="9"/>
  <c r="BK282" i="9"/>
  <c r="J282" i="9"/>
  <c r="BE282" i="9" s="1"/>
  <c r="BI279" i="9"/>
  <c r="BH279" i="9"/>
  <c r="BG279" i="9"/>
  <c r="F34" i="9" s="1"/>
  <c r="BB61" i="1" s="1"/>
  <c r="BF279" i="9"/>
  <c r="T279" i="9"/>
  <c r="R279" i="9"/>
  <c r="R278" i="9" s="1"/>
  <c r="P279" i="9"/>
  <c r="BK279" i="9"/>
  <c r="BK278" i="9" s="1"/>
  <c r="J278" i="9" s="1"/>
  <c r="J65" i="9" s="1"/>
  <c r="J279" i="9"/>
  <c r="BE279" i="9"/>
  <c r="BI266" i="9"/>
  <c r="BH266" i="9"/>
  <c r="BG266" i="9"/>
  <c r="BF266" i="9"/>
  <c r="T266" i="9"/>
  <c r="R266" i="9"/>
  <c r="P266" i="9"/>
  <c r="BK266" i="9"/>
  <c r="J266" i="9"/>
  <c r="BE266" i="9"/>
  <c r="BI254" i="9"/>
  <c r="BH254" i="9"/>
  <c r="BG254" i="9"/>
  <c r="BF254" i="9"/>
  <c r="T254" i="9"/>
  <c r="R254" i="9"/>
  <c r="P254" i="9"/>
  <c r="BK254" i="9"/>
  <c r="J254" i="9"/>
  <c r="BE254" i="9" s="1"/>
  <c r="BI242" i="9"/>
  <c r="BH242" i="9"/>
  <c r="BG242" i="9"/>
  <c r="BF242" i="9"/>
  <c r="T242" i="9"/>
  <c r="R242" i="9"/>
  <c r="P242" i="9"/>
  <c r="BK242" i="9"/>
  <c r="J242" i="9"/>
  <c r="BE242" i="9"/>
  <c r="BI230" i="9"/>
  <c r="BH230" i="9"/>
  <c r="BG230" i="9"/>
  <c r="BF230" i="9"/>
  <c r="T230" i="9"/>
  <c r="T229" i="9" s="1"/>
  <c r="R230" i="9"/>
  <c r="R229" i="9"/>
  <c r="P230" i="9"/>
  <c r="P229" i="9" s="1"/>
  <c r="BK230" i="9"/>
  <c r="BK229" i="9"/>
  <c r="J229" i="9"/>
  <c r="J64" i="9" s="1"/>
  <c r="J230" i="9"/>
  <c r="BE230" i="9" s="1"/>
  <c r="BI217" i="9"/>
  <c r="BH217" i="9"/>
  <c r="BG217" i="9"/>
  <c r="BF217" i="9"/>
  <c r="T217" i="9"/>
  <c r="T216" i="9" s="1"/>
  <c r="R217" i="9"/>
  <c r="R216" i="9"/>
  <c r="P217" i="9"/>
  <c r="P216" i="9" s="1"/>
  <c r="BK217" i="9"/>
  <c r="BK216" i="9"/>
  <c r="J216" i="9"/>
  <c r="J63" i="9" s="1"/>
  <c r="J217" i="9"/>
  <c r="BE217" i="9" s="1"/>
  <c r="BI213" i="9"/>
  <c r="BH213" i="9"/>
  <c r="BG213" i="9"/>
  <c r="BF213" i="9"/>
  <c r="T213" i="9"/>
  <c r="R213" i="9"/>
  <c r="P213" i="9"/>
  <c r="BK213" i="9"/>
  <c r="J213" i="9"/>
  <c r="BE213" i="9"/>
  <c r="BI201" i="9"/>
  <c r="BH201" i="9"/>
  <c r="BG201" i="9"/>
  <c r="BF201" i="9"/>
  <c r="T201" i="9"/>
  <c r="R201" i="9"/>
  <c r="P201" i="9"/>
  <c r="BK201" i="9"/>
  <c r="J201" i="9"/>
  <c r="BE201" i="9"/>
  <c r="BI198" i="9"/>
  <c r="BH198" i="9"/>
  <c r="BG198" i="9"/>
  <c r="BF198" i="9"/>
  <c r="T198" i="9"/>
  <c r="R198" i="9"/>
  <c r="P198" i="9"/>
  <c r="BK198" i="9"/>
  <c r="J198" i="9"/>
  <c r="BE198" i="9"/>
  <c r="BI186" i="9"/>
  <c r="BH186" i="9"/>
  <c r="BG186" i="9"/>
  <c r="BF186" i="9"/>
  <c r="T186" i="9"/>
  <c r="R186" i="9"/>
  <c r="P186" i="9"/>
  <c r="BK186" i="9"/>
  <c r="J186" i="9"/>
  <c r="BE186" i="9"/>
  <c r="BI183" i="9"/>
  <c r="BH183" i="9"/>
  <c r="BG183" i="9"/>
  <c r="BF183" i="9"/>
  <c r="T183" i="9"/>
  <c r="R183" i="9"/>
  <c r="P183" i="9"/>
  <c r="BK183" i="9"/>
  <c r="J183" i="9"/>
  <c r="BE183" i="9"/>
  <c r="BI181" i="9"/>
  <c r="BH181" i="9"/>
  <c r="BG181" i="9"/>
  <c r="BF181" i="9"/>
  <c r="T181" i="9"/>
  <c r="R181" i="9"/>
  <c r="P181" i="9"/>
  <c r="BK181" i="9"/>
  <c r="J181" i="9"/>
  <c r="BE181" i="9"/>
  <c r="BI179" i="9"/>
  <c r="BH179" i="9"/>
  <c r="BG179" i="9"/>
  <c r="BF179" i="9"/>
  <c r="T179" i="9"/>
  <c r="R179" i="9"/>
  <c r="P179" i="9"/>
  <c r="BK179" i="9"/>
  <c r="J179" i="9"/>
  <c r="BE179" i="9"/>
  <c r="BI177" i="9"/>
  <c r="BH177" i="9"/>
  <c r="BG177" i="9"/>
  <c r="BF177" i="9"/>
  <c r="T177" i="9"/>
  <c r="R177" i="9"/>
  <c r="P177" i="9"/>
  <c r="BK177" i="9"/>
  <c r="J177" i="9"/>
  <c r="BE177" i="9"/>
  <c r="BI175" i="9"/>
  <c r="BH175" i="9"/>
  <c r="BG175" i="9"/>
  <c r="BF175" i="9"/>
  <c r="T175" i="9"/>
  <c r="R175" i="9"/>
  <c r="P175" i="9"/>
  <c r="BK175" i="9"/>
  <c r="J175" i="9"/>
  <c r="BE175" i="9"/>
  <c r="BI163" i="9"/>
  <c r="BH163" i="9"/>
  <c r="BG163" i="9"/>
  <c r="BF163" i="9"/>
  <c r="T163" i="9"/>
  <c r="R163" i="9"/>
  <c r="P163" i="9"/>
  <c r="BK163" i="9"/>
  <c r="J163" i="9"/>
  <c r="BE163" i="9"/>
  <c r="BI160" i="9"/>
  <c r="BH160" i="9"/>
  <c r="BG160" i="9"/>
  <c r="BF160" i="9"/>
  <c r="T160" i="9"/>
  <c r="R160" i="9"/>
  <c r="P160" i="9"/>
  <c r="BK160" i="9"/>
  <c r="J160" i="9"/>
  <c r="BE160" i="9"/>
  <c r="BI147" i="9"/>
  <c r="BH147" i="9"/>
  <c r="BG147" i="9"/>
  <c r="BF147" i="9"/>
  <c r="T147" i="9"/>
  <c r="R147" i="9"/>
  <c r="P147" i="9"/>
  <c r="BK147" i="9"/>
  <c r="J147" i="9"/>
  <c r="BE147" i="9"/>
  <c r="BI144" i="9"/>
  <c r="BH144" i="9"/>
  <c r="BG144" i="9"/>
  <c r="BF144" i="9"/>
  <c r="T144" i="9"/>
  <c r="R144" i="9"/>
  <c r="P144" i="9"/>
  <c r="BK144" i="9"/>
  <c r="J144" i="9"/>
  <c r="BE144" i="9"/>
  <c r="BI131" i="9"/>
  <c r="BH131" i="9"/>
  <c r="BG131" i="9"/>
  <c r="BF131" i="9"/>
  <c r="T131" i="9"/>
  <c r="R131" i="9"/>
  <c r="P131" i="9"/>
  <c r="BK131" i="9"/>
  <c r="J131" i="9"/>
  <c r="BE131" i="9"/>
  <c r="BI118" i="9"/>
  <c r="BH118" i="9"/>
  <c r="BG118" i="9"/>
  <c r="BF118" i="9"/>
  <c r="T118" i="9"/>
  <c r="R118" i="9"/>
  <c r="P118" i="9"/>
  <c r="BK118" i="9"/>
  <c r="J118" i="9"/>
  <c r="BE118" i="9"/>
  <c r="J32" i="9" s="1"/>
  <c r="AV61" i="1" s="1"/>
  <c r="BI106" i="9"/>
  <c r="BH106" i="9"/>
  <c r="BG106" i="9"/>
  <c r="BF106" i="9"/>
  <c r="F33" i="9" s="1"/>
  <c r="BA61" i="1" s="1"/>
  <c r="T106" i="9"/>
  <c r="R106" i="9"/>
  <c r="P106" i="9"/>
  <c r="BK106" i="9"/>
  <c r="J106" i="9"/>
  <c r="BE106" i="9"/>
  <c r="BI94" i="9"/>
  <c r="F36" i="9"/>
  <c r="BD61" i="1" s="1"/>
  <c r="BH94" i="9"/>
  <c r="BG94" i="9"/>
  <c r="BF94" i="9"/>
  <c r="T94" i="9"/>
  <c r="T93" i="9"/>
  <c r="R94" i="9"/>
  <c r="R93" i="9"/>
  <c r="R92" i="9" s="1"/>
  <c r="R91" i="9" s="1"/>
  <c r="P94" i="9"/>
  <c r="P93" i="9"/>
  <c r="BK94" i="9"/>
  <c r="BK93" i="9"/>
  <c r="J94" i="9"/>
  <c r="BE94" i="9" s="1"/>
  <c r="J87" i="9"/>
  <c r="F87" i="9"/>
  <c r="F85" i="9"/>
  <c r="E83" i="9"/>
  <c r="J55" i="9"/>
  <c r="F55" i="9"/>
  <c r="F53" i="9"/>
  <c r="E51" i="9"/>
  <c r="J20" i="9"/>
  <c r="E20" i="9"/>
  <c r="F88" i="9"/>
  <c r="F56" i="9"/>
  <c r="J19" i="9"/>
  <c r="J14" i="9"/>
  <c r="J85" i="9"/>
  <c r="J53" i="9"/>
  <c r="E7" i="9"/>
  <c r="E79" i="9"/>
  <c r="E47" i="9"/>
  <c r="AY60" i="1"/>
  <c r="AX60" i="1"/>
  <c r="BI309" i="8"/>
  <c r="BH309" i="8"/>
  <c r="BG309" i="8"/>
  <c r="BF309" i="8"/>
  <c r="T309" i="8"/>
  <c r="T308" i="8"/>
  <c r="T307" i="8" s="1"/>
  <c r="R309" i="8"/>
  <c r="R308" i="8"/>
  <c r="R307" i="8"/>
  <c r="P309" i="8"/>
  <c r="P308" i="8" s="1"/>
  <c r="P307" i="8" s="1"/>
  <c r="BK309" i="8"/>
  <c r="BK308" i="8"/>
  <c r="J309" i="8"/>
  <c r="BE309" i="8" s="1"/>
  <c r="BI305" i="8"/>
  <c r="BH305" i="8"/>
  <c r="BG305" i="8"/>
  <c r="BF305" i="8"/>
  <c r="T305" i="8"/>
  <c r="R305" i="8"/>
  <c r="P305" i="8"/>
  <c r="BK305" i="8"/>
  <c r="J305" i="8"/>
  <c r="BE305" i="8" s="1"/>
  <c r="BI303" i="8"/>
  <c r="BH303" i="8"/>
  <c r="BG303" i="8"/>
  <c r="BF303" i="8"/>
  <c r="T303" i="8"/>
  <c r="R303" i="8"/>
  <c r="P303" i="8"/>
  <c r="BK303" i="8"/>
  <c r="J303" i="8"/>
  <c r="BE303" i="8"/>
  <c r="BI301" i="8"/>
  <c r="BH301" i="8"/>
  <c r="BG301" i="8"/>
  <c r="BF301" i="8"/>
  <c r="T301" i="8"/>
  <c r="R301" i="8"/>
  <c r="P301" i="8"/>
  <c r="BK301" i="8"/>
  <c r="J301" i="8"/>
  <c r="BE301" i="8" s="1"/>
  <c r="BI299" i="8"/>
  <c r="BH299" i="8"/>
  <c r="BG299" i="8"/>
  <c r="BF299" i="8"/>
  <c r="T299" i="8"/>
  <c r="R299" i="8"/>
  <c r="P299" i="8"/>
  <c r="BK299" i="8"/>
  <c r="J299" i="8"/>
  <c r="BE299" i="8"/>
  <c r="BI296" i="8"/>
  <c r="BH296" i="8"/>
  <c r="BG296" i="8"/>
  <c r="BF296" i="8"/>
  <c r="T296" i="8"/>
  <c r="R296" i="8"/>
  <c r="P296" i="8"/>
  <c r="BK296" i="8"/>
  <c r="J296" i="8"/>
  <c r="BE296" i="8" s="1"/>
  <c r="BI294" i="8"/>
  <c r="BH294" i="8"/>
  <c r="BG294" i="8"/>
  <c r="BF294" i="8"/>
  <c r="T294" i="8"/>
  <c r="R294" i="8"/>
  <c r="P294" i="8"/>
  <c r="BK294" i="8"/>
  <c r="J294" i="8"/>
  <c r="BE294" i="8" s="1"/>
  <c r="BI287" i="8"/>
  <c r="BH287" i="8"/>
  <c r="BG287" i="8"/>
  <c r="BF287" i="8"/>
  <c r="T287" i="8"/>
  <c r="R287" i="8"/>
  <c r="P287" i="8"/>
  <c r="BK287" i="8"/>
  <c r="J287" i="8"/>
  <c r="BE287" i="8"/>
  <c r="BI280" i="8"/>
  <c r="BH280" i="8"/>
  <c r="BG280" i="8"/>
  <c r="BF280" i="8"/>
  <c r="T280" i="8"/>
  <c r="R280" i="8"/>
  <c r="P280" i="8"/>
  <c r="BK280" i="8"/>
  <c r="J280" i="8"/>
  <c r="BE280" i="8"/>
  <c r="BI277" i="8"/>
  <c r="BH277" i="8"/>
  <c r="BG277" i="8"/>
  <c r="BF277" i="8"/>
  <c r="T277" i="8"/>
  <c r="R277" i="8"/>
  <c r="P277" i="8"/>
  <c r="BK277" i="8"/>
  <c r="J277" i="8"/>
  <c r="BE277" i="8" s="1"/>
  <c r="BI275" i="8"/>
  <c r="BH275" i="8"/>
  <c r="BG275" i="8"/>
  <c r="BF275" i="8"/>
  <c r="T275" i="8"/>
  <c r="R275" i="8"/>
  <c r="P275" i="8"/>
  <c r="BK275" i="8"/>
  <c r="J275" i="8"/>
  <c r="BE275" i="8"/>
  <c r="BI273" i="8"/>
  <c r="BH273" i="8"/>
  <c r="BG273" i="8"/>
  <c r="BF273" i="8"/>
  <c r="T273" i="8"/>
  <c r="R273" i="8"/>
  <c r="P273" i="8"/>
  <c r="BK273" i="8"/>
  <c r="J273" i="8"/>
  <c r="BE273" i="8" s="1"/>
  <c r="BI271" i="8"/>
  <c r="BH271" i="8"/>
  <c r="BG271" i="8"/>
  <c r="BF271" i="8"/>
  <c r="T271" i="8"/>
  <c r="R271" i="8"/>
  <c r="P271" i="8"/>
  <c r="BK271" i="8"/>
  <c r="J271" i="8"/>
  <c r="BE271" i="8"/>
  <c r="BI269" i="8"/>
  <c r="BH269" i="8"/>
  <c r="BG269" i="8"/>
  <c r="BF269" i="8"/>
  <c r="T269" i="8"/>
  <c r="R269" i="8"/>
  <c r="P269" i="8"/>
  <c r="BK269" i="8"/>
  <c r="J269" i="8"/>
  <c r="BE269" i="8" s="1"/>
  <c r="BI267" i="8"/>
  <c r="BH267" i="8"/>
  <c r="BG267" i="8"/>
  <c r="BF267" i="8"/>
  <c r="T267" i="8"/>
  <c r="R267" i="8"/>
  <c r="P267" i="8"/>
  <c r="BK267" i="8"/>
  <c r="J267" i="8"/>
  <c r="BE267" i="8" s="1"/>
  <c r="BI265" i="8"/>
  <c r="BH265" i="8"/>
  <c r="BG265" i="8"/>
  <c r="BF265" i="8"/>
  <c r="T265" i="8"/>
  <c r="R265" i="8"/>
  <c r="P265" i="8"/>
  <c r="BK265" i="8"/>
  <c r="J265" i="8"/>
  <c r="BE265" i="8" s="1"/>
  <c r="BI263" i="8"/>
  <c r="BH263" i="8"/>
  <c r="BG263" i="8"/>
  <c r="BF263" i="8"/>
  <c r="T263" i="8"/>
  <c r="R263" i="8"/>
  <c r="P263" i="8"/>
  <c r="BK263" i="8"/>
  <c r="J263" i="8"/>
  <c r="BE263" i="8" s="1"/>
  <c r="BI261" i="8"/>
  <c r="BH261" i="8"/>
  <c r="BG261" i="8"/>
  <c r="BF261" i="8"/>
  <c r="T261" i="8"/>
  <c r="R261" i="8"/>
  <c r="P261" i="8"/>
  <c r="BK261" i="8"/>
  <c r="J261" i="8"/>
  <c r="BE261" i="8" s="1"/>
  <c r="BI259" i="8"/>
  <c r="BH259" i="8"/>
  <c r="BG259" i="8"/>
  <c r="BF259" i="8"/>
  <c r="T259" i="8"/>
  <c r="R259" i="8"/>
  <c r="P259" i="8"/>
  <c r="BK259" i="8"/>
  <c r="J259" i="8"/>
  <c r="BE259" i="8"/>
  <c r="BI257" i="8"/>
  <c r="BH257" i="8"/>
  <c r="BG257" i="8"/>
  <c r="BF257" i="8"/>
  <c r="T257" i="8"/>
  <c r="R257" i="8"/>
  <c r="P257" i="8"/>
  <c r="BK257" i="8"/>
  <c r="J257" i="8"/>
  <c r="BE257" i="8" s="1"/>
  <c r="BI255" i="8"/>
  <c r="BH255" i="8"/>
  <c r="BG255" i="8"/>
  <c r="BF255" i="8"/>
  <c r="T255" i="8"/>
  <c r="R255" i="8"/>
  <c r="P255" i="8"/>
  <c r="BK255" i="8"/>
  <c r="J255" i="8"/>
  <c r="BE255" i="8"/>
  <c r="BI252" i="8"/>
  <c r="BH252" i="8"/>
  <c r="BG252" i="8"/>
  <c r="BF252" i="8"/>
  <c r="T252" i="8"/>
  <c r="T251" i="8" s="1"/>
  <c r="R252" i="8"/>
  <c r="P252" i="8"/>
  <c r="BK252" i="8"/>
  <c r="J252" i="8"/>
  <c r="BE252" i="8"/>
  <c r="BI245" i="8"/>
  <c r="BH245" i="8"/>
  <c r="BG245" i="8"/>
  <c r="BF245" i="8"/>
  <c r="T245" i="8"/>
  <c r="R245" i="8"/>
  <c r="P245" i="8"/>
  <c r="BK245" i="8"/>
  <c r="J245" i="8"/>
  <c r="BE245" i="8" s="1"/>
  <c r="BI238" i="8"/>
  <c r="BH238" i="8"/>
  <c r="BG238" i="8"/>
  <c r="BF238" i="8"/>
  <c r="T238" i="8"/>
  <c r="R238" i="8"/>
  <c r="R195" i="8" s="1"/>
  <c r="P238" i="8"/>
  <c r="BK238" i="8"/>
  <c r="J238" i="8"/>
  <c r="BE238" i="8"/>
  <c r="BI232" i="8"/>
  <c r="BH232" i="8"/>
  <c r="BG232" i="8"/>
  <c r="BF232" i="8"/>
  <c r="T232" i="8"/>
  <c r="R232" i="8"/>
  <c r="P232" i="8"/>
  <c r="BK232" i="8"/>
  <c r="BK195" i="8" s="1"/>
  <c r="J195" i="8" s="1"/>
  <c r="J64" i="8" s="1"/>
  <c r="J232" i="8"/>
  <c r="BE232" i="8" s="1"/>
  <c r="BI226" i="8"/>
  <c r="BH226" i="8"/>
  <c r="BG226" i="8"/>
  <c r="BF226" i="8"/>
  <c r="T226" i="8"/>
  <c r="R226" i="8"/>
  <c r="P226" i="8"/>
  <c r="BK226" i="8"/>
  <c r="J226" i="8"/>
  <c r="BE226" i="8"/>
  <c r="BI220" i="8"/>
  <c r="BH220" i="8"/>
  <c r="BG220" i="8"/>
  <c r="BF220" i="8"/>
  <c r="T220" i="8"/>
  <c r="R220" i="8"/>
  <c r="P220" i="8"/>
  <c r="BK220" i="8"/>
  <c r="J220" i="8"/>
  <c r="BE220" i="8" s="1"/>
  <c r="BI214" i="8"/>
  <c r="BH214" i="8"/>
  <c r="BG214" i="8"/>
  <c r="BF214" i="8"/>
  <c r="T214" i="8"/>
  <c r="R214" i="8"/>
  <c r="P214" i="8"/>
  <c r="BK214" i="8"/>
  <c r="J214" i="8"/>
  <c r="BE214" i="8" s="1"/>
  <c r="BI208" i="8"/>
  <c r="BH208" i="8"/>
  <c r="BG208" i="8"/>
  <c r="BF208" i="8"/>
  <c r="T208" i="8"/>
  <c r="R208" i="8"/>
  <c r="P208" i="8"/>
  <c r="BK208" i="8"/>
  <c r="J208" i="8"/>
  <c r="BE208" i="8" s="1"/>
  <c r="BI202" i="8"/>
  <c r="BH202" i="8"/>
  <c r="BG202" i="8"/>
  <c r="BF202" i="8"/>
  <c r="T202" i="8"/>
  <c r="R202" i="8"/>
  <c r="P202" i="8"/>
  <c r="BK202" i="8"/>
  <c r="J202" i="8"/>
  <c r="BE202" i="8" s="1"/>
  <c r="BI196" i="8"/>
  <c r="BH196" i="8"/>
  <c r="BG196" i="8"/>
  <c r="BF196" i="8"/>
  <c r="T196" i="8"/>
  <c r="R196" i="8"/>
  <c r="P196" i="8"/>
  <c r="BK196" i="8"/>
  <c r="J196" i="8"/>
  <c r="BE196" i="8"/>
  <c r="BI189" i="8"/>
  <c r="BH189" i="8"/>
  <c r="BG189" i="8"/>
  <c r="BF189" i="8"/>
  <c r="T189" i="8"/>
  <c r="T188" i="8" s="1"/>
  <c r="R189" i="8"/>
  <c r="R188" i="8" s="1"/>
  <c r="P189" i="8"/>
  <c r="P188" i="8" s="1"/>
  <c r="BK189" i="8"/>
  <c r="BK188" i="8" s="1"/>
  <c r="J188" i="8" s="1"/>
  <c r="J63" i="8" s="1"/>
  <c r="J189" i="8"/>
  <c r="BE189" i="8"/>
  <c r="BI185" i="8"/>
  <c r="BH185" i="8"/>
  <c r="BG185" i="8"/>
  <c r="BF185" i="8"/>
  <c r="T185" i="8"/>
  <c r="R185" i="8"/>
  <c r="P185" i="8"/>
  <c r="BK185" i="8"/>
  <c r="J185" i="8"/>
  <c r="BE185" i="8" s="1"/>
  <c r="BI179" i="8"/>
  <c r="BH179" i="8"/>
  <c r="BG179" i="8"/>
  <c r="BF179" i="8"/>
  <c r="T179" i="8"/>
  <c r="R179" i="8"/>
  <c r="P179" i="8"/>
  <c r="BK179" i="8"/>
  <c r="J179" i="8"/>
  <c r="BE179" i="8"/>
  <c r="BI176" i="8"/>
  <c r="BH176" i="8"/>
  <c r="BG176" i="8"/>
  <c r="BF176" i="8"/>
  <c r="T176" i="8"/>
  <c r="R176" i="8"/>
  <c r="P176" i="8"/>
  <c r="BK176" i="8"/>
  <c r="J176" i="8"/>
  <c r="BE176" i="8" s="1"/>
  <c r="BI170" i="8"/>
  <c r="BH170" i="8"/>
  <c r="BG170" i="8"/>
  <c r="BF170" i="8"/>
  <c r="T170" i="8"/>
  <c r="R170" i="8"/>
  <c r="P170" i="8"/>
  <c r="BK170" i="8"/>
  <c r="J170" i="8"/>
  <c r="BE170" i="8"/>
  <c r="BI167" i="8"/>
  <c r="BH167" i="8"/>
  <c r="BG167" i="8"/>
  <c r="BF167" i="8"/>
  <c r="T167" i="8"/>
  <c r="R167" i="8"/>
  <c r="P167" i="8"/>
  <c r="BK167" i="8"/>
  <c r="J167" i="8"/>
  <c r="BE167" i="8" s="1"/>
  <c r="BI165" i="8"/>
  <c r="BH165" i="8"/>
  <c r="BG165" i="8"/>
  <c r="BF165" i="8"/>
  <c r="T165" i="8"/>
  <c r="R165" i="8"/>
  <c r="P165" i="8"/>
  <c r="BK165" i="8"/>
  <c r="J165" i="8"/>
  <c r="BE165" i="8" s="1"/>
  <c r="BI163" i="8"/>
  <c r="BH163" i="8"/>
  <c r="BG163" i="8"/>
  <c r="BF163" i="8"/>
  <c r="T163" i="8"/>
  <c r="R163" i="8"/>
  <c r="P163" i="8"/>
  <c r="BK163" i="8"/>
  <c r="J163" i="8"/>
  <c r="BE163" i="8" s="1"/>
  <c r="BI160" i="8"/>
  <c r="BH160" i="8"/>
  <c r="BG160" i="8"/>
  <c r="BF160" i="8"/>
  <c r="T160" i="8"/>
  <c r="R160" i="8"/>
  <c r="P160" i="8"/>
  <c r="BK160" i="8"/>
  <c r="J160" i="8"/>
  <c r="BE160" i="8" s="1"/>
  <c r="BI158" i="8"/>
  <c r="BH158" i="8"/>
  <c r="BG158" i="8"/>
  <c r="BF158" i="8"/>
  <c r="T158" i="8"/>
  <c r="R158" i="8"/>
  <c r="P158" i="8"/>
  <c r="BK158" i="8"/>
  <c r="J158" i="8"/>
  <c r="BE158" i="8" s="1"/>
  <c r="BI152" i="8"/>
  <c r="BH152" i="8"/>
  <c r="BG152" i="8"/>
  <c r="BF152" i="8"/>
  <c r="T152" i="8"/>
  <c r="R152" i="8"/>
  <c r="P152" i="8"/>
  <c r="BK152" i="8"/>
  <c r="J152" i="8"/>
  <c r="BE152" i="8"/>
  <c r="BI149" i="8"/>
  <c r="BH149" i="8"/>
  <c r="BG149" i="8"/>
  <c r="BF149" i="8"/>
  <c r="T149" i="8"/>
  <c r="R149" i="8"/>
  <c r="P149" i="8"/>
  <c r="BK149" i="8"/>
  <c r="J149" i="8"/>
  <c r="BE149" i="8" s="1"/>
  <c r="BI142" i="8"/>
  <c r="BH142" i="8"/>
  <c r="BG142" i="8"/>
  <c r="BF142" i="8"/>
  <c r="T142" i="8"/>
  <c r="R142" i="8"/>
  <c r="P142" i="8"/>
  <c r="BK142" i="8"/>
  <c r="J142" i="8"/>
  <c r="BE142" i="8"/>
  <c r="BI139" i="8"/>
  <c r="BH139" i="8"/>
  <c r="BG139" i="8"/>
  <c r="BF139" i="8"/>
  <c r="T139" i="8"/>
  <c r="R139" i="8"/>
  <c r="P139" i="8"/>
  <c r="BK139" i="8"/>
  <c r="J139" i="8"/>
  <c r="BE139" i="8" s="1"/>
  <c r="BI132" i="8"/>
  <c r="BH132" i="8"/>
  <c r="BG132" i="8"/>
  <c r="BF132" i="8"/>
  <c r="T132" i="8"/>
  <c r="R132" i="8"/>
  <c r="P132" i="8"/>
  <c r="BK132" i="8"/>
  <c r="J132" i="8"/>
  <c r="BE132" i="8" s="1"/>
  <c r="BI125" i="8"/>
  <c r="BH125" i="8"/>
  <c r="BG125" i="8"/>
  <c r="BF125" i="8"/>
  <c r="T125" i="8"/>
  <c r="R125" i="8"/>
  <c r="P125" i="8"/>
  <c r="BK125" i="8"/>
  <c r="J125" i="8"/>
  <c r="BE125" i="8" s="1"/>
  <c r="BI118" i="8"/>
  <c r="BH118" i="8"/>
  <c r="BG118" i="8"/>
  <c r="BF118" i="8"/>
  <c r="T118" i="8"/>
  <c r="R118" i="8"/>
  <c r="P118" i="8"/>
  <c r="BK118" i="8"/>
  <c r="J118" i="8"/>
  <c r="BE118" i="8" s="1"/>
  <c r="BI112" i="8"/>
  <c r="BH112" i="8"/>
  <c r="BG112" i="8"/>
  <c r="BF112" i="8"/>
  <c r="T112" i="8"/>
  <c r="R112" i="8"/>
  <c r="P112" i="8"/>
  <c r="BK112" i="8"/>
  <c r="J112" i="8"/>
  <c r="BE112" i="8" s="1"/>
  <c r="BI106" i="8"/>
  <c r="BH106" i="8"/>
  <c r="F35" i="8" s="1"/>
  <c r="BC60" i="1" s="1"/>
  <c r="BG106" i="8"/>
  <c r="BF106" i="8"/>
  <c r="T106" i="8"/>
  <c r="R106" i="8"/>
  <c r="P106" i="8"/>
  <c r="BK106" i="8"/>
  <c r="J106" i="8"/>
  <c r="BE106" i="8"/>
  <c r="BI100" i="8"/>
  <c r="BH100" i="8"/>
  <c r="BG100" i="8"/>
  <c r="BF100" i="8"/>
  <c r="J33" i="8" s="1"/>
  <c r="AW60" i="1" s="1"/>
  <c r="T100" i="8"/>
  <c r="R100" i="8"/>
  <c r="P100" i="8"/>
  <c r="BK100" i="8"/>
  <c r="BK93" i="8" s="1"/>
  <c r="J100" i="8"/>
  <c r="BE100" i="8" s="1"/>
  <c r="BI94" i="8"/>
  <c r="BH94" i="8"/>
  <c r="BG94" i="8"/>
  <c r="BF94" i="8"/>
  <c r="T94" i="8"/>
  <c r="R94" i="8"/>
  <c r="P94" i="8"/>
  <c r="BK94" i="8"/>
  <c r="J94" i="8"/>
  <c r="BE94" i="8" s="1"/>
  <c r="J87" i="8"/>
  <c r="F87" i="8"/>
  <c r="F85" i="8"/>
  <c r="E83" i="8"/>
  <c r="J55" i="8"/>
  <c r="F55" i="8"/>
  <c r="F53" i="8"/>
  <c r="E51" i="8"/>
  <c r="J20" i="8"/>
  <c r="E20" i="8"/>
  <c r="F88" i="8"/>
  <c r="F56" i="8"/>
  <c r="J19" i="8"/>
  <c r="J14" i="8"/>
  <c r="J85" i="8"/>
  <c r="J53" i="8"/>
  <c r="E7" i="8"/>
  <c r="E79" i="8" s="1"/>
  <c r="E47" i="8"/>
  <c r="AY59" i="1"/>
  <c r="AX59" i="1"/>
  <c r="BI378" i="7"/>
  <c r="BH378" i="7"/>
  <c r="BG378" i="7"/>
  <c r="BF378" i="7"/>
  <c r="T378" i="7"/>
  <c r="T377" i="7"/>
  <c r="T376" i="7" s="1"/>
  <c r="R378" i="7"/>
  <c r="R377" i="7" s="1"/>
  <c r="R376" i="7"/>
  <c r="P378" i="7"/>
  <c r="P377" i="7" s="1"/>
  <c r="P376" i="7" s="1"/>
  <c r="BK378" i="7"/>
  <c r="BK377" i="7"/>
  <c r="BK376" i="7" s="1"/>
  <c r="J377" i="7"/>
  <c r="J69" i="7" s="1"/>
  <c r="J376" i="7"/>
  <c r="J378" i="7"/>
  <c r="BE378" i="7"/>
  <c r="J68" i="7"/>
  <c r="BI374" i="7"/>
  <c r="BH374" i="7"/>
  <c r="BG374" i="7"/>
  <c r="BF374" i="7"/>
  <c r="T374" i="7"/>
  <c r="R374" i="7"/>
  <c r="P374" i="7"/>
  <c r="BK374" i="7"/>
  <c r="J374" i="7"/>
  <c r="BE374" i="7" s="1"/>
  <c r="BI372" i="7"/>
  <c r="BH372" i="7"/>
  <c r="BG372" i="7"/>
  <c r="BF372" i="7"/>
  <c r="T372" i="7"/>
  <c r="R372" i="7"/>
  <c r="P372" i="7"/>
  <c r="BK372" i="7"/>
  <c r="J372" i="7"/>
  <c r="BE372" i="7"/>
  <c r="BI370" i="7"/>
  <c r="BH370" i="7"/>
  <c r="BG370" i="7"/>
  <c r="BF370" i="7"/>
  <c r="T370" i="7"/>
  <c r="R370" i="7"/>
  <c r="P370" i="7"/>
  <c r="BK370" i="7"/>
  <c r="J370" i="7"/>
  <c r="BE370" i="7" s="1"/>
  <c r="BI368" i="7"/>
  <c r="BH368" i="7"/>
  <c r="BG368" i="7"/>
  <c r="BF368" i="7"/>
  <c r="T368" i="7"/>
  <c r="R368" i="7"/>
  <c r="P368" i="7"/>
  <c r="BK368" i="7"/>
  <c r="J368" i="7"/>
  <c r="BE368" i="7"/>
  <c r="BI365" i="7"/>
  <c r="BH365" i="7"/>
  <c r="BG365" i="7"/>
  <c r="BF365" i="7"/>
  <c r="T365" i="7"/>
  <c r="R365" i="7"/>
  <c r="P365" i="7"/>
  <c r="BK365" i="7"/>
  <c r="J365" i="7"/>
  <c r="BE365" i="7" s="1"/>
  <c r="BI363" i="7"/>
  <c r="BH363" i="7"/>
  <c r="BG363" i="7"/>
  <c r="BF363" i="7"/>
  <c r="T363" i="7"/>
  <c r="T362" i="7"/>
  <c r="R363" i="7"/>
  <c r="P363" i="7"/>
  <c r="P362" i="7"/>
  <c r="BK363" i="7"/>
  <c r="BK362" i="7" s="1"/>
  <c r="J362" i="7" s="1"/>
  <c r="J67" i="7" s="1"/>
  <c r="J363" i="7"/>
  <c r="BE363" i="7"/>
  <c r="BI355" i="7"/>
  <c r="BH355" i="7"/>
  <c r="BG355" i="7"/>
  <c r="BF355" i="7"/>
  <c r="T355" i="7"/>
  <c r="R355" i="7"/>
  <c r="P355" i="7"/>
  <c r="BK355" i="7"/>
  <c r="J355" i="7"/>
  <c r="BE355" i="7"/>
  <c r="BI347" i="7"/>
  <c r="BH347" i="7"/>
  <c r="BG347" i="7"/>
  <c r="BF347" i="7"/>
  <c r="T347" i="7"/>
  <c r="R347" i="7"/>
  <c r="P347" i="7"/>
  <c r="P346" i="7" s="1"/>
  <c r="BK347" i="7"/>
  <c r="J347" i="7"/>
  <c r="BE347" i="7" s="1"/>
  <c r="BI344" i="7"/>
  <c r="BH344" i="7"/>
  <c r="BG344" i="7"/>
  <c r="BF344" i="7"/>
  <c r="T344" i="7"/>
  <c r="R344" i="7"/>
  <c r="P344" i="7"/>
  <c r="BK344" i="7"/>
  <c r="J344" i="7"/>
  <c r="BE344" i="7"/>
  <c r="BI342" i="7"/>
  <c r="BH342" i="7"/>
  <c r="BG342" i="7"/>
  <c r="BF342" i="7"/>
  <c r="T342" i="7"/>
  <c r="R342" i="7"/>
  <c r="P342" i="7"/>
  <c r="BK342" i="7"/>
  <c r="J342" i="7"/>
  <c r="BE342" i="7"/>
  <c r="BI340" i="7"/>
  <c r="BH340" i="7"/>
  <c r="BG340" i="7"/>
  <c r="BF340" i="7"/>
  <c r="T340" i="7"/>
  <c r="R340" i="7"/>
  <c r="P340" i="7"/>
  <c r="BK340" i="7"/>
  <c r="J340" i="7"/>
  <c r="BE340" i="7"/>
  <c r="BI338" i="7"/>
  <c r="BH338" i="7"/>
  <c r="BG338" i="7"/>
  <c r="BF338" i="7"/>
  <c r="T338" i="7"/>
  <c r="R338" i="7"/>
  <c r="P338" i="7"/>
  <c r="BK338" i="7"/>
  <c r="J338" i="7"/>
  <c r="BE338" i="7"/>
  <c r="BI336" i="7"/>
  <c r="BH336" i="7"/>
  <c r="BG336" i="7"/>
  <c r="BF336" i="7"/>
  <c r="T336" i="7"/>
  <c r="R336" i="7"/>
  <c r="P336" i="7"/>
  <c r="BK336" i="7"/>
  <c r="J336" i="7"/>
  <c r="BE336" i="7"/>
  <c r="BI334" i="7"/>
  <c r="BH334" i="7"/>
  <c r="BG334" i="7"/>
  <c r="BF334" i="7"/>
  <c r="T334" i="7"/>
  <c r="R334" i="7"/>
  <c r="P334" i="7"/>
  <c r="BK334" i="7"/>
  <c r="J334" i="7"/>
  <c r="BE334" i="7"/>
  <c r="BI332" i="7"/>
  <c r="BH332" i="7"/>
  <c r="BG332" i="7"/>
  <c r="BF332" i="7"/>
  <c r="T332" i="7"/>
  <c r="R332" i="7"/>
  <c r="P332" i="7"/>
  <c r="BK332" i="7"/>
  <c r="J332" i="7"/>
  <c r="BE332" i="7"/>
  <c r="BI330" i="7"/>
  <c r="BH330" i="7"/>
  <c r="BG330" i="7"/>
  <c r="BF330" i="7"/>
  <c r="T330" i="7"/>
  <c r="R330" i="7"/>
  <c r="P330" i="7"/>
  <c r="BK330" i="7"/>
  <c r="J330" i="7"/>
  <c r="BE330" i="7"/>
  <c r="BI328" i="7"/>
  <c r="BH328" i="7"/>
  <c r="BG328" i="7"/>
  <c r="BF328" i="7"/>
  <c r="T328" i="7"/>
  <c r="R328" i="7"/>
  <c r="P328" i="7"/>
  <c r="BK328" i="7"/>
  <c r="J328" i="7"/>
  <c r="BE328" i="7"/>
  <c r="BI326" i="7"/>
  <c r="BH326" i="7"/>
  <c r="BG326" i="7"/>
  <c r="BF326" i="7"/>
  <c r="T326" i="7"/>
  <c r="R326" i="7"/>
  <c r="P326" i="7"/>
  <c r="BK326" i="7"/>
  <c r="J326" i="7"/>
  <c r="BE326" i="7"/>
  <c r="BI324" i="7"/>
  <c r="BH324" i="7"/>
  <c r="BG324" i="7"/>
  <c r="BF324" i="7"/>
  <c r="T324" i="7"/>
  <c r="R324" i="7"/>
  <c r="P324" i="7"/>
  <c r="BK324" i="7"/>
  <c r="J324" i="7"/>
  <c r="BE324" i="7"/>
  <c r="BI322" i="7"/>
  <c r="BH322" i="7"/>
  <c r="BG322" i="7"/>
  <c r="BF322" i="7"/>
  <c r="T322" i="7"/>
  <c r="R322" i="7"/>
  <c r="P322" i="7"/>
  <c r="BK322" i="7"/>
  <c r="J322" i="7"/>
  <c r="BE322" i="7"/>
  <c r="BI320" i="7"/>
  <c r="BH320" i="7"/>
  <c r="BG320" i="7"/>
  <c r="BF320" i="7"/>
  <c r="T320" i="7"/>
  <c r="R320" i="7"/>
  <c r="P320" i="7"/>
  <c r="BK320" i="7"/>
  <c r="J320" i="7"/>
  <c r="BE320" i="7"/>
  <c r="BI318" i="7"/>
  <c r="BH318" i="7"/>
  <c r="BG318" i="7"/>
  <c r="BF318" i="7"/>
  <c r="T318" i="7"/>
  <c r="R318" i="7"/>
  <c r="P318" i="7"/>
  <c r="BK318" i="7"/>
  <c r="J318" i="7"/>
  <c r="BE318" i="7"/>
  <c r="BI316" i="7"/>
  <c r="BH316" i="7"/>
  <c r="BG316" i="7"/>
  <c r="BF316" i="7"/>
  <c r="T316" i="7"/>
  <c r="R316" i="7"/>
  <c r="P316" i="7"/>
  <c r="BK316" i="7"/>
  <c r="J316" i="7"/>
  <c r="BE316" i="7"/>
  <c r="BI314" i="7"/>
  <c r="BH314" i="7"/>
  <c r="BG314" i="7"/>
  <c r="BF314" i="7"/>
  <c r="T314" i="7"/>
  <c r="R314" i="7"/>
  <c r="P314" i="7"/>
  <c r="BK314" i="7"/>
  <c r="J314" i="7"/>
  <c r="BE314" i="7"/>
  <c r="BI312" i="7"/>
  <c r="BH312" i="7"/>
  <c r="BG312" i="7"/>
  <c r="BF312" i="7"/>
  <c r="T312" i="7"/>
  <c r="R312" i="7"/>
  <c r="P312" i="7"/>
  <c r="BK312" i="7"/>
  <c r="J312" i="7"/>
  <c r="BE312" i="7"/>
  <c r="BI310" i="7"/>
  <c r="BH310" i="7"/>
  <c r="BG310" i="7"/>
  <c r="BF310" i="7"/>
  <c r="T310" i="7"/>
  <c r="R310" i="7"/>
  <c r="P310" i="7"/>
  <c r="BK310" i="7"/>
  <c r="J310" i="7"/>
  <c r="BE310" i="7"/>
  <c r="BI308" i="7"/>
  <c r="BH308" i="7"/>
  <c r="BG308" i="7"/>
  <c r="BF308" i="7"/>
  <c r="T308" i="7"/>
  <c r="R308" i="7"/>
  <c r="P308" i="7"/>
  <c r="BK308" i="7"/>
  <c r="J308" i="7"/>
  <c r="BE308" i="7"/>
  <c r="BI306" i="7"/>
  <c r="BH306" i="7"/>
  <c r="BG306" i="7"/>
  <c r="BF306" i="7"/>
  <c r="T306" i="7"/>
  <c r="R306" i="7"/>
  <c r="P306" i="7"/>
  <c r="BK306" i="7"/>
  <c r="J306" i="7"/>
  <c r="BE306" i="7"/>
  <c r="BI304" i="7"/>
  <c r="BH304" i="7"/>
  <c r="BG304" i="7"/>
  <c r="BF304" i="7"/>
  <c r="T304" i="7"/>
  <c r="R304" i="7"/>
  <c r="P304" i="7"/>
  <c r="BK304" i="7"/>
  <c r="J304" i="7"/>
  <c r="BE304" i="7"/>
  <c r="BI302" i="7"/>
  <c r="BH302" i="7"/>
  <c r="BG302" i="7"/>
  <c r="BF302" i="7"/>
  <c r="T302" i="7"/>
  <c r="R302" i="7"/>
  <c r="P302" i="7"/>
  <c r="BK302" i="7"/>
  <c r="J302" i="7"/>
  <c r="BE302" i="7"/>
  <c r="BI300" i="7"/>
  <c r="BH300" i="7"/>
  <c r="BG300" i="7"/>
  <c r="BF300" i="7"/>
  <c r="T300" i="7"/>
  <c r="R300" i="7"/>
  <c r="P300" i="7"/>
  <c r="BK300" i="7"/>
  <c r="J300" i="7"/>
  <c r="BE300" i="7"/>
  <c r="BI298" i="7"/>
  <c r="BH298" i="7"/>
  <c r="BG298" i="7"/>
  <c r="BF298" i="7"/>
  <c r="T298" i="7"/>
  <c r="R298" i="7"/>
  <c r="P298" i="7"/>
  <c r="BK298" i="7"/>
  <c r="J298" i="7"/>
  <c r="BE298" i="7"/>
  <c r="BI296" i="7"/>
  <c r="BH296" i="7"/>
  <c r="BG296" i="7"/>
  <c r="BF296" i="7"/>
  <c r="T296" i="7"/>
  <c r="R296" i="7"/>
  <c r="P296" i="7"/>
  <c r="BK296" i="7"/>
  <c r="J296" i="7"/>
  <c r="BE296" i="7"/>
  <c r="BI294" i="7"/>
  <c r="BH294" i="7"/>
  <c r="BG294" i="7"/>
  <c r="BF294" i="7"/>
  <c r="T294" i="7"/>
  <c r="R294" i="7"/>
  <c r="P294" i="7"/>
  <c r="BK294" i="7"/>
  <c r="J294" i="7"/>
  <c r="BE294" i="7"/>
  <c r="BI292" i="7"/>
  <c r="BH292" i="7"/>
  <c r="BG292" i="7"/>
  <c r="BF292" i="7"/>
  <c r="T292" i="7"/>
  <c r="R292" i="7"/>
  <c r="R286" i="7" s="1"/>
  <c r="P292" i="7"/>
  <c r="BK292" i="7"/>
  <c r="J292" i="7"/>
  <c r="BE292" i="7"/>
  <c r="BI290" i="7"/>
  <c r="BH290" i="7"/>
  <c r="BG290" i="7"/>
  <c r="BF290" i="7"/>
  <c r="T290" i="7"/>
  <c r="R290" i="7"/>
  <c r="P290" i="7"/>
  <c r="BK290" i="7"/>
  <c r="BK286" i="7" s="1"/>
  <c r="J286" i="7" s="1"/>
  <c r="J65" i="7" s="1"/>
  <c r="J290" i="7"/>
  <c r="BE290" i="7"/>
  <c r="BI287" i="7"/>
  <c r="BH287" i="7"/>
  <c r="BG287" i="7"/>
  <c r="BF287" i="7"/>
  <c r="T287" i="7"/>
  <c r="T286" i="7"/>
  <c r="R287" i="7"/>
  <c r="P287" i="7"/>
  <c r="P286" i="7"/>
  <c r="BK287" i="7"/>
  <c r="J287" i="7"/>
  <c r="BE287" i="7" s="1"/>
  <c r="BI279" i="7"/>
  <c r="BH279" i="7"/>
  <c r="BG279" i="7"/>
  <c r="BF279" i="7"/>
  <c r="T279" i="7"/>
  <c r="R279" i="7"/>
  <c r="P279" i="7"/>
  <c r="BK279" i="7"/>
  <c r="J279" i="7"/>
  <c r="BE279" i="7" s="1"/>
  <c r="BI271" i="7"/>
  <c r="BH271" i="7"/>
  <c r="BG271" i="7"/>
  <c r="BF271" i="7"/>
  <c r="T271" i="7"/>
  <c r="R271" i="7"/>
  <c r="P271" i="7"/>
  <c r="BK271" i="7"/>
  <c r="J271" i="7"/>
  <c r="BE271" i="7"/>
  <c r="BI264" i="7"/>
  <c r="BH264" i="7"/>
  <c r="BG264" i="7"/>
  <c r="BF264" i="7"/>
  <c r="T264" i="7"/>
  <c r="R264" i="7"/>
  <c r="P264" i="7"/>
  <c r="BK264" i="7"/>
  <c r="J264" i="7"/>
  <c r="BE264" i="7"/>
  <c r="BI257" i="7"/>
  <c r="BH257" i="7"/>
  <c r="BG257" i="7"/>
  <c r="BF257" i="7"/>
  <c r="T257" i="7"/>
  <c r="R257" i="7"/>
  <c r="P257" i="7"/>
  <c r="P242" i="7" s="1"/>
  <c r="BK257" i="7"/>
  <c r="J257" i="7"/>
  <c r="BE257" i="7"/>
  <c r="BI250" i="7"/>
  <c r="BH250" i="7"/>
  <c r="BG250" i="7"/>
  <c r="BF250" i="7"/>
  <c r="T250" i="7"/>
  <c r="T242" i="7" s="1"/>
  <c r="R250" i="7"/>
  <c r="P250" i="7"/>
  <c r="BK250" i="7"/>
  <c r="J250" i="7"/>
  <c r="BE250" i="7"/>
  <c r="BI243" i="7"/>
  <c r="BH243" i="7"/>
  <c r="BG243" i="7"/>
  <c r="BF243" i="7"/>
  <c r="T243" i="7"/>
  <c r="R243" i="7"/>
  <c r="R242" i="7"/>
  <c r="P243" i="7"/>
  <c r="BK243" i="7"/>
  <c r="BK242" i="7"/>
  <c r="J242" i="7" s="1"/>
  <c r="J64" i="7" s="1"/>
  <c r="J243" i="7"/>
  <c r="BE243" i="7" s="1"/>
  <c r="BI235" i="7"/>
  <c r="BH235" i="7"/>
  <c r="BG235" i="7"/>
  <c r="BF235" i="7"/>
  <c r="T235" i="7"/>
  <c r="T234" i="7"/>
  <c r="R235" i="7"/>
  <c r="R234" i="7"/>
  <c r="P235" i="7"/>
  <c r="P234" i="7"/>
  <c r="BK235" i="7"/>
  <c r="BK234" i="7"/>
  <c r="J234" i="7" s="1"/>
  <c r="J63" i="7" s="1"/>
  <c r="J235" i="7"/>
  <c r="BE235" i="7"/>
  <c r="BI231" i="7"/>
  <c r="BH231" i="7"/>
  <c r="BG231" i="7"/>
  <c r="BF231" i="7"/>
  <c r="T231" i="7"/>
  <c r="R231" i="7"/>
  <c r="P231" i="7"/>
  <c r="BK231" i="7"/>
  <c r="J231" i="7"/>
  <c r="BE231" i="7"/>
  <c r="BI224" i="7"/>
  <c r="BH224" i="7"/>
  <c r="BG224" i="7"/>
  <c r="BF224" i="7"/>
  <c r="T224" i="7"/>
  <c r="R224" i="7"/>
  <c r="P224" i="7"/>
  <c r="BK224" i="7"/>
  <c r="J224" i="7"/>
  <c r="BE224" i="7" s="1"/>
  <c r="BI217" i="7"/>
  <c r="BH217" i="7"/>
  <c r="BG217" i="7"/>
  <c r="BF217" i="7"/>
  <c r="T217" i="7"/>
  <c r="R217" i="7"/>
  <c r="P217" i="7"/>
  <c r="BK217" i="7"/>
  <c r="J217" i="7"/>
  <c r="BE217" i="7"/>
  <c r="BI214" i="7"/>
  <c r="BH214" i="7"/>
  <c r="BG214" i="7"/>
  <c r="BF214" i="7"/>
  <c r="T214" i="7"/>
  <c r="R214" i="7"/>
  <c r="P214" i="7"/>
  <c r="BK214" i="7"/>
  <c r="J214" i="7"/>
  <c r="BE214" i="7" s="1"/>
  <c r="BI207" i="7"/>
  <c r="BH207" i="7"/>
  <c r="BG207" i="7"/>
  <c r="BF207" i="7"/>
  <c r="T207" i="7"/>
  <c r="R207" i="7"/>
  <c r="P207" i="7"/>
  <c r="BK207" i="7"/>
  <c r="J207" i="7"/>
  <c r="BE207" i="7"/>
  <c r="BI199" i="7"/>
  <c r="BH199" i="7"/>
  <c r="BG199" i="7"/>
  <c r="BF199" i="7"/>
  <c r="T199" i="7"/>
  <c r="R199" i="7"/>
  <c r="P199" i="7"/>
  <c r="BK199" i="7"/>
  <c r="J199" i="7"/>
  <c r="BE199" i="7" s="1"/>
  <c r="BI192" i="7"/>
  <c r="BH192" i="7"/>
  <c r="BG192" i="7"/>
  <c r="BF192" i="7"/>
  <c r="T192" i="7"/>
  <c r="R192" i="7"/>
  <c r="P192" i="7"/>
  <c r="BK192" i="7"/>
  <c r="J192" i="7"/>
  <c r="BE192" i="7"/>
  <c r="BI189" i="7"/>
  <c r="BH189" i="7"/>
  <c r="BG189" i="7"/>
  <c r="BF189" i="7"/>
  <c r="T189" i="7"/>
  <c r="R189" i="7"/>
  <c r="P189" i="7"/>
  <c r="BK189" i="7"/>
  <c r="J189" i="7"/>
  <c r="BE189" i="7" s="1"/>
  <c r="BI187" i="7"/>
  <c r="BH187" i="7"/>
  <c r="BG187" i="7"/>
  <c r="BF187" i="7"/>
  <c r="T187" i="7"/>
  <c r="R187" i="7"/>
  <c r="P187" i="7"/>
  <c r="BK187" i="7"/>
  <c r="J187" i="7"/>
  <c r="BE187" i="7"/>
  <c r="BI179" i="7"/>
  <c r="BH179" i="7"/>
  <c r="BG179" i="7"/>
  <c r="BF179" i="7"/>
  <c r="T179" i="7"/>
  <c r="R179" i="7"/>
  <c r="P179" i="7"/>
  <c r="BK179" i="7"/>
  <c r="J179" i="7"/>
  <c r="BE179" i="7" s="1"/>
  <c r="BI176" i="7"/>
  <c r="BH176" i="7"/>
  <c r="BG176" i="7"/>
  <c r="BF176" i="7"/>
  <c r="T176" i="7"/>
  <c r="R176" i="7"/>
  <c r="P176" i="7"/>
  <c r="BK176" i="7"/>
  <c r="J176" i="7"/>
  <c r="BE176" i="7"/>
  <c r="BI174" i="7"/>
  <c r="BH174" i="7"/>
  <c r="BG174" i="7"/>
  <c r="BF174" i="7"/>
  <c r="T174" i="7"/>
  <c r="R174" i="7"/>
  <c r="P174" i="7"/>
  <c r="BK174" i="7"/>
  <c r="J174" i="7"/>
  <c r="BE174" i="7" s="1"/>
  <c r="BI167" i="7"/>
  <c r="BH167" i="7"/>
  <c r="BG167" i="7"/>
  <c r="BF167" i="7"/>
  <c r="T167" i="7"/>
  <c r="R167" i="7"/>
  <c r="P167" i="7"/>
  <c r="BK167" i="7"/>
  <c r="J167" i="7"/>
  <c r="BE167" i="7"/>
  <c r="BI164" i="7"/>
  <c r="BH164" i="7"/>
  <c r="BG164" i="7"/>
  <c r="BF164" i="7"/>
  <c r="T164" i="7"/>
  <c r="R164" i="7"/>
  <c r="P164" i="7"/>
  <c r="BK164" i="7"/>
  <c r="J164" i="7"/>
  <c r="BE164" i="7" s="1"/>
  <c r="BI156" i="7"/>
  <c r="BH156" i="7"/>
  <c r="BG156" i="7"/>
  <c r="BF156" i="7"/>
  <c r="T156" i="7"/>
  <c r="R156" i="7"/>
  <c r="P156" i="7"/>
  <c r="BK156" i="7"/>
  <c r="J156" i="7"/>
  <c r="BE156" i="7"/>
  <c r="BI153" i="7"/>
  <c r="BH153" i="7"/>
  <c r="BG153" i="7"/>
  <c r="BF153" i="7"/>
  <c r="T153" i="7"/>
  <c r="R153" i="7"/>
  <c r="P153" i="7"/>
  <c r="BK153" i="7"/>
  <c r="J153" i="7"/>
  <c r="BE153" i="7" s="1"/>
  <c r="BI145" i="7"/>
  <c r="BH145" i="7"/>
  <c r="BG145" i="7"/>
  <c r="BF145" i="7"/>
  <c r="T145" i="7"/>
  <c r="R145" i="7"/>
  <c r="P145" i="7"/>
  <c r="BK145" i="7"/>
  <c r="J145" i="7"/>
  <c r="BE145" i="7"/>
  <c r="BI137" i="7"/>
  <c r="BH137" i="7"/>
  <c r="BG137" i="7"/>
  <c r="BF137" i="7"/>
  <c r="T137" i="7"/>
  <c r="R137" i="7"/>
  <c r="P137" i="7"/>
  <c r="BK137" i="7"/>
  <c r="J137" i="7"/>
  <c r="BE137" i="7" s="1"/>
  <c r="BI130" i="7"/>
  <c r="BH130" i="7"/>
  <c r="BG130" i="7"/>
  <c r="BF130" i="7"/>
  <c r="T130" i="7"/>
  <c r="R130" i="7"/>
  <c r="P130" i="7"/>
  <c r="BK130" i="7"/>
  <c r="J130" i="7"/>
  <c r="BE130" i="7"/>
  <c r="BI122" i="7"/>
  <c r="BH122" i="7"/>
  <c r="BG122" i="7"/>
  <c r="BF122" i="7"/>
  <c r="T122" i="7"/>
  <c r="R122" i="7"/>
  <c r="P122" i="7"/>
  <c r="BK122" i="7"/>
  <c r="J122" i="7"/>
  <c r="BE122" i="7" s="1"/>
  <c r="BI115" i="7"/>
  <c r="BH115" i="7"/>
  <c r="BG115" i="7"/>
  <c r="BF115" i="7"/>
  <c r="T115" i="7"/>
  <c r="R115" i="7"/>
  <c r="P115" i="7"/>
  <c r="BK115" i="7"/>
  <c r="J115" i="7"/>
  <c r="BE115" i="7"/>
  <c r="BI108" i="7"/>
  <c r="BH108" i="7"/>
  <c r="BG108" i="7"/>
  <c r="BF108" i="7"/>
  <c r="T108" i="7"/>
  <c r="T93" i="7" s="1"/>
  <c r="R108" i="7"/>
  <c r="P108" i="7"/>
  <c r="BK108" i="7"/>
  <c r="J108" i="7"/>
  <c r="BE108" i="7" s="1"/>
  <c r="BI101" i="7"/>
  <c r="BH101" i="7"/>
  <c r="BG101" i="7"/>
  <c r="BF101" i="7"/>
  <c r="T101" i="7"/>
  <c r="R101" i="7"/>
  <c r="R93" i="7" s="1"/>
  <c r="P101" i="7"/>
  <c r="BK101" i="7"/>
  <c r="J101" i="7"/>
  <c r="BE101" i="7"/>
  <c r="BI94" i="7"/>
  <c r="BH94" i="7"/>
  <c r="BG94" i="7"/>
  <c r="BF94" i="7"/>
  <c r="T94" i="7"/>
  <c r="R94" i="7"/>
  <c r="P94" i="7"/>
  <c r="BK94" i="7"/>
  <c r="BK93" i="7" s="1"/>
  <c r="J94" i="7"/>
  <c r="BE94" i="7" s="1"/>
  <c r="J87" i="7"/>
  <c r="F87" i="7"/>
  <c r="F85" i="7"/>
  <c r="E83" i="7"/>
  <c r="J55" i="7"/>
  <c r="F55" i="7"/>
  <c r="F53" i="7"/>
  <c r="E51" i="7"/>
  <c r="J20" i="7"/>
  <c r="E20" i="7"/>
  <c r="J19" i="7"/>
  <c r="J14" i="7"/>
  <c r="E7" i="7"/>
  <c r="E79" i="7"/>
  <c r="E47" i="7"/>
  <c r="AY58" i="1"/>
  <c r="AX58" i="1"/>
  <c r="BI249" i="6"/>
  <c r="BH249" i="6"/>
  <c r="BG249" i="6"/>
  <c r="BF249" i="6"/>
  <c r="T249" i="6"/>
  <c r="T248" i="6" s="1"/>
  <c r="T247" i="6" s="1"/>
  <c r="R249" i="6"/>
  <c r="R248" i="6"/>
  <c r="R247" i="6" s="1"/>
  <c r="P249" i="6"/>
  <c r="P248" i="6" s="1"/>
  <c r="P247" i="6"/>
  <c r="BK249" i="6"/>
  <c r="BK248" i="6" s="1"/>
  <c r="J249" i="6"/>
  <c r="BE249" i="6" s="1"/>
  <c r="BI245" i="6"/>
  <c r="BH245" i="6"/>
  <c r="BG245" i="6"/>
  <c r="BF245" i="6"/>
  <c r="T245" i="6"/>
  <c r="R245" i="6"/>
  <c r="P245" i="6"/>
  <c r="BK245" i="6"/>
  <c r="J245" i="6"/>
  <c r="BE245" i="6" s="1"/>
  <c r="BI243" i="6"/>
  <c r="BH243" i="6"/>
  <c r="BG243" i="6"/>
  <c r="BF243" i="6"/>
  <c r="T243" i="6"/>
  <c r="R243" i="6"/>
  <c r="P243" i="6"/>
  <c r="BK243" i="6"/>
  <c r="J243" i="6"/>
  <c r="BE243" i="6"/>
  <c r="BI241" i="6"/>
  <c r="BH241" i="6"/>
  <c r="BG241" i="6"/>
  <c r="BF241" i="6"/>
  <c r="T241" i="6"/>
  <c r="R241" i="6"/>
  <c r="P241" i="6"/>
  <c r="BK241" i="6"/>
  <c r="J241" i="6"/>
  <c r="BE241" i="6" s="1"/>
  <c r="BI239" i="6"/>
  <c r="BH239" i="6"/>
  <c r="BG239" i="6"/>
  <c r="BF239" i="6"/>
  <c r="T239" i="6"/>
  <c r="R239" i="6"/>
  <c r="P239" i="6"/>
  <c r="BK239" i="6"/>
  <c r="J239" i="6"/>
  <c r="BE239" i="6"/>
  <c r="BI236" i="6"/>
  <c r="BH236" i="6"/>
  <c r="BG236" i="6"/>
  <c r="BF236" i="6"/>
  <c r="T236" i="6"/>
  <c r="R236" i="6"/>
  <c r="P236" i="6"/>
  <c r="BK236" i="6"/>
  <c r="J236" i="6"/>
  <c r="BE236" i="6" s="1"/>
  <c r="BI234" i="6"/>
  <c r="BH234" i="6"/>
  <c r="BG234" i="6"/>
  <c r="BF234" i="6"/>
  <c r="T234" i="6"/>
  <c r="T233" i="6"/>
  <c r="R234" i="6"/>
  <c r="R233" i="6" s="1"/>
  <c r="P234" i="6"/>
  <c r="P233" i="6"/>
  <c r="P227" i="6" s="1"/>
  <c r="BK234" i="6"/>
  <c r="J234" i="6"/>
  <c r="BE234" i="6" s="1"/>
  <c r="BI228" i="6"/>
  <c r="BH228" i="6"/>
  <c r="BG228" i="6"/>
  <c r="BF228" i="6"/>
  <c r="T228" i="6"/>
  <c r="T227" i="6"/>
  <c r="R228" i="6"/>
  <c r="P228" i="6"/>
  <c r="BK228" i="6"/>
  <c r="J228" i="6"/>
  <c r="BE228" i="6" s="1"/>
  <c r="BI225" i="6"/>
  <c r="BH225" i="6"/>
  <c r="BG225" i="6"/>
  <c r="BF225" i="6"/>
  <c r="T225" i="6"/>
  <c r="R225" i="6"/>
  <c r="P225" i="6"/>
  <c r="BK225" i="6"/>
  <c r="J225" i="6"/>
  <c r="BE225" i="6"/>
  <c r="BI223" i="6"/>
  <c r="BH223" i="6"/>
  <c r="BG223" i="6"/>
  <c r="BF223" i="6"/>
  <c r="T223" i="6"/>
  <c r="R223" i="6"/>
  <c r="P223" i="6"/>
  <c r="BK223" i="6"/>
  <c r="J223" i="6"/>
  <c r="BE223" i="6" s="1"/>
  <c r="BI221" i="6"/>
  <c r="BH221" i="6"/>
  <c r="BG221" i="6"/>
  <c r="BF221" i="6"/>
  <c r="T221" i="6"/>
  <c r="R221" i="6"/>
  <c r="P221" i="6"/>
  <c r="BK221" i="6"/>
  <c r="J221" i="6"/>
  <c r="BE221" i="6"/>
  <c r="BI219" i="6"/>
  <c r="BH219" i="6"/>
  <c r="BG219" i="6"/>
  <c r="BF219" i="6"/>
  <c r="T219" i="6"/>
  <c r="R219" i="6"/>
  <c r="P219" i="6"/>
  <c r="BK219" i="6"/>
  <c r="J219" i="6"/>
  <c r="BE219" i="6"/>
  <c r="BI217" i="6"/>
  <c r="BH217" i="6"/>
  <c r="BG217" i="6"/>
  <c r="BF217" i="6"/>
  <c r="T217" i="6"/>
  <c r="R217" i="6"/>
  <c r="P217" i="6"/>
  <c r="BK217" i="6"/>
  <c r="J217" i="6"/>
  <c r="BE217" i="6"/>
  <c r="BI215" i="6"/>
  <c r="BH215" i="6"/>
  <c r="BG215" i="6"/>
  <c r="BF215" i="6"/>
  <c r="T215" i="6"/>
  <c r="R215" i="6"/>
  <c r="P215" i="6"/>
  <c r="BK215" i="6"/>
  <c r="J215" i="6"/>
  <c r="BE215" i="6"/>
  <c r="BI213" i="6"/>
  <c r="BH213" i="6"/>
  <c r="BG213" i="6"/>
  <c r="BF213" i="6"/>
  <c r="T213" i="6"/>
  <c r="R213" i="6"/>
  <c r="P213" i="6"/>
  <c r="BK213" i="6"/>
  <c r="J213" i="6"/>
  <c r="BE213" i="6"/>
  <c r="BI211" i="6"/>
  <c r="BH211" i="6"/>
  <c r="BG211" i="6"/>
  <c r="BF211" i="6"/>
  <c r="T211" i="6"/>
  <c r="R211" i="6"/>
  <c r="P211" i="6"/>
  <c r="BK211" i="6"/>
  <c r="J211" i="6"/>
  <c r="BE211" i="6"/>
  <c r="BI209" i="6"/>
  <c r="BH209" i="6"/>
  <c r="BG209" i="6"/>
  <c r="BF209" i="6"/>
  <c r="T209" i="6"/>
  <c r="R209" i="6"/>
  <c r="P209" i="6"/>
  <c r="BK209" i="6"/>
  <c r="J209" i="6"/>
  <c r="BE209" i="6"/>
  <c r="BI207" i="6"/>
  <c r="BH207" i="6"/>
  <c r="BG207" i="6"/>
  <c r="BF207" i="6"/>
  <c r="T207" i="6"/>
  <c r="R207" i="6"/>
  <c r="P207" i="6"/>
  <c r="BK207" i="6"/>
  <c r="J207" i="6"/>
  <c r="BE207" i="6"/>
  <c r="BI205" i="6"/>
  <c r="BH205" i="6"/>
  <c r="BG205" i="6"/>
  <c r="BF205" i="6"/>
  <c r="T205" i="6"/>
  <c r="R205" i="6"/>
  <c r="P205" i="6"/>
  <c r="BK205" i="6"/>
  <c r="J205" i="6"/>
  <c r="BE205" i="6"/>
  <c r="BI203" i="6"/>
  <c r="BH203" i="6"/>
  <c r="BG203" i="6"/>
  <c r="BF203" i="6"/>
  <c r="T203" i="6"/>
  <c r="R203" i="6"/>
  <c r="P203" i="6"/>
  <c r="BK203" i="6"/>
  <c r="J203" i="6"/>
  <c r="BE203" i="6"/>
  <c r="BI201" i="6"/>
  <c r="BH201" i="6"/>
  <c r="BG201" i="6"/>
  <c r="BF201" i="6"/>
  <c r="T201" i="6"/>
  <c r="R201" i="6"/>
  <c r="R195" i="6" s="1"/>
  <c r="P201" i="6"/>
  <c r="BK201" i="6"/>
  <c r="J201" i="6"/>
  <c r="BE201" i="6"/>
  <c r="BI199" i="6"/>
  <c r="BH199" i="6"/>
  <c r="BG199" i="6"/>
  <c r="BF199" i="6"/>
  <c r="T199" i="6"/>
  <c r="R199" i="6"/>
  <c r="P199" i="6"/>
  <c r="BK199" i="6"/>
  <c r="BK195" i="6" s="1"/>
  <c r="J195" i="6" s="1"/>
  <c r="J65" i="6" s="1"/>
  <c r="J199" i="6"/>
  <c r="BE199" i="6"/>
  <c r="BI196" i="6"/>
  <c r="BH196" i="6"/>
  <c r="BG196" i="6"/>
  <c r="BF196" i="6"/>
  <c r="T196" i="6"/>
  <c r="T195" i="6"/>
  <c r="R196" i="6"/>
  <c r="P196" i="6"/>
  <c r="P195" i="6"/>
  <c r="BK196" i="6"/>
  <c r="J196" i="6"/>
  <c r="BE196" i="6" s="1"/>
  <c r="BI190" i="6"/>
  <c r="BH190" i="6"/>
  <c r="BG190" i="6"/>
  <c r="BF190" i="6"/>
  <c r="T190" i="6"/>
  <c r="R190" i="6"/>
  <c r="P190" i="6"/>
  <c r="BK190" i="6"/>
  <c r="J190" i="6"/>
  <c r="BE190" i="6"/>
  <c r="BI185" i="6"/>
  <c r="BH185" i="6"/>
  <c r="BG185" i="6"/>
  <c r="BF185" i="6"/>
  <c r="T185" i="6"/>
  <c r="R185" i="6"/>
  <c r="P185" i="6"/>
  <c r="BK185" i="6"/>
  <c r="J185" i="6"/>
  <c r="BE185" i="6"/>
  <c r="BI180" i="6"/>
  <c r="BH180" i="6"/>
  <c r="BG180" i="6"/>
  <c r="BF180" i="6"/>
  <c r="T180" i="6"/>
  <c r="T174" i="6" s="1"/>
  <c r="R180" i="6"/>
  <c r="P180" i="6"/>
  <c r="BK180" i="6"/>
  <c r="J180" i="6"/>
  <c r="BE180" i="6"/>
  <c r="BI175" i="6"/>
  <c r="BH175" i="6"/>
  <c r="BG175" i="6"/>
  <c r="BF175" i="6"/>
  <c r="T175" i="6"/>
  <c r="R175" i="6"/>
  <c r="R174" i="6"/>
  <c r="P175" i="6"/>
  <c r="P174" i="6"/>
  <c r="BK175" i="6"/>
  <c r="BK174" i="6"/>
  <c r="J174" i="6" s="1"/>
  <c r="J64" i="6" s="1"/>
  <c r="J175" i="6"/>
  <c r="BE175" i="6"/>
  <c r="BI169" i="6"/>
  <c r="BH169" i="6"/>
  <c r="BG169" i="6"/>
  <c r="BF169" i="6"/>
  <c r="T169" i="6"/>
  <c r="T168" i="6"/>
  <c r="R169" i="6"/>
  <c r="R168" i="6"/>
  <c r="P169" i="6"/>
  <c r="P168" i="6"/>
  <c r="BK169" i="6"/>
  <c r="BK168" i="6"/>
  <c r="J168" i="6" s="1"/>
  <c r="J169" i="6"/>
  <c r="BE169" i="6"/>
  <c r="J63" i="6"/>
  <c r="BI165" i="6"/>
  <c r="BH165" i="6"/>
  <c r="BG165" i="6"/>
  <c r="BF165" i="6"/>
  <c r="T165" i="6"/>
  <c r="R165" i="6"/>
  <c r="P165" i="6"/>
  <c r="BK165" i="6"/>
  <c r="J165" i="6"/>
  <c r="BE165" i="6"/>
  <c r="BI160" i="6"/>
  <c r="BH160" i="6"/>
  <c r="BG160" i="6"/>
  <c r="BF160" i="6"/>
  <c r="T160" i="6"/>
  <c r="R160" i="6"/>
  <c r="P160" i="6"/>
  <c r="BK160" i="6"/>
  <c r="J160" i="6"/>
  <c r="BE160" i="6"/>
  <c r="BI157" i="6"/>
  <c r="BH157" i="6"/>
  <c r="BG157" i="6"/>
  <c r="BF157" i="6"/>
  <c r="T157" i="6"/>
  <c r="R157" i="6"/>
  <c r="P157" i="6"/>
  <c r="BK157" i="6"/>
  <c r="J157" i="6"/>
  <c r="BE157" i="6"/>
  <c r="BI152" i="6"/>
  <c r="BH152" i="6"/>
  <c r="BG152" i="6"/>
  <c r="BF152" i="6"/>
  <c r="T152" i="6"/>
  <c r="R152" i="6"/>
  <c r="P152" i="6"/>
  <c r="BK152" i="6"/>
  <c r="J152" i="6"/>
  <c r="BE152" i="6"/>
  <c r="BI149" i="6"/>
  <c r="BH149" i="6"/>
  <c r="BG149" i="6"/>
  <c r="BF149" i="6"/>
  <c r="T149" i="6"/>
  <c r="R149" i="6"/>
  <c r="P149" i="6"/>
  <c r="BK149" i="6"/>
  <c r="J149" i="6"/>
  <c r="BE149" i="6"/>
  <c r="BI144" i="6"/>
  <c r="BH144" i="6"/>
  <c r="BG144" i="6"/>
  <c r="BF144" i="6"/>
  <c r="T144" i="6"/>
  <c r="R144" i="6"/>
  <c r="P144" i="6"/>
  <c r="BK144" i="6"/>
  <c r="J144" i="6"/>
  <c r="BE144" i="6"/>
  <c r="BI141" i="6"/>
  <c r="BH141" i="6"/>
  <c r="BG141" i="6"/>
  <c r="BF141" i="6"/>
  <c r="T141" i="6"/>
  <c r="R141" i="6"/>
  <c r="P141" i="6"/>
  <c r="BK141" i="6"/>
  <c r="J141" i="6"/>
  <c r="BE141" i="6"/>
  <c r="BI139" i="6"/>
  <c r="BH139" i="6"/>
  <c r="BG139" i="6"/>
  <c r="BF139" i="6"/>
  <c r="T139" i="6"/>
  <c r="R139" i="6"/>
  <c r="P139" i="6"/>
  <c r="BK139" i="6"/>
  <c r="J139" i="6"/>
  <c r="BE139" i="6"/>
  <c r="BI137" i="6"/>
  <c r="BH137" i="6"/>
  <c r="BG137" i="6"/>
  <c r="BF137" i="6"/>
  <c r="T137" i="6"/>
  <c r="R137" i="6"/>
  <c r="P137" i="6"/>
  <c r="BK137" i="6"/>
  <c r="J137" i="6"/>
  <c r="BE137" i="6"/>
  <c r="BI135" i="6"/>
  <c r="BH135" i="6"/>
  <c r="BG135" i="6"/>
  <c r="BF135" i="6"/>
  <c r="T135" i="6"/>
  <c r="R135" i="6"/>
  <c r="P135" i="6"/>
  <c r="BK135" i="6"/>
  <c r="J135" i="6"/>
  <c r="BE135" i="6"/>
  <c r="BI133" i="6"/>
  <c r="BH133" i="6"/>
  <c r="BG133" i="6"/>
  <c r="BF133" i="6"/>
  <c r="T133" i="6"/>
  <c r="R133" i="6"/>
  <c r="P133" i="6"/>
  <c r="BK133" i="6"/>
  <c r="J133" i="6"/>
  <c r="BE133" i="6"/>
  <c r="BI128" i="6"/>
  <c r="BH128" i="6"/>
  <c r="BG128" i="6"/>
  <c r="BF128" i="6"/>
  <c r="T128" i="6"/>
  <c r="R128" i="6"/>
  <c r="P128" i="6"/>
  <c r="BK128" i="6"/>
  <c r="J128" i="6"/>
  <c r="BE128" i="6"/>
  <c r="BI125" i="6"/>
  <c r="BH125" i="6"/>
  <c r="BG125" i="6"/>
  <c r="BF125" i="6"/>
  <c r="T125" i="6"/>
  <c r="R125" i="6"/>
  <c r="P125" i="6"/>
  <c r="BK125" i="6"/>
  <c r="J125" i="6"/>
  <c r="BE125" i="6"/>
  <c r="BI119" i="6"/>
  <c r="BH119" i="6"/>
  <c r="BG119" i="6"/>
  <c r="BF119" i="6"/>
  <c r="T119" i="6"/>
  <c r="R119" i="6"/>
  <c r="P119" i="6"/>
  <c r="BK119" i="6"/>
  <c r="J119" i="6"/>
  <c r="BE119" i="6"/>
  <c r="BI116" i="6"/>
  <c r="BH116" i="6"/>
  <c r="BG116" i="6"/>
  <c r="BF116" i="6"/>
  <c r="T116" i="6"/>
  <c r="R116" i="6"/>
  <c r="P116" i="6"/>
  <c r="BK116" i="6"/>
  <c r="J116" i="6"/>
  <c r="BE116" i="6"/>
  <c r="BI110" i="6"/>
  <c r="BH110" i="6"/>
  <c r="BG110" i="6"/>
  <c r="BF110" i="6"/>
  <c r="T110" i="6"/>
  <c r="R110" i="6"/>
  <c r="P110" i="6"/>
  <c r="BK110" i="6"/>
  <c r="J110" i="6"/>
  <c r="BE110" i="6"/>
  <c r="BI104" i="6"/>
  <c r="BH104" i="6"/>
  <c r="BG104" i="6"/>
  <c r="BF104" i="6"/>
  <c r="T104" i="6"/>
  <c r="R104" i="6"/>
  <c r="P104" i="6"/>
  <c r="BK104" i="6"/>
  <c r="J104" i="6"/>
  <c r="BE104" i="6"/>
  <c r="BI99" i="6"/>
  <c r="BH99" i="6"/>
  <c r="BG99" i="6"/>
  <c r="BF99" i="6"/>
  <c r="T99" i="6"/>
  <c r="R99" i="6"/>
  <c r="P99" i="6"/>
  <c r="BK99" i="6"/>
  <c r="J99" i="6"/>
  <c r="BE99" i="6"/>
  <c r="BI94" i="6"/>
  <c r="BH94" i="6"/>
  <c r="F35" i="6" s="1"/>
  <c r="BC58" i="1" s="1"/>
  <c r="BG94" i="6"/>
  <c r="F34" i="6"/>
  <c r="BB58" i="1" s="1"/>
  <c r="BF94" i="6"/>
  <c r="T94" i="6"/>
  <c r="T93" i="6"/>
  <c r="R94" i="6"/>
  <c r="R93" i="6"/>
  <c r="P94" i="6"/>
  <c r="P93" i="6"/>
  <c r="BK94" i="6"/>
  <c r="J94" i="6"/>
  <c r="BE94" i="6"/>
  <c r="J32" i="6"/>
  <c r="AV58" i="1" s="1"/>
  <c r="J87" i="6"/>
  <c r="F87" i="6"/>
  <c r="F85" i="6"/>
  <c r="E83" i="6"/>
  <c r="J55" i="6"/>
  <c r="F55" i="6"/>
  <c r="F53" i="6"/>
  <c r="E51" i="6"/>
  <c r="J20" i="6"/>
  <c r="E20" i="6"/>
  <c r="J19" i="6"/>
  <c r="J14" i="6"/>
  <c r="E7" i="6"/>
  <c r="E47" i="6" s="1"/>
  <c r="E79" i="6"/>
  <c r="AY57" i="1"/>
  <c r="AX57" i="1"/>
  <c r="BI440" i="5"/>
  <c r="BH440" i="5"/>
  <c r="BG440" i="5"/>
  <c r="BF440" i="5"/>
  <c r="T440" i="5"/>
  <c r="T437" i="5" s="1"/>
  <c r="R440" i="5"/>
  <c r="P440" i="5"/>
  <c r="BK440" i="5"/>
  <c r="J440" i="5"/>
  <c r="BE440" i="5" s="1"/>
  <c r="BI438" i="5"/>
  <c r="BH438" i="5"/>
  <c r="BG438" i="5"/>
  <c r="BF438" i="5"/>
  <c r="T438" i="5"/>
  <c r="T436" i="5"/>
  <c r="R438" i="5"/>
  <c r="R437" i="5" s="1"/>
  <c r="R436" i="5" s="1"/>
  <c r="P438" i="5"/>
  <c r="P437" i="5" s="1"/>
  <c r="P436" i="5" s="1"/>
  <c r="BK438" i="5"/>
  <c r="BK437" i="5"/>
  <c r="J438" i="5"/>
  <c r="BE438" i="5" s="1"/>
  <c r="BI434" i="5"/>
  <c r="BH434" i="5"/>
  <c r="BG434" i="5"/>
  <c r="BF434" i="5"/>
  <c r="T434" i="5"/>
  <c r="R434" i="5"/>
  <c r="P434" i="5"/>
  <c r="BK434" i="5"/>
  <c r="J434" i="5"/>
  <c r="BE434" i="5" s="1"/>
  <c r="BI432" i="5"/>
  <c r="BH432" i="5"/>
  <c r="BG432" i="5"/>
  <c r="BF432" i="5"/>
  <c r="T432" i="5"/>
  <c r="R432" i="5"/>
  <c r="P432" i="5"/>
  <c r="BK432" i="5"/>
  <c r="J432" i="5"/>
  <c r="BE432" i="5"/>
  <c r="BI430" i="5"/>
  <c r="BH430" i="5"/>
  <c r="BG430" i="5"/>
  <c r="BF430" i="5"/>
  <c r="T430" i="5"/>
  <c r="R430" i="5"/>
  <c r="P430" i="5"/>
  <c r="BK430" i="5"/>
  <c r="J430" i="5"/>
  <c r="BE430" i="5" s="1"/>
  <c r="BI428" i="5"/>
  <c r="BH428" i="5"/>
  <c r="BG428" i="5"/>
  <c r="BF428" i="5"/>
  <c r="T428" i="5"/>
  <c r="R428" i="5"/>
  <c r="P428" i="5"/>
  <c r="P422" i="5" s="1"/>
  <c r="P402" i="5" s="1"/>
  <c r="BK428" i="5"/>
  <c r="J428" i="5"/>
  <c r="BE428" i="5"/>
  <c r="BI425" i="5"/>
  <c r="BH425" i="5"/>
  <c r="BG425" i="5"/>
  <c r="BF425" i="5"/>
  <c r="T425" i="5"/>
  <c r="T422" i="5" s="1"/>
  <c r="T402" i="5" s="1"/>
  <c r="R425" i="5"/>
  <c r="P425" i="5"/>
  <c r="BK425" i="5"/>
  <c r="J425" i="5"/>
  <c r="BE425" i="5" s="1"/>
  <c r="BI423" i="5"/>
  <c r="BH423" i="5"/>
  <c r="BG423" i="5"/>
  <c r="BF423" i="5"/>
  <c r="T423" i="5"/>
  <c r="R423" i="5"/>
  <c r="R422" i="5" s="1"/>
  <c r="P423" i="5"/>
  <c r="BK423" i="5"/>
  <c r="BK422" i="5" s="1"/>
  <c r="J422" i="5" s="1"/>
  <c r="J67" i="5" s="1"/>
  <c r="J423" i="5"/>
  <c r="BE423" i="5"/>
  <c r="BI403" i="5"/>
  <c r="BH403" i="5"/>
  <c r="BG403" i="5"/>
  <c r="BF403" i="5"/>
  <c r="T403" i="5"/>
  <c r="R403" i="5"/>
  <c r="R402" i="5" s="1"/>
  <c r="P403" i="5"/>
  <c r="BK403" i="5"/>
  <c r="J403" i="5"/>
  <c r="BE403" i="5"/>
  <c r="BI400" i="5"/>
  <c r="BH400" i="5"/>
  <c r="BG400" i="5"/>
  <c r="BF400" i="5"/>
  <c r="T400" i="5"/>
  <c r="R400" i="5"/>
  <c r="P400" i="5"/>
  <c r="BK400" i="5"/>
  <c r="J400" i="5"/>
  <c r="BE400" i="5"/>
  <c r="BI398" i="5"/>
  <c r="BH398" i="5"/>
  <c r="BG398" i="5"/>
  <c r="BF398" i="5"/>
  <c r="T398" i="5"/>
  <c r="R398" i="5"/>
  <c r="P398" i="5"/>
  <c r="BK398" i="5"/>
  <c r="J398" i="5"/>
  <c r="BE398" i="5" s="1"/>
  <c r="BI396" i="5"/>
  <c r="BH396" i="5"/>
  <c r="BG396" i="5"/>
  <c r="BF396" i="5"/>
  <c r="T396" i="5"/>
  <c r="R396" i="5"/>
  <c r="P396" i="5"/>
  <c r="BK396" i="5"/>
  <c r="J396" i="5"/>
  <c r="BE396" i="5"/>
  <c r="BI394" i="5"/>
  <c r="BH394" i="5"/>
  <c r="BG394" i="5"/>
  <c r="BF394" i="5"/>
  <c r="T394" i="5"/>
  <c r="R394" i="5"/>
  <c r="P394" i="5"/>
  <c r="BK394" i="5"/>
  <c r="J394" i="5"/>
  <c r="BE394" i="5" s="1"/>
  <c r="BI392" i="5"/>
  <c r="BH392" i="5"/>
  <c r="BG392" i="5"/>
  <c r="BF392" i="5"/>
  <c r="T392" i="5"/>
  <c r="R392" i="5"/>
  <c r="P392" i="5"/>
  <c r="BK392" i="5"/>
  <c r="J392" i="5"/>
  <c r="BE392" i="5"/>
  <c r="BI390" i="5"/>
  <c r="BH390" i="5"/>
  <c r="BG390" i="5"/>
  <c r="BF390" i="5"/>
  <c r="T390" i="5"/>
  <c r="R390" i="5"/>
  <c r="P390" i="5"/>
  <c r="BK390" i="5"/>
  <c r="J390" i="5"/>
  <c r="BE390" i="5" s="1"/>
  <c r="BI388" i="5"/>
  <c r="BH388" i="5"/>
  <c r="BG388" i="5"/>
  <c r="BF388" i="5"/>
  <c r="T388" i="5"/>
  <c r="R388" i="5"/>
  <c r="P388" i="5"/>
  <c r="BK388" i="5"/>
  <c r="J388" i="5"/>
  <c r="BE388" i="5"/>
  <c r="BI386" i="5"/>
  <c r="BH386" i="5"/>
  <c r="BG386" i="5"/>
  <c r="BF386" i="5"/>
  <c r="T386" i="5"/>
  <c r="R386" i="5"/>
  <c r="P386" i="5"/>
  <c r="BK386" i="5"/>
  <c r="J386" i="5"/>
  <c r="BE386" i="5" s="1"/>
  <c r="BI384" i="5"/>
  <c r="BH384" i="5"/>
  <c r="BG384" i="5"/>
  <c r="BF384" i="5"/>
  <c r="T384" i="5"/>
  <c r="R384" i="5"/>
  <c r="P384" i="5"/>
  <c r="BK384" i="5"/>
  <c r="J384" i="5"/>
  <c r="BE384" i="5"/>
  <c r="BI382" i="5"/>
  <c r="BH382" i="5"/>
  <c r="BG382" i="5"/>
  <c r="BF382" i="5"/>
  <c r="T382" i="5"/>
  <c r="R382" i="5"/>
  <c r="P382" i="5"/>
  <c r="BK382" i="5"/>
  <c r="J382" i="5"/>
  <c r="BE382" i="5" s="1"/>
  <c r="BI379" i="5"/>
  <c r="BH379" i="5"/>
  <c r="BG379" i="5"/>
  <c r="BF379" i="5"/>
  <c r="T379" i="5"/>
  <c r="R379" i="5"/>
  <c r="P379" i="5"/>
  <c r="BK379" i="5"/>
  <c r="J379" i="5"/>
  <c r="BE379" i="5"/>
  <c r="BI376" i="5"/>
  <c r="BH376" i="5"/>
  <c r="BG376" i="5"/>
  <c r="BF376" i="5"/>
  <c r="T376" i="5"/>
  <c r="R376" i="5"/>
  <c r="P376" i="5"/>
  <c r="BK376" i="5"/>
  <c r="J376" i="5"/>
  <c r="BE376" i="5" s="1"/>
  <c r="BI373" i="5"/>
  <c r="BH373" i="5"/>
  <c r="BG373" i="5"/>
  <c r="BF373" i="5"/>
  <c r="T373" i="5"/>
  <c r="R373" i="5"/>
  <c r="P373" i="5"/>
  <c r="BK373" i="5"/>
  <c r="J373" i="5"/>
  <c r="BE373" i="5"/>
  <c r="BI370" i="5"/>
  <c r="BH370" i="5"/>
  <c r="BG370" i="5"/>
  <c r="BF370" i="5"/>
  <c r="T370" i="5"/>
  <c r="R370" i="5"/>
  <c r="R369" i="5"/>
  <c r="P370" i="5"/>
  <c r="P369" i="5" s="1"/>
  <c r="BK370" i="5"/>
  <c r="BK369" i="5"/>
  <c r="J369" i="5"/>
  <c r="J65" i="5" s="1"/>
  <c r="J370" i="5"/>
  <c r="BE370" i="5"/>
  <c r="BI350" i="5"/>
  <c r="BH350" i="5"/>
  <c r="BG350" i="5"/>
  <c r="BF350" i="5"/>
  <c r="T350" i="5"/>
  <c r="R350" i="5"/>
  <c r="P350" i="5"/>
  <c r="BK350" i="5"/>
  <c r="J350" i="5"/>
  <c r="BE350" i="5" s="1"/>
  <c r="BI331" i="5"/>
  <c r="BH331" i="5"/>
  <c r="BG331" i="5"/>
  <c r="BF331" i="5"/>
  <c r="T331" i="5"/>
  <c r="R331" i="5"/>
  <c r="P331" i="5"/>
  <c r="P292" i="5" s="1"/>
  <c r="BK331" i="5"/>
  <c r="J331" i="5"/>
  <c r="BE331" i="5"/>
  <c r="BI312" i="5"/>
  <c r="BH312" i="5"/>
  <c r="BG312" i="5"/>
  <c r="BF312" i="5"/>
  <c r="T312" i="5"/>
  <c r="R312" i="5"/>
  <c r="P312" i="5"/>
  <c r="BK312" i="5"/>
  <c r="J312" i="5"/>
  <c r="BE312" i="5" s="1"/>
  <c r="BI293" i="5"/>
  <c r="BH293" i="5"/>
  <c r="BG293" i="5"/>
  <c r="BF293" i="5"/>
  <c r="T293" i="5"/>
  <c r="R293" i="5"/>
  <c r="R292" i="5" s="1"/>
  <c r="P293" i="5"/>
  <c r="BK293" i="5"/>
  <c r="BK292" i="5" s="1"/>
  <c r="J292" i="5" s="1"/>
  <c r="J64" i="5" s="1"/>
  <c r="J293" i="5"/>
  <c r="BE293" i="5"/>
  <c r="BI273" i="5"/>
  <c r="BH273" i="5"/>
  <c r="BG273" i="5"/>
  <c r="BF273" i="5"/>
  <c r="T273" i="5"/>
  <c r="T272" i="5"/>
  <c r="R273" i="5"/>
  <c r="R272" i="5" s="1"/>
  <c r="P273" i="5"/>
  <c r="P272" i="5"/>
  <c r="BK273" i="5"/>
  <c r="BK272" i="5" s="1"/>
  <c r="J272" i="5" s="1"/>
  <c r="J63" i="5" s="1"/>
  <c r="J273" i="5"/>
  <c r="BE273" i="5"/>
  <c r="BI269" i="5"/>
  <c r="BH269" i="5"/>
  <c r="BG269" i="5"/>
  <c r="BF269" i="5"/>
  <c r="T269" i="5"/>
  <c r="R269" i="5"/>
  <c r="P269" i="5"/>
  <c r="BK269" i="5"/>
  <c r="J269" i="5"/>
  <c r="BE269" i="5"/>
  <c r="BI250" i="5"/>
  <c r="BH250" i="5"/>
  <c r="BG250" i="5"/>
  <c r="BF250" i="5"/>
  <c r="T250" i="5"/>
  <c r="R250" i="5"/>
  <c r="P250" i="5"/>
  <c r="BK250" i="5"/>
  <c r="J250" i="5"/>
  <c r="BE250" i="5" s="1"/>
  <c r="BI247" i="5"/>
  <c r="BH247" i="5"/>
  <c r="BG247" i="5"/>
  <c r="BF247" i="5"/>
  <c r="T247" i="5"/>
  <c r="R247" i="5"/>
  <c r="P247" i="5"/>
  <c r="BK247" i="5"/>
  <c r="J247" i="5"/>
  <c r="BE247" i="5"/>
  <c r="BI228" i="5"/>
  <c r="BH228" i="5"/>
  <c r="BG228" i="5"/>
  <c r="BF228" i="5"/>
  <c r="T228" i="5"/>
  <c r="R228" i="5"/>
  <c r="P228" i="5"/>
  <c r="BK228" i="5"/>
  <c r="J228" i="5"/>
  <c r="BE228" i="5" s="1"/>
  <c r="BI225" i="5"/>
  <c r="BH225" i="5"/>
  <c r="BG225" i="5"/>
  <c r="BF225" i="5"/>
  <c r="T225" i="5"/>
  <c r="R225" i="5"/>
  <c r="P225" i="5"/>
  <c r="BK225" i="5"/>
  <c r="J225" i="5"/>
  <c r="BE225" i="5"/>
  <c r="BI223" i="5"/>
  <c r="BH223" i="5"/>
  <c r="BG223" i="5"/>
  <c r="BF223" i="5"/>
  <c r="T223" i="5"/>
  <c r="R223" i="5"/>
  <c r="P223" i="5"/>
  <c r="BK223" i="5"/>
  <c r="J223" i="5"/>
  <c r="BE223" i="5" s="1"/>
  <c r="BI221" i="5"/>
  <c r="BH221" i="5"/>
  <c r="BG221" i="5"/>
  <c r="BF221" i="5"/>
  <c r="T221" i="5"/>
  <c r="R221" i="5"/>
  <c r="P221" i="5"/>
  <c r="BK221" i="5"/>
  <c r="J221" i="5"/>
  <c r="BE221" i="5"/>
  <c r="BI219" i="5"/>
  <c r="BH219" i="5"/>
  <c r="BG219" i="5"/>
  <c r="BF219" i="5"/>
  <c r="T219" i="5"/>
  <c r="R219" i="5"/>
  <c r="P219" i="5"/>
  <c r="BK219" i="5"/>
  <c r="J219" i="5"/>
  <c r="BE219" i="5" s="1"/>
  <c r="BI217" i="5"/>
  <c r="BH217" i="5"/>
  <c r="BG217" i="5"/>
  <c r="BF217" i="5"/>
  <c r="T217" i="5"/>
  <c r="R217" i="5"/>
  <c r="P217" i="5"/>
  <c r="BK217" i="5"/>
  <c r="J217" i="5"/>
  <c r="BE217" i="5"/>
  <c r="BI198" i="5"/>
  <c r="BH198" i="5"/>
  <c r="BG198" i="5"/>
  <c r="BF198" i="5"/>
  <c r="T198" i="5"/>
  <c r="R198" i="5"/>
  <c r="P198" i="5"/>
  <c r="BK198" i="5"/>
  <c r="J198" i="5"/>
  <c r="BE198" i="5" s="1"/>
  <c r="BI195" i="5"/>
  <c r="BH195" i="5"/>
  <c r="BG195" i="5"/>
  <c r="BF195" i="5"/>
  <c r="T195" i="5"/>
  <c r="R195" i="5"/>
  <c r="P195" i="5"/>
  <c r="BK195" i="5"/>
  <c r="J195" i="5"/>
  <c r="BE195" i="5"/>
  <c r="BI175" i="5"/>
  <c r="BH175" i="5"/>
  <c r="BG175" i="5"/>
  <c r="BF175" i="5"/>
  <c r="T175" i="5"/>
  <c r="R175" i="5"/>
  <c r="P175" i="5"/>
  <c r="BK175" i="5"/>
  <c r="J175" i="5"/>
  <c r="BE175" i="5" s="1"/>
  <c r="BI172" i="5"/>
  <c r="BH172" i="5"/>
  <c r="BG172" i="5"/>
  <c r="BF172" i="5"/>
  <c r="T172" i="5"/>
  <c r="R172" i="5"/>
  <c r="P172" i="5"/>
  <c r="BK172" i="5"/>
  <c r="J172" i="5"/>
  <c r="BE172" i="5"/>
  <c r="BI152" i="5"/>
  <c r="BH152" i="5"/>
  <c r="BG152" i="5"/>
  <c r="BF152" i="5"/>
  <c r="T152" i="5"/>
  <c r="R152" i="5"/>
  <c r="P152" i="5"/>
  <c r="BK152" i="5"/>
  <c r="J152" i="5"/>
  <c r="BE152" i="5" s="1"/>
  <c r="BI132" i="5"/>
  <c r="BH132" i="5"/>
  <c r="BG132" i="5"/>
  <c r="BF132" i="5"/>
  <c r="T132" i="5"/>
  <c r="R132" i="5"/>
  <c r="P132" i="5"/>
  <c r="BK132" i="5"/>
  <c r="J132" i="5"/>
  <c r="BE132" i="5"/>
  <c r="BI113" i="5"/>
  <c r="F36" i="5" s="1"/>
  <c r="BD57" i="1" s="1"/>
  <c r="BH113" i="5"/>
  <c r="BG113" i="5"/>
  <c r="BF113" i="5"/>
  <c r="T113" i="5"/>
  <c r="R113" i="5"/>
  <c r="P113" i="5"/>
  <c r="BK113" i="5"/>
  <c r="J113" i="5"/>
  <c r="BE113" i="5" s="1"/>
  <c r="BI94" i="5"/>
  <c r="BH94" i="5"/>
  <c r="BG94" i="5"/>
  <c r="BF94" i="5"/>
  <c r="T94" i="5"/>
  <c r="R94" i="5"/>
  <c r="P94" i="5"/>
  <c r="BK94" i="5"/>
  <c r="BK93" i="5" s="1"/>
  <c r="J93" i="5" s="1"/>
  <c r="J62" i="5" s="1"/>
  <c r="J94" i="5"/>
  <c r="BE94" i="5"/>
  <c r="J87" i="5"/>
  <c r="F87" i="5"/>
  <c r="F85" i="5"/>
  <c r="E83" i="5"/>
  <c r="J55" i="5"/>
  <c r="F55" i="5"/>
  <c r="F53" i="5"/>
  <c r="E51" i="5"/>
  <c r="J20" i="5"/>
  <c r="E20" i="5"/>
  <c r="F88" i="5" s="1"/>
  <c r="F56" i="5"/>
  <c r="J19" i="5"/>
  <c r="J14" i="5"/>
  <c r="J85" i="5" s="1"/>
  <c r="J53" i="5"/>
  <c r="E7" i="5"/>
  <c r="AY55" i="1"/>
  <c r="AX55" i="1"/>
  <c r="BI267" i="4"/>
  <c r="BH267" i="4"/>
  <c r="BG267" i="4"/>
  <c r="BF267" i="4"/>
  <c r="T267" i="4"/>
  <c r="R267" i="4"/>
  <c r="P267" i="4"/>
  <c r="P264" i="4" s="1"/>
  <c r="BK267" i="4"/>
  <c r="J267" i="4"/>
  <c r="BE267" i="4"/>
  <c r="BI265" i="4"/>
  <c r="BH265" i="4"/>
  <c r="BG265" i="4"/>
  <c r="BF265" i="4"/>
  <c r="T265" i="4"/>
  <c r="T264" i="4"/>
  <c r="T263" i="4" s="1"/>
  <c r="R265" i="4"/>
  <c r="R264" i="4"/>
  <c r="R263" i="4" s="1"/>
  <c r="P265" i="4"/>
  <c r="P263" i="4"/>
  <c r="BK265" i="4"/>
  <c r="BK264" i="4" s="1"/>
  <c r="J264" i="4" s="1"/>
  <c r="J70" i="4" s="1"/>
  <c r="J265" i="4"/>
  <c r="BE265" i="4"/>
  <c r="BI261" i="4"/>
  <c r="BH261" i="4"/>
  <c r="BG261" i="4"/>
  <c r="BF261" i="4"/>
  <c r="T261" i="4"/>
  <c r="R261" i="4"/>
  <c r="P261" i="4"/>
  <c r="BK261" i="4"/>
  <c r="J261" i="4"/>
  <c r="BE261" i="4"/>
  <c r="BI257" i="4"/>
  <c r="BH257" i="4"/>
  <c r="BG257" i="4"/>
  <c r="BF257" i="4"/>
  <c r="T257" i="4"/>
  <c r="R257" i="4"/>
  <c r="P257" i="4"/>
  <c r="BK257" i="4"/>
  <c r="J257" i="4"/>
  <c r="BE257" i="4"/>
  <c r="BI253" i="4"/>
  <c r="BH253" i="4"/>
  <c r="BG253" i="4"/>
  <c r="BF253" i="4"/>
  <c r="T253" i="4"/>
  <c r="R253" i="4"/>
  <c r="P253" i="4"/>
  <c r="BK253" i="4"/>
  <c r="J253" i="4"/>
  <c r="BE253" i="4" s="1"/>
  <c r="BI251" i="4"/>
  <c r="BH251" i="4"/>
  <c r="BG251" i="4"/>
  <c r="BF251" i="4"/>
  <c r="T251" i="4"/>
  <c r="R251" i="4"/>
  <c r="P251" i="4"/>
  <c r="BK251" i="4"/>
  <c r="J251" i="4"/>
  <c r="BE251" i="4" s="1"/>
  <c r="BI248" i="4"/>
  <c r="BH248" i="4"/>
  <c r="BG248" i="4"/>
  <c r="BF248" i="4"/>
  <c r="T248" i="4"/>
  <c r="R248" i="4"/>
  <c r="P248" i="4"/>
  <c r="BK248" i="4"/>
  <c r="J248" i="4"/>
  <c r="BE248" i="4" s="1"/>
  <c r="BI246" i="4"/>
  <c r="BH246" i="4"/>
  <c r="BG246" i="4"/>
  <c r="BF246" i="4"/>
  <c r="T246" i="4"/>
  <c r="T245" i="4"/>
  <c r="R246" i="4"/>
  <c r="P246" i="4"/>
  <c r="P245" i="4" s="1"/>
  <c r="BK246" i="4"/>
  <c r="BK245" i="4" s="1"/>
  <c r="J245" i="4" s="1"/>
  <c r="J68" i="4" s="1"/>
  <c r="J246" i="4"/>
  <c r="BE246" i="4" s="1"/>
  <c r="BI241" i="4"/>
  <c r="BH241" i="4"/>
  <c r="BG241" i="4"/>
  <c r="BF241" i="4"/>
  <c r="T241" i="4"/>
  <c r="R241" i="4"/>
  <c r="P241" i="4"/>
  <c r="BK241" i="4"/>
  <c r="J241" i="4"/>
  <c r="BE241" i="4"/>
  <c r="BI239" i="4"/>
  <c r="BH239" i="4"/>
  <c r="BG239" i="4"/>
  <c r="BF239" i="4"/>
  <c r="T239" i="4"/>
  <c r="R239" i="4"/>
  <c r="P239" i="4"/>
  <c r="BK239" i="4"/>
  <c r="J239" i="4"/>
  <c r="BE239" i="4" s="1"/>
  <c r="BI237" i="4"/>
  <c r="BH237" i="4"/>
  <c r="BG237" i="4"/>
  <c r="BF237" i="4"/>
  <c r="T237" i="4"/>
  <c r="R237" i="4"/>
  <c r="P237" i="4"/>
  <c r="BK237" i="4"/>
  <c r="J237" i="4"/>
  <c r="BE237" i="4" s="1"/>
  <c r="BI233" i="4"/>
  <c r="BH233" i="4"/>
  <c r="BG233" i="4"/>
  <c r="BF233" i="4"/>
  <c r="T233" i="4"/>
  <c r="T232" i="4" s="1"/>
  <c r="R233" i="4"/>
  <c r="P233" i="4"/>
  <c r="BK233" i="4"/>
  <c r="BK232" i="4" s="1"/>
  <c r="J232" i="4" s="1"/>
  <c r="J67" i="4" s="1"/>
  <c r="J233" i="4"/>
  <c r="BE233" i="4"/>
  <c r="BI230" i="4"/>
  <c r="BH230" i="4"/>
  <c r="BG230" i="4"/>
  <c r="BF230" i="4"/>
  <c r="T230" i="4"/>
  <c r="R230" i="4"/>
  <c r="P230" i="4"/>
  <c r="BK230" i="4"/>
  <c r="J230" i="4"/>
  <c r="BE230" i="4" s="1"/>
  <c r="BI228" i="4"/>
  <c r="BH228" i="4"/>
  <c r="BG228" i="4"/>
  <c r="BF228" i="4"/>
  <c r="T228" i="4"/>
  <c r="R228" i="4"/>
  <c r="P228" i="4"/>
  <c r="BK228" i="4"/>
  <c r="J228" i="4"/>
  <c r="BE228" i="4" s="1"/>
  <c r="BI226" i="4"/>
  <c r="BH226" i="4"/>
  <c r="BG226" i="4"/>
  <c r="BF226" i="4"/>
  <c r="T226" i="4"/>
  <c r="R226" i="4"/>
  <c r="P226" i="4"/>
  <c r="BK226" i="4"/>
  <c r="J226" i="4"/>
  <c r="BE226" i="4" s="1"/>
  <c r="BI224" i="4"/>
  <c r="BH224" i="4"/>
  <c r="BG224" i="4"/>
  <c r="BF224" i="4"/>
  <c r="T224" i="4"/>
  <c r="R224" i="4"/>
  <c r="P224" i="4"/>
  <c r="BK224" i="4"/>
  <c r="J224" i="4"/>
  <c r="BE224" i="4"/>
  <c r="BI222" i="4"/>
  <c r="BH222" i="4"/>
  <c r="BG222" i="4"/>
  <c r="BF222" i="4"/>
  <c r="T222" i="4"/>
  <c r="R222" i="4"/>
  <c r="P222" i="4"/>
  <c r="BK222" i="4"/>
  <c r="J222" i="4"/>
  <c r="BE222" i="4" s="1"/>
  <c r="BI220" i="4"/>
  <c r="BH220" i="4"/>
  <c r="BG220" i="4"/>
  <c r="BF220" i="4"/>
  <c r="T220" i="4"/>
  <c r="R220" i="4"/>
  <c r="P220" i="4"/>
  <c r="BK220" i="4"/>
  <c r="J220" i="4"/>
  <c r="BE220" i="4" s="1"/>
  <c r="BI218" i="4"/>
  <c r="BH218" i="4"/>
  <c r="BG218" i="4"/>
  <c r="BF218" i="4"/>
  <c r="T218" i="4"/>
  <c r="R218" i="4"/>
  <c r="P218" i="4"/>
  <c r="BK218" i="4"/>
  <c r="J218" i="4"/>
  <c r="BE218" i="4"/>
  <c r="BI216" i="4"/>
  <c r="BH216" i="4"/>
  <c r="BG216" i="4"/>
  <c r="BF216" i="4"/>
  <c r="T216" i="4"/>
  <c r="R216" i="4"/>
  <c r="P216" i="4"/>
  <c r="BK216" i="4"/>
  <c r="J216" i="4"/>
  <c r="BE216" i="4" s="1"/>
  <c r="BI214" i="4"/>
  <c r="BH214" i="4"/>
  <c r="BG214" i="4"/>
  <c r="BF214" i="4"/>
  <c r="T214" i="4"/>
  <c r="R214" i="4"/>
  <c r="P214" i="4"/>
  <c r="BK214" i="4"/>
  <c r="J214" i="4"/>
  <c r="BE214" i="4"/>
  <c r="BI212" i="4"/>
  <c r="BH212" i="4"/>
  <c r="BG212" i="4"/>
  <c r="BF212" i="4"/>
  <c r="T212" i="4"/>
  <c r="R212" i="4"/>
  <c r="P212" i="4"/>
  <c r="BK212" i="4"/>
  <c r="J212" i="4"/>
  <c r="BE212" i="4" s="1"/>
  <c r="BI210" i="4"/>
  <c r="BH210" i="4"/>
  <c r="BG210" i="4"/>
  <c r="BF210" i="4"/>
  <c r="T210" i="4"/>
  <c r="R210" i="4"/>
  <c r="P210" i="4"/>
  <c r="BK210" i="4"/>
  <c r="J210" i="4"/>
  <c r="BE210" i="4"/>
  <c r="BI208" i="4"/>
  <c r="BH208" i="4"/>
  <c r="BG208" i="4"/>
  <c r="BF208" i="4"/>
  <c r="T208" i="4"/>
  <c r="R208" i="4"/>
  <c r="P208" i="4"/>
  <c r="BK208" i="4"/>
  <c r="J208" i="4"/>
  <c r="BE208" i="4" s="1"/>
  <c r="BI205" i="4"/>
  <c r="BH205" i="4"/>
  <c r="BG205" i="4"/>
  <c r="BF205" i="4"/>
  <c r="T205" i="4"/>
  <c r="R205" i="4"/>
  <c r="P205" i="4"/>
  <c r="BK205" i="4"/>
  <c r="J205" i="4"/>
  <c r="BE205" i="4"/>
  <c r="BI201" i="4"/>
  <c r="BH201" i="4"/>
  <c r="BG201" i="4"/>
  <c r="BF201" i="4"/>
  <c r="T201" i="4"/>
  <c r="T200" i="4" s="1"/>
  <c r="R201" i="4"/>
  <c r="R200" i="4" s="1"/>
  <c r="P201" i="4"/>
  <c r="P200" i="4"/>
  <c r="BK201" i="4"/>
  <c r="J201" i="4"/>
  <c r="BE201" i="4" s="1"/>
  <c r="BI196" i="4"/>
  <c r="BH196" i="4"/>
  <c r="BG196" i="4"/>
  <c r="BF196" i="4"/>
  <c r="T196" i="4"/>
  <c r="R196" i="4"/>
  <c r="P196" i="4"/>
  <c r="BK196" i="4"/>
  <c r="J196" i="4"/>
  <c r="BE196" i="4" s="1"/>
  <c r="BI192" i="4"/>
  <c r="BH192" i="4"/>
  <c r="BG192" i="4"/>
  <c r="BF192" i="4"/>
  <c r="T192" i="4"/>
  <c r="R192" i="4"/>
  <c r="P192" i="4"/>
  <c r="BK192" i="4"/>
  <c r="J192" i="4"/>
  <c r="BE192" i="4"/>
  <c r="BI188" i="4"/>
  <c r="BH188" i="4"/>
  <c r="BG188" i="4"/>
  <c r="BF188" i="4"/>
  <c r="T188" i="4"/>
  <c r="R188" i="4"/>
  <c r="P188" i="4"/>
  <c r="BK188" i="4"/>
  <c r="J188" i="4"/>
  <c r="BE188" i="4" s="1"/>
  <c r="BI184" i="4"/>
  <c r="BH184" i="4"/>
  <c r="BG184" i="4"/>
  <c r="BF184" i="4"/>
  <c r="T184" i="4"/>
  <c r="R184" i="4"/>
  <c r="P184" i="4"/>
  <c r="BK184" i="4"/>
  <c r="J184" i="4"/>
  <c r="BE184" i="4"/>
  <c r="BI180" i="4"/>
  <c r="BH180" i="4"/>
  <c r="BG180" i="4"/>
  <c r="BF180" i="4"/>
  <c r="T180" i="4"/>
  <c r="R180" i="4"/>
  <c r="P180" i="4"/>
  <c r="BK180" i="4"/>
  <c r="J180" i="4"/>
  <c r="BE180" i="4" s="1"/>
  <c r="BI176" i="4"/>
  <c r="BH176" i="4"/>
  <c r="BG176" i="4"/>
  <c r="BF176" i="4"/>
  <c r="T176" i="4"/>
  <c r="R176" i="4"/>
  <c r="R175" i="4"/>
  <c r="P176" i="4"/>
  <c r="BK176" i="4"/>
  <c r="BK175" i="4" s="1"/>
  <c r="J175" i="4" s="1"/>
  <c r="J65" i="4" s="1"/>
  <c r="J176" i="4"/>
  <c r="BE176" i="4"/>
  <c r="BI171" i="4"/>
  <c r="BH171" i="4"/>
  <c r="BG171" i="4"/>
  <c r="BF171" i="4"/>
  <c r="T171" i="4"/>
  <c r="T170" i="4" s="1"/>
  <c r="R171" i="4"/>
  <c r="R170" i="4" s="1"/>
  <c r="P171" i="4"/>
  <c r="P170" i="4"/>
  <c r="BK171" i="4"/>
  <c r="BK170" i="4" s="1"/>
  <c r="J170" i="4" s="1"/>
  <c r="J64" i="4" s="1"/>
  <c r="J171" i="4"/>
  <c r="BE171" i="4"/>
  <c r="BI166" i="4"/>
  <c r="BH166" i="4"/>
  <c r="BG166" i="4"/>
  <c r="BF166" i="4"/>
  <c r="T166" i="4"/>
  <c r="T165" i="4" s="1"/>
  <c r="R166" i="4"/>
  <c r="R165" i="4" s="1"/>
  <c r="P166" i="4"/>
  <c r="P165" i="4"/>
  <c r="BK166" i="4"/>
  <c r="BK165" i="4" s="1"/>
  <c r="J165" i="4" s="1"/>
  <c r="J63" i="4" s="1"/>
  <c r="J166" i="4"/>
  <c r="BE166" i="4"/>
  <c r="BI162" i="4"/>
  <c r="BH162" i="4"/>
  <c r="BG162" i="4"/>
  <c r="BF162" i="4"/>
  <c r="T162" i="4"/>
  <c r="R162" i="4"/>
  <c r="P162" i="4"/>
  <c r="BK162" i="4"/>
  <c r="J162" i="4"/>
  <c r="BE162" i="4"/>
  <c r="BI158" i="4"/>
  <c r="BH158" i="4"/>
  <c r="BG158" i="4"/>
  <c r="BF158" i="4"/>
  <c r="T158" i="4"/>
  <c r="R158" i="4"/>
  <c r="P158" i="4"/>
  <c r="BK158" i="4"/>
  <c r="J158" i="4"/>
  <c r="BE158" i="4"/>
  <c r="BI155" i="4"/>
  <c r="BH155" i="4"/>
  <c r="BG155" i="4"/>
  <c r="BF155" i="4"/>
  <c r="T155" i="4"/>
  <c r="R155" i="4"/>
  <c r="P155" i="4"/>
  <c r="BK155" i="4"/>
  <c r="J155" i="4"/>
  <c r="BE155" i="4"/>
  <c r="BI151" i="4"/>
  <c r="BH151" i="4"/>
  <c r="BG151" i="4"/>
  <c r="BF151" i="4"/>
  <c r="T151" i="4"/>
  <c r="R151" i="4"/>
  <c r="P151" i="4"/>
  <c r="BK151" i="4"/>
  <c r="J151" i="4"/>
  <c r="BE151" i="4"/>
  <c r="BI148" i="4"/>
  <c r="BH148" i="4"/>
  <c r="BG148" i="4"/>
  <c r="BF148" i="4"/>
  <c r="T148" i="4"/>
  <c r="R148" i="4"/>
  <c r="P148" i="4"/>
  <c r="BK148" i="4"/>
  <c r="J148" i="4"/>
  <c r="BE148" i="4"/>
  <c r="BI146" i="4"/>
  <c r="BH146" i="4"/>
  <c r="BG146" i="4"/>
  <c r="BF146" i="4"/>
  <c r="T146" i="4"/>
  <c r="R146" i="4"/>
  <c r="P146" i="4"/>
  <c r="BK146" i="4"/>
  <c r="J146" i="4"/>
  <c r="BE146" i="4"/>
  <c r="BI144" i="4"/>
  <c r="BH144" i="4"/>
  <c r="BG144" i="4"/>
  <c r="BF144" i="4"/>
  <c r="T144" i="4"/>
  <c r="R144" i="4"/>
  <c r="P144" i="4"/>
  <c r="BK144" i="4"/>
  <c r="J144" i="4"/>
  <c r="BE144" i="4"/>
  <c r="BI139" i="4"/>
  <c r="BH139" i="4"/>
  <c r="BG139" i="4"/>
  <c r="BF139" i="4"/>
  <c r="T139" i="4"/>
  <c r="R139" i="4"/>
  <c r="P139" i="4"/>
  <c r="BK139" i="4"/>
  <c r="J139" i="4"/>
  <c r="BE139" i="4"/>
  <c r="BI135" i="4"/>
  <c r="BH135" i="4"/>
  <c r="BG135" i="4"/>
  <c r="BF135" i="4"/>
  <c r="T135" i="4"/>
  <c r="R135" i="4"/>
  <c r="P135" i="4"/>
  <c r="BK135" i="4"/>
  <c r="J135" i="4"/>
  <c r="BE135" i="4"/>
  <c r="BI131" i="4"/>
  <c r="BH131" i="4"/>
  <c r="BG131" i="4"/>
  <c r="BF131" i="4"/>
  <c r="T131" i="4"/>
  <c r="R131" i="4"/>
  <c r="P131" i="4"/>
  <c r="BK131" i="4"/>
  <c r="J131" i="4"/>
  <c r="BE131" i="4"/>
  <c r="BI127" i="4"/>
  <c r="BH127" i="4"/>
  <c r="BG127" i="4"/>
  <c r="BF127" i="4"/>
  <c r="T127" i="4"/>
  <c r="R127" i="4"/>
  <c r="P127" i="4"/>
  <c r="BK127" i="4"/>
  <c r="J127" i="4"/>
  <c r="BE127" i="4"/>
  <c r="BI123" i="4"/>
  <c r="BH123" i="4"/>
  <c r="BG123" i="4"/>
  <c r="BF123" i="4"/>
  <c r="T123" i="4"/>
  <c r="R123" i="4"/>
  <c r="P123" i="4"/>
  <c r="BK123" i="4"/>
  <c r="J123" i="4"/>
  <c r="BE123" i="4"/>
  <c r="BI119" i="4"/>
  <c r="BH119" i="4"/>
  <c r="BG119" i="4"/>
  <c r="BF119" i="4"/>
  <c r="T119" i="4"/>
  <c r="R119" i="4"/>
  <c r="P119" i="4"/>
  <c r="BK119" i="4"/>
  <c r="J119" i="4"/>
  <c r="BE119" i="4"/>
  <c r="BI115" i="4"/>
  <c r="BH115" i="4"/>
  <c r="BG115" i="4"/>
  <c r="BF115" i="4"/>
  <c r="T115" i="4"/>
  <c r="R115" i="4"/>
  <c r="P115" i="4"/>
  <c r="BK115" i="4"/>
  <c r="J115" i="4"/>
  <c r="BE115" i="4"/>
  <c r="BI111" i="4"/>
  <c r="BH111" i="4"/>
  <c r="BG111" i="4"/>
  <c r="BF111" i="4"/>
  <c r="T111" i="4"/>
  <c r="R111" i="4"/>
  <c r="P111" i="4"/>
  <c r="BK111" i="4"/>
  <c r="J111" i="4"/>
  <c r="BE111" i="4"/>
  <c r="BI107" i="4"/>
  <c r="BH107" i="4"/>
  <c r="BG107" i="4"/>
  <c r="BF107" i="4"/>
  <c r="T107" i="4"/>
  <c r="R107" i="4"/>
  <c r="P107" i="4"/>
  <c r="BK107" i="4"/>
  <c r="J107" i="4"/>
  <c r="BE107" i="4"/>
  <c r="BI103" i="4"/>
  <c r="BH103" i="4"/>
  <c r="BG103" i="4"/>
  <c r="BF103" i="4"/>
  <c r="T103" i="4"/>
  <c r="R103" i="4"/>
  <c r="P103" i="4"/>
  <c r="BK103" i="4"/>
  <c r="J103" i="4"/>
  <c r="BE103" i="4"/>
  <c r="BI99" i="4"/>
  <c r="BH99" i="4"/>
  <c r="BG99" i="4"/>
  <c r="BF99" i="4"/>
  <c r="T99" i="4"/>
  <c r="R99" i="4"/>
  <c r="P99" i="4"/>
  <c r="BK99" i="4"/>
  <c r="J99" i="4"/>
  <c r="BE99" i="4"/>
  <c r="BI95" i="4"/>
  <c r="BH95" i="4"/>
  <c r="BG95" i="4"/>
  <c r="F34" i="4" s="1"/>
  <c r="BB55" i="1" s="1"/>
  <c r="BF95" i="4"/>
  <c r="T95" i="4"/>
  <c r="T94" i="4"/>
  <c r="R95" i="4"/>
  <c r="R94" i="4"/>
  <c r="P95" i="4"/>
  <c r="P94" i="4"/>
  <c r="BK95" i="4"/>
  <c r="BK94" i="4" s="1"/>
  <c r="J94" i="4" s="1"/>
  <c r="J62" i="4" s="1"/>
  <c r="J95" i="4"/>
  <c r="BE95" i="4"/>
  <c r="J88" i="4"/>
  <c r="F88" i="4"/>
  <c r="F86" i="4"/>
  <c r="E84" i="4"/>
  <c r="J55" i="4"/>
  <c r="F55" i="4"/>
  <c r="F53" i="4"/>
  <c r="E51" i="4"/>
  <c r="J20" i="4"/>
  <c r="E20" i="4"/>
  <c r="J19" i="4"/>
  <c r="J14" i="4"/>
  <c r="E7" i="4"/>
  <c r="AY54" i="1"/>
  <c r="AX54" i="1"/>
  <c r="BI260" i="3"/>
  <c r="BH260" i="3"/>
  <c r="BG260" i="3"/>
  <c r="BF260" i="3"/>
  <c r="T260" i="3"/>
  <c r="R260" i="3"/>
  <c r="P260" i="3"/>
  <c r="BK260" i="3"/>
  <c r="J260" i="3"/>
  <c r="BE260" i="3"/>
  <c r="BI258" i="3"/>
  <c r="BH258" i="3"/>
  <c r="BG258" i="3"/>
  <c r="BF258" i="3"/>
  <c r="T258" i="3"/>
  <c r="T257" i="3"/>
  <c r="T256" i="3" s="1"/>
  <c r="R258" i="3"/>
  <c r="R257" i="3" s="1"/>
  <c r="R256" i="3"/>
  <c r="P258" i="3"/>
  <c r="P257" i="3"/>
  <c r="P256" i="3" s="1"/>
  <c r="BK258" i="3"/>
  <c r="BK257" i="3" s="1"/>
  <c r="J258" i="3"/>
  <c r="BE258" i="3"/>
  <c r="BI254" i="3"/>
  <c r="BH254" i="3"/>
  <c r="BG254" i="3"/>
  <c r="BF254" i="3"/>
  <c r="T254" i="3"/>
  <c r="R254" i="3"/>
  <c r="P254" i="3"/>
  <c r="BK254" i="3"/>
  <c r="J254" i="3"/>
  <c r="BE254" i="3"/>
  <c r="BI250" i="3"/>
  <c r="BH250" i="3"/>
  <c r="BG250" i="3"/>
  <c r="BF250" i="3"/>
  <c r="T250" i="3"/>
  <c r="R250" i="3"/>
  <c r="P250" i="3"/>
  <c r="BK250" i="3"/>
  <c r="J250" i="3"/>
  <c r="BE250" i="3"/>
  <c r="BI246" i="3"/>
  <c r="BH246" i="3"/>
  <c r="BG246" i="3"/>
  <c r="BF246" i="3"/>
  <c r="T246" i="3"/>
  <c r="R246" i="3"/>
  <c r="P246" i="3"/>
  <c r="BK246" i="3"/>
  <c r="J246" i="3"/>
  <c r="BE246" i="3"/>
  <c r="BI244" i="3"/>
  <c r="BH244" i="3"/>
  <c r="BG244" i="3"/>
  <c r="BF244" i="3"/>
  <c r="T244" i="3"/>
  <c r="R244" i="3"/>
  <c r="R238" i="3" s="1"/>
  <c r="R227" i="3" s="1"/>
  <c r="P244" i="3"/>
  <c r="BK244" i="3"/>
  <c r="J244" i="3"/>
  <c r="BE244" i="3"/>
  <c r="BI241" i="3"/>
  <c r="BH241" i="3"/>
  <c r="BG241" i="3"/>
  <c r="BF241" i="3"/>
  <c r="T241" i="3"/>
  <c r="R241" i="3"/>
  <c r="P241" i="3"/>
  <c r="BK241" i="3"/>
  <c r="BK238" i="3" s="1"/>
  <c r="J241" i="3"/>
  <c r="BE241" i="3"/>
  <c r="BI239" i="3"/>
  <c r="BH239" i="3"/>
  <c r="BG239" i="3"/>
  <c r="BF239" i="3"/>
  <c r="T239" i="3"/>
  <c r="T238" i="3"/>
  <c r="T227" i="3" s="1"/>
  <c r="R239" i="3"/>
  <c r="P239" i="3"/>
  <c r="P238" i="3"/>
  <c r="P227" i="3" s="1"/>
  <c r="BK239" i="3"/>
  <c r="J239" i="3"/>
  <c r="BE239" i="3" s="1"/>
  <c r="BI234" i="3"/>
  <c r="BH234" i="3"/>
  <c r="BG234" i="3"/>
  <c r="BF234" i="3"/>
  <c r="T234" i="3"/>
  <c r="R234" i="3"/>
  <c r="P234" i="3"/>
  <c r="BK234" i="3"/>
  <c r="J234" i="3"/>
  <c r="BE234" i="3"/>
  <c r="BI232" i="3"/>
  <c r="BH232" i="3"/>
  <c r="BG232" i="3"/>
  <c r="BF232" i="3"/>
  <c r="T232" i="3"/>
  <c r="R232" i="3"/>
  <c r="P232" i="3"/>
  <c r="BK232" i="3"/>
  <c r="J232" i="3"/>
  <c r="BE232" i="3"/>
  <c r="BI228" i="3"/>
  <c r="BH228" i="3"/>
  <c r="BG228" i="3"/>
  <c r="BF228" i="3"/>
  <c r="T228" i="3"/>
  <c r="R228" i="3"/>
  <c r="P228" i="3"/>
  <c r="BK228" i="3"/>
  <c r="J228" i="3"/>
  <c r="BE228" i="3" s="1"/>
  <c r="BI225" i="3"/>
  <c r="BH225" i="3"/>
  <c r="BG225" i="3"/>
  <c r="BF225" i="3"/>
  <c r="T225" i="3"/>
  <c r="R225" i="3"/>
  <c r="P225" i="3"/>
  <c r="BK225" i="3"/>
  <c r="J225" i="3"/>
  <c r="BE225" i="3"/>
  <c r="BI223" i="3"/>
  <c r="BH223" i="3"/>
  <c r="BG223" i="3"/>
  <c r="BF223" i="3"/>
  <c r="T223" i="3"/>
  <c r="R223" i="3"/>
  <c r="P223" i="3"/>
  <c r="BK223" i="3"/>
  <c r="J223" i="3"/>
  <c r="BE223" i="3"/>
  <c r="BI221" i="3"/>
  <c r="BH221" i="3"/>
  <c r="BG221" i="3"/>
  <c r="BF221" i="3"/>
  <c r="T221" i="3"/>
  <c r="R221" i="3"/>
  <c r="P221" i="3"/>
  <c r="BK221" i="3"/>
  <c r="J221" i="3"/>
  <c r="BE221" i="3"/>
  <c r="BI219" i="3"/>
  <c r="BH219" i="3"/>
  <c r="BG219" i="3"/>
  <c r="BF219" i="3"/>
  <c r="T219" i="3"/>
  <c r="R219" i="3"/>
  <c r="P219" i="3"/>
  <c r="BK219" i="3"/>
  <c r="J219" i="3"/>
  <c r="BE219" i="3"/>
  <c r="BI217" i="3"/>
  <c r="BH217" i="3"/>
  <c r="BG217" i="3"/>
  <c r="BF217" i="3"/>
  <c r="T217" i="3"/>
  <c r="R217" i="3"/>
  <c r="P217" i="3"/>
  <c r="BK217" i="3"/>
  <c r="J217" i="3"/>
  <c r="BE217" i="3"/>
  <c r="BI215" i="3"/>
  <c r="BH215" i="3"/>
  <c r="BG215" i="3"/>
  <c r="BF215" i="3"/>
  <c r="T215" i="3"/>
  <c r="R215" i="3"/>
  <c r="P215" i="3"/>
  <c r="BK215" i="3"/>
  <c r="J215" i="3"/>
  <c r="BE215" i="3"/>
  <c r="BI213" i="3"/>
  <c r="BH213" i="3"/>
  <c r="BG213" i="3"/>
  <c r="BF213" i="3"/>
  <c r="T213" i="3"/>
  <c r="R213" i="3"/>
  <c r="P213" i="3"/>
  <c r="BK213" i="3"/>
  <c r="J213" i="3"/>
  <c r="BE213" i="3"/>
  <c r="BI211" i="3"/>
  <c r="BH211" i="3"/>
  <c r="BG211" i="3"/>
  <c r="BF211" i="3"/>
  <c r="T211" i="3"/>
  <c r="R211" i="3"/>
  <c r="P211" i="3"/>
  <c r="BK211" i="3"/>
  <c r="J211" i="3"/>
  <c r="BE211" i="3"/>
  <c r="BI209" i="3"/>
  <c r="BH209" i="3"/>
  <c r="BG209" i="3"/>
  <c r="BF209" i="3"/>
  <c r="T209" i="3"/>
  <c r="R209" i="3"/>
  <c r="P209" i="3"/>
  <c r="BK209" i="3"/>
  <c r="J209" i="3"/>
  <c r="BE209" i="3"/>
  <c r="BI207" i="3"/>
  <c r="BH207" i="3"/>
  <c r="BG207" i="3"/>
  <c r="BF207" i="3"/>
  <c r="T207" i="3"/>
  <c r="R207" i="3"/>
  <c r="P207" i="3"/>
  <c r="BK207" i="3"/>
  <c r="J207" i="3"/>
  <c r="BE207" i="3"/>
  <c r="BI205" i="3"/>
  <c r="BH205" i="3"/>
  <c r="BG205" i="3"/>
  <c r="BF205" i="3"/>
  <c r="T205" i="3"/>
  <c r="R205" i="3"/>
  <c r="P205" i="3"/>
  <c r="BK205" i="3"/>
  <c r="J205" i="3"/>
  <c r="BE205" i="3"/>
  <c r="BI203" i="3"/>
  <c r="BH203" i="3"/>
  <c r="BG203" i="3"/>
  <c r="BF203" i="3"/>
  <c r="T203" i="3"/>
  <c r="R203" i="3"/>
  <c r="P203" i="3"/>
  <c r="BK203" i="3"/>
  <c r="J203" i="3"/>
  <c r="BE203" i="3"/>
  <c r="BI201" i="3"/>
  <c r="BH201" i="3"/>
  <c r="BG201" i="3"/>
  <c r="BF201" i="3"/>
  <c r="T201" i="3"/>
  <c r="R201" i="3"/>
  <c r="P201" i="3"/>
  <c r="BK201" i="3"/>
  <c r="J201" i="3"/>
  <c r="BE201" i="3"/>
  <c r="BI198" i="3"/>
  <c r="BH198" i="3"/>
  <c r="BG198" i="3"/>
  <c r="BF198" i="3"/>
  <c r="T198" i="3"/>
  <c r="R198" i="3"/>
  <c r="P198" i="3"/>
  <c r="BK198" i="3"/>
  <c r="J198" i="3"/>
  <c r="BE198" i="3"/>
  <c r="BI194" i="3"/>
  <c r="BH194" i="3"/>
  <c r="BG194" i="3"/>
  <c r="BF194" i="3"/>
  <c r="T194" i="3"/>
  <c r="R194" i="3"/>
  <c r="R186" i="3" s="1"/>
  <c r="P194" i="3"/>
  <c r="BK194" i="3"/>
  <c r="J194" i="3"/>
  <c r="BE194" i="3"/>
  <c r="BI191" i="3"/>
  <c r="BH191" i="3"/>
  <c r="BG191" i="3"/>
  <c r="BF191" i="3"/>
  <c r="T191" i="3"/>
  <c r="R191" i="3"/>
  <c r="P191" i="3"/>
  <c r="BK191" i="3"/>
  <c r="BK186" i="3" s="1"/>
  <c r="J186" i="3" s="1"/>
  <c r="J66" i="3" s="1"/>
  <c r="J191" i="3"/>
  <c r="BE191" i="3"/>
  <c r="BI187" i="3"/>
  <c r="BH187" i="3"/>
  <c r="BG187" i="3"/>
  <c r="BF187" i="3"/>
  <c r="T187" i="3"/>
  <c r="T186" i="3"/>
  <c r="R187" i="3"/>
  <c r="P187" i="3"/>
  <c r="P186" i="3"/>
  <c r="BK187" i="3"/>
  <c r="J187" i="3"/>
  <c r="BE187" i="3" s="1"/>
  <c r="BI182" i="3"/>
  <c r="BH182" i="3"/>
  <c r="BG182" i="3"/>
  <c r="BF182" i="3"/>
  <c r="T182" i="3"/>
  <c r="R182" i="3"/>
  <c r="P182" i="3"/>
  <c r="BK182" i="3"/>
  <c r="J182" i="3"/>
  <c r="BE182" i="3"/>
  <c r="BI178" i="3"/>
  <c r="BH178" i="3"/>
  <c r="BG178" i="3"/>
  <c r="BF178" i="3"/>
  <c r="T178" i="3"/>
  <c r="R178" i="3"/>
  <c r="R169" i="3" s="1"/>
  <c r="P178" i="3"/>
  <c r="BK178" i="3"/>
  <c r="J178" i="3"/>
  <c r="BE178" i="3"/>
  <c r="BI174" i="3"/>
  <c r="BH174" i="3"/>
  <c r="BG174" i="3"/>
  <c r="BF174" i="3"/>
  <c r="T174" i="3"/>
  <c r="R174" i="3"/>
  <c r="P174" i="3"/>
  <c r="BK174" i="3"/>
  <c r="BK169" i="3" s="1"/>
  <c r="J169" i="3" s="1"/>
  <c r="J65" i="3" s="1"/>
  <c r="J174" i="3"/>
  <c r="BE174" i="3"/>
  <c r="BI170" i="3"/>
  <c r="BH170" i="3"/>
  <c r="BG170" i="3"/>
  <c r="BF170" i="3"/>
  <c r="T170" i="3"/>
  <c r="T169" i="3"/>
  <c r="R170" i="3"/>
  <c r="P170" i="3"/>
  <c r="P169" i="3"/>
  <c r="BK170" i="3"/>
  <c r="J170" i="3"/>
  <c r="BE170" i="3" s="1"/>
  <c r="BI165" i="3"/>
  <c r="BH165" i="3"/>
  <c r="BG165" i="3"/>
  <c r="BF165" i="3"/>
  <c r="T165" i="3"/>
  <c r="T164" i="3"/>
  <c r="R165" i="3"/>
  <c r="R164" i="3"/>
  <c r="P165" i="3"/>
  <c r="P164" i="3"/>
  <c r="BK165" i="3"/>
  <c r="BK164" i="3"/>
  <c r="J164" i="3" s="1"/>
  <c r="J64" i="3" s="1"/>
  <c r="J165" i="3"/>
  <c r="BE165" i="3" s="1"/>
  <c r="BI160" i="3"/>
  <c r="BH160" i="3"/>
  <c r="BG160" i="3"/>
  <c r="BF160" i="3"/>
  <c r="T160" i="3"/>
  <c r="T159" i="3"/>
  <c r="R160" i="3"/>
  <c r="R159" i="3"/>
  <c r="P160" i="3"/>
  <c r="P159" i="3"/>
  <c r="BK160" i="3"/>
  <c r="BK159" i="3"/>
  <c r="J159" i="3" s="1"/>
  <c r="J160" i="3"/>
  <c r="BE160" i="3" s="1"/>
  <c r="J63" i="3"/>
  <c r="BI156" i="3"/>
  <c r="BH156" i="3"/>
  <c r="BG156" i="3"/>
  <c r="BF156" i="3"/>
  <c r="T156" i="3"/>
  <c r="R156" i="3"/>
  <c r="P156" i="3"/>
  <c r="BK156" i="3"/>
  <c r="J156" i="3"/>
  <c r="BE156" i="3"/>
  <c r="BI152" i="3"/>
  <c r="BH152" i="3"/>
  <c r="BG152" i="3"/>
  <c r="BF152" i="3"/>
  <c r="T152" i="3"/>
  <c r="R152" i="3"/>
  <c r="P152" i="3"/>
  <c r="BK152" i="3"/>
  <c r="J152" i="3"/>
  <c r="BE152" i="3"/>
  <c r="BI147" i="3"/>
  <c r="BH147" i="3"/>
  <c r="BG147" i="3"/>
  <c r="BF147" i="3"/>
  <c r="T147" i="3"/>
  <c r="R147" i="3"/>
  <c r="P147" i="3"/>
  <c r="BK147" i="3"/>
  <c r="J147" i="3"/>
  <c r="BE147" i="3"/>
  <c r="BI143" i="3"/>
  <c r="BH143" i="3"/>
  <c r="BG143" i="3"/>
  <c r="BF143" i="3"/>
  <c r="T143" i="3"/>
  <c r="R143" i="3"/>
  <c r="P143" i="3"/>
  <c r="BK143" i="3"/>
  <c r="J143" i="3"/>
  <c r="BE143" i="3"/>
  <c r="BI140" i="3"/>
  <c r="BH140" i="3"/>
  <c r="BG140" i="3"/>
  <c r="BF140" i="3"/>
  <c r="T140" i="3"/>
  <c r="R140" i="3"/>
  <c r="P140" i="3"/>
  <c r="BK140" i="3"/>
  <c r="J140" i="3"/>
  <c r="BE140" i="3"/>
  <c r="BI138" i="3"/>
  <c r="BH138" i="3"/>
  <c r="BG138" i="3"/>
  <c r="BF138" i="3"/>
  <c r="T138" i="3"/>
  <c r="R138" i="3"/>
  <c r="P138" i="3"/>
  <c r="BK138" i="3"/>
  <c r="J138" i="3"/>
  <c r="BE138" i="3"/>
  <c r="BI136" i="3"/>
  <c r="BH136" i="3"/>
  <c r="BG136" i="3"/>
  <c r="BF136" i="3"/>
  <c r="T136" i="3"/>
  <c r="R136" i="3"/>
  <c r="P136" i="3"/>
  <c r="BK136" i="3"/>
  <c r="J136" i="3"/>
  <c r="BE136" i="3"/>
  <c r="BI131" i="3"/>
  <c r="BH131" i="3"/>
  <c r="BG131" i="3"/>
  <c r="BF131" i="3"/>
  <c r="T131" i="3"/>
  <c r="R131" i="3"/>
  <c r="P131" i="3"/>
  <c r="BK131" i="3"/>
  <c r="J131" i="3"/>
  <c r="BE131" i="3"/>
  <c r="BI127" i="3"/>
  <c r="BH127" i="3"/>
  <c r="BG127" i="3"/>
  <c r="BF127" i="3"/>
  <c r="T127" i="3"/>
  <c r="R127" i="3"/>
  <c r="P127" i="3"/>
  <c r="BK127" i="3"/>
  <c r="J127" i="3"/>
  <c r="BE127" i="3"/>
  <c r="BI123" i="3"/>
  <c r="BH123" i="3"/>
  <c r="BG123" i="3"/>
  <c r="BF123" i="3"/>
  <c r="T123" i="3"/>
  <c r="R123" i="3"/>
  <c r="P123" i="3"/>
  <c r="BK123" i="3"/>
  <c r="J123" i="3"/>
  <c r="BE123" i="3"/>
  <c r="BI119" i="3"/>
  <c r="BH119" i="3"/>
  <c r="BG119" i="3"/>
  <c r="BF119" i="3"/>
  <c r="T119" i="3"/>
  <c r="R119" i="3"/>
  <c r="P119" i="3"/>
  <c r="BK119" i="3"/>
  <c r="J119" i="3"/>
  <c r="BE119" i="3"/>
  <c r="BI115" i="3"/>
  <c r="BH115" i="3"/>
  <c r="BG115" i="3"/>
  <c r="BF115" i="3"/>
  <c r="T115" i="3"/>
  <c r="R115" i="3"/>
  <c r="P115" i="3"/>
  <c r="BK115" i="3"/>
  <c r="J115" i="3"/>
  <c r="BE115" i="3"/>
  <c r="BI111" i="3"/>
  <c r="BH111" i="3"/>
  <c r="BG111" i="3"/>
  <c r="BF111" i="3"/>
  <c r="T111" i="3"/>
  <c r="R111" i="3"/>
  <c r="P111" i="3"/>
  <c r="BK111" i="3"/>
  <c r="J111" i="3"/>
  <c r="BE111" i="3"/>
  <c r="BI107" i="3"/>
  <c r="BH107" i="3"/>
  <c r="BG107" i="3"/>
  <c r="BF107" i="3"/>
  <c r="T107" i="3"/>
  <c r="R107" i="3"/>
  <c r="P107" i="3"/>
  <c r="BK107" i="3"/>
  <c r="J107" i="3"/>
  <c r="BE107" i="3"/>
  <c r="BI103" i="3"/>
  <c r="BH103" i="3"/>
  <c r="BG103" i="3"/>
  <c r="BF103" i="3"/>
  <c r="T103" i="3"/>
  <c r="R103" i="3"/>
  <c r="P103" i="3"/>
  <c r="BK103" i="3"/>
  <c r="J103" i="3"/>
  <c r="BE103" i="3"/>
  <c r="BI99" i="3"/>
  <c r="BH99" i="3"/>
  <c r="BG99" i="3"/>
  <c r="BF99" i="3"/>
  <c r="T99" i="3"/>
  <c r="R99" i="3"/>
  <c r="P99" i="3"/>
  <c r="BK99" i="3"/>
  <c r="J99" i="3"/>
  <c r="BE99" i="3"/>
  <c r="BI95" i="3"/>
  <c r="F36" i="3"/>
  <c r="BD54" i="1" s="1"/>
  <c r="BH95" i="3"/>
  <c r="BG95" i="3"/>
  <c r="F34" i="3"/>
  <c r="BB54" i="1" s="1"/>
  <c r="BF95" i="3"/>
  <c r="T95" i="3"/>
  <c r="T94" i="3"/>
  <c r="R95" i="3"/>
  <c r="R94" i="3"/>
  <c r="P95" i="3"/>
  <c r="P94" i="3"/>
  <c r="BK95" i="3"/>
  <c r="J95" i="3"/>
  <c r="BE95" i="3" s="1"/>
  <c r="J32" i="3" s="1"/>
  <c r="AV54" i="1" s="1"/>
  <c r="F32" i="3"/>
  <c r="AZ54" i="1" s="1"/>
  <c r="J88" i="3"/>
  <c r="F88" i="3"/>
  <c r="F86" i="3"/>
  <c r="E84" i="3"/>
  <c r="J55" i="3"/>
  <c r="F55" i="3"/>
  <c r="F53" i="3"/>
  <c r="E51" i="3"/>
  <c r="J20" i="3"/>
  <c r="E20" i="3"/>
  <c r="F89" i="3" s="1"/>
  <c r="J19" i="3"/>
  <c r="J14" i="3"/>
  <c r="J86" i="3" s="1"/>
  <c r="J53" i="3"/>
  <c r="E7" i="3"/>
  <c r="E47" i="3" s="1"/>
  <c r="E80" i="3"/>
  <c r="AY53" i="1"/>
  <c r="AX53" i="1"/>
  <c r="BI308" i="2"/>
  <c r="BH308" i="2"/>
  <c r="BG308" i="2"/>
  <c r="BF308" i="2"/>
  <c r="T308" i="2"/>
  <c r="R308" i="2"/>
  <c r="P308" i="2"/>
  <c r="BK308" i="2"/>
  <c r="J308" i="2"/>
  <c r="BE308" i="2" s="1"/>
  <c r="BI306" i="2"/>
  <c r="BH306" i="2"/>
  <c r="BG306" i="2"/>
  <c r="BF306" i="2"/>
  <c r="T306" i="2"/>
  <c r="T305" i="2" s="1"/>
  <c r="T304" i="2" s="1"/>
  <c r="R306" i="2"/>
  <c r="R305" i="2"/>
  <c r="R304" i="2" s="1"/>
  <c r="P306" i="2"/>
  <c r="P305" i="2" s="1"/>
  <c r="P304" i="2" s="1"/>
  <c r="BK306" i="2"/>
  <c r="BK305" i="2"/>
  <c r="J305" i="2" s="1"/>
  <c r="BK304" i="2"/>
  <c r="J304" i="2" s="1"/>
  <c r="J69" i="2" s="1"/>
  <c r="J306" i="2"/>
  <c r="BE306" i="2" s="1"/>
  <c r="J70" i="2"/>
  <c r="BI302" i="2"/>
  <c r="BH302" i="2"/>
  <c r="BG302" i="2"/>
  <c r="BF302" i="2"/>
  <c r="T302" i="2"/>
  <c r="R302" i="2"/>
  <c r="P302" i="2"/>
  <c r="BK302" i="2"/>
  <c r="J302" i="2"/>
  <c r="BE302" i="2" s="1"/>
  <c r="BI298" i="2"/>
  <c r="BH298" i="2"/>
  <c r="BG298" i="2"/>
  <c r="BF298" i="2"/>
  <c r="T298" i="2"/>
  <c r="R298" i="2"/>
  <c r="P298" i="2"/>
  <c r="BK298" i="2"/>
  <c r="J298" i="2"/>
  <c r="BE298" i="2" s="1"/>
  <c r="BI294" i="2"/>
  <c r="BH294" i="2"/>
  <c r="BG294" i="2"/>
  <c r="BF294" i="2"/>
  <c r="T294" i="2"/>
  <c r="R294" i="2"/>
  <c r="P294" i="2"/>
  <c r="BK294" i="2"/>
  <c r="J294" i="2"/>
  <c r="BE294" i="2" s="1"/>
  <c r="BI292" i="2"/>
  <c r="BH292" i="2"/>
  <c r="BG292" i="2"/>
  <c r="BF292" i="2"/>
  <c r="T292" i="2"/>
  <c r="R292" i="2"/>
  <c r="P292" i="2"/>
  <c r="BK292" i="2"/>
  <c r="J292" i="2"/>
  <c r="BE292" i="2" s="1"/>
  <c r="BI289" i="2"/>
  <c r="BH289" i="2"/>
  <c r="BG289" i="2"/>
  <c r="BF289" i="2"/>
  <c r="T289" i="2"/>
  <c r="R289" i="2"/>
  <c r="P289" i="2"/>
  <c r="BK289" i="2"/>
  <c r="J289" i="2"/>
  <c r="BE289" i="2" s="1"/>
  <c r="BI287" i="2"/>
  <c r="BH287" i="2"/>
  <c r="BG287" i="2"/>
  <c r="BF287" i="2"/>
  <c r="T287" i="2"/>
  <c r="T286" i="2" s="1"/>
  <c r="R287" i="2"/>
  <c r="R286" i="2" s="1"/>
  <c r="P287" i="2"/>
  <c r="P286" i="2" s="1"/>
  <c r="BK287" i="2"/>
  <c r="BK286" i="2" s="1"/>
  <c r="J286" i="2" s="1"/>
  <c r="J68" i="2" s="1"/>
  <c r="J287" i="2"/>
  <c r="BE287" i="2"/>
  <c r="BI282" i="2"/>
  <c r="BH282" i="2"/>
  <c r="BG282" i="2"/>
  <c r="BF282" i="2"/>
  <c r="T282" i="2"/>
  <c r="R282" i="2"/>
  <c r="P282" i="2"/>
  <c r="BK282" i="2"/>
  <c r="J282" i="2"/>
  <c r="BE282" i="2" s="1"/>
  <c r="BI280" i="2"/>
  <c r="BH280" i="2"/>
  <c r="BG280" i="2"/>
  <c r="BF280" i="2"/>
  <c r="T280" i="2"/>
  <c r="R280" i="2"/>
  <c r="P280" i="2"/>
  <c r="BK280" i="2"/>
  <c r="J280" i="2"/>
  <c r="BE280" i="2" s="1"/>
  <c r="BI278" i="2"/>
  <c r="BH278" i="2"/>
  <c r="BG278" i="2"/>
  <c r="BF278" i="2"/>
  <c r="T278" i="2"/>
  <c r="R278" i="2"/>
  <c r="P278" i="2"/>
  <c r="BK278" i="2"/>
  <c r="J278" i="2"/>
  <c r="BE278" i="2" s="1"/>
  <c r="BI276" i="2"/>
  <c r="BH276" i="2"/>
  <c r="BG276" i="2"/>
  <c r="BF276" i="2"/>
  <c r="T276" i="2"/>
  <c r="R276" i="2"/>
  <c r="P276" i="2"/>
  <c r="BK276" i="2"/>
  <c r="J276" i="2"/>
  <c r="BE276" i="2" s="1"/>
  <c r="BI272" i="2"/>
  <c r="BH272" i="2"/>
  <c r="BG272" i="2"/>
  <c r="BF272" i="2"/>
  <c r="T272" i="2"/>
  <c r="T271" i="2" s="1"/>
  <c r="R272" i="2"/>
  <c r="P272" i="2"/>
  <c r="BK272" i="2"/>
  <c r="BK271" i="2" s="1"/>
  <c r="J271" i="2" s="1"/>
  <c r="J67" i="2" s="1"/>
  <c r="J272" i="2"/>
  <c r="BE272" i="2"/>
  <c r="BI269" i="2"/>
  <c r="BH269" i="2"/>
  <c r="BG269" i="2"/>
  <c r="BF269" i="2"/>
  <c r="T269" i="2"/>
  <c r="R269" i="2"/>
  <c r="P269" i="2"/>
  <c r="BK269" i="2"/>
  <c r="J269" i="2"/>
  <c r="BE269" i="2" s="1"/>
  <c r="BI267" i="2"/>
  <c r="BH267" i="2"/>
  <c r="BG267" i="2"/>
  <c r="BF267" i="2"/>
  <c r="T267" i="2"/>
  <c r="R267" i="2"/>
  <c r="P267" i="2"/>
  <c r="BK267" i="2"/>
  <c r="J267" i="2"/>
  <c r="BE267" i="2" s="1"/>
  <c r="BI265" i="2"/>
  <c r="BH265" i="2"/>
  <c r="BG265" i="2"/>
  <c r="BF265" i="2"/>
  <c r="T265" i="2"/>
  <c r="R265" i="2"/>
  <c r="P265" i="2"/>
  <c r="BK265" i="2"/>
  <c r="J265" i="2"/>
  <c r="BE265" i="2" s="1"/>
  <c r="BI263" i="2"/>
  <c r="BH263" i="2"/>
  <c r="BG263" i="2"/>
  <c r="BF263" i="2"/>
  <c r="T263" i="2"/>
  <c r="R263" i="2"/>
  <c r="P263" i="2"/>
  <c r="BK263" i="2"/>
  <c r="J263" i="2"/>
  <c r="BE263" i="2" s="1"/>
  <c r="BI261" i="2"/>
  <c r="BH261" i="2"/>
  <c r="BG261" i="2"/>
  <c r="BF261" i="2"/>
  <c r="T261" i="2"/>
  <c r="R261" i="2"/>
  <c r="P261" i="2"/>
  <c r="BK261" i="2"/>
  <c r="J261" i="2"/>
  <c r="BE261" i="2" s="1"/>
  <c r="BI259" i="2"/>
  <c r="BH259" i="2"/>
  <c r="BG259" i="2"/>
  <c r="BF259" i="2"/>
  <c r="T259" i="2"/>
  <c r="R259" i="2"/>
  <c r="P259" i="2"/>
  <c r="BK259" i="2"/>
  <c r="J259" i="2"/>
  <c r="BE259" i="2" s="1"/>
  <c r="BI257" i="2"/>
  <c r="BH257" i="2"/>
  <c r="BG257" i="2"/>
  <c r="BF257" i="2"/>
  <c r="T257" i="2"/>
  <c r="R257" i="2"/>
  <c r="P257" i="2"/>
  <c r="BK257" i="2"/>
  <c r="J257" i="2"/>
  <c r="BE257" i="2" s="1"/>
  <c r="BI255" i="2"/>
  <c r="BH255" i="2"/>
  <c r="BG255" i="2"/>
  <c r="BF255" i="2"/>
  <c r="T255" i="2"/>
  <c r="R255" i="2"/>
  <c r="P255" i="2"/>
  <c r="BK255" i="2"/>
  <c r="J255" i="2"/>
  <c r="BE255" i="2" s="1"/>
  <c r="BI253" i="2"/>
  <c r="BH253" i="2"/>
  <c r="BG253" i="2"/>
  <c r="BF253" i="2"/>
  <c r="T253" i="2"/>
  <c r="R253" i="2"/>
  <c r="P253" i="2"/>
  <c r="BK253" i="2"/>
  <c r="J253" i="2"/>
  <c r="BE253" i="2" s="1"/>
  <c r="BI251" i="2"/>
  <c r="BH251" i="2"/>
  <c r="BG251" i="2"/>
  <c r="BF251" i="2"/>
  <c r="T251" i="2"/>
  <c r="R251" i="2"/>
  <c r="P251" i="2"/>
  <c r="BK251" i="2"/>
  <c r="J251" i="2"/>
  <c r="BE251" i="2" s="1"/>
  <c r="BI249" i="2"/>
  <c r="BH249" i="2"/>
  <c r="BG249" i="2"/>
  <c r="BF249" i="2"/>
  <c r="T249" i="2"/>
  <c r="R249" i="2"/>
  <c r="P249" i="2"/>
  <c r="BK249" i="2"/>
  <c r="J249" i="2"/>
  <c r="BE249" i="2" s="1"/>
  <c r="BI247" i="2"/>
  <c r="BH247" i="2"/>
  <c r="BG247" i="2"/>
  <c r="BF247" i="2"/>
  <c r="T247" i="2"/>
  <c r="R247" i="2"/>
  <c r="P247" i="2"/>
  <c r="BK247" i="2"/>
  <c r="J247" i="2"/>
  <c r="BE247" i="2" s="1"/>
  <c r="BI245" i="2"/>
  <c r="BH245" i="2"/>
  <c r="BG245" i="2"/>
  <c r="BF245" i="2"/>
  <c r="T245" i="2"/>
  <c r="R245" i="2"/>
  <c r="P245" i="2"/>
  <c r="BK245" i="2"/>
  <c r="J245" i="2"/>
  <c r="BE245" i="2" s="1"/>
  <c r="BI243" i="2"/>
  <c r="BH243" i="2"/>
  <c r="BG243" i="2"/>
  <c r="BF243" i="2"/>
  <c r="T243" i="2"/>
  <c r="R243" i="2"/>
  <c r="P243" i="2"/>
  <c r="BK243" i="2"/>
  <c r="J243" i="2"/>
  <c r="BE243" i="2" s="1"/>
  <c r="BI241" i="2"/>
  <c r="BH241" i="2"/>
  <c r="BG241" i="2"/>
  <c r="BF241" i="2"/>
  <c r="T241" i="2"/>
  <c r="R241" i="2"/>
  <c r="P241" i="2"/>
  <c r="BK241" i="2"/>
  <c r="J241" i="2"/>
  <c r="BE241" i="2" s="1"/>
  <c r="BI238" i="2"/>
  <c r="BH238" i="2"/>
  <c r="BG238" i="2"/>
  <c r="BF238" i="2"/>
  <c r="T238" i="2"/>
  <c r="R238" i="2"/>
  <c r="P238" i="2"/>
  <c r="BK238" i="2"/>
  <c r="J238" i="2"/>
  <c r="BE238" i="2" s="1"/>
  <c r="BI234" i="2"/>
  <c r="BH234" i="2"/>
  <c r="BG234" i="2"/>
  <c r="BF234" i="2"/>
  <c r="T234" i="2"/>
  <c r="R234" i="2"/>
  <c r="P234" i="2"/>
  <c r="BK234" i="2"/>
  <c r="J234" i="2"/>
  <c r="BE234" i="2" s="1"/>
  <c r="BI231" i="2"/>
  <c r="BH231" i="2"/>
  <c r="BG231" i="2"/>
  <c r="BF231" i="2"/>
  <c r="T231" i="2"/>
  <c r="R231" i="2"/>
  <c r="P231" i="2"/>
  <c r="BK231" i="2"/>
  <c r="J231" i="2"/>
  <c r="BE231" i="2" s="1"/>
  <c r="BI227" i="2"/>
  <c r="BH227" i="2"/>
  <c r="BG227" i="2"/>
  <c r="BF227" i="2"/>
  <c r="T227" i="2"/>
  <c r="T226" i="2" s="1"/>
  <c r="R227" i="2"/>
  <c r="R226" i="2" s="1"/>
  <c r="P227" i="2"/>
  <c r="P226" i="2" s="1"/>
  <c r="BK227" i="2"/>
  <c r="BK226" i="2" s="1"/>
  <c r="J226" i="2" s="1"/>
  <c r="J66" i="2" s="1"/>
  <c r="J227" i="2"/>
  <c r="BE227" i="2"/>
  <c r="BI222" i="2"/>
  <c r="BH222" i="2"/>
  <c r="BG222" i="2"/>
  <c r="BF222" i="2"/>
  <c r="T222" i="2"/>
  <c r="R222" i="2"/>
  <c r="P222" i="2"/>
  <c r="BK222" i="2"/>
  <c r="J222" i="2"/>
  <c r="BE222" i="2" s="1"/>
  <c r="BI218" i="2"/>
  <c r="BH218" i="2"/>
  <c r="BG218" i="2"/>
  <c r="BF218" i="2"/>
  <c r="T218" i="2"/>
  <c r="R218" i="2"/>
  <c r="P218" i="2"/>
  <c r="BK218" i="2"/>
  <c r="J218" i="2"/>
  <c r="BE218" i="2" s="1"/>
  <c r="BI214" i="2"/>
  <c r="BH214" i="2"/>
  <c r="BG214" i="2"/>
  <c r="BF214" i="2"/>
  <c r="T214" i="2"/>
  <c r="R214" i="2"/>
  <c r="P214" i="2"/>
  <c r="BK214" i="2"/>
  <c r="J214" i="2"/>
  <c r="BE214" i="2" s="1"/>
  <c r="BI210" i="2"/>
  <c r="BH210" i="2"/>
  <c r="BG210" i="2"/>
  <c r="BF210" i="2"/>
  <c r="T210" i="2"/>
  <c r="R210" i="2"/>
  <c r="P210" i="2"/>
  <c r="BK210" i="2"/>
  <c r="J210" i="2"/>
  <c r="BE210" i="2" s="1"/>
  <c r="BI206" i="2"/>
  <c r="BH206" i="2"/>
  <c r="BG206" i="2"/>
  <c r="BF206" i="2"/>
  <c r="T206" i="2"/>
  <c r="R206" i="2"/>
  <c r="P206" i="2"/>
  <c r="BK206" i="2"/>
  <c r="J206" i="2"/>
  <c r="BE206" i="2" s="1"/>
  <c r="BI202" i="2"/>
  <c r="BH202" i="2"/>
  <c r="BG202" i="2"/>
  <c r="BF202" i="2"/>
  <c r="T202" i="2"/>
  <c r="R202" i="2"/>
  <c r="P202" i="2"/>
  <c r="BK202" i="2"/>
  <c r="J202" i="2"/>
  <c r="BE202" i="2" s="1"/>
  <c r="BI198" i="2"/>
  <c r="BH198" i="2"/>
  <c r="BG198" i="2"/>
  <c r="BF198" i="2"/>
  <c r="T198" i="2"/>
  <c r="R198" i="2"/>
  <c r="P198" i="2"/>
  <c r="BK198" i="2"/>
  <c r="J198" i="2"/>
  <c r="BE198" i="2" s="1"/>
  <c r="BI194" i="2"/>
  <c r="BH194" i="2"/>
  <c r="BG194" i="2"/>
  <c r="BF194" i="2"/>
  <c r="T194" i="2"/>
  <c r="R194" i="2"/>
  <c r="P194" i="2"/>
  <c r="BK194" i="2"/>
  <c r="J194" i="2"/>
  <c r="BE194" i="2" s="1"/>
  <c r="BI190" i="2"/>
  <c r="BH190" i="2"/>
  <c r="BG190" i="2"/>
  <c r="BF190" i="2"/>
  <c r="T190" i="2"/>
  <c r="R190" i="2"/>
  <c r="P190" i="2"/>
  <c r="BK190" i="2"/>
  <c r="J190" i="2"/>
  <c r="BE190" i="2" s="1"/>
  <c r="BI186" i="2"/>
  <c r="BH186" i="2"/>
  <c r="BG186" i="2"/>
  <c r="BF186" i="2"/>
  <c r="T186" i="2"/>
  <c r="R186" i="2"/>
  <c r="P186" i="2"/>
  <c r="BK186" i="2"/>
  <c r="J186" i="2"/>
  <c r="BE186" i="2" s="1"/>
  <c r="BI182" i="2"/>
  <c r="BH182" i="2"/>
  <c r="BG182" i="2"/>
  <c r="BF182" i="2"/>
  <c r="T182" i="2"/>
  <c r="T181" i="2" s="1"/>
  <c r="R182" i="2"/>
  <c r="R181" i="2" s="1"/>
  <c r="P182" i="2"/>
  <c r="P181" i="2" s="1"/>
  <c r="BK182" i="2"/>
  <c r="BK181" i="2" s="1"/>
  <c r="J181" i="2" s="1"/>
  <c r="J65" i="2" s="1"/>
  <c r="J182" i="2"/>
  <c r="BE182" i="2"/>
  <c r="BI177" i="2"/>
  <c r="BH177" i="2"/>
  <c r="BG177" i="2"/>
  <c r="BF177" i="2"/>
  <c r="T177" i="2"/>
  <c r="T176" i="2" s="1"/>
  <c r="R177" i="2"/>
  <c r="R176" i="2" s="1"/>
  <c r="P177" i="2"/>
  <c r="P176" i="2" s="1"/>
  <c r="BK177" i="2"/>
  <c r="BK176" i="2" s="1"/>
  <c r="J176" i="2" s="1"/>
  <c r="J64" i="2" s="1"/>
  <c r="J177" i="2"/>
  <c r="BE177" i="2"/>
  <c r="BI172" i="2"/>
  <c r="BH172" i="2"/>
  <c r="BG172" i="2"/>
  <c r="BF172" i="2"/>
  <c r="T172" i="2"/>
  <c r="T171" i="2" s="1"/>
  <c r="R172" i="2"/>
  <c r="R171" i="2" s="1"/>
  <c r="P172" i="2"/>
  <c r="P171" i="2" s="1"/>
  <c r="BK172" i="2"/>
  <c r="BK171" i="2" s="1"/>
  <c r="J171" i="2" s="1"/>
  <c r="J63" i="2" s="1"/>
  <c r="J172" i="2"/>
  <c r="BE172" i="2"/>
  <c r="BI168" i="2"/>
  <c r="BH168" i="2"/>
  <c r="BG168" i="2"/>
  <c r="BF168" i="2"/>
  <c r="T168" i="2"/>
  <c r="R168" i="2"/>
  <c r="P168" i="2"/>
  <c r="BK168" i="2"/>
  <c r="J168" i="2"/>
  <c r="BE168" i="2" s="1"/>
  <c r="BI164" i="2"/>
  <c r="BH164" i="2"/>
  <c r="BG164" i="2"/>
  <c r="BF164" i="2"/>
  <c r="T164" i="2"/>
  <c r="R164" i="2"/>
  <c r="P164" i="2"/>
  <c r="BK164" i="2"/>
  <c r="J164" i="2"/>
  <c r="BE164" i="2" s="1"/>
  <c r="BI161" i="2"/>
  <c r="BH161" i="2"/>
  <c r="BG161" i="2"/>
  <c r="BF161" i="2"/>
  <c r="T161" i="2"/>
  <c r="R161" i="2"/>
  <c r="P161" i="2"/>
  <c r="BK161" i="2"/>
  <c r="J161" i="2"/>
  <c r="BE161" i="2" s="1"/>
  <c r="BI157" i="2"/>
  <c r="BH157" i="2"/>
  <c r="BG157" i="2"/>
  <c r="BF157" i="2"/>
  <c r="T157" i="2"/>
  <c r="R157" i="2"/>
  <c r="P157" i="2"/>
  <c r="BK157" i="2"/>
  <c r="J157" i="2"/>
  <c r="BE157" i="2" s="1"/>
  <c r="BI154" i="2"/>
  <c r="BH154" i="2"/>
  <c r="BG154" i="2"/>
  <c r="BF154" i="2"/>
  <c r="T154" i="2"/>
  <c r="R154" i="2"/>
  <c r="P154" i="2"/>
  <c r="BK154" i="2"/>
  <c r="J154" i="2"/>
  <c r="BE154" i="2" s="1"/>
  <c r="BI152" i="2"/>
  <c r="BH152" i="2"/>
  <c r="BG152" i="2"/>
  <c r="BF152" i="2"/>
  <c r="T152" i="2"/>
  <c r="R152" i="2"/>
  <c r="P152" i="2"/>
  <c r="BK152" i="2"/>
  <c r="J152" i="2"/>
  <c r="BE152" i="2" s="1"/>
  <c r="BI150" i="2"/>
  <c r="BH150" i="2"/>
  <c r="BG150" i="2"/>
  <c r="BF150" i="2"/>
  <c r="T150" i="2"/>
  <c r="R150" i="2"/>
  <c r="P150" i="2"/>
  <c r="BK150" i="2"/>
  <c r="J150" i="2"/>
  <c r="BE150" i="2" s="1"/>
  <c r="BI145" i="2"/>
  <c r="BH145" i="2"/>
  <c r="BG145" i="2"/>
  <c r="BF145" i="2"/>
  <c r="T145" i="2"/>
  <c r="R145" i="2"/>
  <c r="P145" i="2"/>
  <c r="BK145" i="2"/>
  <c r="J145" i="2"/>
  <c r="BE145" i="2" s="1"/>
  <c r="BI141" i="2"/>
  <c r="BH141" i="2"/>
  <c r="BG141" i="2"/>
  <c r="BF141" i="2"/>
  <c r="T141" i="2"/>
  <c r="R141" i="2"/>
  <c r="P141" i="2"/>
  <c r="BK141" i="2"/>
  <c r="J141" i="2"/>
  <c r="BE141" i="2" s="1"/>
  <c r="BI137" i="2"/>
  <c r="BH137" i="2"/>
  <c r="BG137" i="2"/>
  <c r="BF137" i="2"/>
  <c r="T137" i="2"/>
  <c r="R137" i="2"/>
  <c r="P137" i="2"/>
  <c r="BK137" i="2"/>
  <c r="J137" i="2"/>
  <c r="BE137" i="2" s="1"/>
  <c r="BI134" i="2"/>
  <c r="BH134" i="2"/>
  <c r="BG134" i="2"/>
  <c r="BF134" i="2"/>
  <c r="T134" i="2"/>
  <c r="R134" i="2"/>
  <c r="P134" i="2"/>
  <c r="BK134" i="2"/>
  <c r="J134" i="2"/>
  <c r="BE134" i="2" s="1"/>
  <c r="BI130" i="2"/>
  <c r="BH130" i="2"/>
  <c r="BG130" i="2"/>
  <c r="BF130" i="2"/>
  <c r="T130" i="2"/>
  <c r="R130" i="2"/>
  <c r="P130" i="2"/>
  <c r="BK130" i="2"/>
  <c r="J130" i="2"/>
  <c r="BE130" i="2" s="1"/>
  <c r="BI127" i="2"/>
  <c r="BH127" i="2"/>
  <c r="BG127" i="2"/>
  <c r="BF127" i="2"/>
  <c r="T127" i="2"/>
  <c r="R127" i="2"/>
  <c r="P127" i="2"/>
  <c r="BK127" i="2"/>
  <c r="J127" i="2"/>
  <c r="BE127" i="2" s="1"/>
  <c r="BI123" i="2"/>
  <c r="BH123" i="2"/>
  <c r="BG123" i="2"/>
  <c r="BF123" i="2"/>
  <c r="T123" i="2"/>
  <c r="R123" i="2"/>
  <c r="P123" i="2"/>
  <c r="BK123" i="2"/>
  <c r="J123" i="2"/>
  <c r="BE123" i="2" s="1"/>
  <c r="BI119" i="2"/>
  <c r="BH119" i="2"/>
  <c r="BG119" i="2"/>
  <c r="BF119" i="2"/>
  <c r="T119" i="2"/>
  <c r="R119" i="2"/>
  <c r="P119" i="2"/>
  <c r="BK119" i="2"/>
  <c r="J119" i="2"/>
  <c r="BE119" i="2" s="1"/>
  <c r="BI115" i="2"/>
  <c r="BH115" i="2"/>
  <c r="BG115" i="2"/>
  <c r="BF115" i="2"/>
  <c r="T115" i="2"/>
  <c r="R115" i="2"/>
  <c r="P115" i="2"/>
  <c r="BK115" i="2"/>
  <c r="J115" i="2"/>
  <c r="BE115" i="2" s="1"/>
  <c r="BI111" i="2"/>
  <c r="BH111" i="2"/>
  <c r="BG111" i="2"/>
  <c r="BF111" i="2"/>
  <c r="T111" i="2"/>
  <c r="R111" i="2"/>
  <c r="P111" i="2"/>
  <c r="BK111" i="2"/>
  <c r="J111" i="2"/>
  <c r="BE111" i="2" s="1"/>
  <c r="BI107" i="2"/>
  <c r="BH107" i="2"/>
  <c r="BG107" i="2"/>
  <c r="BF107" i="2"/>
  <c r="T107" i="2"/>
  <c r="R107" i="2"/>
  <c r="P107" i="2"/>
  <c r="BK107" i="2"/>
  <c r="J107" i="2"/>
  <c r="BE107" i="2"/>
  <c r="BI103" i="2"/>
  <c r="BH103" i="2"/>
  <c r="BG103" i="2"/>
  <c r="BF103" i="2"/>
  <c r="T103" i="2"/>
  <c r="R103" i="2"/>
  <c r="P103" i="2"/>
  <c r="BK103" i="2"/>
  <c r="J103" i="2"/>
  <c r="BE103" i="2" s="1"/>
  <c r="BI99" i="2"/>
  <c r="BH99" i="2"/>
  <c r="BG99" i="2"/>
  <c r="F34" i="2" s="1"/>
  <c r="BB53" i="1" s="1"/>
  <c r="BB52" i="1" s="1"/>
  <c r="BF99" i="2"/>
  <c r="T99" i="2"/>
  <c r="R99" i="2"/>
  <c r="P99" i="2"/>
  <c r="BK99" i="2"/>
  <c r="J99" i="2"/>
  <c r="BE99" i="2"/>
  <c r="BI95" i="2"/>
  <c r="F36" i="2" s="1"/>
  <c r="BD53" i="1" s="1"/>
  <c r="BH95" i="2"/>
  <c r="F35" i="2"/>
  <c r="BC53" i="1" s="1"/>
  <c r="BG95" i="2"/>
  <c r="BF95" i="2"/>
  <c r="J33" i="2"/>
  <c r="AW53" i="1" s="1"/>
  <c r="F33" i="2"/>
  <c r="BA53" i="1" s="1"/>
  <c r="T95" i="2"/>
  <c r="T94" i="2" s="1"/>
  <c r="T93" i="2" s="1"/>
  <c r="T92" i="2" s="1"/>
  <c r="R95" i="2"/>
  <c r="R94" i="2" s="1"/>
  <c r="P95" i="2"/>
  <c r="P94" i="2" s="1"/>
  <c r="BK95" i="2"/>
  <c r="BK94" i="2"/>
  <c r="BK93" i="2" s="1"/>
  <c r="J95" i="2"/>
  <c r="BE95" i="2"/>
  <c r="J88" i="2"/>
  <c r="F88" i="2"/>
  <c r="F86" i="2"/>
  <c r="E84" i="2"/>
  <c r="J55" i="2"/>
  <c r="F55" i="2"/>
  <c r="F53" i="2"/>
  <c r="E51" i="2"/>
  <c r="J20" i="2"/>
  <c r="E20" i="2"/>
  <c r="F56" i="2" s="1"/>
  <c r="F89" i="2"/>
  <c r="J19" i="2"/>
  <c r="J14" i="2"/>
  <c r="J53" i="2" s="1"/>
  <c r="J86" i="2"/>
  <c r="E7" i="2"/>
  <c r="E80" i="2" s="1"/>
  <c r="E47" i="2"/>
  <c r="AS56" i="1"/>
  <c r="AS51" i="1" s="1"/>
  <c r="AS52" i="1"/>
  <c r="AT71" i="1"/>
  <c r="AT69" i="1"/>
  <c r="AT68" i="1"/>
  <c r="L47" i="1"/>
  <c r="AM46" i="1"/>
  <c r="L46" i="1"/>
  <c r="AM44" i="1"/>
  <c r="L44" i="1"/>
  <c r="L42" i="1"/>
  <c r="L41" i="1"/>
  <c r="BK78" i="15" l="1"/>
  <c r="J78" i="15" s="1"/>
  <c r="J79" i="15"/>
  <c r="J57" i="15" s="1"/>
  <c r="J30" i="15"/>
  <c r="AV67" i="1" s="1"/>
  <c r="AT67" i="1" s="1"/>
  <c r="F34" i="15"/>
  <c r="BD67" i="1" s="1"/>
  <c r="P79" i="15"/>
  <c r="J31" i="15"/>
  <c r="AW67" i="1" s="1"/>
  <c r="AX52" i="1"/>
  <c r="J93" i="2"/>
  <c r="J61" i="2" s="1"/>
  <c r="BK92" i="2"/>
  <c r="J92" i="2" s="1"/>
  <c r="J32" i="2"/>
  <c r="AV53" i="1" s="1"/>
  <c r="AT53" i="1" s="1"/>
  <c r="P93" i="2"/>
  <c r="P92" i="2" s="1"/>
  <c r="AU53" i="1" s="1"/>
  <c r="R271" i="2"/>
  <c r="R93" i="2" s="1"/>
  <c r="R92" i="2" s="1"/>
  <c r="J238" i="3"/>
  <c r="J68" i="3" s="1"/>
  <c r="BK227" i="3"/>
  <c r="J227" i="3" s="1"/>
  <c r="J67" i="3" s="1"/>
  <c r="AT54" i="1"/>
  <c r="P271" i="2"/>
  <c r="F32" i="2"/>
  <c r="AZ53" i="1" s="1"/>
  <c r="J94" i="2"/>
  <c r="J62" i="2" s="1"/>
  <c r="F56" i="3"/>
  <c r="BK94" i="3"/>
  <c r="T93" i="3"/>
  <c r="T92" i="3" s="1"/>
  <c r="J33" i="3"/>
  <c r="AW54" i="1" s="1"/>
  <c r="F33" i="3"/>
  <c r="BA54" i="1" s="1"/>
  <c r="BA52" i="1" s="1"/>
  <c r="F35" i="3"/>
  <c r="BC54" i="1" s="1"/>
  <c r="R93" i="3"/>
  <c r="R92" i="3" s="1"/>
  <c r="P93" i="3"/>
  <c r="P92" i="3" s="1"/>
  <c r="AU54" i="1" s="1"/>
  <c r="E80" i="4"/>
  <c r="E47" i="4"/>
  <c r="BK256" i="3"/>
  <c r="J256" i="3" s="1"/>
  <c r="J69" i="3" s="1"/>
  <c r="J257" i="3"/>
  <c r="J70" i="3" s="1"/>
  <c r="F32" i="4"/>
  <c r="AZ55" i="1" s="1"/>
  <c r="J32" i="4"/>
  <c r="AV55" i="1" s="1"/>
  <c r="F33" i="4"/>
  <c r="BA55" i="1" s="1"/>
  <c r="T175" i="4"/>
  <c r="T93" i="4" s="1"/>
  <c r="T92" i="4" s="1"/>
  <c r="J32" i="5"/>
  <c r="AV57" i="1" s="1"/>
  <c r="BK92" i="5"/>
  <c r="F33" i="5"/>
  <c r="BA57" i="1" s="1"/>
  <c r="BK402" i="5"/>
  <c r="J402" i="5" s="1"/>
  <c r="J66" i="5" s="1"/>
  <c r="P92" i="6"/>
  <c r="P91" i="6" s="1"/>
  <c r="AU58" i="1" s="1"/>
  <c r="T92" i="6"/>
  <c r="T91" i="6" s="1"/>
  <c r="J33" i="6"/>
  <c r="AW58" i="1" s="1"/>
  <c r="AT58" i="1" s="1"/>
  <c r="J85" i="7"/>
  <c r="J53" i="7"/>
  <c r="BK346" i="7"/>
  <c r="J346" i="7" s="1"/>
  <c r="J66" i="7" s="1"/>
  <c r="J32" i="8"/>
  <c r="AV60" i="1" s="1"/>
  <c r="AT60" i="1" s="1"/>
  <c r="F32" i="8"/>
  <c r="AZ60" i="1" s="1"/>
  <c r="F32" i="9"/>
  <c r="AZ61" i="1" s="1"/>
  <c r="J32" i="10"/>
  <c r="AV62" i="1" s="1"/>
  <c r="F32" i="10"/>
  <c r="AZ62" i="1" s="1"/>
  <c r="J56" i="18"/>
  <c r="J27" i="18"/>
  <c r="F89" i="4"/>
  <c r="F56" i="4"/>
  <c r="J33" i="4"/>
  <c r="AW55" i="1" s="1"/>
  <c r="F35" i="4"/>
  <c r="BC55" i="1" s="1"/>
  <c r="BC52" i="1" s="1"/>
  <c r="F36" i="4"/>
  <c r="BD55" i="1" s="1"/>
  <c r="BD52" i="1" s="1"/>
  <c r="P175" i="4"/>
  <c r="P93" i="4" s="1"/>
  <c r="P92" i="4" s="1"/>
  <c r="AU55" i="1" s="1"/>
  <c r="BK200" i="4"/>
  <c r="J200" i="4" s="1"/>
  <c r="J66" i="4" s="1"/>
  <c r="R245" i="4"/>
  <c r="R232" i="4" s="1"/>
  <c r="R93" i="4" s="1"/>
  <c r="R92" i="4" s="1"/>
  <c r="BK263" i="4"/>
  <c r="J263" i="4" s="1"/>
  <c r="J69" i="4" s="1"/>
  <c r="P93" i="5"/>
  <c r="P92" i="5" s="1"/>
  <c r="P91" i="5" s="1"/>
  <c r="AU57" i="1" s="1"/>
  <c r="T93" i="5"/>
  <c r="T92" i="5" s="1"/>
  <c r="T91" i="5" s="1"/>
  <c r="F34" i="5"/>
  <c r="BB57" i="1" s="1"/>
  <c r="T292" i="5"/>
  <c r="T369" i="5"/>
  <c r="J85" i="6"/>
  <c r="J53" i="6"/>
  <c r="F36" i="6"/>
  <c r="BD58" i="1" s="1"/>
  <c r="R227" i="6"/>
  <c r="BK233" i="6"/>
  <c r="J233" i="6" s="1"/>
  <c r="J67" i="6" s="1"/>
  <c r="J248" i="6"/>
  <c r="J69" i="6" s="1"/>
  <c r="BK247" i="6"/>
  <c r="J247" i="6" s="1"/>
  <c r="J68" i="6" s="1"/>
  <c r="J32" i="7"/>
  <c r="AV59" i="1" s="1"/>
  <c r="F32" i="7"/>
  <c r="AZ59" i="1" s="1"/>
  <c r="T346" i="7"/>
  <c r="R362" i="7"/>
  <c r="R346" i="7" s="1"/>
  <c r="R92" i="7" s="1"/>
  <c r="R91" i="7" s="1"/>
  <c r="F34" i="8"/>
  <c r="BB60" i="1" s="1"/>
  <c r="F36" i="8"/>
  <c r="BD60" i="1" s="1"/>
  <c r="R251" i="8"/>
  <c r="P293" i="8"/>
  <c r="J308" i="8"/>
  <c r="J69" i="8" s="1"/>
  <c r="BK307" i="8"/>
  <c r="J307" i="8" s="1"/>
  <c r="J68" i="8" s="1"/>
  <c r="F35" i="9"/>
  <c r="BC61" i="1" s="1"/>
  <c r="J32" i="11"/>
  <c r="AV63" i="1" s="1"/>
  <c r="AT63" i="1" s="1"/>
  <c r="F32" i="11"/>
  <c r="AZ63" i="1" s="1"/>
  <c r="E79" i="5"/>
  <c r="E47" i="5"/>
  <c r="J437" i="5"/>
  <c r="J69" i="5" s="1"/>
  <c r="BK436" i="5"/>
  <c r="J436" i="5" s="1"/>
  <c r="J68" i="5" s="1"/>
  <c r="R92" i="6"/>
  <c r="R91" i="6" s="1"/>
  <c r="F88" i="7"/>
  <c r="F56" i="7"/>
  <c r="T92" i="7"/>
  <c r="T91" i="7" s="1"/>
  <c r="J93" i="8"/>
  <c r="J62" i="8" s="1"/>
  <c r="BK92" i="9"/>
  <c r="J93" i="9"/>
  <c r="J62" i="9" s="1"/>
  <c r="E79" i="11"/>
  <c r="E47" i="11"/>
  <c r="J86" i="4"/>
  <c r="J53" i="4"/>
  <c r="BK93" i="4"/>
  <c r="P232" i="4"/>
  <c r="F32" i="5"/>
  <c r="AZ57" i="1" s="1"/>
  <c r="R93" i="5"/>
  <c r="R92" i="5" s="1"/>
  <c r="R91" i="5" s="1"/>
  <c r="J33" i="5"/>
  <c r="AW57" i="1" s="1"/>
  <c r="F35" i="5"/>
  <c r="BC57" i="1" s="1"/>
  <c r="F88" i="6"/>
  <c r="F56" i="6"/>
  <c r="F32" i="6"/>
  <c r="AZ58" i="1" s="1"/>
  <c r="BK93" i="6"/>
  <c r="F33" i="6"/>
  <c r="BA58" i="1" s="1"/>
  <c r="BK92" i="7"/>
  <c r="J93" i="7"/>
  <c r="J62" i="7" s="1"/>
  <c r="J33" i="7"/>
  <c r="AW59" i="1" s="1"/>
  <c r="F33" i="7"/>
  <c r="BA59" i="1" s="1"/>
  <c r="F36" i="7"/>
  <c r="BD59" i="1" s="1"/>
  <c r="P93" i="7"/>
  <c r="P92" i="7" s="1"/>
  <c r="P91" i="7" s="1"/>
  <c r="AU59" i="1" s="1"/>
  <c r="F34" i="7"/>
  <c r="BB59" i="1" s="1"/>
  <c r="F35" i="7"/>
  <c r="BC59" i="1" s="1"/>
  <c r="P93" i="8"/>
  <c r="F33" i="8"/>
  <c r="BA60" i="1" s="1"/>
  <c r="BK251" i="8"/>
  <c r="J251" i="8" s="1"/>
  <c r="J65" i="8" s="1"/>
  <c r="R279" i="8"/>
  <c r="T293" i="8"/>
  <c r="T279" i="8" s="1"/>
  <c r="R213" i="10"/>
  <c r="R205" i="10" s="1"/>
  <c r="J93" i="11"/>
  <c r="J62" i="11" s="1"/>
  <c r="BK92" i="11"/>
  <c r="P251" i="8"/>
  <c r="P279" i="8"/>
  <c r="R293" i="8"/>
  <c r="J33" i="9"/>
  <c r="AW61" i="1" s="1"/>
  <c r="AT61" i="1" s="1"/>
  <c r="P92" i="10"/>
  <c r="P91" i="10" s="1"/>
  <c r="AU62" i="1" s="1"/>
  <c r="T92" i="10"/>
  <c r="T91" i="10" s="1"/>
  <c r="BK205" i="10"/>
  <c r="J205" i="10" s="1"/>
  <c r="J66" i="10" s="1"/>
  <c r="J74" i="14"/>
  <c r="J49" i="14"/>
  <c r="T93" i="8"/>
  <c r="T195" i="8"/>
  <c r="BK293" i="8"/>
  <c r="J293" i="8" s="1"/>
  <c r="J67" i="8" s="1"/>
  <c r="P307" i="9"/>
  <c r="J320" i="9"/>
  <c r="J67" i="9" s="1"/>
  <c r="T320" i="9"/>
  <c r="T307" i="9" s="1"/>
  <c r="BK334" i="9"/>
  <c r="J334" i="9" s="1"/>
  <c r="J68" i="9" s="1"/>
  <c r="BK93" i="10"/>
  <c r="F35" i="10"/>
  <c r="BC62" i="1" s="1"/>
  <c r="P93" i="11"/>
  <c r="P92" i="11" s="1"/>
  <c r="P91" i="11" s="1"/>
  <c r="AU63" i="1" s="1"/>
  <c r="T363" i="11"/>
  <c r="T92" i="11" s="1"/>
  <c r="T91" i="11" s="1"/>
  <c r="J53" i="12"/>
  <c r="J85" i="12"/>
  <c r="R93" i="12"/>
  <c r="R92" i="12" s="1"/>
  <c r="R91" i="12" s="1"/>
  <c r="R93" i="8"/>
  <c r="P195" i="8"/>
  <c r="T278" i="9"/>
  <c r="T92" i="9" s="1"/>
  <c r="T91" i="9" s="1"/>
  <c r="P278" i="9"/>
  <c r="P92" i="9" s="1"/>
  <c r="P91" i="9" s="1"/>
  <c r="AU61" i="1" s="1"/>
  <c r="R93" i="10"/>
  <c r="J33" i="10"/>
  <c r="AW62" i="1" s="1"/>
  <c r="F33" i="10"/>
  <c r="BA62" i="1" s="1"/>
  <c r="R177" i="10"/>
  <c r="F34" i="11"/>
  <c r="BB63" i="1" s="1"/>
  <c r="F36" i="11"/>
  <c r="BD63" i="1" s="1"/>
  <c r="J93" i="12"/>
  <c r="J62" i="12" s="1"/>
  <c r="BK92" i="12"/>
  <c r="P92" i="12"/>
  <c r="P91" i="12" s="1"/>
  <c r="AU64" i="1" s="1"/>
  <c r="E47" i="10"/>
  <c r="F32" i="12"/>
  <c r="AZ64" i="1" s="1"/>
  <c r="T290" i="12"/>
  <c r="T278" i="12" s="1"/>
  <c r="F88" i="13"/>
  <c r="F56" i="13"/>
  <c r="F32" i="13"/>
  <c r="AZ65" i="1" s="1"/>
  <c r="BK93" i="13"/>
  <c r="F33" i="13"/>
  <c r="BA65" i="1" s="1"/>
  <c r="T299" i="13"/>
  <c r="P299" i="13"/>
  <c r="F36" i="12"/>
  <c r="BD64" i="1" s="1"/>
  <c r="J33" i="12"/>
  <c r="AW64" i="1" s="1"/>
  <c r="AT64" i="1" s="1"/>
  <c r="P290" i="12"/>
  <c r="P278" i="12" s="1"/>
  <c r="J33" i="13"/>
  <c r="AW65" i="1" s="1"/>
  <c r="AT65" i="1" s="1"/>
  <c r="T240" i="12"/>
  <c r="T92" i="12" s="1"/>
  <c r="T91" i="12" s="1"/>
  <c r="J85" i="13"/>
  <c r="J53" i="13"/>
  <c r="F36" i="13"/>
  <c r="BD65" i="1" s="1"/>
  <c r="J99" i="14"/>
  <c r="J60" i="14" s="1"/>
  <c r="BK98" i="14"/>
  <c r="J98" i="14" s="1"/>
  <c r="J59" i="14" s="1"/>
  <c r="J346" i="13"/>
  <c r="J67" i="13" s="1"/>
  <c r="BK328" i="13"/>
  <c r="J328" i="13" s="1"/>
  <c r="J66" i="13" s="1"/>
  <c r="T346" i="13"/>
  <c r="T328" i="13" s="1"/>
  <c r="T92" i="13" s="1"/>
  <c r="T91" i="13" s="1"/>
  <c r="P346" i="13"/>
  <c r="J361" i="13"/>
  <c r="J69" i="13" s="1"/>
  <c r="BK360" i="13"/>
  <c r="J360" i="13" s="1"/>
  <c r="J68" i="13" s="1"/>
  <c r="F33" i="14"/>
  <c r="BC66" i="1" s="1"/>
  <c r="T79" i="15"/>
  <c r="T78" i="15" s="1"/>
  <c r="T95" i="15"/>
  <c r="J70" i="16"/>
  <c r="J49" i="16"/>
  <c r="E66" i="17"/>
  <c r="E45" i="17"/>
  <c r="J31" i="18"/>
  <c r="AW70" i="1" s="1"/>
  <c r="AT70" i="1" s="1"/>
  <c r="F31" i="18"/>
  <c r="BA70" i="1" s="1"/>
  <c r="AG71" i="1"/>
  <c r="AN71" i="1" s="1"/>
  <c r="J36" i="19"/>
  <c r="P328" i="13"/>
  <c r="P92" i="13" s="1"/>
  <c r="P91" i="13" s="1"/>
  <c r="AU65" i="1" s="1"/>
  <c r="F77" i="14"/>
  <c r="F52" i="14"/>
  <c r="F30" i="14"/>
  <c r="AZ66" i="1" s="1"/>
  <c r="BK82" i="14"/>
  <c r="F31" i="14"/>
  <c r="BA66" i="1" s="1"/>
  <c r="P95" i="15"/>
  <c r="P78" i="15" s="1"/>
  <c r="AU67" i="1" s="1"/>
  <c r="J56" i="17"/>
  <c r="J27" i="17"/>
  <c r="P81" i="14"/>
  <c r="P80" i="14" s="1"/>
  <c r="AU66" i="1" s="1"/>
  <c r="T81" i="14"/>
  <c r="T80" i="14" s="1"/>
  <c r="F30" i="15"/>
  <c r="AZ67" i="1" s="1"/>
  <c r="F73" i="16"/>
  <c r="F52" i="16"/>
  <c r="J56" i="16"/>
  <c r="J27" i="16"/>
  <c r="J31" i="14"/>
  <c r="AW66" i="1" s="1"/>
  <c r="AT66" i="1" s="1"/>
  <c r="J56" i="15" l="1"/>
  <c r="J27" i="15"/>
  <c r="AY52" i="1"/>
  <c r="BC51" i="1"/>
  <c r="AW52" i="1"/>
  <c r="J36" i="17"/>
  <c r="AG69" i="1"/>
  <c r="AN69" i="1" s="1"/>
  <c r="J92" i="12"/>
  <c r="J61" i="12" s="1"/>
  <c r="BK91" i="12"/>
  <c r="J91" i="12" s="1"/>
  <c r="J92" i="11"/>
  <c r="J61" i="11" s="1"/>
  <c r="BK91" i="11"/>
  <c r="J91" i="11" s="1"/>
  <c r="AZ56" i="1"/>
  <c r="AV56" i="1" s="1"/>
  <c r="BK279" i="8"/>
  <c r="BD56" i="1"/>
  <c r="BD51" i="1" s="1"/>
  <c r="W30" i="1" s="1"/>
  <c r="AT62" i="1"/>
  <c r="BA56" i="1"/>
  <c r="AW56" i="1" s="1"/>
  <c r="AZ52" i="1"/>
  <c r="J60" i="2"/>
  <c r="J29" i="2"/>
  <c r="J82" i="14"/>
  <c r="J58" i="14" s="1"/>
  <c r="BK81" i="14"/>
  <c r="T92" i="8"/>
  <c r="T91" i="8" s="1"/>
  <c r="J93" i="6"/>
  <c r="J62" i="6" s="1"/>
  <c r="BC56" i="1"/>
  <c r="AY56" i="1" s="1"/>
  <c r="J92" i="9"/>
  <c r="J61" i="9" s="1"/>
  <c r="BK91" i="9"/>
  <c r="J91" i="9" s="1"/>
  <c r="BB56" i="1"/>
  <c r="AG70" i="1"/>
  <c r="AN70" i="1" s="1"/>
  <c r="J36" i="18"/>
  <c r="J92" i="5"/>
  <c r="J61" i="5" s="1"/>
  <c r="BK91" i="5"/>
  <c r="J91" i="5" s="1"/>
  <c r="AT55" i="1"/>
  <c r="BK93" i="3"/>
  <c r="J94" i="3"/>
  <c r="J62" i="3" s="1"/>
  <c r="BK92" i="10"/>
  <c r="J93" i="10"/>
  <c r="J62" i="10" s="1"/>
  <c r="BK92" i="4"/>
  <c r="J92" i="4" s="1"/>
  <c r="J93" i="4"/>
  <c r="J61" i="4" s="1"/>
  <c r="AT57" i="1"/>
  <c r="AU52" i="1"/>
  <c r="J93" i="13"/>
  <c r="J62" i="13" s="1"/>
  <c r="BK92" i="13"/>
  <c r="J36" i="16"/>
  <c r="AG68" i="1"/>
  <c r="AN68" i="1" s="1"/>
  <c r="R92" i="10"/>
  <c r="R91" i="10" s="1"/>
  <c r="R92" i="8"/>
  <c r="R91" i="8" s="1"/>
  <c r="P92" i="8"/>
  <c r="P91" i="8" s="1"/>
  <c r="AU60" i="1" s="1"/>
  <c r="AU56" i="1" s="1"/>
  <c r="J92" i="7"/>
  <c r="J61" i="7" s="1"/>
  <c r="BK91" i="7"/>
  <c r="J91" i="7" s="1"/>
  <c r="BK227" i="6"/>
  <c r="J227" i="6" s="1"/>
  <c r="J66" i="6" s="1"/>
  <c r="AT59" i="1"/>
  <c r="AG67" i="1" l="1"/>
  <c r="AN67" i="1" s="1"/>
  <c r="J36" i="15"/>
  <c r="J92" i="10"/>
  <c r="J61" i="10" s="1"/>
  <c r="BK91" i="10"/>
  <c r="J91" i="10" s="1"/>
  <c r="J29" i="5"/>
  <c r="J60" i="5"/>
  <c r="AX56" i="1"/>
  <c r="BB51" i="1"/>
  <c r="BK92" i="6"/>
  <c r="AT56" i="1"/>
  <c r="BK91" i="13"/>
  <c r="J91" i="13" s="1"/>
  <c r="J92" i="13"/>
  <c r="J61" i="13" s="1"/>
  <c r="J60" i="9"/>
  <c r="J29" i="9"/>
  <c r="AG53" i="1"/>
  <c r="J38" i="2"/>
  <c r="J29" i="11"/>
  <c r="J60" i="11"/>
  <c r="W29" i="1"/>
  <c r="AY51" i="1"/>
  <c r="J60" i="4"/>
  <c r="J29" i="4"/>
  <c r="J60" i="7"/>
  <c r="J29" i="7"/>
  <c r="BK92" i="3"/>
  <c r="J92" i="3" s="1"/>
  <c r="J93" i="3"/>
  <c r="J61" i="3" s="1"/>
  <c r="AU51" i="1"/>
  <c r="BK80" i="14"/>
  <c r="J80" i="14" s="1"/>
  <c r="J81" i="14"/>
  <c r="J57" i="14" s="1"/>
  <c r="AV52" i="1"/>
  <c r="AT52" i="1" s="1"/>
  <c r="AZ51" i="1"/>
  <c r="J279" i="8"/>
  <c r="J66" i="8" s="1"/>
  <c r="BK92" i="8"/>
  <c r="J60" i="12"/>
  <c r="J29" i="12"/>
  <c r="BA51" i="1"/>
  <c r="AG63" i="1" l="1"/>
  <c r="AN63" i="1" s="1"/>
  <c r="J38" i="11"/>
  <c r="AG57" i="1"/>
  <c r="J38" i="5"/>
  <c r="AX51" i="1"/>
  <c r="W28" i="1"/>
  <c r="AG55" i="1"/>
  <c r="AN55" i="1" s="1"/>
  <c r="J38" i="4"/>
  <c r="J38" i="9"/>
  <c r="AG61" i="1"/>
  <c r="AN61" i="1" s="1"/>
  <c r="J92" i="8"/>
  <c r="J61" i="8" s="1"/>
  <c r="BK91" i="8"/>
  <c r="J91" i="8" s="1"/>
  <c r="J60" i="3"/>
  <c r="J29" i="3"/>
  <c r="BK91" i="6"/>
  <c r="J91" i="6" s="1"/>
  <c r="J92" i="6"/>
  <c r="J61" i="6" s="1"/>
  <c r="W27" i="1"/>
  <c r="AW51" i="1"/>
  <c r="AK27" i="1" s="1"/>
  <c r="J56" i="14"/>
  <c r="J27" i="14"/>
  <c r="J38" i="7"/>
  <c r="AG59" i="1"/>
  <c r="AN59" i="1" s="1"/>
  <c r="J60" i="10"/>
  <c r="J29" i="10"/>
  <c r="J38" i="12"/>
  <c r="AG64" i="1"/>
  <c r="AN64" i="1" s="1"/>
  <c r="W26" i="1"/>
  <c r="AV51" i="1"/>
  <c r="AN53" i="1"/>
  <c r="J60" i="13"/>
  <c r="J29" i="13"/>
  <c r="AG54" i="1" l="1"/>
  <c r="J38" i="3"/>
  <c r="AG65" i="1"/>
  <c r="AN65" i="1" s="1"/>
  <c r="J38" i="13"/>
  <c r="AK26" i="1"/>
  <c r="AT51" i="1"/>
  <c r="AG62" i="1"/>
  <c r="AN62" i="1" s="1"/>
  <c r="J38" i="10"/>
  <c r="AG66" i="1"/>
  <c r="AN66" i="1" s="1"/>
  <c r="J36" i="14"/>
  <c r="J29" i="8"/>
  <c r="J60" i="8"/>
  <c r="J60" i="6"/>
  <c r="J29" i="6"/>
  <c r="AN57" i="1"/>
  <c r="AG58" i="1" l="1"/>
  <c r="J38" i="6"/>
  <c r="J38" i="8"/>
  <c r="AG60" i="1"/>
  <c r="AN60" i="1" s="1"/>
  <c r="AN54" i="1"/>
  <c r="AG52" i="1"/>
  <c r="AN52" i="1" l="1"/>
  <c r="AN58" i="1"/>
  <c r="AG56" i="1"/>
  <c r="AN56" i="1" s="1"/>
  <c r="AG51" i="1" l="1"/>
  <c r="AN51" i="1" l="1"/>
  <c r="AK23" i="1"/>
  <c r="AK32" i="1" s="1"/>
</calcChain>
</file>

<file path=xl/sharedStrings.xml><?xml version="1.0" encoding="utf-8"?>
<sst xmlns="http://schemas.openxmlformats.org/spreadsheetml/2006/main" count="27982" uniqueCount="1896">
  <si>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</si>
  <si>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</si>
  <si>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</si>
  <si>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</si>
  <si>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</si>
  <si>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</si>
  <si>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</si>
  <si>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{6f5a3e33-2d4c-4e37-bfae-1098d3c09abf}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</si>
  <si>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</si>
  <si>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</si>
  <si>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</si>
  <si>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</si>
  <si>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</si>
  <si>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</si>
  <si>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</si>
  <si>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</si>
  <si>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</si>
  <si>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2204/DSP-2011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</si>
  <si>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</si>
  <si>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</si>
  <si>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Rekonstrukce kanalizace ul. Matušinského, Tomicova, Třanovského</t>
  </si>
  <si>
    <t>0,1</t>
  </si>
  <si>
    <t>KSO:</t>
  </si>
  <si>
    <t>CC-CZ:</t>
  </si>
  <si>
    <t>2</t>
  </si>
  <si>
    <t>1</t>
  </si>
  <si>
    <t>Místo:</t>
  </si>
  <si>
    <t>Ostrava,k.ú.715018 Radvanice</t>
  </si>
  <si>
    <t>Datum:</t>
  </si>
  <si>
    <t>23.11.2012</t>
  </si>
  <si>
    <t>10</t>
  </si>
  <si>
    <t>100</t>
  </si>
  <si>
    <t>Zadavatel:</t>
  </si>
  <si>
    <t>IČ:</t>
  </si>
  <si>
    <t>00845451</t>
  </si>
  <si>
    <t>Statutární město Ostrava</t>
  </si>
  <si>
    <t>DIČ:</t>
  </si>
  <si>
    <t>CZ00845451</t>
  </si>
  <si>
    <t>Uchazeč:</t>
  </si>
  <si>
    <t>Vyplň údaj</t>
  </si>
  <si>
    <t>Projektant:</t>
  </si>
  <si>
    <t>00577758</t>
  </si>
  <si>
    <t>Koneko spol. s r. o.</t>
  </si>
  <si>
    <t>CZ00577758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</si>
  <si>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</si>
  <si>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</si>
  <si>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</si>
  <si>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</si>
  <si>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</si>
  <si>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</si>
  <si>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</si>
  <si>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</si>
  <si>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</si>
  <si>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</si>
  <si>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</si>
  <si>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</si>
  <si>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</si>
  <si>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</si>
  <si>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</si>
  <si>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</si>
  <si>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</si>
  <si>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</si>
  <si>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</si>
  <si>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</si>
  <si>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</si>
  <si>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</si>
  <si>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</si>
  <si>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</si>
  <si>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</si>
  <si>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</si>
  <si>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</si>
  <si>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</si>
  <si>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</si>
  <si>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</si>
  <si>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</si>
  <si>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</si>
  <si>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</si>
  <si>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</si>
  <si>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</si>
  <si>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</si>
  <si>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</si>
  <si>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</si>
  <si>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</si>
  <si>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</si>
  <si>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</si>
  <si>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SO 01 Kanalizace</t>
  </si>
  <si>
    <t>STA</t>
  </si>
  <si>
    <t>{c96e37e3-03c6-4f34-af4b-30e1cac1c8aa}</t>
  </si>
  <si>
    <t>/</t>
  </si>
  <si>
    <t>01.1</t>
  </si>
  <si>
    <t>SO 01.1 kanalizační stoka Ra1</t>
  </si>
  <si>
    <t>Soupis</t>
  </si>
  <si>
    <t>{c8af382f-72c2-4176-8611-8452be68c2cf}</t>
  </si>
  <si>
    <t>01.2</t>
  </si>
  <si>
    <t>SO 01.2 kanalizační stoka Ra2</t>
  </si>
  <si>
    <t>{e2661f32-adea-48af-b8cb-17596c380021}</t>
  </si>
  <si>
    <t>01.3</t>
  </si>
  <si>
    <t>SO 01.3 kanalizační stoka Ra2-1</t>
  </si>
  <si>
    <t>{b9077c90-c050-45c7-be23-e93e18a7bd1d}</t>
  </si>
  <si>
    <t>02</t>
  </si>
  <si>
    <t>SO 01 Kanalizační přípojky</t>
  </si>
  <si>
    <t>{8feef7e3-cef0-447d-84a9-90fc766d2cc5}</t>
  </si>
  <si>
    <t>01.1.1</t>
  </si>
  <si>
    <t>SO 01.1.1 přípojky navržené k přepojení v rámci výkopu kanalizace Ra1</t>
  </si>
  <si>
    <t>{25a48de0-00bd-41a1-bf85-ae1f98efef31}</t>
  </si>
  <si>
    <t>01.1.2</t>
  </si>
  <si>
    <t>SO 01.1.2 nové kanalizační přípojky Ra1</t>
  </si>
  <si>
    <t>{bbdd581f-c1fd-4940-b666-5279620ecf50}</t>
  </si>
  <si>
    <t>01.1.3</t>
  </si>
  <si>
    <t>SO 01.1.3 přeložky stávajících kanalizačních přípojek vyvolaných stavbou Ra1</t>
  </si>
  <si>
    <t>{3ffa98ed-2fe2-4a9a-911c-f057580b2bc9}</t>
  </si>
  <si>
    <t>01.1.4</t>
  </si>
  <si>
    <t>SO 01.1.4 přípojky navržené k přepojení Ra1</t>
  </si>
  <si>
    <t>{4f78fadb-3492-4660-9217-7b119a7af77f}</t>
  </si>
  <si>
    <t>01.2.1</t>
  </si>
  <si>
    <t>SO 01.2.1 přípojky navržené k přepojení v rámci výkopu kanalizace Ra2</t>
  </si>
  <si>
    <t>{73b03d36-e091-4f52-9b2c-ae25a816bd90}</t>
  </si>
  <si>
    <t>01.2.2</t>
  </si>
  <si>
    <t>SO 01.2.2 nové kanalizační přípojky Ra2</t>
  </si>
  <si>
    <t>{b8158c08-d24c-4d22-b439-1800d451876b}</t>
  </si>
  <si>
    <t>01.2.3</t>
  </si>
  <si>
    <t>SO 01.2.3 přeložky stávajících kanalizačních přípojek vyvolaných stavbou Ra2</t>
  </si>
  <si>
    <t>{be51c76f-3851-401c-8a74-1f9ba79e2dd0}</t>
  </si>
  <si>
    <t>01.2.4</t>
  </si>
  <si>
    <t>SO 01.2.4 přípojky navržené k přepojení Ra2</t>
  </si>
  <si>
    <t>{0fa9a12b-7cc1-4760-b2b3-18b6050d189a}</t>
  </si>
  <si>
    <t>01.3.1</t>
  </si>
  <si>
    <t>SO 01.3.1 přípojky navržené k přepojení v rámci výkopu kanalizace Ra2-1</t>
  </si>
  <si>
    <t>{4a1ab385-b1b0-465e-a631-7ec9fb7ef045}</t>
  </si>
  <si>
    <t>03</t>
  </si>
  <si>
    <t>SO 02 Demontáž stávající kanalizace</t>
  </si>
  <si>
    <t>{323f345b-c06d-47c0-80b6-f689411f257d}</t>
  </si>
  <si>
    <t>04</t>
  </si>
  <si>
    <t>OSTATNÍ A VEDLEJŠÍ NÁKLADY</t>
  </si>
  <si>
    <t>{ffda2e04-a463-4538-8bee-4c8e428dac1d}</t>
  </si>
  <si>
    <t>05</t>
  </si>
  <si>
    <t>Kompletační činnost</t>
  </si>
  <si>
    <t>{2640863a-65e8-4a48-bab8-f0ee3cc0e48f}</t>
  </si>
  <si>
    <t>06</t>
  </si>
  <si>
    <t>Provozní náklady</t>
  </si>
  <si>
    <t>{f6d98071-5689-4e8c-9aa6-b13bee9587fb}</t>
  </si>
  <si>
    <t>07</t>
  </si>
  <si>
    <t>Projektové práce</t>
  </si>
  <si>
    <t>{c772ca39-ce2c-4a96-a48b-ad13b65079a4}</t>
  </si>
  <si>
    <t>08</t>
  </si>
  <si>
    <t xml:space="preserve">Navýšení nákladů pro realizaci kanalizačních přípojek - prodloužení délek </t>
  </si>
  <si>
    <t>{2b052388-50ce-4384-bc50-8c4e3b6f6d42}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</si>
  <si>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</si>
  <si>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</si>
  <si>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</si>
  <si>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</si>
  <si>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</si>
  <si>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</si>
  <si>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</si>
  <si>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SO 01 Kanalizace</t>
  </si>
  <si>
    <t>Soupis:</t>
  </si>
  <si>
    <t>01.1 - SO 01.1 kanalizační stoka Ra1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</si>
  <si>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</si>
  <si>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</si>
  <si>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</si>
  <si>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</si>
  <si>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</si>
  <si>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</si>
  <si>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</si>
  <si>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</si>
  <si>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</si>
  <si>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</si>
  <si>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</si>
  <si>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</si>
  <si>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  99 - Přesun hmot a manipulace se sutí</t>
  </si>
  <si>
    <t>M - Práce a dodávky M</t>
  </si>
  <si>
    <t xml:space="preserve">    23-M - Montáže potrubí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</si>
  <si>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</si>
  <si>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</si>
  <si>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</si>
  <si>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</si>
  <si>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</si>
  <si>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</si>
  <si>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</si>
  <si>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</si>
  <si>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</si>
  <si>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</si>
  <si>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</si>
  <si>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</si>
  <si>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</si>
  <si>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</si>
  <si>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</si>
  <si>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</si>
  <si>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</si>
  <si>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</si>
  <si>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</si>
  <si>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113106122</t>
  </si>
  <si>
    <t>Rozebrání dlažeb nebo dílců komunikací pro pěší z kamenných dlaždic</t>
  </si>
  <si>
    <t>m2</t>
  </si>
  <si>
    <t>4</t>
  </si>
  <si>
    <t>1914859846</t>
  </si>
  <si>
    <t>P</t>
  </si>
  <si>
    <t>Poznámka k položce:
přiloha č.: F.2.1, F.2.2.1, F.2.2.2, F.2.2.3</t>
  </si>
  <si>
    <t>VV</t>
  </si>
  <si>
    <t>(5,0*1,155)</t>
  </si>
  <si>
    <t>Součet</t>
  </si>
  <si>
    <t>113107222</t>
  </si>
  <si>
    <t>Odstranění podkladu pl přes 200 m2 z kameniva drceného tl 200 mm - chodník dlažba</t>
  </si>
  <si>
    <t>1422145713</t>
  </si>
  <si>
    <t>3</t>
  </si>
  <si>
    <t>113107224</t>
  </si>
  <si>
    <t>Odstranění podkladu pl přes 200 m2 z kameniva drceného tl 400 mm</t>
  </si>
  <si>
    <t>-429383230</t>
  </si>
  <si>
    <t>(52,5*1,0)+(241,5*1,155)</t>
  </si>
  <si>
    <t>113107242</t>
  </si>
  <si>
    <t>Odstranění podkladu pl přes 200 m2 živičných tl 100 mm</t>
  </si>
  <si>
    <t>-2052193470</t>
  </si>
  <si>
    <t>5</t>
  </si>
  <si>
    <t>115101201</t>
  </si>
  <si>
    <t>Čerpání vody na dopravní výšku do 10 m průměrný přítok do 500 l/min - ( v délce šachet Š2 až Š7)</t>
  </si>
  <si>
    <t>hod</t>
  </si>
  <si>
    <t>-547493276</t>
  </si>
  <si>
    <t>Poznámka k položce:
přiloha č.: F.2.1, F.2.2.1, F.2.2.2, F.2.2.3, E.5, F.2.5</t>
  </si>
  <si>
    <t>214,00/20   " délka Š2-Š7/20m za jeden den ( vč. 1 ks šachta)"</t>
  </si>
  <si>
    <t>11*4,0   " počet dnů*počet hodin za jeden den"</t>
  </si>
  <si>
    <t>6</t>
  </si>
  <si>
    <t>115101301</t>
  </si>
  <si>
    <t>Pohotovost čerpací soupravy pro dopravní výšku do 10 m přítok do 500 l/min</t>
  </si>
  <si>
    <t>d</t>
  </si>
  <si>
    <t>-1398102911</t>
  </si>
  <si>
    <t xml:space="preserve">Poznámka k položce:
příloha č.: F.2.1, E.5, F.2.5   
</t>
  </si>
  <si>
    <t>214,00/20</t>
  </si>
  <si>
    <t>11   " dny"</t>
  </si>
  <si>
    <t>7</t>
  </si>
  <si>
    <t>131101202</t>
  </si>
  <si>
    <t>Hloubení jam zapažených v hornině tř. 1 a 2 objemu do 1000 m3</t>
  </si>
  <si>
    <t>m3</t>
  </si>
  <si>
    <t>1906933882</t>
  </si>
  <si>
    <t xml:space="preserve">Poznámka k položce:
přiloha č.: F.2.1, F.2.2.2, F.2.2.3, F.2.5.1   
</t>
  </si>
  <si>
    <t>(52,5*1,0*2,53)+(246,5*1,155*2,69)</t>
  </si>
  <si>
    <t>898,688*0,2 'Přepočtené koeficientem množství</t>
  </si>
  <si>
    <t>8</t>
  </si>
  <si>
    <t>131201203</t>
  </si>
  <si>
    <t>Hloubení jam zapažených v hornině tř. 3 objemu do 5000 m3</t>
  </si>
  <si>
    <t>1436704944</t>
  </si>
  <si>
    <t>898,688*0,7 'Přepočtené koeficientem množství</t>
  </si>
  <si>
    <t>9</t>
  </si>
  <si>
    <t>131201209</t>
  </si>
  <si>
    <t>Příplatek za lepivost u hloubení jam zapažených v hornině tř. 3</t>
  </si>
  <si>
    <t>1469861984</t>
  </si>
  <si>
    <t>Poznámka k položce:
přiloha č.: F.2.1, F.2.2.2, F.2.2.3, F.2.5.1</t>
  </si>
  <si>
    <t>629,082*0,3 'Přepočtené koeficientem množství</t>
  </si>
  <si>
    <t>131301202</t>
  </si>
  <si>
    <t>Hloubení jam zapažených v hornině tř. 4 objemu do 1000 m3</t>
  </si>
  <si>
    <t>742765308</t>
  </si>
  <si>
    <t>898,688*0,1 'Přepočtené koeficientem množství</t>
  </si>
  <si>
    <t>11</t>
  </si>
  <si>
    <t>131301209</t>
  </si>
  <si>
    <t>Příplatek za lepivost u hloubení jam zapažených v hornině tř. 4</t>
  </si>
  <si>
    <t>1216041126</t>
  </si>
  <si>
    <t>89,869*0,3 'Přepočtené koeficientem množství</t>
  </si>
  <si>
    <t>12</t>
  </si>
  <si>
    <t>151201102</t>
  </si>
  <si>
    <t>Zřízení zátažného pažení a rozepření stěn rýh hl do 4 m</t>
  </si>
  <si>
    <t>1388805952</t>
  </si>
  <si>
    <t>Poznámka k položce:
přiloha č.: F.2.1, F.2.2.3, F.2.4, F.2.5.1</t>
  </si>
  <si>
    <t>((52,5*3,03)+(246,5*3,19))*2</t>
  </si>
  <si>
    <t>13</t>
  </si>
  <si>
    <t>151201112</t>
  </si>
  <si>
    <t>Odstranění zátažného pažení a rozepření stěn rýh hl do 4 m</t>
  </si>
  <si>
    <t>1768966752</t>
  </si>
  <si>
    <t>14</t>
  </si>
  <si>
    <t>161101102</t>
  </si>
  <si>
    <t>Svislé přemístění výkopku z horniny tř. 1 až 4 hl výkopu do 4 m</t>
  </si>
  <si>
    <t>1565058641</t>
  </si>
  <si>
    <t>Poznámka k položce:
přiloha č.: F.2.1, F.2.2.2, F.2.2.3,</t>
  </si>
  <si>
    <t>((52,5*1,0)+(241,5*1,155))*0,4</t>
  </si>
  <si>
    <t>((52,5*1,0)+(241,5*1,155))*0,1</t>
  </si>
  <si>
    <t>162701105</t>
  </si>
  <si>
    <t>Vodorovné přemístění do 10000 m výkopku/sypaniny z horniny tř. 1 až 4</t>
  </si>
  <si>
    <t>1964702650</t>
  </si>
  <si>
    <t>16</t>
  </si>
  <si>
    <t>171201201</t>
  </si>
  <si>
    <t>Uložení sypaniny na skládky</t>
  </si>
  <si>
    <t>1746382047</t>
  </si>
  <si>
    <t>17</t>
  </si>
  <si>
    <t>171201211</t>
  </si>
  <si>
    <t>Poplatek za uložení odpadu ze sypaniny na skládce (skládkovné)</t>
  </si>
  <si>
    <t>t</t>
  </si>
  <si>
    <t>-1855898926</t>
  </si>
  <si>
    <t>1064,404*1,91477 'Přepočtené koeficientem množství</t>
  </si>
  <si>
    <t>18</t>
  </si>
  <si>
    <t>174101101</t>
  </si>
  <si>
    <t>Zásyp jam, šachet rýh nebo kolem objektů sypaninou se zhutněním</t>
  </si>
  <si>
    <t>133419682</t>
  </si>
  <si>
    <t>(52,5*1,0*1,61)+(246,5*1,155*1,72)</t>
  </si>
  <si>
    <t>19</t>
  </si>
  <si>
    <t>M</t>
  </si>
  <si>
    <t>583441970</t>
  </si>
  <si>
    <t>štěrkodrť frakce 0-63</t>
  </si>
  <si>
    <t>-1788843820</t>
  </si>
  <si>
    <t>574,222*1,91477 'Přepočtené koeficientem množství</t>
  </si>
  <si>
    <t>20</t>
  </si>
  <si>
    <t>175101101</t>
  </si>
  <si>
    <t>Obsypání potrubí bez prohození sypaniny z hornin tř. 1 až 4 uloženým do 3 m od kraje výkopu</t>
  </si>
  <si>
    <t>2003493864</t>
  </si>
  <si>
    <t>(52,5*1,0*0,55)+(246,5*1,155*0,6)</t>
  </si>
  <si>
    <t>583373030</t>
  </si>
  <si>
    <t>štěrkopísek frakce 0-8</t>
  </si>
  <si>
    <t>902437618</t>
  </si>
  <si>
    <t>199,7*1,91477 'Přepočtené koeficientem množství</t>
  </si>
  <si>
    <t>Zakládání</t>
  </si>
  <si>
    <t>22</t>
  </si>
  <si>
    <t>213311121</t>
  </si>
  <si>
    <t>Polštáře zhutněné pod betonové lože ze strusky</t>
  </si>
  <si>
    <t>-266681984</t>
  </si>
  <si>
    <t>Poznámka k položce:
přiloha č.: F.2.1, F.2.2.2, F.2.2.3, F.2.5.2,</t>
  </si>
  <si>
    <t>((52,5*1,0)+(246,5*1,155))*0,2</t>
  </si>
  <si>
    <t>Vodorovné konstrukce</t>
  </si>
  <si>
    <t>23</t>
  </si>
  <si>
    <t>452312131</t>
  </si>
  <si>
    <t>Sedlové lože z betonu prostého tř. C 12/15 otevřený výkop</t>
  </si>
  <si>
    <t>-1270205168</t>
  </si>
  <si>
    <t>Poznámka k položce:
přiloha č.: F.2.1, F.2.2.2, F.2.2.3, F.2.4,</t>
  </si>
  <si>
    <t>((52,5*1,0)+(246,5*1,155))*0,17</t>
  </si>
  <si>
    <t>Komunikace pozemní</t>
  </si>
  <si>
    <t>24</t>
  </si>
  <si>
    <t>564851111</t>
  </si>
  <si>
    <t>Podklad ze štěrkodrtě ŠD tl 150 mm - chodník dlažba</t>
  </si>
  <si>
    <t>1137041250</t>
  </si>
  <si>
    <t>Poznámka k položce:
přiloha č.: F.2.1, F.2.2.1, F.2.2.2, F.2.2.3,</t>
  </si>
  <si>
    <t>5*1,155</t>
  </si>
  <si>
    <t>25</t>
  </si>
  <si>
    <t>564851114</t>
  </si>
  <si>
    <t>Podklad ze štěrkodrtě ŠD tl 180 mm - ul. Čapkova</t>
  </si>
  <si>
    <t>620747650</t>
  </si>
  <si>
    <t>129*1,155</t>
  </si>
  <si>
    <t>26</t>
  </si>
  <si>
    <t>565145111</t>
  </si>
  <si>
    <t>Asfaltový beton vrstva podkladní ACP 16 (obalované kamenivo OKS) tl 60 mm š do 3 m - ul. Čapkova</t>
  </si>
  <si>
    <t>-1177264533</t>
  </si>
  <si>
    <t>27</t>
  </si>
  <si>
    <t>565165112</t>
  </si>
  <si>
    <t>Asfaltový beton vrstva podkladní ACP 16 (obalované kamenivo OKS) tl 90 mm š do 3 m - ul. Čapkova</t>
  </si>
  <si>
    <t>-997478310</t>
  </si>
  <si>
    <t>28</t>
  </si>
  <si>
    <t>5771441311</t>
  </si>
  <si>
    <t>Asfaltový beton vrstva obrusná ACO 11 (ABS) tř. I tl 50 mm š do 3 m asfaltu - ul. Čapkova</t>
  </si>
  <si>
    <t>-768226974</t>
  </si>
  <si>
    <t>129*2,155</t>
  </si>
  <si>
    <t>29</t>
  </si>
  <si>
    <t>5771661311</t>
  </si>
  <si>
    <t>Asfaltový beton vrstva ložní ACL 22 (ABVH) tl 70 mm š do 3 m asfaltu - ul. Čapkova</t>
  </si>
  <si>
    <t>2010515020</t>
  </si>
  <si>
    <t>129*1,655</t>
  </si>
  <si>
    <t>30</t>
  </si>
  <si>
    <t>581111311-S</t>
  </si>
  <si>
    <t>Provizorní kryt cementobetonový vozovek tl 100 mm</t>
  </si>
  <si>
    <t>-1341422874</t>
  </si>
  <si>
    <t>(52,5*2,0)+(241,5*2,155)</t>
  </si>
  <si>
    <t>31</t>
  </si>
  <si>
    <t>565155111</t>
  </si>
  <si>
    <t>Asfaltový beton vrstva podkladní ACP 16 (obalované kamenivo OKS) tl 70 mm š do 3 m - místní kom.</t>
  </si>
  <si>
    <t>898150251</t>
  </si>
  <si>
    <t>(52,5*1,0)+(112,5*1,155)</t>
  </si>
  <si>
    <t>32</t>
  </si>
  <si>
    <t>577144131</t>
  </si>
  <si>
    <t>Asfaltový beton vrstva obrusná ACO 11 (ABS) tř. I tl 50 mm š do 3 m asfaltu - místní kom.</t>
  </si>
  <si>
    <t>1767824244</t>
  </si>
  <si>
    <t>(52,5*2,0)+(112,5*2,155)</t>
  </si>
  <si>
    <t>33</t>
  </si>
  <si>
    <t>59621111-S</t>
  </si>
  <si>
    <t>Kladení dlažby, doplnění materiálu stávající dlažby - 20%</t>
  </si>
  <si>
    <t>1112406957</t>
  </si>
  <si>
    <t>34</t>
  </si>
  <si>
    <t>599141111</t>
  </si>
  <si>
    <t>Vyplnění spár mezi silničními dílci živičnou zálivkou</t>
  </si>
  <si>
    <t>m</t>
  </si>
  <si>
    <t>1885095094</t>
  </si>
  <si>
    <t>(52,5+1,0)*2+(241,5+1,155)*2</t>
  </si>
  <si>
    <t>Trubní vedení</t>
  </si>
  <si>
    <t>35</t>
  </si>
  <si>
    <t>831362121</t>
  </si>
  <si>
    <t>Montáž potrubí z trub kameninových hrdlových s integrovaným těsněním výkop sklon do 20 % DN 250</t>
  </si>
  <si>
    <t>-2094854944</t>
  </si>
  <si>
    <t>52,5</t>
  </si>
  <si>
    <t>36</t>
  </si>
  <si>
    <t>597107020</t>
  </si>
  <si>
    <t>trouba kameninová glazovaná pouze uvnitř DN250mm L2,50m spojovací systém C Třida 160</t>
  </si>
  <si>
    <t>-1844505371</t>
  </si>
  <si>
    <t>52,5*1,015 'Přepočtené koeficientem množství</t>
  </si>
  <si>
    <t>37</t>
  </si>
  <si>
    <t>831372121</t>
  </si>
  <si>
    <t>Montáž potrubí z trub kameninových hrdlových s integrovaným těsněním výkop sklon do 20 % DN 300</t>
  </si>
  <si>
    <t>-1957841724</t>
  </si>
  <si>
    <t>246,5</t>
  </si>
  <si>
    <t>38</t>
  </si>
  <si>
    <t>597107110</t>
  </si>
  <si>
    <t>trouba kameninová glazovaná DN300mm L2,50m spojovací systém C Třída 160</t>
  </si>
  <si>
    <t>503838216</t>
  </si>
  <si>
    <t>246,5*1,015 'Přepočtené koeficientem množství</t>
  </si>
  <si>
    <t>39</t>
  </si>
  <si>
    <t>894401211-S.1</t>
  </si>
  <si>
    <t>Zřízení kanalizačních šachet z betonových dílců</t>
  </si>
  <si>
    <t>kpl</t>
  </si>
  <si>
    <t>488272194</t>
  </si>
  <si>
    <t>Poznámka k položce:
přiloha č.: F.2.1, F.2.2.1, F.2.2.2, F.2.2.4,</t>
  </si>
  <si>
    <t>40</t>
  </si>
  <si>
    <t>592243370-S</t>
  </si>
  <si>
    <t>dno betonové šachty kanalizační přímé TBZ-Q.1 100/60 V max. 40 100/60x40 cm, včet. čedič. segmentů provedení žlabu a nástupnice</t>
  </si>
  <si>
    <t>kus</t>
  </si>
  <si>
    <t>-2124619275</t>
  </si>
  <si>
    <t>Poznámka k položce:
přiloha č.: F.2.2.2, F.2.2.4.a,</t>
  </si>
  <si>
    <t>41</t>
  </si>
  <si>
    <t>592243380</t>
  </si>
  <si>
    <t>dno betonové šachty kanalizační přímé TBZ-Q.1 100/80 V max. 50 100/80x50 cm, včet. čedič. segmentů provedení žlabu a nástupnice</t>
  </si>
  <si>
    <t>1736741329</t>
  </si>
  <si>
    <t>42</t>
  </si>
  <si>
    <t>592243050</t>
  </si>
  <si>
    <t>skruž betonová šachetní TBS-Q.1 100/25 D100x25x12 cm</t>
  </si>
  <si>
    <t>160649838</t>
  </si>
  <si>
    <t>43</t>
  </si>
  <si>
    <t>592243060</t>
  </si>
  <si>
    <t>skruž betonová šachetní TBS-Q.1 100/50 D100x50x12 cm</t>
  </si>
  <si>
    <t>-530644323</t>
  </si>
  <si>
    <t>44</t>
  </si>
  <si>
    <t>592243070</t>
  </si>
  <si>
    <t>skruž betonová šachetní TBS-Q.1 100/100 D100x100x12 cm</t>
  </si>
  <si>
    <t>-1518012295</t>
  </si>
  <si>
    <t>45</t>
  </si>
  <si>
    <t>592243120</t>
  </si>
  <si>
    <t>konus šachetní betonový TBR-Q.1 100-63/58/12 KPS 100x62,5x58 cm</t>
  </si>
  <si>
    <t>1519430702</t>
  </si>
  <si>
    <t>46</t>
  </si>
  <si>
    <t>592243230-S1</t>
  </si>
  <si>
    <t>prstenec šachetní betonový vyrovnávací TBW-Q.1 63/12 62,5 x 12 x 12 cm</t>
  </si>
  <si>
    <t>1475120696</t>
  </si>
  <si>
    <t>47</t>
  </si>
  <si>
    <t>592243230</t>
  </si>
  <si>
    <t>prstenec šachetní betonový vyrovnávací TBW-Q.1 63/10 62,5 x 12 x 10 cm</t>
  </si>
  <si>
    <t>213026857</t>
  </si>
  <si>
    <t>48</t>
  </si>
  <si>
    <t>592243200</t>
  </si>
  <si>
    <t>prstenec šachetní betonový vyrovnávací TBW-Q.1 63/6 62,5 x 12 x 6 cm</t>
  </si>
  <si>
    <t>540670519</t>
  </si>
  <si>
    <t>49</t>
  </si>
  <si>
    <t>899104111</t>
  </si>
  <si>
    <t>Osazení poklopů litinových nebo ocelových včetně rámů hmotnosti nad 150 kg</t>
  </si>
  <si>
    <t>1291273255</t>
  </si>
  <si>
    <t>Poznámka k položce:
přiloha č.: F.2.1, F.2.2.2, F.2.2.4.a, F.2.2.4.b</t>
  </si>
  <si>
    <t>50</t>
  </si>
  <si>
    <t>286619350</t>
  </si>
  <si>
    <t>poklop litinový DN 600 D400</t>
  </si>
  <si>
    <t>2078466907</t>
  </si>
  <si>
    <t>51</t>
  </si>
  <si>
    <t>89440121-S1</t>
  </si>
  <si>
    <t>Zřízení atypické kanalizační šachty RŠ4 z železobetonových prefabrikovaných dílců těsněných pryžovými segmenty z betonu min. C35/45, vč. podkladní desky, štěrkopísk. podsypu</t>
  </si>
  <si>
    <t>52371944</t>
  </si>
  <si>
    <t>Poznámka k položce:
přiloha č.: F.2.1, F.2.2.1, F.2.2.2, F.2.2.4.b</t>
  </si>
  <si>
    <t>52</t>
  </si>
  <si>
    <t>59224338-S1</t>
  </si>
  <si>
    <t xml:space="preserve">dno a stěny betonové kanalizační šachty RŠ4 - TBZ 130/130/242, tl. stěny 15 cm, včet. kynety, čedič. obložení ( čedič. segmentů provedení žlabu a nástupnice), stupadla </t>
  </si>
  <si>
    <t>680442377</t>
  </si>
  <si>
    <t>53</t>
  </si>
  <si>
    <t>5922431-S1</t>
  </si>
  <si>
    <t>stropní deska betonové kanalizační šachty RŠ4 - TZK 130/130/20</t>
  </si>
  <si>
    <t>2106303697</t>
  </si>
  <si>
    <t>Ostatní konstrukce a práce, bourání</t>
  </si>
  <si>
    <t>54</t>
  </si>
  <si>
    <t>919726122</t>
  </si>
  <si>
    <t>Geotextilie pro ochranu, separaci a filtraci netkaná měrná hmotnost do 300 g/m2</t>
  </si>
  <si>
    <t>1050104096</t>
  </si>
  <si>
    <t>(52,5*2,2)+(246,5*2,355)</t>
  </si>
  <si>
    <t>55</t>
  </si>
  <si>
    <t>9197261-S5</t>
  </si>
  <si>
    <t>Zajištění betonového sloupu silového nadzemního vedení - 5 ks pilot, hloubka 3,6 m</t>
  </si>
  <si>
    <t>-1192396471</t>
  </si>
  <si>
    <t>Poznámka k položce:
přiloha č.: F.2.1, F.2.2.1, F.2.2.2, F.2.4, F.2.5.1,</t>
  </si>
  <si>
    <t>56</t>
  </si>
  <si>
    <t>9197261-S6</t>
  </si>
  <si>
    <t xml:space="preserve">Zajištění stávajícího oplocení pozemku parc. č. 1164/7 </t>
  </si>
  <si>
    <t>1982163209</t>
  </si>
  <si>
    <t>57</t>
  </si>
  <si>
    <t>9197261-S7</t>
  </si>
  <si>
    <t>Napojení stoky DN 300, resp. přepojení na stávající kanalizaci ( do šachty) odvrtáním</t>
  </si>
  <si>
    <t>-1694707712</t>
  </si>
  <si>
    <t>Poznámka k položce:
přiloha č.: F.2.1, F.2.2.1, F.2.2.2, F.2.2.4.c</t>
  </si>
  <si>
    <t>58</t>
  </si>
  <si>
    <t>919735112</t>
  </si>
  <si>
    <t>Řezání stávajícího živičného krytu hl do 100 mm</t>
  </si>
  <si>
    <t>-1698006094</t>
  </si>
  <si>
    <t>(52,5+1,0)*2+(241,5+31,0+1,155+1,155)*2</t>
  </si>
  <si>
    <t>99</t>
  </si>
  <si>
    <t>Přesun hmot a manipulace se sutí</t>
  </si>
  <si>
    <t>59</t>
  </si>
  <si>
    <t>997221561</t>
  </si>
  <si>
    <t>Vodorovná doprava suti z kusových materiálů do 1 km</t>
  </si>
  <si>
    <t>-1836714697</t>
  </si>
  <si>
    <t>60</t>
  </si>
  <si>
    <t>997221569</t>
  </si>
  <si>
    <t>Příplatek ZKD 1 km u vodorovné dopravy suti z kusových materiálů</t>
  </si>
  <si>
    <t>1532072621</t>
  </si>
  <si>
    <t>268,178*9 'Přepočtené koeficientem množství</t>
  </si>
  <si>
    <t>61</t>
  </si>
  <si>
    <t>997221611</t>
  </si>
  <si>
    <t>Nakládání suti na dopravní prostředky pro vodorovnou dopravu</t>
  </si>
  <si>
    <t>-548956829</t>
  </si>
  <si>
    <t>62</t>
  </si>
  <si>
    <t>997221845</t>
  </si>
  <si>
    <t>Poplatek za uložení odpadu z asfaltových povrchů na skládce (skládkovné)</t>
  </si>
  <si>
    <t>-967498910</t>
  </si>
  <si>
    <t>((52,5*1,0)+(241,5*1,155))*0,1*(1,69*1,1*1,03)</t>
  </si>
  <si>
    <t>63</t>
  </si>
  <si>
    <t>997221855</t>
  </si>
  <si>
    <t>Poplatek za uložení odpadu z kameniva na skládce (skládkovné)</t>
  </si>
  <si>
    <t>606642523</t>
  </si>
  <si>
    <t>((52,5*1,0)+(241,5*1,155))*0,4*(1,69*1,1*1,03)</t>
  </si>
  <si>
    <t>64</t>
  </si>
  <si>
    <t>998225111-S</t>
  </si>
  <si>
    <t>Přesun hmot</t>
  </si>
  <si>
    <t>-1933344177</t>
  </si>
  <si>
    <t>Práce a dodávky M</t>
  </si>
  <si>
    <t>23-M</t>
  </si>
  <si>
    <t>Montáže potrubí</t>
  </si>
  <si>
    <t>65</t>
  </si>
  <si>
    <t>230170005</t>
  </si>
  <si>
    <t>Zkoušky vodotěsnosti potrubí - příprava DN do 350, provedení v rozsahu 100 % délky potrubí, včetně šachet ( dle ČSN 75 6909)</t>
  </si>
  <si>
    <t>sada</t>
  </si>
  <si>
    <t>-1815569608</t>
  </si>
  <si>
    <t>Poznámka k položce:
přiloha č.: F.2.1, F.2.2.1, F.2.2.2, F.2.2.4</t>
  </si>
  <si>
    <t>66</t>
  </si>
  <si>
    <t>230170015</t>
  </si>
  <si>
    <t>Zkoušky těsnosti potrubí - zkouška DN do 350, provedení v rozsahu 100 % délky potrubí, včetně šachet ( dle ČSN 75 6909)</t>
  </si>
  <si>
    <t>69774906</t>
  </si>
  <si>
    <t>52,5+246,5</t>
  </si>
  <si>
    <t>01.2 - SO 01.2 kanalizační stoka Ra2</t>
  </si>
  <si>
    <t xml:space="preserve">Poznámka k položce:
příloha č.: F.2.1, F.2.2.1, F.2.2.2, F.2.2.3   
</t>
  </si>
  <si>
    <t>(230,5*1,485)+(9,5*1,610)</t>
  </si>
  <si>
    <t xml:space="preserve">Poznámka k položce:
příloha č.: F.2.1, F.2.2.2, F.2.2.3, F.2.5.1
</t>
  </si>
  <si>
    <t>((230,5*1,485*2,18)+(9,5*1,610*1,83))*0,2</t>
  </si>
  <si>
    <t xml:space="preserve">Poznámka k položce:
příloha č.: F.2.1, F.2.2.2, F.2.2.3, F.2.5.1 </t>
  </si>
  <si>
    <t>((230,5*1,485*2,18)+(9,5*1,610*1,83))*0,7</t>
  </si>
  <si>
    <t>Poznámka k položce:
příloha č.: F.2.1, F.2.2.2, F.2.2.3, F.2.5.1</t>
  </si>
  <si>
    <t>((230,5*1,485*2,18)+(9,5*1,610*1,83))*0,1</t>
  </si>
  <si>
    <t>Poznámka k položce:
příloha č.: F.2.1, F.2.2.3, F.2.4, F.2.5.1</t>
  </si>
  <si>
    <t>((230,5*2,68)+(9,5*2,33))*2</t>
  </si>
  <si>
    <t>Poznámka k položce:
příloha č.: F.2.1, F.2.2.2, F.2.2.3</t>
  </si>
  <si>
    <t>(230,5*1,485*2,18)+(9,5*1,610*1,83)</t>
  </si>
  <si>
    <t>((230,5*1,485)+(9,5*1,610))*0,4</t>
  </si>
  <si>
    <t>((230,5*1,485)+(9,5*1,610))*0,1</t>
  </si>
  <si>
    <t>952,982*1,91477 'Přepočtené koeficientem množství</t>
  </si>
  <si>
    <t>974410180</t>
  </si>
  <si>
    <t>(230,5*1,485*1,11)+(9,5*1,610*0,66)</t>
  </si>
  <si>
    <t>-2054049391</t>
  </si>
  <si>
    <t>390,039*1,91477 'Přepočtené koeficientem množství</t>
  </si>
  <si>
    <t>(230,5*1,485*0,7)+(9,5*1,610*0,8)</t>
  </si>
  <si>
    <t>251,841*1,91477 'Přepočtené koeficientem množství</t>
  </si>
  <si>
    <t>Poznámka k položce:
příloha č.: F.2.1, F.2.2.2, F.2.2.3, F.2.5.2</t>
  </si>
  <si>
    <t>((230,5*1,485)+(9,5*1,610))*0,2</t>
  </si>
  <si>
    <t>Poznámka k položce:
příloha č.: F.2.1, F.2.2.2, F.2.2.3, F.2.4</t>
  </si>
  <si>
    <t>((230,5*1,485)+(9,5*1,610))*0,17</t>
  </si>
  <si>
    <t>Poznámka k položce:
příloha č.: F.2.1, F.2.2.1, F.2.2.2, F.2.2.3</t>
  </si>
  <si>
    <t>(230,5*2,485)+(9,5*2,610)</t>
  </si>
  <si>
    <t>(230,5+1,485)*2+(9,5+1,610)*2</t>
  </si>
  <si>
    <t>831392121</t>
  </si>
  <si>
    <t>Montáž potrubí z trub kameninových hrdlových s integrovaným těsněním výkop sklon do 20 % DN 400</t>
  </si>
  <si>
    <t>543924616</t>
  </si>
  <si>
    <t>230,5</t>
  </si>
  <si>
    <t>597107010</t>
  </si>
  <si>
    <t>trouba kameninová glazovaná DN400mm L2,50m spojovací systém C Třída 160</t>
  </si>
  <si>
    <t>-164539379</t>
  </si>
  <si>
    <t>230,5*1,015 'Přepočtené koeficientem množství</t>
  </si>
  <si>
    <t>831422121</t>
  </si>
  <si>
    <t>Montáž potrubí z trub kameninových hrdlových s integrovaným těsněním výkop sklon do 20 % DN 500</t>
  </si>
  <si>
    <t>-1235697159</t>
  </si>
  <si>
    <t>9,5</t>
  </si>
  <si>
    <t>597107090</t>
  </si>
  <si>
    <t>trouba kameninová glazovaná DN500mm L2,50m spojovací systém C Třída 160</t>
  </si>
  <si>
    <t>912156150</t>
  </si>
  <si>
    <t>9,5*1,015 'Přepočtené koeficientem množství</t>
  </si>
  <si>
    <t>1644074415</t>
  </si>
  <si>
    <t>Poznámka k položce:
příloha č.: F.2.1, F.2.2.1, F.2.2.2, F.2.2.4</t>
  </si>
  <si>
    <t>-546322394</t>
  </si>
  <si>
    <t>Poznámka k položce:
příloha č.: F.2.2.2, F.2.2.4.a</t>
  </si>
  <si>
    <t>1747089071</t>
  </si>
  <si>
    <t>1511478577</t>
  </si>
  <si>
    <t>-1612160580</t>
  </si>
  <si>
    <t>-257063235</t>
  </si>
  <si>
    <t>910847994</t>
  </si>
  <si>
    <t>-906220251</t>
  </si>
  <si>
    <t>592243210</t>
  </si>
  <si>
    <t>prstenec šachetní betonový vyrovnávací TBW-Q.1 63/8 62,5 x 12 x 8 cm</t>
  </si>
  <si>
    <t>1136138155</t>
  </si>
  <si>
    <t>385409633</t>
  </si>
  <si>
    <t>592243200-S1</t>
  </si>
  <si>
    <t>prstenec šachetní betonový vyrovnávací TBW-Q.1 63/4 62,5 x 12 x 4 cm</t>
  </si>
  <si>
    <t>1567913369</t>
  </si>
  <si>
    <t>Poznámka k položce:
příloha č.: F.2.1, F.2.2.2, F.2.2.4.a, F.2.2.4.b</t>
  </si>
  <si>
    <t>(230,5*2,685)+(9,5*2,810)</t>
  </si>
  <si>
    <t>Napojení, resp. přepojení na stávající kanalizaci</t>
  </si>
  <si>
    <t>Poznámka k položce:
příloha č.: F.2.1, F.2.2.1, F.2.2.2</t>
  </si>
  <si>
    <t>286,07*9 'Přepočtené koeficientem množství</t>
  </si>
  <si>
    <t>((230,5*1,485)+(9,5*1,610))*0,1*(1,69*1,1*1,03)</t>
  </si>
  <si>
    <t>((230,5*1,485)+(9,5*1,610))*0,4*(1,69*1,1*1,03)</t>
  </si>
  <si>
    <t>230170006</t>
  </si>
  <si>
    <t>Zkoušky těsnosti potrubí - příprava DN do 500, provedení v rozsahu 100 % délky potrubí, včetně šachet ( dle ČSN 75 6909)</t>
  </si>
  <si>
    <t>-1249723654</t>
  </si>
  <si>
    <t>230170016</t>
  </si>
  <si>
    <t>Zkoušky těsnosti potrubí - zkouška DN do 500, provedení v rozsahu 100 % délky potrubí, včetně šachet ( dle ČSN 75 6909)</t>
  </si>
  <si>
    <t>836300513</t>
  </si>
  <si>
    <t>230,5+9,5</t>
  </si>
  <si>
    <t>01.3 - SO 01.3 kanalizační stoka Ra2-1</t>
  </si>
  <si>
    <t>(77,0*1,155)</t>
  </si>
  <si>
    <t>(31,0*1,155)</t>
  </si>
  <si>
    <t>(108,0*1,155*2,32)*0,2</t>
  </si>
  <si>
    <t>(108,0*1,155*2,32)*0,7</t>
  </si>
  <si>
    <t>(108,0*1,155*2,32)*0,1</t>
  </si>
  <si>
    <t>(108,0*2,72)*2</t>
  </si>
  <si>
    <t>(108,0*1,155*2,32)</t>
  </si>
  <si>
    <t>(31,0*1,155)*0,4</t>
  </si>
  <si>
    <t>(31,0*1,155)*0,1</t>
  </si>
  <si>
    <t>307,3*1,91477 'Přepočtené koeficientem množství</t>
  </si>
  <si>
    <t>(108,0*1,155*1,35)</t>
  </si>
  <si>
    <t>168,399*1,91477 'Přepočtené koeficientem množství</t>
  </si>
  <si>
    <t>(108,0*1,155*0,6)</t>
  </si>
  <si>
    <t>74,844*1,91477 'Přepočtené koeficientem množství</t>
  </si>
  <si>
    <t>(108,0*1,155)*0,2</t>
  </si>
  <si>
    <t>(108,0*1,155)*0,17</t>
  </si>
  <si>
    <t>77*1,155</t>
  </si>
  <si>
    <t>(31,0*2,155)</t>
  </si>
  <si>
    <t>(31,0+1,155)*2</t>
  </si>
  <si>
    <t>108,0</t>
  </si>
  <si>
    <t>108*1,015 'Přepočtené koeficientem množství</t>
  </si>
  <si>
    <t>1366560122</t>
  </si>
  <si>
    <t>-2116692736</t>
  </si>
  <si>
    <t>-394782673</t>
  </si>
  <si>
    <t>-202037855</t>
  </si>
  <si>
    <t>269594703</t>
  </si>
  <si>
    <t>-1152657977</t>
  </si>
  <si>
    <t>-1427393379</t>
  </si>
  <si>
    <t>434542864</t>
  </si>
  <si>
    <t>-846466280</t>
  </si>
  <si>
    <t>-1121487188</t>
  </si>
  <si>
    <t>(108,0*2,355)</t>
  </si>
  <si>
    <t xml:space="preserve">Zajištění betonového sloupu silového nadzemního vedení - 5 ks pilot, hloubka 3,5 m </t>
  </si>
  <si>
    <t>Poznámka k položce:
příloha č.: F.2.1, F.2.2.1, F.2.2.2, F.2.4, F.2.5.1</t>
  </si>
  <si>
    <t>(108,0+1,155)*2</t>
  </si>
  <si>
    <t>75,335*9 'Přepočtené koeficientem množství</t>
  </si>
  <si>
    <t>(31,0*1,155)*0,1*(1,69*1,1*1,03)</t>
  </si>
  <si>
    <t>(31,0*1,155)*0,4*(1,69*1,1*1,03)</t>
  </si>
  <si>
    <t>Zkoušky těsnosti potrubí - příprava DN do 350, provedení v rozsahu 100 % délky potrubí, včetně šachet ( dle ČSN 75 6909)</t>
  </si>
  <si>
    <t>02 - SO 01 Kanalizační přípojky</t>
  </si>
  <si>
    <t>01.1.1 - SO 01.1.1 přípojky navržené k přepojení v rámci výkopu kanalizace Ra1</t>
  </si>
  <si>
    <t>113107124</t>
  </si>
  <si>
    <t>Odstranění podkladu pl do 50 m2 z kameniva drceného tl 400 mm</t>
  </si>
  <si>
    <t>-1292314832</t>
  </si>
  <si>
    <t>Poznámka k položce:
příloha č.: F.2.1, F.2.2.1, F.2.2.3, F.2.2.6.b</t>
  </si>
  <si>
    <t>(1,2-1,155/2)*1,0 "UV01"</t>
  </si>
  <si>
    <t>(3,5-1,155/2)*1,0 "UV02"</t>
  </si>
  <si>
    <t>(0,7-1,155/2)*1,0 "KP1055"</t>
  </si>
  <si>
    <t>(1,2-1,155/2)*1,0 "KP1086"</t>
  </si>
  <si>
    <t>(0,9-1,155/2)*1,0 "UV03"</t>
  </si>
  <si>
    <t>(0,9-1,155/2)*1,0 "KP1370a"</t>
  </si>
  <si>
    <t>(0,8-1,155/2)*1,0 "KP1076"</t>
  </si>
  <si>
    <t>(1,1-1,0/2)*1,0 "KP1096a"</t>
  </si>
  <si>
    <t>(0,8-1,0/2)*1,0 "KP1023"</t>
  </si>
  <si>
    <t>(0,9-1,0/2)*1,0 "UV04"</t>
  </si>
  <si>
    <t>(0,9-1,0/2)*1,0 "KP1008a"</t>
  </si>
  <si>
    <t>(0,9-1,0/2)*1,0 "KP1022"</t>
  </si>
  <si>
    <t>(0,7-1,0/2)*1,0 "KP1008b"</t>
  </si>
  <si>
    <t>(0,8-1,0/2)*1,0 "KP1101a"</t>
  </si>
  <si>
    <t>(1,1-1,0/2)*1,0 "KP1026"</t>
  </si>
  <si>
    <t>(1,1-1,0/2)*1,0 "UV05"</t>
  </si>
  <si>
    <t>113107142</t>
  </si>
  <si>
    <t>Odstranění podkladu pl do 50 m2 živičných tl 100 mm</t>
  </si>
  <si>
    <t>1046003627</t>
  </si>
  <si>
    <t>131101201</t>
  </si>
  <si>
    <t>Hloubení jam zapažených v hornině tř. 1 a 2 objemu do 100 m3</t>
  </si>
  <si>
    <t>-1620866135</t>
  </si>
  <si>
    <t>Poznámka k položce:
příloha č.: F.2.1, F.2.2.1, F.2.2.2, F.2.2.3, F.2.2.6.b</t>
  </si>
  <si>
    <t>(1,2-1,155/2)*1,0*(2,69-0,475+0,125) "UV01"</t>
  </si>
  <si>
    <t>(3,5-1,155/2)*1,0*(2,59-0,475+0,125) "UV02"</t>
  </si>
  <si>
    <t>(0,7-1,155/2)*1,0*(2,96-0,475+0,125) "KP1055"</t>
  </si>
  <si>
    <t>(1,2-1,155/2)*1,0*(2,97-0,475+0,125) "KP1086"</t>
  </si>
  <si>
    <t>(0,9-1,155/2)*1,0*(3,04-0,475+0,125) "UV03"</t>
  </si>
  <si>
    <t>(0,9-1,155/2)*1,0*(3,04-0,475+0,125) "KP1370a"</t>
  </si>
  <si>
    <t>(0,8-1,155/2)*1,0*(3,05-0,475+0,125) "KP1076"</t>
  </si>
  <si>
    <t>(1,1-1,0/2)*1,0*(3,04-0,475+0,125) "KP1096a"</t>
  </si>
  <si>
    <t>(0,8-1,0/2)*1,0*(2,84-0,475+0,125) "KP1023"</t>
  </si>
  <si>
    <t>(0,9-1,0/2)*1,0*(2,76-0,475+0,125) "UV04"</t>
  </si>
  <si>
    <t>(0,9-1,0/2)*1,0*(2,73-0,475+0,125) "KP1008a"</t>
  </si>
  <si>
    <t>(0,9-1,0/2)*1,0*(2,52-0,475+0,125) "KP1022"</t>
  </si>
  <si>
    <t>(0,7-1,0/2)*1,0*(2,47-0,475+0,125) "KP1008b"</t>
  </si>
  <si>
    <t>(0,8-1,0/2)*1,0*(2,35-0,475+0,125) "KP1101a"</t>
  </si>
  <si>
    <t>(1,1-1,0/2)*1,0*(2,30-0,475+0,125) "KP1026"</t>
  </si>
  <si>
    <t>(1,1-1,0/2)*1,0*(2,30-0,475+0,125) "UV05"</t>
  </si>
  <si>
    <t>20,8*0,2 'Přepočtené koeficientem množství</t>
  </si>
  <si>
    <t>131201201</t>
  </si>
  <si>
    <t>Hloubení jam zapažených v hornině tř. 3 objemu do 100 m3</t>
  </si>
  <si>
    <t>-1453895352</t>
  </si>
  <si>
    <t>20,8*0,7 'Přepočtené koeficientem množství</t>
  </si>
  <si>
    <t>Poznámka k položce:
příloha č.: F.2.1, F.2.2.1, F.2.2.2, F.2.5.1</t>
  </si>
  <si>
    <t>14,56*0,3 'Přepočtené koeficientem množství</t>
  </si>
  <si>
    <t>131301201</t>
  </si>
  <si>
    <t>Hloubení jam zapažených v hornině tř. 4 objemu do 100 m3</t>
  </si>
  <si>
    <t>1892746104</t>
  </si>
  <si>
    <t>20,8*0,1 'Přepočtené koeficientem množství</t>
  </si>
  <si>
    <t>2,08*0,3 'Přepočtené koeficientem množství</t>
  </si>
  <si>
    <t>Poznámka k položce:
příloha č.: F.2.1, F.2.2.3, F.2.4, F.2.5.1, F.2.2.6.b</t>
  </si>
  <si>
    <t>(1,2-1,155/2)*(2,69-0,475+0,125)*2 "UV01"</t>
  </si>
  <si>
    <t>(3,5-1,155/2)*(2,59-0,475+0,125)*2 "UV02"</t>
  </si>
  <si>
    <t>(0,7-1,155/2)*(2,96-0,475+0,125)*2 "KP1055"</t>
  </si>
  <si>
    <t>(1,2-1,155/2)*(2,97-0,475+0,125)*2 "KP1086"</t>
  </si>
  <si>
    <t>(0,9-1,155/2)*(3,04-0,475+0,125)*2 "UV03"</t>
  </si>
  <si>
    <t>(0,9-1,155/2)*(3,04-0,475+0,125)*2 "KP1370a"</t>
  </si>
  <si>
    <t>(0,8-1,155/2)*(3,05-0,475+0,125)*2 "KP1076"</t>
  </si>
  <si>
    <t>(1,1-1,0/2)*(3,04-0,475+0,125)*2 "KP1096a"</t>
  </si>
  <si>
    <t>(0,8-1,0/2)*(2,84-0,475+0,125)*2 "KP1023"</t>
  </si>
  <si>
    <t>(0,9-1,0/2)*(2,76-0,475+0,125)*2 "UV04"</t>
  </si>
  <si>
    <t>(0,9-1,0/2)*(2,73-0,475+0,125)*2 "KP1008a"</t>
  </si>
  <si>
    <t>(0,9-1,0/2)*(2,52-0,475+0,125)*2 "KP1022"</t>
  </si>
  <si>
    <t>(0,7-1,0/2)*(2,47-0,475+0,125)*2 "KP1008b"</t>
  </si>
  <si>
    <t>(0,8-1,0/2)*(2,35-0,475+0,125)*2 "KP1101a"</t>
  </si>
  <si>
    <t>(1,1-1,0/2)*(2,30-0,475+0,125)*2 "KP1026"</t>
  </si>
  <si>
    <t>(1,1-1,0/2)*(2,30-0,475+0,125)*2 "UV05"</t>
  </si>
  <si>
    <t>Poznámka k položce:
příloha č.: F.2.1, F.2.2.2, F.2.2.3, F.2.2.6.b</t>
  </si>
  <si>
    <t>20,8*1,91477 'Přepočtené koeficientem množství</t>
  </si>
  <si>
    <t>(1,2-1,155/2)*1,0*(2,69-0,475-0,150-0,300-0,100) "UV01"</t>
  </si>
  <si>
    <t>(3,5-1,155/2)*1,0*(2,59-0,475-0,150-0,300-0,100) "UV02"</t>
  </si>
  <si>
    <t>(0,7-1,155/2)*1,0*(2,96-0,475-0,200-0,300-0,100) "KP1055"</t>
  </si>
  <si>
    <t>(1,2-1,155/2)*1,0*(2,97-0,475-0,200-0,300-0,100) "KP1086"</t>
  </si>
  <si>
    <t>(0,9-1,155/2)*1,0*(3,04-0,475-0,150-0,300-0,100) "UV03"</t>
  </si>
  <si>
    <t>(0,9-1,155/2)*1,0*(3,04-0,475-0,200-0,300-0,100) "KP1370a"</t>
  </si>
  <si>
    <t>(0,8-1,155/2)*1,0*(3,05-0,475-0,200-0,300-0,100) "KP1076"</t>
  </si>
  <si>
    <t>(1,1-1,0/2)*1,0*(3,04-0,475-0,200-0,300-0,100) "KP1096a"</t>
  </si>
  <si>
    <t>(0,8-1,0/2)*1,0*(2,84-0,475-0,200-0,300-0,100) "KP1023"</t>
  </si>
  <si>
    <t>(0,9-1,0/2)*1,0*(2,76-0,475-0,200-0,300-0,100) "UV04"</t>
  </si>
  <si>
    <t>(0,9-1,0/2)*1,0*(2,73-0,475-0,200-0,300-0,100) "KP1008a"</t>
  </si>
  <si>
    <t>(0,9-1,0/2)*1,0*(2,52-0,475-0,200-0,300-0,100) "KP1022"</t>
  </si>
  <si>
    <t>(0,7-1,0/2)*1,0*(2,47-0,475-0,200-0,300-0,100) "KP1008b"</t>
  </si>
  <si>
    <t>(0,8-1,0/2)*1,0*(2,35-0,475-0,200-0,300-0,100) "KP1101a"</t>
  </si>
  <si>
    <t>(1,1-1,0/2)*1,0*(2,30-0,475-0,200-0,300-0,100) "KP1026"</t>
  </si>
  <si>
    <t>(1,1-1,0/2)*1,0*(2,30-0,475-0,200-0,300-0,100) "UV05"</t>
  </si>
  <si>
    <t>14,499*1,91477 'Přepočtené koeficientem množství</t>
  </si>
  <si>
    <t>(1,2-1,155/2)*1,0*(0,150+0,300) "UV01"</t>
  </si>
  <si>
    <t>(3,5-1,155/2)*1,0*(0,150+0,300) "UV02"</t>
  </si>
  <si>
    <t>(0,7-1,155/2)*1,0*(0,200+0,300) "KP1055"</t>
  </si>
  <si>
    <t>(1,2-1,155/2)*1,0*(0,200+0,300) "KP1086"</t>
  </si>
  <si>
    <t>(0,9-1,155/2)*1,0*(0,150+0,300) "UV03"</t>
  </si>
  <si>
    <t>(0,9-1,155/2)*1,0*(0,200+0,300) "KP1370a"</t>
  </si>
  <si>
    <t>(0,8-1,155/2)*1,0*(0,200+0,300) "KP1076"</t>
  </si>
  <si>
    <t>(1,1-1,0/2)*1,0*(0,200+0,300) "KP1096a"</t>
  </si>
  <si>
    <t>(0,8-1,0/2)*1,0*(0,200+0,300) "KP1023"</t>
  </si>
  <si>
    <t>(0,9-1,0/2)*1,0*(0,200+0,300) "UV04"</t>
  </si>
  <si>
    <t>(0,9-1,0/2)*1,0*(0,200+0,300) "KP1008a"</t>
  </si>
  <si>
    <t>(0,9-1,0/2)*1,0*(0,200+0,300) "KP1022"</t>
  </si>
  <si>
    <t>(0,7-1,0/2)*1,0*(0,200+0,300) "KP1008b"</t>
  </si>
  <si>
    <t>(0,8-1,0/2)*1,0*(0,200+0,300) "KP1101a"</t>
  </si>
  <si>
    <t>(1,1-1,0/2)*1,0*(0,200+0,300) "KP1026"</t>
  </si>
  <si>
    <t>(1,1-1,0/2)*1,0*(0,200+0,300) "UV05"</t>
  </si>
  <si>
    <t>4,284*1,91477 'Přepočtené koeficientem množství</t>
  </si>
  <si>
    <t>Lože pod potrubí ze štěrkopísku 0-8</t>
  </si>
  <si>
    <t>(1,2-1,155/2)*1,0*(0,125) "UV01"</t>
  </si>
  <si>
    <t>(3,5-1,155/2)*1,0*(0,125) "UV02"</t>
  </si>
  <si>
    <t>(0,7-1,155/2)*1,0*(0,125) "KP1055"</t>
  </si>
  <si>
    <t>(1,2-1,155/2)*1,0*(0,125) "KP1086"</t>
  </si>
  <si>
    <t>(0,9-1,155/2)*1,0*(0,125) "UV03"</t>
  </si>
  <si>
    <t>(0,9-1,155/2)*1,0*(0,125) "KP1370a"</t>
  </si>
  <si>
    <t>(0,8-1,155/2)*1,0*(0,125) "KP1076"</t>
  </si>
  <si>
    <t>(1,1-1,0/2)*1,0*(0,125) "KP1096a"</t>
  </si>
  <si>
    <t>(0,8-1,0/2)*1,0*(0,125) "KP1023"</t>
  </si>
  <si>
    <t>(0,9-1,0/2)*1,0*(0,125) "UV04"</t>
  </si>
  <si>
    <t>(0,9-1,0/2)*1,0*(0,125) "KP1008a"</t>
  </si>
  <si>
    <t>(0,9-1,0/2)*1,0*(0,125) "KP1022"</t>
  </si>
  <si>
    <t>(0,7-1,0/2)*1,0*(0,125) "KP1008b"</t>
  </si>
  <si>
    <t>(0,8-1,0/2)*1,0*(0,125) "KP1101a"</t>
  </si>
  <si>
    <t>(1,1-1,0/2)*1,0*(0,125) "KP1026"</t>
  </si>
  <si>
    <t>(1,1-1,0/2)*1,0*(0,125) "UV05"</t>
  </si>
  <si>
    <t>(1,2-1,155/2)*(1,0+0,5+0,5) "UV01"</t>
  </si>
  <si>
    <t>(3,5-1,155/2)*(1,0+0,5+0,5) "UV02"</t>
  </si>
  <si>
    <t>(0,7-1,155/2)*(1,0+0,5+0,5) "KP1055"</t>
  </si>
  <si>
    <t>(1,2-1,155/2)*(1,0+0,5+0,5) "KP1086"</t>
  </si>
  <si>
    <t>(0,9-1,155/2)*(1,0+0,5+0,5) "UV03"</t>
  </si>
  <si>
    <t>(0,9-1,155/2)*(1,0+0,5+0,5) "KP1370a"</t>
  </si>
  <si>
    <t>(0,8-1,155/2)*(1,0+0,5+0,5) "KP1076"</t>
  </si>
  <si>
    <t>(1,1-1,0/2)*(1,0+0,5+0,5) "KP1096a"</t>
  </si>
  <si>
    <t>(0,8-1,0/2)*(1,0+0,5+0,5) "KP1023"</t>
  </si>
  <si>
    <t>(0,9-1,0/2)*(1,0+0,5+0,5) "UV04"</t>
  </si>
  <si>
    <t>(0,9-1,0/2)*(1,0+0,5+0,5) "KP1008a"</t>
  </si>
  <si>
    <t>(0,9-1,0/2)*(1,0+0,5+0,5) "KP1022"</t>
  </si>
  <si>
    <t>(0,7-1,0/2)*(1,0+0,5+0,5) "KP1008b"</t>
  </si>
  <si>
    <t>(0,8-1,0/2)*(1,0+0,5+0,5) "KP1101a"</t>
  </si>
  <si>
    <t>(1,1-1,0/2)*(1,0+0,5+0,5) "KP1026"</t>
  </si>
  <si>
    <t>(1,1-1,0/2)*(1,0+0,5+0,5) "UV05"</t>
  </si>
  <si>
    <t>(1,2-1,155/2)*(1,0) "UV01"</t>
  </si>
  <si>
    <t>(3,5-1,155/2)*(1,0) "UV02"</t>
  </si>
  <si>
    <t>(0,7-1,155/2)*(1,0) "KP1055"</t>
  </si>
  <si>
    <t>(1,2-1,155/2)*(1,0) "KP1086"</t>
  </si>
  <si>
    <t>(0,9-1,155/2)*(1,0) "UV03"</t>
  </si>
  <si>
    <t>(0,9-1,155/2)*(1,0) "KP1370a"</t>
  </si>
  <si>
    <t>(0,8-1,155/2)*(1,0) "KP1076"</t>
  </si>
  <si>
    <t>(1,1-1,0/2)*(1,0) "KP1096a"</t>
  </si>
  <si>
    <t>(0,8-1,0/2)*(1,0) "KP1023"</t>
  </si>
  <si>
    <t>(0,9-1,0/2)*(1,0) "UV04"</t>
  </si>
  <si>
    <t>(0,9-1,0/2)*(1,0) "KP1008a"</t>
  </si>
  <si>
    <t>(0,9-1,0/2)*(1,0) "KP1022"</t>
  </si>
  <si>
    <t>(0,7-1,0/2)*(1,0) "KP1008b"</t>
  </si>
  <si>
    <t>(0,8-1,0/2)*(1,0) "KP1101a"</t>
  </si>
  <si>
    <t>(1,1-1,0/2)*(1,0) "KP1026"</t>
  </si>
  <si>
    <t>(1,1-1,0/2)*(1,0) "UV05"</t>
  </si>
  <si>
    <t>2*(1,2-1,155/2)+(1,0+0,5+0,5) "UV01"</t>
  </si>
  <si>
    <t>2*(3,5-1,155/2)+(1,0+0,5+0,5) "UV02"</t>
  </si>
  <si>
    <t>2*(0,7-1,155/2)+(1,0+0,5+0,5) "KP1055"</t>
  </si>
  <si>
    <t>2*(1,2-1,155/2)+(1,0+0,5+0,5) "KP1086"</t>
  </si>
  <si>
    <t>2*(0,9-1,155/2)+(1,0+0,5+0,5) "UV03"</t>
  </si>
  <si>
    <t>2*(0,9-1,155/2)+(1,0+0,5+0,5) "KP1370a"</t>
  </si>
  <si>
    <t>2*(0,8-1,155/2)+(1,0+0,5+0,5) "KP1076"</t>
  </si>
  <si>
    <t>2*(1,1-1,0/2)+(1,0+0,5+0,5) "KP1096a"</t>
  </si>
  <si>
    <t>2*(0,8-1,0/2)+(1,0+0,5+0,5) "KP1023"</t>
  </si>
  <si>
    <t>2*(0,9-1,0/2)+(1,0+0,5+0,5) "UV04"</t>
  </si>
  <si>
    <t>2*(0,9-1,0/2)+(1,0+0,5+0,5) "KP1008a"</t>
  </si>
  <si>
    <t>2*(0,9-1,0/2)+(1,0+0,5+0,5) "KP1022"</t>
  </si>
  <si>
    <t>2*(0,7-1,0/2)+(1,0+0,5+0,5) "KP1008b"</t>
  </si>
  <si>
    <t>2*(0,8-1,0/2)+(1,0+0,5+0,5) "KP1101a"</t>
  </si>
  <si>
    <t>2*(1,1-1,0/2)+(1,0+0,5+0,5) "KP1026"</t>
  </si>
  <si>
    <t>2*(1,1-1,0/2)+(1,0+0,5+0,5) "UV05"</t>
  </si>
  <si>
    <t>831312121</t>
  </si>
  <si>
    <t>Montáž potrubí z trub kameninových hrdlových s integrovaným těsněním výkop sklon do 20 % DN 150</t>
  </si>
  <si>
    <t>-137058106</t>
  </si>
  <si>
    <t>Poznámka k položce:
příloha č.: F.2.1, F.2.2.1, F.2.2.2, F.2.2.6.b</t>
  </si>
  <si>
    <t>1,2+3,5+0,9+0,9+1,1</t>
  </si>
  <si>
    <t>597106320</t>
  </si>
  <si>
    <t>trouba kameninová glazovaná DN150mm, spojovací systém F</t>
  </si>
  <si>
    <t>1131751970</t>
  </si>
  <si>
    <t>7,6*1,015 'Přepočtené koeficientem množství</t>
  </si>
  <si>
    <t>831352121</t>
  </si>
  <si>
    <t>Montáž potrubí z trub kameninových hrdlových s integrovaným těsněním výkop sklon do 20 % DN 200</t>
  </si>
  <si>
    <t>-470261442</t>
  </si>
  <si>
    <t>0,7+1,2+0,9+0,8+1,1+0,8+0,9+0,9+0,7+0,8+1,1</t>
  </si>
  <si>
    <t>597106330</t>
  </si>
  <si>
    <t>trouba kameninová glazovaná DN200mm, spojovací systém F Třida 160</t>
  </si>
  <si>
    <t>1655119930</t>
  </si>
  <si>
    <t>9,9*1,015 'Přepočtené koeficientem množství</t>
  </si>
  <si>
    <t>837311221</t>
  </si>
  <si>
    <t>Montáž kameninových tvarovek odbočných s integrovaným těsněním otevřený výkop DN 150</t>
  </si>
  <si>
    <t>-921750741</t>
  </si>
  <si>
    <t>837351221</t>
  </si>
  <si>
    <t>Montáž kameninových tvarovek odbočných s integrovaným těsněním otevřený výkop DN 200</t>
  </si>
  <si>
    <t>450449620</t>
  </si>
  <si>
    <t>597118520</t>
  </si>
  <si>
    <t>ucpávka kameninová glazovaná DN150mm</t>
  </si>
  <si>
    <t>-30810008</t>
  </si>
  <si>
    <t>597118530</t>
  </si>
  <si>
    <t>ucpávka kameninová glazovaná DN200mm</t>
  </si>
  <si>
    <t>-175942372</t>
  </si>
  <si>
    <t>597117700</t>
  </si>
  <si>
    <t>odbočka kameninová glazovaná jednoduchá kolmá DN300/150</t>
  </si>
  <si>
    <t>-199694070</t>
  </si>
  <si>
    <t>597117730</t>
  </si>
  <si>
    <t>odbočka kameninová glazovaná jednoduchá kolmá DN300/200</t>
  </si>
  <si>
    <t>1904568571</t>
  </si>
  <si>
    <t>597117620</t>
  </si>
  <si>
    <t>odbočka kameninová glazovaná jednoduchá kolmá DN250/200</t>
  </si>
  <si>
    <t>-214436735</t>
  </si>
  <si>
    <t>597117600</t>
  </si>
  <si>
    <t>odbočka kameninová glazovaná jednoduchá kolmá DN250/150</t>
  </si>
  <si>
    <t>-1666543548</t>
  </si>
  <si>
    <t>597109840</t>
  </si>
  <si>
    <t>koleno kameninové glazované DN150mm - ( 15°-45°)</t>
  </si>
  <si>
    <t>-776867936</t>
  </si>
  <si>
    <t>597109860</t>
  </si>
  <si>
    <t>koleno kameninové glazované DN200mm - ( 15°-45°)</t>
  </si>
  <si>
    <t>-419967631</t>
  </si>
  <si>
    <t>7,169*9 'Přepočtené koeficientem množství</t>
  </si>
  <si>
    <t>230170014</t>
  </si>
  <si>
    <t>Zkoušky těsnosti potrubí - zkouška DN do 150</t>
  </si>
  <si>
    <t>-506814691</t>
  </si>
  <si>
    <t>2301700141</t>
  </si>
  <si>
    <t>Zkoušky těsnosti potrubí - zkouška DN 200</t>
  </si>
  <si>
    <t>1536189871</t>
  </si>
  <si>
    <t>01.1.2 - SO 01.1.2 nové kanalizační přípojky Ra1</t>
  </si>
  <si>
    <t xml:space="preserve">Poznámka k položce:
příloha č.: F.2.1, F.2.2.1, F.2.2.6.c   
</t>
  </si>
  <si>
    <t>(3,3-1,155/2)*1,0 "KP1370b"</t>
  </si>
  <si>
    <t>(1,2-1,0/2)*1,0 "KP1101b"</t>
  </si>
  <si>
    <t xml:space="preserve">Poznámka k položce:
příloha č.: F.2.1, F.2.2.1, F.2.2.2, F.2.2.6.c   
</t>
  </si>
  <si>
    <t>(3,3-1,155/2)*1,0*(3,05-0,475+0,125) "KP1370b"</t>
  </si>
  <si>
    <t>(1,2-1,0/2)*1,0*(2,38-0,475+0,125) "KP1101b"</t>
  </si>
  <si>
    <t>8,772*0,2 'Přepočtené koeficientem množství</t>
  </si>
  <si>
    <t>8,772*0,7 'Přepočtené koeficientem množství</t>
  </si>
  <si>
    <t xml:space="preserve">Poznámka k položce:
příloha č.: F.2.1, F.2.2.1, F.2.2.2, F.2.2.6.c, F.2.5.1   
</t>
  </si>
  <si>
    <t>6,14*0,3 'Přepočtené koeficientem množství</t>
  </si>
  <si>
    <t>8,772*0,1 'Přepočtené koeficientem množství</t>
  </si>
  <si>
    <t>0,877*0,3 'Přepočtené koeficientem množství</t>
  </si>
  <si>
    <t xml:space="preserve">Poznámka k položce:
příloha č.: F.2.1, F.2.2.3, F.2.4, F.2.5.1, F.2.2.6.c  
</t>
  </si>
  <si>
    <t>(3,3-1,155/2)*(3,05-0,475+0,125)*2 "KP1370b"</t>
  </si>
  <si>
    <t>(1,2-1,0/2)*(2,38-0,475+0,125)*2 "KP1101b"</t>
  </si>
  <si>
    <t xml:space="preserve">Poznámka k položce:
příloha č.: F.2.1, F.2.2.3, F.2.4, F.2.5.1, F.2.2.6.c
</t>
  </si>
  <si>
    <t>8,772*1,91477 'Přepočtené koeficientem množství</t>
  </si>
  <si>
    <t>(3,3-1,155/2)*1,0*(3,05-0,475-0,200-0,300-0,100) "KP1370b"</t>
  </si>
  <si>
    <t>(1,2-1,0/2)*1,0*(2,38-0,475-0,200-0,300-0,100) "KP1101b"</t>
  </si>
  <si>
    <t>6,291*1,91477 'Přepočtené koeficientem množství</t>
  </si>
  <si>
    <t>(3,3-1,155/2)*1,0*(0,200+0,300) "KP1370b"</t>
  </si>
  <si>
    <t>(1,2-1,0/2)*1,0*(0,200+0,300) "KP1101b"</t>
  </si>
  <si>
    <t>struskový obsyp</t>
  </si>
  <si>
    <t>1,261*1,91477 'Přepočtené koeficientem množství</t>
  </si>
  <si>
    <t>175101101.1</t>
  </si>
  <si>
    <t>Obsyp revizních šachet bez prohození sypaniny z hornin tř. 1 až 4 uloženým do 3 m od kraje výkopu</t>
  </si>
  <si>
    <t>-1589569599</t>
  </si>
  <si>
    <t>(3,14*0,5*0,5)-(3,14*0,2*0,2)*(0,200+0,300) "KP1370b"</t>
  </si>
  <si>
    <t>(3,14*0,5*0,5)-(3,14*0,2*0,2)*(0,200+0,300) "KP1101b"</t>
  </si>
  <si>
    <t>58337302S</t>
  </si>
  <si>
    <t>183116539</t>
  </si>
  <si>
    <t>1,444*1,91477 'Přepočtené koeficientem množství</t>
  </si>
  <si>
    <t>Lože pod potrubí a revizní šachty ze štěrkopísku 0-8</t>
  </si>
  <si>
    <t>(3,3-1,155/2)*1,0*(0,125) "KP1370b"</t>
  </si>
  <si>
    <t>(1,2-1,0/2)*1,0*(0,125) "KP1101b"</t>
  </si>
  <si>
    <t>(3,3-1,155/2)*(1,0+0,5+0,5) "KP1370b"</t>
  </si>
  <si>
    <t>(1,2-1,0/2)*(1,0+0,5+0,5) "KP1101b"</t>
  </si>
  <si>
    <t>(3,3-1,155/2)*(1,0) "KP1370b"</t>
  </si>
  <si>
    <t>(1,2-1,0/2)*(1,0) "KP1101b"</t>
  </si>
  <si>
    <t>2*(3,3-1,155/2)+(1,0+0,5+0,5) "KP1370b"</t>
  </si>
  <si>
    <t>2*(1,2-1,0/2)+(1,0+0,5+0,5) "KP1101b"</t>
  </si>
  <si>
    <t>871353121</t>
  </si>
  <si>
    <t>Montáž potrubí z kanalizačních trub z PVC otevřený výkop sklon do 20 % DN 200</t>
  </si>
  <si>
    <t>1186503307</t>
  </si>
  <si>
    <t>3,3+1,2</t>
  </si>
  <si>
    <t>2861185-R2</t>
  </si>
  <si>
    <t>Kanalizační plnostěnné plastové potrubí z PP hladkých trub, profil DN 200, s kruhovou tuhostí SN 16 dle DIN 16 961</t>
  </si>
  <si>
    <t>-357648911</t>
  </si>
  <si>
    <t>286115300</t>
  </si>
  <si>
    <t>přechodový kus ze stávajícího potrubí přípojky na plastové DN 200</t>
  </si>
  <si>
    <t>-535091829</t>
  </si>
  <si>
    <t>Nab-100</t>
  </si>
  <si>
    <t>Osazení revizní plastové šachty TEGRA 425, včetně dopravy</t>
  </si>
  <si>
    <t>-312803574</t>
  </si>
  <si>
    <t xml:space="preserve">Poznámka k položce:
příloha č.: F.2.1, F.2.2.1, F.2.2.6.c, F.2.2.6.f   
</t>
  </si>
  <si>
    <t>Nab-110</t>
  </si>
  <si>
    <t>TEGRA 425 - dno KG 200 přímé</t>
  </si>
  <si>
    <t>400481800</t>
  </si>
  <si>
    <t>Nab-120</t>
  </si>
  <si>
    <t>TEGRA 425 korug.roura 425/1500</t>
  </si>
  <si>
    <t>-1923667591</t>
  </si>
  <si>
    <t>Nab-121</t>
  </si>
  <si>
    <t>TEGRA 425 korug.roura 425/2000</t>
  </si>
  <si>
    <t>-225187494</t>
  </si>
  <si>
    <t>Nab-130</t>
  </si>
  <si>
    <t>teleskopický adaptér 425x375</t>
  </si>
  <si>
    <t>-348142266</t>
  </si>
  <si>
    <t xml:space="preserve">Poznámka k položce:
příloha č.: F.2.1, F.2.2.1, F.2.2.6.c, F.2.2.6.f   
</t>
  </si>
  <si>
    <t>Osazení poklopů litinových nebo ocelových včetně rámů, včetně dopravy</t>
  </si>
  <si>
    <t>-950483825</t>
  </si>
  <si>
    <t>55243444-S1</t>
  </si>
  <si>
    <t>poklop litinový 425/40t s teleskopem</t>
  </si>
  <si>
    <t>-1570521282</t>
  </si>
  <si>
    <t>2,738*9 'Přepočtené koeficientem množství</t>
  </si>
  <si>
    <t>Zkoušky těsnosti potrubí - zkouška DN 200 - včetně šachet</t>
  </si>
  <si>
    <t>01.1.3 - SO 01.1.3 přeložky stávajících kanalizačních přípojek vyvolaných stavbou Ra1</t>
  </si>
  <si>
    <t>1968005937</t>
  </si>
  <si>
    <t xml:space="preserve">Poznámka k položce:
příloha č.: F.2.1, F.2.2.1, F.2.2.6.d </t>
  </si>
  <si>
    <t>(4,5-1,155/2)*(1,0) "KP1117"</t>
  </si>
  <si>
    <t>(18,0-1,155/2)*(1,0) "KP1016"</t>
  </si>
  <si>
    <t>(16,0-1,0/2)*(1,0) "KP1096"</t>
  </si>
  <si>
    <t>(3,0-1,0/2)*(1,0) "KP1022"</t>
  </si>
  <si>
    <t>113107122</t>
  </si>
  <si>
    <t>Odstranění podkladu pl do 50 m2 z kameniva drceného tl 200 mm - chodník dlažba</t>
  </si>
  <si>
    <t>384912179</t>
  </si>
  <si>
    <t>(3,05-1,155/2)*(1,0) "KP1117"</t>
  </si>
  <si>
    <t>(3,10-1,155/2)*(1,0) "KP1016"</t>
  </si>
  <si>
    <t>(3,35-1,0/2)*(1,0) "KP1096"</t>
  </si>
  <si>
    <t>(3,25-1,0/2)*(1,0) "KP1022"</t>
  </si>
  <si>
    <t>113201112</t>
  </si>
  <si>
    <t>Vytrhání obrub silničních</t>
  </si>
  <si>
    <t>84406693</t>
  </si>
  <si>
    <t>1,0 "KP1117"</t>
  </si>
  <si>
    <t>1,0 "KP1016"</t>
  </si>
  <si>
    <t>1,0 "KP1096"</t>
  </si>
  <si>
    <t>1,0 "KP1022"</t>
  </si>
  <si>
    <t>4*1,1 'Přepočtené koeficientem množství</t>
  </si>
  <si>
    <t>121101102</t>
  </si>
  <si>
    <t>Sejmutí ornice tl. 250 mm s přemístěním na vzdálenost do 100 m</t>
  </si>
  <si>
    <t>-1932478547</t>
  </si>
  <si>
    <t>(29,95)*1,0*0,25 "KP1117"</t>
  </si>
  <si>
    <t>(15,90)*1,0*0,25 "KP1016"</t>
  </si>
  <si>
    <t>(12,65)*1,0*0,25 "KP1096"</t>
  </si>
  <si>
    <t>(25,75)*1,0*0,25 "KP1022"</t>
  </si>
  <si>
    <t xml:space="preserve">Poznámka k položce:
příloha č.: F.2.1, F.2.2.1, F.2.2.2, F.2.2.6.d </t>
  </si>
  <si>
    <t>(3,05-1,155/2)*1,0*(2,95-0,475+0,125)+(29,95+4,5)*1,0*(1,60-0,25) "KP1117"</t>
  </si>
  <si>
    <t>(3,10-1,155/2)*1,0*(2,97-0,475+0,125)+(15,90+18,00)*1,0*(1,60-0,25) "KP1016"</t>
  </si>
  <si>
    <t>(3,35-1,0/2)*1,0*(3,02-0,475+0,125)+(12,65+16,0)*1,0*(1,60-0,25) "KP1096"</t>
  </si>
  <si>
    <t>(3,25-1,0/2)*1,0*(2,73-0,475+0,125)+(25,75+3,0)*1,0*(1,60-0,25) "KP1022"</t>
  </si>
  <si>
    <t>196,955*0,2 'Přepočtené koeficientem množství</t>
  </si>
  <si>
    <t>131201202</t>
  </si>
  <si>
    <t>Hloubení jam zapažených v hornině tř. 3 objemu do 1000 m3</t>
  </si>
  <si>
    <t>410196096</t>
  </si>
  <si>
    <t>196,955*0,7 'Přepočtené koeficientem množství</t>
  </si>
  <si>
    <t xml:space="preserve">Poznámka k položce:
příloha č.: F.2.1, F.2.2.1, F.2.2.2, F.2.2.6.d, F.2.5.1 </t>
  </si>
  <si>
    <t>137,869*0,3 'Přepočtené koeficientem množství</t>
  </si>
  <si>
    <t>196,955*0,1 'Přepočtené koeficientem množství</t>
  </si>
  <si>
    <t>19,696*0,3 'Přepočtené koeficientem množství</t>
  </si>
  <si>
    <t xml:space="preserve">Poznámka k položce:
příloha č.: F.2.1, F.2.2.3, F.2.4, F.2.5.1, F.2.2.6.d </t>
  </si>
  <si>
    <t>((3,05-1,155/2)*(2,95-0,475+0,125)+(29,95+4,5)*(1,60))*2 "KP1117"</t>
  </si>
  <si>
    <t>((3,10-1,155/2)*(2,97-0,475+0,125)+(15,90+18,00)*(1,60))*2 "KP1016"</t>
  </si>
  <si>
    <t>((3,35-1,0/2)*(3,02-0,475+0,125)+(12,65+16,0)*(1,60))*2 "KP1096"</t>
  </si>
  <si>
    <t>((3,25-1,0/2)*(2,73-0,475+0,125)+(25,75+3,0)*(1,60))*2 "KP1022"</t>
  </si>
  <si>
    <t xml:space="preserve">Poznámka k položce:
příloha č.: F.2.1, F.2.2.1, F.2.2.6.d   </t>
  </si>
  <si>
    <t>196,955 "hloubení"</t>
  </si>
  <si>
    <t>-(29,95)*1,0*(1,60-0,25-0,200-0,300) "KP1117"</t>
  </si>
  <si>
    <t>-(15,90)*1,0*(1,60-0,25-0,200-0,300) "KP1016"</t>
  </si>
  <si>
    <t>-(12,65)*1,0*(1,60-0,25-0,200-0,300) "KP1096"</t>
  </si>
  <si>
    <t>-(25,75)*1,0*(1,60-0,25-0,200-0,300) "KP1022"</t>
  </si>
  <si>
    <t>125,341*1,91477 'Přepočtené koeficientem množství</t>
  </si>
  <si>
    <t>(3,05-1,155/2)*1,0*(2,95-0,475-0,200-0,300-0,100)+(29,95+4,5)*1,0*(1,60-0,25-0,200-0,300) "KP1117"</t>
  </si>
  <si>
    <t>(3,10-1,155/2)*1,0*(2,97-0,475-0,200-0,300-0,100)+(15,90+18,00)*1,0*(1,60-0,25-0,200-0,300) "KP1016"</t>
  </si>
  <si>
    <t>(3,35-1,0/2)*1,0*(3,02-0,475-0,200-0,300-0,100)+(12,65+16,0)*1,0*(1,60-0,25-0,200-0,300) "KP1096"</t>
  </si>
  <si>
    <t>(3,25-1,0/2)*1,0*(2,73-0,475-0,200-0,300-0,100)+(25,75+3,0)*1,0*(1,60-0,25-0,200-0,300) "KP1022"</t>
  </si>
  <si>
    <t>(3,05-1,155/2)*1,0*(2,95-0,475-0,200-0,300-0,100)+(4,5)*1,0*(1,60-0,25-0,200-0,300) "KP1117"</t>
  </si>
  <si>
    <t>(3,10-1,155/2)*1,0*(2,97-0,475-0,200-0,300-0,100)+(18,00)*1,0*(1,60-0,25-0,200-0,300) "KP1016"</t>
  </si>
  <si>
    <t>(3,35-1,0/2)*1,0*(3,02-0,475-0,200-0,300-0,100)+(16,0)*1,0*(1,60-0,25-0,200-0,300) "KP1096"</t>
  </si>
  <si>
    <t>(3,25-1,0/2)*1,0*(2,73-0,475-0,200-0,300-0,100)+(3,0)*1,0*(1,60-0,25-0,200-0,300) "KP1022"</t>
  </si>
  <si>
    <t>54,785*1,91477 'Přepočtené koeficientem množství</t>
  </si>
  <si>
    <t>(3,05-1,155/2)*1,0*(0,200+0,300)+(29,95+4,5)*1,0*(0,200+0,300) "KP1117"</t>
  </si>
  <si>
    <t>(3,10-1,155/2)*1,0*(0,200+0,300)+(15,90+18,00)*1,0*(0,200+0,300) "KP1016"</t>
  </si>
  <si>
    <t>(3,35-1,0/2)*1,0*(0,200+0,300)+(12,65+16,0)*1,0*(0,200+0,300) "KP1096"</t>
  </si>
  <si>
    <t>(3,25-1,0/2)*1,0*(0,200+0,300)+(25,75+3,0)*1,0*(0,200+0,300) "KP1022"</t>
  </si>
  <si>
    <t>68,172*1,91477 'Přepočtené koeficientem množství</t>
  </si>
  <si>
    <t>181301104</t>
  </si>
  <si>
    <t>Rozprostření ornice tl vrstvy do 250 mm pl do 500 m2 v rovině nebo ve svahu do 1:5</t>
  </si>
  <si>
    <t>366958729</t>
  </si>
  <si>
    <t>183405212</t>
  </si>
  <si>
    <t>Výsev trávníku hydroosevem</t>
  </si>
  <si>
    <t>-952680865</t>
  </si>
  <si>
    <t>005724700</t>
  </si>
  <si>
    <t>osivo směs travní krajinná - technická</t>
  </si>
  <si>
    <t>kg</t>
  </si>
  <si>
    <t>563721578</t>
  </si>
  <si>
    <t>21,064*0,035 'Přepočtené koeficientem množství</t>
  </si>
  <si>
    <t>(3,05-1,155/2)*1,0*(0,125)+(29,95+4,5)*1,0*(0,125) "KP1117"</t>
  </si>
  <si>
    <t>(3,10-1,155/2)*1,0*(0,125)+(15,90+18,00)*1,0*(0,125) "KP1016"</t>
  </si>
  <si>
    <t>(3,35-1,0/2)*1,0*(0,125)+(12,65+16,0)*1,0*(0,125) "KP1096"</t>
  </si>
  <si>
    <t>(3,25-1,0/2)*1,0*(0,125)+(25,75+3,0)*1,0*(0,125) "KP1022"</t>
  </si>
  <si>
    <t>1978701159</t>
  </si>
  <si>
    <t>Poznámka k položce:
příloha č.: F.2.1, F.2.2.1, F.2.2.6.d</t>
  </si>
  <si>
    <t>(3,05-1,155/2)*(1,0+0,5+0,5) "KP1117"</t>
  </si>
  <si>
    <t>(3,10-1,155/2)*(1,0+0,5+0,5) "KP1016"</t>
  </si>
  <si>
    <t>(3,35-1,0/2)*(1,0+0,5+0,5) "KP1096"</t>
  </si>
  <si>
    <t>(3,25-1,0/2)*(1,0+0,5+0,5) "KP1022"</t>
  </si>
  <si>
    <t>Kladení dlažby, doplnění materiálu stávající dlažby + 20%</t>
  </si>
  <si>
    <t>-1910927817</t>
  </si>
  <si>
    <t>39,346*1,2 'Přepočtené koeficientem množství</t>
  </si>
  <si>
    <t>2*(3,05-1,155/2)+(1,0+0,5+0,5) "KP1117"</t>
  </si>
  <si>
    <t>2*(3,10-1,155/2)+(1,0+0,5+0,5) "KP1016"</t>
  </si>
  <si>
    <t>2*(3,35-1,0/2)+(1,0+0,5+0,5) "KP1096"</t>
  </si>
  <si>
    <t>2*(3,25-1,0/2)+(1,0+0,5+0,5) "KP1022"</t>
  </si>
  <si>
    <t>37,5+37,0+32,0+32,0</t>
  </si>
  <si>
    <t>1724612770</t>
  </si>
  <si>
    <t>-910031006</t>
  </si>
  <si>
    <t>89481221-S2</t>
  </si>
  <si>
    <t>D+M Přepojení stávající splaškové kanalizace - provedeno za septikem, stávající septik nebude odstaven z provozu ( přepojení na stávající materiál přípojky pomocí přechodové spojky Flex-seal)</t>
  </si>
  <si>
    <t>-191873620</t>
  </si>
  <si>
    <t xml:space="preserve">Poznámka k položce:
příloha č.: F.2.1, F.2.2.1, F.2.2.6.d, F.2.2.6.f     </t>
  </si>
  <si>
    <t>-1760590896</t>
  </si>
  <si>
    <t>-20138484</t>
  </si>
  <si>
    <t>Nab-111</t>
  </si>
  <si>
    <t>TEGRA 425 - dno KG 200 90°</t>
  </si>
  <si>
    <t>-1069246843</t>
  </si>
  <si>
    <t>-2013884374</t>
  </si>
  <si>
    <t>-1398206429</t>
  </si>
  <si>
    <t>-522233837</t>
  </si>
  <si>
    <t>Nab-201</t>
  </si>
  <si>
    <t>Osazení revizní plastové šachty RŠ 315, včetně dopravy</t>
  </si>
  <si>
    <t>1995344212</t>
  </si>
  <si>
    <t>Nab-210</t>
  </si>
  <si>
    <t>RŠ 315 - dno PP KG 200 přímá T1</t>
  </si>
  <si>
    <t>-149498531</t>
  </si>
  <si>
    <t>Nab-211</t>
  </si>
  <si>
    <t>RŠ 315 - dno PP KG 200 pravý přítok T3</t>
  </si>
  <si>
    <t>442202256</t>
  </si>
  <si>
    <t>Nab-212</t>
  </si>
  <si>
    <t>RŠ 315 - dno PP KG 200 levý přítok T4</t>
  </si>
  <si>
    <t>48828000</t>
  </si>
  <si>
    <t>Nab-220</t>
  </si>
  <si>
    <t>RŠ 315 - korug.roura 315/1250</t>
  </si>
  <si>
    <t>607112532</t>
  </si>
  <si>
    <t>Nab-221</t>
  </si>
  <si>
    <t>RŠ 315 - korug.roura 315/2000</t>
  </si>
  <si>
    <t>1814176075</t>
  </si>
  <si>
    <t>Nab-230</t>
  </si>
  <si>
    <t>teleskopický adaptér 315/375</t>
  </si>
  <si>
    <t>473694609</t>
  </si>
  <si>
    <t>Osazení poklopů litinových, ocelových nebo plastových včetně rámů, včetně dopravy</t>
  </si>
  <si>
    <t>-1955575000</t>
  </si>
  <si>
    <t>-1361170785</t>
  </si>
  <si>
    <t>55243444-S2</t>
  </si>
  <si>
    <t>poklop litinový 425/12,5 t</t>
  </si>
  <si>
    <t>-824133994</t>
  </si>
  <si>
    <t>55243444-S3</t>
  </si>
  <si>
    <t>poklop PP 425/1,5 t</t>
  </si>
  <si>
    <t>-1840305021</t>
  </si>
  <si>
    <t>55243444-S13</t>
  </si>
  <si>
    <t>poklop PVC 315/1,5t s teleskopem</t>
  </si>
  <si>
    <t>-1245374992</t>
  </si>
  <si>
    <t>55243444-S12</t>
  </si>
  <si>
    <t>poklop litinový 315/12,5 t čtverec do teleskopu</t>
  </si>
  <si>
    <t>-1042790274</t>
  </si>
  <si>
    <t>55243444-S20</t>
  </si>
  <si>
    <t>těsnění</t>
  </si>
  <si>
    <t>-1726823124</t>
  </si>
  <si>
    <t>113</t>
  </si>
  <si>
    <t xml:space="preserve">Očištění a zpětná montáž obrubníků, vč. doplnění materiálu </t>
  </si>
  <si>
    <t>-1475231281</t>
  </si>
  <si>
    <t>30,409*9 'Přepočtené koeficientem množství</t>
  </si>
  <si>
    <t>67</t>
  </si>
  <si>
    <t>68</t>
  </si>
  <si>
    <t>69</t>
  </si>
  <si>
    <t>01.1.4 - SO 01.1.4 přípojky navržené k přepojení Ra1</t>
  </si>
  <si>
    <t xml:space="preserve">Poznámka k položce:
příloha č.: F.2.1, F.2.2.1, F.2.2.6.e
</t>
  </si>
  <si>
    <t>(1,90-1,155/2)*(1,0) "KP1295"</t>
  </si>
  <si>
    <t>(1,75-1,155/2)*(1,0) "KP1325"</t>
  </si>
  <si>
    <t>(1,50-1,155/2)*(1,0) "KP1379"</t>
  </si>
  <si>
    <t>(2,10-1,155/2)*(1,0) "KP1295"</t>
  </si>
  <si>
    <t>(1,95-1,155/2)*(1,0) "KP1325"</t>
  </si>
  <si>
    <t>(1,70-1,155/2)*(1,0) "KP1379"</t>
  </si>
  <si>
    <t>1,155 "KP1295"</t>
  </si>
  <si>
    <t>1,155 "KP1325"</t>
  </si>
  <si>
    <t>1,155 "KP1379"</t>
  </si>
  <si>
    <t>3,465*1,1 'Přepočtené koeficientem množství</t>
  </si>
  <si>
    <t xml:space="preserve">Poznámka k položce:
příloha č.: F.2.1, F.2.2.1, F.2.2.2, F.2.2.6.e
</t>
  </si>
  <si>
    <t>(4,00-1,155/2)*(1,0)*(2,36-0,475+0,125) "KP1295"</t>
  </si>
  <si>
    <t>(3,70-1,155/2)*(1,0)*(2,33-0,475+0,125) "KP1325"</t>
  </si>
  <si>
    <t>(3,20-1,155/2)*(1,0)*(3,24-0,475+0,125) "KP1379"</t>
  </si>
  <si>
    <t>20,641*0,2 'Přepočtené koeficientem množství</t>
  </si>
  <si>
    <t>20,641*0,7 'Přepočtené koeficientem množství</t>
  </si>
  <si>
    <t xml:space="preserve">Poznámka k položce:
příloha č.: F.2.1, F.2.2.1, F.2.2.2, F.2.2.6.e, F.2.5.1
</t>
  </si>
  <si>
    <t>14,449*0,3 'Přepočtené koeficientem množství</t>
  </si>
  <si>
    <t>20,641*0,1 'Přepočtené koeficientem množství</t>
  </si>
  <si>
    <t>2,064*0,3 'Přepočtené koeficientem množství</t>
  </si>
  <si>
    <t xml:space="preserve">Poznámka k položce:
příloha č.: F.2.1, F.2.2.3, F.2.4, F.2.5.1, F.2.2.6.e 
</t>
  </si>
  <si>
    <t>((4,00-1,155/2)*(2,36-0,475+0,125))*2 "KP1295"</t>
  </si>
  <si>
    <t>((3,70-1,155/2)*(2,33-0,475+0,125))*2 "KP1325"</t>
  </si>
  <si>
    <t>((3,20-1,155/2)*(3,24-0,475+0,125))*2 "KP1379"</t>
  </si>
  <si>
    <t xml:space="preserve">Poznámka k položce:
příloha č.: F.2.1, F.2.2.3, F.2.4, F.2.5.1, F.2.2.6.e </t>
  </si>
  <si>
    <t>20,641 "hloubení"</t>
  </si>
  <si>
    <t>20,641*1,91477 'Přepočtené koeficientem množství</t>
  </si>
  <si>
    <t>(4,00-1,155/2)*(1,0)*(2,36-0,475-0,200-0,300-0,100) "KP1295"</t>
  </si>
  <si>
    <t>(3,70-1,155/2)*(1,0)*(2,33-0,475-0,200-0,300-0,100) "KP1325"</t>
  </si>
  <si>
    <t>(3,20-1,155/2)*(1,0)*(3,24-0,475-0,200-0,300-0,100) "KP1379"</t>
  </si>
  <si>
    <t>13,995*1,91477 'Přepočtené koeficientem množství</t>
  </si>
  <si>
    <t>(4,00-1,155/2)*(1,0)*(0,200+0,300) "KP1295"</t>
  </si>
  <si>
    <t>(3,70-1,155/2)*(1,0)*(0,200+0,300) "KP1325"</t>
  </si>
  <si>
    <t>(3,20-1,155/2)*(1,0)*(0,200+0,300) "KP1379"</t>
  </si>
  <si>
    <t>4,583*1,91477 'Přepočtené koeficientem množství</t>
  </si>
  <si>
    <t>(4,00-1,155/2)*(1,0)*(0,125) "KP1295"</t>
  </si>
  <si>
    <t>(3,70-1,155/2)*(1,0)*(0,125) "KP1325"</t>
  </si>
  <si>
    <t>(3,20-1,155/2)*(1,0)*(0,125) "KP1379"</t>
  </si>
  <si>
    <t>-1866271964</t>
  </si>
  <si>
    <t>-1736620083</t>
  </si>
  <si>
    <t>1309299680</t>
  </si>
  <si>
    <t>-947883390</t>
  </si>
  <si>
    <t>(2,10-1,155/2)*(1,0+0,5+0,5) "KP1295"</t>
  </si>
  <si>
    <t>(1,95-1,155/2)*(1,0+0,5+0,5) "KP1325"</t>
  </si>
  <si>
    <t>(1,70-1,155/2)*(1,0+0,5+0,5) "KP1379"</t>
  </si>
  <si>
    <t>1974348938</t>
  </si>
  <si>
    <t>(2,10-1,155/2)*(1,0+0,25+0,25) "KP1295"</t>
  </si>
  <si>
    <t>(1,95-1,155/2)*(1,0+0,25+0,25) "KP1325"</t>
  </si>
  <si>
    <t>(1,70-1,155/2)*(1,0+0,25+0,25) "KP1379"</t>
  </si>
  <si>
    <t>3,419*1,2 'Přepočtené koeficientem množství</t>
  </si>
  <si>
    <t>2*(2,10-1,155/2)+(1,0+0,5+0,5) "KP1295"</t>
  </si>
  <si>
    <t>2*(1,95-1,155/2)+(1,0+0,5+0,5) "KP1325"</t>
  </si>
  <si>
    <t>2*(1,70-1,155/2)+(1,0+0,5+0,5) "KP1379"</t>
  </si>
  <si>
    <t>4,0+3,7+3,2</t>
  </si>
  <si>
    <t>-423294584</t>
  </si>
  <si>
    <t>-42437934</t>
  </si>
  <si>
    <t xml:space="preserve">Poznámka k položce:
příloha č.: F.2.1, F.2.2.1, F.2.2.6.e, F.2.2.6.f   
</t>
  </si>
  <si>
    <t>1745916170</t>
  </si>
  <si>
    <t xml:space="preserve">Poznámka k položce:
příloha č.: F.2.1, F.2.2.1, F.2.2.6.e, F.2.2.6.f   
</t>
  </si>
  <si>
    <t>-901996163</t>
  </si>
  <si>
    <t>-1679121533</t>
  </si>
  <si>
    <t>-1282565473</t>
  </si>
  <si>
    <t>153705097</t>
  </si>
  <si>
    <t>Poznámka k položce:
příloha č.: F.2.1, F.2.2.1, F.2.2.6.e</t>
  </si>
  <si>
    <t>6,116*9 'Přepočtené koeficientem množství</t>
  </si>
  <si>
    <t>01.2.1 - SO 01.2.1 přípojky navržené k přepojení v rámci výkopu kanalizace Ra2</t>
  </si>
  <si>
    <t>-1316250810</t>
  </si>
  <si>
    <t xml:space="preserve">Poznámka k položce:
příloha č.: F.2.1, F.2.2.1, F.2.2.3, F.2.2.6.b   
</t>
  </si>
  <si>
    <t>(1,0-1,485/2)*1,0 "UV06"</t>
  </si>
  <si>
    <t>(0,9-1,485/2)*1,0 "UV07"</t>
  </si>
  <si>
    <t>(0,9-1,485/2)*1,0 "KP1332"</t>
  </si>
  <si>
    <t>(0,9-1,485/2)*1,0 "KP801"</t>
  </si>
  <si>
    <t>(0,9-1,458/2)*1,0 "UV08"</t>
  </si>
  <si>
    <t>(0,9-1,485/2)*1,0 "UV09"</t>
  </si>
  <si>
    <t>(0,9-1,485/2)*1,0 "KP1075"</t>
  </si>
  <si>
    <t>(0,9-1,485/2)*1,0 "KP1116"</t>
  </si>
  <si>
    <t>(0,9-1,485/2)*1,0 "UV10"</t>
  </si>
  <si>
    <t>-15548671</t>
  </si>
  <si>
    <t xml:space="preserve">Poznámka k položce:
příloha č.: F.2.1, F.2.2.1, F.2.2.2, F.2.2.3, F.2.2.6.b   
</t>
  </si>
  <si>
    <t>(1,0-1,485/2)*1,0*(2,17-0,475+0,125) "UV06"</t>
  </si>
  <si>
    <t>(0,9-1,485/2)*1,0*(2,27-0,475+0,125) "UV07"</t>
  </si>
  <si>
    <t>(0,9-1,485/2)*1,0*(2,28-0,475+0,125) "KP1332"</t>
  </si>
  <si>
    <t>(0,9-1,485/2)*1,0*(2,43-0,475+0,125) "KP801"</t>
  </si>
  <si>
    <t>(0,9-1,458/2)*1,0*(2,50-0,475+0,125) "UV08"</t>
  </si>
  <si>
    <t>(0,9-1,485/2)*1,0*(2,54-0,475+0,125) "UV09"</t>
  </si>
  <si>
    <t>(0,9-1,485/2)*1,0*(2,54-0,475+0,125) "KP1075"</t>
  </si>
  <si>
    <t>(0,9-1,485/2)*1,0*(2,50-0,475+0,125) "KP1116"</t>
  </si>
  <si>
    <t>(0,9-1,485/2)*1,0*(2,56-0,475+0,125) "UV10"</t>
  </si>
  <si>
    <t>3,148*0,2 'Přepočtené koeficientem množství</t>
  </si>
  <si>
    <t>3,148*0,7 'Přepočtené koeficientem množství</t>
  </si>
  <si>
    <t xml:space="preserve">Poznámka k položce:
příloha č.: F.2.1, F.2.2.1, F.2.2.2, F.2.5.1   
</t>
  </si>
  <si>
    <t>2,204*0,3 'Přepočtené koeficientem množství</t>
  </si>
  <si>
    <t>3,148*0,1 'Přepočtené koeficientem množství</t>
  </si>
  <si>
    <t>0,315*0,3 'Přepočtené koeficientem množství</t>
  </si>
  <si>
    <t xml:space="preserve">Poznámka k položce:
příloha č.: F.2.1, F.2.2.3, F.2.4, F.2.5.1, F.2.2.6.b   
</t>
  </si>
  <si>
    <t>(1,0-1,485/2)*(2,17-0,475+0,125)*2 "UV06"</t>
  </si>
  <si>
    <t>(0,9-1,485/2)*(2,27-0,475+0,125)*2 "UV07"</t>
  </si>
  <si>
    <t>(0,9-1,485/2)*(2,28-0,475+0,125)*2 "KP1332"</t>
  </si>
  <si>
    <t>(0,9-1,485/2)*(2,43-0,475+0,125)*2 "KP801"</t>
  </si>
  <si>
    <t>(0,9-1,458/2)*(2,50-0,475+0,125)*2 "UV08"</t>
  </si>
  <si>
    <t>(0,9-1,485/2)*(2,54-0,475+0,125)*2 "UV09"</t>
  </si>
  <si>
    <t>(0,9-1,485/2)*(2,54-0,475+0,125)*2 "KP1075"</t>
  </si>
  <si>
    <t>(0,9-1,485/2)*(2,50-0,475+0,125)*2 "KP1116"</t>
  </si>
  <si>
    <t>(0,9-1,485/2)*(2,56-0,475+0,125)*2 "UV10"</t>
  </si>
  <si>
    <t xml:space="preserve">Poznámka k položce:
příloha č.: F.2.1, F.2.2.2, F.2.2.3, F.2.2.6.b   
</t>
  </si>
  <si>
    <t>3,148*1,91477 'Přepočtené koeficientem množství</t>
  </si>
  <si>
    <t>(1,0-1,485/2)*1,0*(2,17-0,475-0,150-0,300-0,100) "UV06"</t>
  </si>
  <si>
    <t>(0,9-1,485/2)*1,0*(2,27-0,475-0,150-0,300-0,100) "UV07"</t>
  </si>
  <si>
    <t>(0,9-1,485/2)*1,0*(2,28-0,475-0,200-0,300-0,100) "KP1332"</t>
  </si>
  <si>
    <t>(0,9-1,485/2)*1,0*(2,43-0,475-0,200-0,300-0,100) "KP801"</t>
  </si>
  <si>
    <t>(0,9-1,458/2)*1,0*(2,50-0,475-0,150-0,300-0,100) "UV08"</t>
  </si>
  <si>
    <t>(0,9-1,485/2)*1,0*(2,54-0,475-0,150-0,300-0,100) "UV09"</t>
  </si>
  <si>
    <t>(0,9-1,485/2)*1,0*(2,54-0,475-0,200-0,300-0,100) "KP1075"</t>
  </si>
  <si>
    <t>(0,9-1,485/2)*1,0*(2,50-0,475-0,200-0,300-0,100) "KP1116"</t>
  </si>
  <si>
    <t>(0,9-1,485/2)*1,0*(2,56-0,475-0,150-0,300-0,100) "UV10"</t>
  </si>
  <si>
    <t>2,082*1,91477 'Přepočtené koeficientem množství</t>
  </si>
  <si>
    <t>(1,0-1,485/2)*1,0*(0,150+0,300) "UV06"</t>
  </si>
  <si>
    <t>(0,9-1,485/2)*1,0*(0,150+0,300) "UV07"</t>
  </si>
  <si>
    <t>(0,9-1,485/2)*1,0*(0,200+0,300) "KP1332"</t>
  </si>
  <si>
    <t>(0,9-1,485/2)*1,0*(0,200+0,300) "KP801"</t>
  </si>
  <si>
    <t>(0,9-1,458/2)*1,0*(0,150+0,300) "UV08"</t>
  </si>
  <si>
    <t>(0,9-1,485/2)*1,0*(0,150+0,300) "UV09"</t>
  </si>
  <si>
    <t>(0,9-1,485/2)*1,0*(0,200+0,300) "KP1075"</t>
  </si>
  <si>
    <t>(0,9-1,485/2)*1,0*(0,200+0,300) "KP1116"</t>
  </si>
  <si>
    <t>(0,9-1,485/2)*1,0*(0,150+0,300) "UV10"</t>
  </si>
  <si>
    <t>0,722*1,91477 'Přepočtené koeficientem množství</t>
  </si>
  <si>
    <t>(1,0-1,485/2)*1,0*(0,125) "UV06"</t>
  </si>
  <si>
    <t>(0,9-1,485/2)*1,0*(0,125) "UV07"</t>
  </si>
  <si>
    <t>(0,9-1,485/2)*1,0*(0,125) "KP1332"</t>
  </si>
  <si>
    <t>(0,9-1,485/2)*1,0*(0,125) "KP801"</t>
  </si>
  <si>
    <t>(0,9-1,458/2)*1,0*(0,125) "UV08"</t>
  </si>
  <si>
    <t>(0,9-1,485/2)*1,0*(0,125) "UV09"</t>
  </si>
  <si>
    <t>(0,9-1,485/2)*1,0*(0,125) "KP1075"</t>
  </si>
  <si>
    <t>(0,9-1,485/2)*1,0*(0,125) "KP1116"</t>
  </si>
  <si>
    <t>(0,9-1,485/2)*1,0*(0,125) "UV10"</t>
  </si>
  <si>
    <t>(1,0-1,485/2)*(1,0+0,5+0,5) "UV06"</t>
  </si>
  <si>
    <t>(0,9-1,485/2)*(1,0+0,5+0,5) "UV07"</t>
  </si>
  <si>
    <t>(0,9-1,485/2)*(1,0+0,5+0,5) "KP1332"</t>
  </si>
  <si>
    <t>(0,9-1,485/2)*(1,0+0,5+0,5) "KP801"</t>
  </si>
  <si>
    <t>(0,9-1,458/2)*(1,0+0,5+0,5) "UV08"</t>
  </si>
  <si>
    <t>(0,9-1,485/2)*(1,0+0,5+0,5) "UV09"</t>
  </si>
  <si>
    <t>(0,9-1,485/2)*(1,0+0,5+0,5) "KP1075"</t>
  </si>
  <si>
    <t>(0,9-1,485/2)*(1,0+0,5+0,5) "KP1116"</t>
  </si>
  <si>
    <t>(0,9-1,485/2)*(1,0+0,5+0,5) "UV10"</t>
  </si>
  <si>
    <t>(1,0-1,485/2)*(1,0) "UV06"</t>
  </si>
  <si>
    <t>(0,9-1,485/2)*(1,0) "UV07"</t>
  </si>
  <si>
    <t>(0,9-1,485/2)*(1,0) "KP1332"</t>
  </si>
  <si>
    <t>(0,9-1,485/2)*(1,0) "KP801"</t>
  </si>
  <si>
    <t>(0,9-1,458/2)*(1,0) "UV08"</t>
  </si>
  <si>
    <t>(0,9-1,485/2)*(1,0) "UV09"</t>
  </si>
  <si>
    <t>(0,9-1,485/2)*(1,0) "KP1075"</t>
  </si>
  <si>
    <t>(0,9-1,485/2)*(1,0) "KP1116"</t>
  </si>
  <si>
    <t>(0,9-1,485/2)*(1,0) "UV10"</t>
  </si>
  <si>
    <t>2*(1,0-1,485/2)+(1,0+0,5+0,5) "UV06"</t>
  </si>
  <si>
    <t>2*(0,9-1,485/2)+(1,0+0,5+0,5) "UV07"</t>
  </si>
  <si>
    <t>2*(0,9-1,485/2)+(1,0+0,5+0,5) "KP1332"</t>
  </si>
  <si>
    <t>2*(0,9-1,485/2)+(1,0+0,5+0,5) "KP801"</t>
  </si>
  <si>
    <t>2*(0,9-1,458/2)+(1,0+0,5+0,5) "UV08"</t>
  </si>
  <si>
    <t>2*(0,9-1,485/2)+(1,0+0,5+0,5) "UV09"</t>
  </si>
  <si>
    <t>2*(0,9-1,485/2)+(1,0+0,5+0,5) "KP1075"</t>
  </si>
  <si>
    <t>2*(0,9-1,485/2)+(1,0+0,5+0,5) "KP1116"</t>
  </si>
  <si>
    <t>2*(0,9-1,485/2)+(1,0+0,5+0,5) "UV10"</t>
  </si>
  <si>
    <t>-2104078181</t>
  </si>
  <si>
    <t xml:space="preserve">Poznámka k položce:
příloha č.: F.2.1, F.2.2.1, F.2.2.2, F.2.2.6.b   
</t>
  </si>
  <si>
    <t>1,0+0,9+0,9+0,9+0,9</t>
  </si>
  <si>
    <t>365935682</t>
  </si>
  <si>
    <t>4,6*1,015 'Přepočtené koeficientem množství</t>
  </si>
  <si>
    <t>1488892661</t>
  </si>
  <si>
    <t>0,9+0,9+0,9+0,9</t>
  </si>
  <si>
    <t>-390276268</t>
  </si>
  <si>
    <t>3,6*1,015 'Přepočtené koeficientem množství</t>
  </si>
  <si>
    <t>597117900</t>
  </si>
  <si>
    <t>odbočka kameninová glazovaná jednoduchá kolmá DN400/150</t>
  </si>
  <si>
    <t>478085218</t>
  </si>
  <si>
    <t>597117920</t>
  </si>
  <si>
    <t>odbočka kameninová glazovaná jednoduchá kolmá DN400/200</t>
  </si>
  <si>
    <t>-2129615599</t>
  </si>
  <si>
    <t>1,228*9 'Přepočtené koeficientem množství</t>
  </si>
  <si>
    <t>01.2.2 - SO 01.2.2 nové kanalizační přípojky Ra2</t>
  </si>
  <si>
    <t>Poznámka k položce:
příloha č.: F.2.1, F.2.2.1, F.2.2.6.c</t>
  </si>
  <si>
    <t>(4,0-1,485/2)*1,0 "KP1405"</t>
  </si>
  <si>
    <t>1,0 "KP1405"</t>
  </si>
  <si>
    <t>1*1,1 'Přepočtené koeficientem množství</t>
  </si>
  <si>
    <t>(1,2)*1,0*0,25 "KP1405"</t>
  </si>
  <si>
    <t xml:space="preserve">Poznámka k položce:
příloha č.: F.2.1, F.2.2.1, F.2.2.2, F.2.2.6.c </t>
  </si>
  <si>
    <t>(5,2-1,485/2)*1,0*(2,14-0,475+0,125) "KP1405"</t>
  </si>
  <si>
    <t>7,979*0,2 'Přepočtené koeficientem množství</t>
  </si>
  <si>
    <t>7,979*0,7 'Přepočtené koeficientem množství</t>
  </si>
  <si>
    <t xml:space="preserve">Poznámka k položce:
příloha č.: F.2.1, F.2.2.1, F.2.2.2, F.2.2.6.c, F.2.5.1   </t>
  </si>
  <si>
    <t>5,585*0,3 'Přepočtené koeficientem množství</t>
  </si>
  <si>
    <t>7,979*0,1 'Přepočtené koeficientem množství</t>
  </si>
  <si>
    <t>0,798*0,3 'Přepočtené koeficientem množství</t>
  </si>
  <si>
    <t xml:space="preserve">Poznámka k položce:
příloha č.: F.2.1, F.2.2.3, F.2.4, F.2.5.1, F.2.2.6.c  </t>
  </si>
  <si>
    <t>(5,2-1,485/2)*(2,14-0,475+0,125)*2 "KP1405"</t>
  </si>
  <si>
    <t xml:space="preserve">Poznámka k položce:
příloha č.: F.2.1, F.2.2.1, F.2.2.6.c  </t>
  </si>
  <si>
    <t>7,979*1,91477 'Přepočtené koeficientem množství</t>
  </si>
  <si>
    <t>(5,2-1,485/2)*1,0*(2,14-0,475-0,200-0,300-0,100) "KP1405"</t>
  </si>
  <si>
    <t>4,747*1,91477 'Přepočtené koeficientem množství</t>
  </si>
  <si>
    <t>(5,2-1,485/2)*1,0*(0,200+0,300) "KP1405"</t>
  </si>
  <si>
    <t>2,229*1,91477 'Přepočtené koeficientem množství</t>
  </si>
  <si>
    <t>0,3*0,035 'Přepočtené koeficientem množství</t>
  </si>
  <si>
    <t>(5,2-1,485/2)*1,0*(0,125) "KP1405"</t>
  </si>
  <si>
    <t>(4,0-1,485/2)*(1,0+0,5+0,5) "KP1405"</t>
  </si>
  <si>
    <t>(4,0-1,485/2)*(1,0) "KP1405"</t>
  </si>
  <si>
    <t>2*(4,0-1,485/2)+(1,0+0,5+0,5) "KP1405"</t>
  </si>
  <si>
    <t>5,2</t>
  </si>
  <si>
    <t>54722224</t>
  </si>
  <si>
    <t>-1366362700</t>
  </si>
  <si>
    <t xml:space="preserve">Poznámka k položce:
příloha č.: F.2.1, F.2.2.1, F.2.2.6.c, F.2.2.6.f   
   </t>
  </si>
  <si>
    <t>-1138929064</t>
  </si>
  <si>
    <t>228573959</t>
  </si>
  <si>
    <t>179005185</t>
  </si>
  <si>
    <t>-2001348964</t>
  </si>
  <si>
    <t>2094317623</t>
  </si>
  <si>
    <t xml:space="preserve">Poznámka k položce:
příloha č.: F.2.1, F.2.2.1, F.2.2.6.c   </t>
  </si>
  <si>
    <t>2,925*9 'Přepočtené koeficientem množství</t>
  </si>
  <si>
    <t>01.2.3 - SO 01.2.3 přeložky stávajících kanalizačních přípojek vyvolaných stavbou Ra2</t>
  </si>
  <si>
    <t xml:space="preserve">Poznámka k položce:
příloha č.: F.2.1, F.2.2.1, F.2.2.6.d   
</t>
  </si>
  <si>
    <t>(16,0-1,485/2)*(1,0) "KP1017"</t>
  </si>
  <si>
    <t>(3,0-1,485/2)*(1,0) "KP1054"</t>
  </si>
  <si>
    <t>(10,0-1,485/2)*(1,0) "KP1027"</t>
  </si>
  <si>
    <t>(4,0-1,485/2)*(1,0) "KP1095"</t>
  </si>
  <si>
    <t>(8,0-1,485/2)*(1,0) "KP1071"</t>
  </si>
  <si>
    <t>(2,40-1,485/2)*(1,0) "KP1017"</t>
  </si>
  <si>
    <t>(2,75-1,485/2)*(1,0) "KP1054"</t>
  </si>
  <si>
    <t>(2,55-1,485/2)*(1,0) "KP1027"</t>
  </si>
  <si>
    <t>(2,75-1,485/2)*(1,0) "KP1095"</t>
  </si>
  <si>
    <t>(2,60-1,485/2)*(1,0) "KP1071"</t>
  </si>
  <si>
    <t>1,0 "KP1017"</t>
  </si>
  <si>
    <t>1,0 "KP1054"</t>
  </si>
  <si>
    <t>1,0 "KP1027"</t>
  </si>
  <si>
    <t>1,0 "KP1095"</t>
  </si>
  <si>
    <t>1,0 "KP1071"</t>
  </si>
  <si>
    <t>5*1,1 'Přepočtené koeficientem množství</t>
  </si>
  <si>
    <t>(7,60)*1,0*0,25 "KP1017"</t>
  </si>
  <si>
    <t>(29,25)*1,0*0,25 "KP1054"</t>
  </si>
  <si>
    <t>(16,45)*1,0*0,25 "KP1027"</t>
  </si>
  <si>
    <t>(33,25)*1,0*0,25 "KP1095"</t>
  </si>
  <si>
    <t>(17,40)*1,0*0,25 "KP1071"</t>
  </si>
  <si>
    <t xml:space="preserve">Poznámka k položce:
příloha č.: F.2.1, F.2.2.1, F.2.2.2, F.2.2.6.d   
</t>
  </si>
  <si>
    <t>(2,40-1,485/2)*1,0*(2,08-0,475+0,125)+(7,60+16,0)*1,0*(1,60-0,25) "KP1017"</t>
  </si>
  <si>
    <t>(2,75-1,485/2)*1,0*(2,22-0,475+0,125)+(29,25+3,0)*1,0*(1,60-0,25) "KP1054"</t>
  </si>
  <si>
    <t>(2,55-1,485/2)*1,0*(2,24-0,475+0,125)+(16,45+10,0)*1,0*(1,60-0,25) "KP1027"</t>
  </si>
  <si>
    <t>(2,75-1,485/2)*1,0*(2,29-0,475+0,125)+(33,25+4,0)*1,0*(1,60-0,25) "KP1095"</t>
  </si>
  <si>
    <t>(2,60-1,485/2)*1,0*(2,42-0,475+0,125)+(17,40+8,0)*1,0*(1,60-0,25) "KP1071"</t>
  </si>
  <si>
    <t>213,46*0,2 'Přepočtené koeficientem množství</t>
  </si>
  <si>
    <t xml:space="preserve">Poznámka k položce:
příloha č.: F.2.1, F.2.2.1, F.2.2.2, F.2.2.6.d   
</t>
  </si>
  <si>
    <t>213,46*0,7 'Přepočtené koeficientem množství</t>
  </si>
  <si>
    <t xml:space="preserve">Poznámka k položce:
příloha č.: F.2.1, F.2.2.1, F.2.2.2, F.2.2.6.d, F.2.5.1   
</t>
  </si>
  <si>
    <t>149,422*0,3 'Přepočtené koeficientem množství</t>
  </si>
  <si>
    <t>213,46*0,1 'Přepočtené koeficientem množství</t>
  </si>
  <si>
    <t>21,346*0,3 'Přepočtené koeficientem množství</t>
  </si>
  <si>
    <t xml:space="preserve">Poznámka k položce:
příloha č.: F.2.1, F.2.2.3, F.2.4, F.2.5.1, F.2.2.6.d   
</t>
  </si>
  <si>
    <t>((2,40-1,485/2)*(2,08-0,475+0,125)+(7,60+16,0)*(1,60))*2 "KP1017"</t>
  </si>
  <si>
    <t>((2,75-1,485/2)*(2,22-0,475+0,125)+(29,25+3,0)*(1,60))*2 "KP1054"</t>
  </si>
  <si>
    <t>((2,55-1,485/2)*(2,24-0,475+0,125)+(16,45+10,0)*(1,60))*2 "KP1027"</t>
  </si>
  <si>
    <t>((2,75-1,485/2)*(2,29-0,475+0,125)+(33,25+4,0)*(1,60))*2 "KP1095"</t>
  </si>
  <si>
    <t>((2,60-1,485/2)*(2,42-0,475+0,125)+(17,40+8,0)*(1,60))*2 "KP1071"</t>
  </si>
  <si>
    <t xml:space="preserve">Poznámka k položce:
příloha č.: F.2.1, F.2.2.3, F.2.4, F.2.5.1, F.2.2.6.d   
</t>
  </si>
  <si>
    <t>213,460 "hloubení"</t>
  </si>
  <si>
    <t>-(7,60)*1,0*(1,60-0,25-0,200-0,300) "KP1017"</t>
  </si>
  <si>
    <t>-(29,25)*1,0*(1,60-0,25-0,200-0,300) "KP1054"</t>
  </si>
  <si>
    <t>-(16,45)*1,0*(1,60-0,25-0,200-0,300) "KP1027"</t>
  </si>
  <si>
    <t>-(33,25)*1,0*(1,60-0,25-0,200-0,300) "KP1095"</t>
  </si>
  <si>
    <t>-(17,40)*1,0*(1,60-0,25-0,200-0,300) "KP1071"</t>
  </si>
  <si>
    <t>125,101*1,91477 'Přepočtené koeficientem množství</t>
  </si>
  <si>
    <t>(2,40-1,485/2)*1,0*(2,08-0,475-0,200-0,300-0,100)+(7,60+16,0)*1,0*(1,60-0,25-0,200-0,300) "KP1017"</t>
  </si>
  <si>
    <t>(2,75-1,485/2)*1,0*(2,22-0,475-0,200-0,300-0,100)+(29,25+3,0)*1,0*(1,60-0,25-0,200-0,300) "KP1054"</t>
  </si>
  <si>
    <t>(2,55-1,485/2)*1,0*(2,24-0,475-0,200-0,300-0,100)+(16,45+10,0)*1,0*(1,60-0,25-0,200-0,300) "KP1027"</t>
  </si>
  <si>
    <t>(2,75-1,485/2)*1,0*(2,29-0,475-0,200-0,300-0,100)+(33,25+4,0)*1,0*(1,60-0,25-0,200-0,300) "KP1095"</t>
  </si>
  <si>
    <t>(2,60-1,485/2)*1,0*(2,42-0,475-0,200-0,300-0,100)+(17,40+8,0)*1,0*(1,60-0,25-0,200-0,300) "KP1071"</t>
  </si>
  <si>
    <t>(2,40-1,485/2)*1,0*(2,08-0,475-0,200-0,300-0,100)+(16,0)*1,0*(1,60-0,25-0,200-0,300) "KP1017"</t>
  </si>
  <si>
    <t>(2,75-1,485/2)*1,0*(2,22-0,475-0,200-0,300-0,100)+(3,0)*1,0*(1,60-0,25-0,200-0,300) "KP1054"</t>
  </si>
  <si>
    <t>(2,55-1,485/2)*1,0*(2,24-0,475-0,200-0,300-0,100)+(10,0)*1,0*(1,60-0,25-0,200-0,300) "KP1027"</t>
  </si>
  <si>
    <t>(2,75-1,485/2)*1,0*(2,29-0,475-0,200-0,300-0,100)+(4,0)*1,0*(1,60-0,25-0,200-0,300) "KP1095"</t>
  </si>
  <si>
    <t>(2,60-1,485/2)*1,0*(2,42-0,475-0,200-0,300-0,100)+(8,0)*1,0*(1,60-0,25-0,200-0,300) "KP1071"</t>
  </si>
  <si>
    <t>45,858*1,91477 'Přepočtené koeficientem množství</t>
  </si>
  <si>
    <t>(2,40-1,485/2)*1,0*(0,200+0,300)+(7,60+16,0)*1,0*(0,200+0,300) "KP1017"</t>
  </si>
  <si>
    <t>(2,75-1,485/2)*1,0*(0,200+0,300)+(29,25+3,0)*1,0*(0,200+0,300) "KP1054"</t>
  </si>
  <si>
    <t>(2,55-1,485/2)*1,0*(0,200+0,300)+(16,45+10,0)*1,0*(0,200+0,300) "KP1027"</t>
  </si>
  <si>
    <t>(2,75-1,485/2)*1,0*(0,200+0,300)+(33,25+4,0)*1,0*(0,200+0,300) "KP1095"</t>
  </si>
  <si>
    <t>(2,60-1,485/2)*1,0*(0,200+0,300)+(17,40+8,0)*1,0*(0,200+0,300) "KP1071"</t>
  </si>
  <si>
    <t>77,145*1,91477 'Přepočtené koeficientem množství</t>
  </si>
  <si>
    <t>25,989*0,035 'Přepočtené koeficientem množství</t>
  </si>
  <si>
    <t>(2,40-1,485/2)*1,0*(0,125)+(7,60+16,0)*1,0*(0,125) "KP1017"</t>
  </si>
  <si>
    <t>(2,75-1,485/2)*1,0*(0,125)+(29,25+3,0)*1,0*(0,125) "KP1054"</t>
  </si>
  <si>
    <t>(2,55-1,485/2)*1,0*(0,125)+(16,45+10,0)*1,0*(0,125) "KP1027"</t>
  </si>
  <si>
    <t>(2,75-1,485/2)*1,0*(0,125)+(33,25+4,0)*1,0*(0,125) "KP1095"</t>
  </si>
  <si>
    <t>(2,60-1,485/2)*1,0*(0,125)+(17,40+8,0)*1,0*(0,125) "KP1071"</t>
  </si>
  <si>
    <t>(2,40-1,485/2)*(1,0+0,5+0,5) "KP1017"</t>
  </si>
  <si>
    <t>(2,75-1,485/2)*(1,0+0,5+0,5) "KP1054"</t>
  </si>
  <si>
    <t>(2,55-1,485/2)*(1,0+0,5+0,5) "KP1027"</t>
  </si>
  <si>
    <t>(2,75-1,485/2)*(1,0+0,5+0,5) "KP1095"</t>
  </si>
  <si>
    <t>(2,60-1,485/2)*(1,0+0,5+0,5) "KP1071"</t>
  </si>
  <si>
    <t>37,29*1,2 'Přepočtené koeficientem množství</t>
  </si>
  <si>
    <t>2*(2,40-1,485/2)+(1,0+0,5+0,5) "KP1017"</t>
  </si>
  <si>
    <t>2*(2,75-1,485/2)+(1,0+0,5+0,5) "KP1054"</t>
  </si>
  <si>
    <t>2*(2,55-1,485/2)+(1,0+0,5+0,5) "KP1027"</t>
  </si>
  <si>
    <t>2*(2,75-1,485/2)+(1,0+0,5+0,5) "KP1095"</t>
  </si>
  <si>
    <t>2*(2,60-1,485/2)+(1,0+0,5+0,5) "KP1071"</t>
  </si>
  <si>
    <t>26,0+35,0+29,0+40,0+28,0</t>
  </si>
  <si>
    <t>-562581056</t>
  </si>
  <si>
    <t xml:space="preserve">Poznámka k položce:
příloha č.: F.2.1, F.2.2.1, F.2.2.6.d, F.2.2.6.f   
</t>
  </si>
  <si>
    <t>-447904876</t>
  </si>
  <si>
    <t>-2078667316</t>
  </si>
  <si>
    <t>964478952</t>
  </si>
  <si>
    <t>Nab-112</t>
  </si>
  <si>
    <t>TEGRA 425 - dno KG 200 typ T</t>
  </si>
  <si>
    <t>308441210</t>
  </si>
  <si>
    <t>-971069121</t>
  </si>
  <si>
    <t>2101522274</t>
  </si>
  <si>
    <t>-737697013</t>
  </si>
  <si>
    <t>55243444-S21</t>
  </si>
  <si>
    <t>spojka 'in situ' DN 160</t>
  </si>
  <si>
    <t>-1424423637</t>
  </si>
  <si>
    <t>-823469777</t>
  </si>
  <si>
    <t>1091513558</t>
  </si>
  <si>
    <t>-894098966</t>
  </si>
  <si>
    <t>437686126</t>
  </si>
  <si>
    <t>55243444-S22</t>
  </si>
  <si>
    <t>zátka hrdlová vnitřní KGM 200</t>
  </si>
  <si>
    <t>697686207</t>
  </si>
  <si>
    <t>-273217890</t>
  </si>
  <si>
    <t>-1269989207</t>
  </si>
  <si>
    <t>-1944534270</t>
  </si>
  <si>
    <t>55243444-S11</t>
  </si>
  <si>
    <t>poklop litinový 315/40t plný</t>
  </si>
  <si>
    <t>1657787757</t>
  </si>
  <si>
    <t>55243444-S14</t>
  </si>
  <si>
    <t>poklop PP 315/1,5t</t>
  </si>
  <si>
    <t>-1734160440</t>
  </si>
  <si>
    <t xml:space="preserve">Poznámka k položce:
příloha č.: F.2.1, F.2.2.1, F.2.2.6.d
</t>
  </si>
  <si>
    <t>28,644*9 'Přepočtené koeficientem množství</t>
  </si>
  <si>
    <t>01.2.4 - SO 01.2.4 přípojky navržené k přepojení Ra2</t>
  </si>
  <si>
    <t>(1,4-1,485/2)*(1,0) "KPpar1163/2"</t>
  </si>
  <si>
    <t>(1,35-1,485/2)*(1,0) "KP1032"</t>
  </si>
  <si>
    <t>(2,3-1,485/2)*(1,0) "KPpar1163/2"</t>
  </si>
  <si>
    <t>(1,4-1,485/2)*(1,0) "KP1032"</t>
  </si>
  <si>
    <t>1,0 "KPpar1163/2"</t>
  </si>
  <si>
    <t>1,0 "KP1032"</t>
  </si>
  <si>
    <t>2*1,1 'Přepočtené koeficientem množství</t>
  </si>
  <si>
    <t>(1,80)*1,0*0,25 "KPpar1163/2"</t>
  </si>
  <si>
    <t>(2,05)*1,0*0,25 "KP1032"</t>
  </si>
  <si>
    <t>(5,50-1,485/2)*1,0*(1,75-0,475+0,125) "KPpar1163/2"</t>
  </si>
  <si>
    <t>(2,65-1,485/2)*1,0*(1,89-0,475+0,125)+(2,15)*1,0*(1,60-0,25) "KP1032"</t>
  </si>
  <si>
    <t>12,501*0,2 'Přepočtené koeficientem množství</t>
  </si>
  <si>
    <t>12,501*0,7 'Přepočtené koeficientem množství</t>
  </si>
  <si>
    <t>8,751*0,3 'Přepočtené koeficientem množství</t>
  </si>
  <si>
    <t>12,501*0,1 'Přepočtené koeficientem množství</t>
  </si>
  <si>
    <t>1,25*0,3 'Přepočtené koeficientem množství</t>
  </si>
  <si>
    <t>((5,50-1,485/2)*(1,75-0,475+0,125))*2 "KPpar1163/2"</t>
  </si>
  <si>
    <t>((2,65-1,485/2)*(1,89-0,475+0,125)+(2,15)*(1,60-0,25))*2 "KP1032"</t>
  </si>
  <si>
    <t>12,501 "hloubení"</t>
  </si>
  <si>
    <t>-(1,80)*1,0*(1,60-0,25-0,200-0,300) "KPpar1163/2"</t>
  </si>
  <si>
    <t>-(2,05)*1,0*(1,60-0,25-0,200-0,300) "KP1032"</t>
  </si>
  <si>
    <t>9,228*1,91477 'Přepočtené koeficientem množství</t>
  </si>
  <si>
    <t>(5,50-1,485/2)*1,0*(1,75-0,475-0,200-0,300-0,100) "KPpar1163/2"</t>
  </si>
  <si>
    <t>(2,65-1,485/2)*1,0*(1,89-0,475-0,200-0,300-0,100)+(2,15)*1,0*(1,60-0,25-0,200-0,300) "KP1032"</t>
  </si>
  <si>
    <t>(2,30-1,485/2)*1,0*(1,75-0,475-0,200-0,300-0,100)+(1,40)*1,0*(1,60-0,25-0,200-0,300) "KPpar1163/2"</t>
  </si>
  <si>
    <t>(1,40-1,485/2)*1,0*(1,89-0,475-0,200-0,300-0,100)+(1,35)*1,0*(1,60-0,25-0,200-0,300) "KP1032"</t>
  </si>
  <si>
    <t>3,924*1,91477 'Přepočtené koeficientem množství</t>
  </si>
  <si>
    <t>(5,50-1,485/2)*1,0*(0,200+0,300) "KPpar1163/2"</t>
  </si>
  <si>
    <t>(2,65-1,485/2)*1,0*(0,200+0,300)+(2,15)*1,0*(0,200+0,300) "KP1032"</t>
  </si>
  <si>
    <t>4,408*1,91477 'Přepočtené koeficientem množství</t>
  </si>
  <si>
    <t>0,963*0,035 'Přepočtené koeficientem množství</t>
  </si>
  <si>
    <t>(5,50-1,485/2)*1,0*(0,125) "KPpar1163/2"</t>
  </si>
  <si>
    <t>(2,65-1,485/2)*1,0*(0,125)+(2,15)*1,0*(0,125) "KP1032"</t>
  </si>
  <si>
    <t>(2,3-1,485/2)*(1,0+0,5+0,5) "KPpar1163/2"</t>
  </si>
  <si>
    <t>(1,4-1,485/2)*(1,0+0,5+0,5) "KP1032"</t>
  </si>
  <si>
    <t>1,266*1,2 'Přepočtené koeficientem množství</t>
  </si>
  <si>
    <t>2*(2,3-1,485/2)+(1,0+0,5+0,5) "KPpar1163/2"</t>
  </si>
  <si>
    <t>2*(1,4-1,485/2)+(1,0+0,5+0,5) "KP1032"</t>
  </si>
  <si>
    <t>5,5+4,8</t>
  </si>
  <si>
    <t>-1119944870</t>
  </si>
  <si>
    <t>Poznámka k položce:
příloha č.: F.2.1, F.2.2.1, F.2.2.6.e, F.2.2.6.f</t>
  </si>
  <si>
    <t>-376401240</t>
  </si>
  <si>
    <t>-1739571447</t>
  </si>
  <si>
    <t>-263362804</t>
  </si>
  <si>
    <t>1587677444</t>
  </si>
  <si>
    <t>-378976772</t>
  </si>
  <si>
    <t>Nab-213</t>
  </si>
  <si>
    <t>RŠ 315 - dno PP KG 200 sběrná T2</t>
  </si>
  <si>
    <t>-98564355</t>
  </si>
  <si>
    <t>232471647</t>
  </si>
  <si>
    <t>253673275</t>
  </si>
  <si>
    <t>535789802</t>
  </si>
  <si>
    <t>-34652741</t>
  </si>
  <si>
    <t>2,694*9 'Přepočtené koeficientem množství</t>
  </si>
  <si>
    <t>01.3.1 - SO 01.3.1 přípojky navržené k přepojení v rámci výkopu kanalizace Ra2-1</t>
  </si>
  <si>
    <t>1635863446</t>
  </si>
  <si>
    <t>(1,1-1,155/2)*(1,0) "KP1044a"</t>
  </si>
  <si>
    <t>(1,1-1,155/2)*(1,0) "KP1044b"</t>
  </si>
  <si>
    <t>(1,1-1,155/2)*(1,0) "UV11"</t>
  </si>
  <si>
    <t>(1,1-1,155/2)*(1,0) "KP1043a"</t>
  </si>
  <si>
    <t>(1,1-1,155/2)*(1,0) "KP999a"</t>
  </si>
  <si>
    <t>(1,1-1,155/2)*(1,0) "KP999b"</t>
  </si>
  <si>
    <t>(1,1-1,155/2)*(1,0) "KP999c"</t>
  </si>
  <si>
    <t>(1,1-1,155/2)*(1,0) "KP998a"</t>
  </si>
  <si>
    <t>(1,1-1,155/2)*(1,0) "KP998b"</t>
  </si>
  <si>
    <t>816767100</t>
  </si>
  <si>
    <t>-1011679110</t>
  </si>
  <si>
    <t>(3,8-1,155/2)*1,0 "přepoj do Š1"</t>
  </si>
  <si>
    <t>-954430723</t>
  </si>
  <si>
    <t>1086545674</t>
  </si>
  <si>
    <t>1,0 "KP1044a"</t>
  </si>
  <si>
    <t>1,0 "KP1044b"</t>
  </si>
  <si>
    <t>1,0 "UV11"</t>
  </si>
  <si>
    <t>1,0 "KP1043a"</t>
  </si>
  <si>
    <t>1,0 "KP999a"</t>
  </si>
  <si>
    <t>1,0 "KP999b"</t>
  </si>
  <si>
    <t>1,0 "KP999c"</t>
  </si>
  <si>
    <t>1,0 "KP998a"</t>
  </si>
  <si>
    <t>1,0 "KP998b"</t>
  </si>
  <si>
    <t>9*1,1 'Přepočtené koeficientem množství</t>
  </si>
  <si>
    <t>(3,8-1,155/2)*(1,0)*(2,49-0,475+0,125) "přepoj do Š1"</t>
  </si>
  <si>
    <t>(1,1-1,155/2)*(1,0)*(2,42-0,475+0,125) "KP1044a"</t>
  </si>
  <si>
    <t>(1,1-1,155/2)*(1,0)*(2,38-0,475+0,125) "KP1044b"</t>
  </si>
  <si>
    <t>(1,1-1,155/2)*(1,0)*(2,36-0,475+0,125) "UV11"</t>
  </si>
  <si>
    <t>(1,1-1,155/2)*(1,0)*(2,31-0,475+0,125) "KP1043a"</t>
  </si>
  <si>
    <t>(1,1-1,155/2)*(1,0)*(2,23-0,475+0,125) "KP999a"</t>
  </si>
  <si>
    <t>(1,1-1,155/2)*(1,0)*(2,21-0,475+0,125) "KP999b"</t>
  </si>
  <si>
    <t>(1,1-1,155/2)*(1,0)*(2,17-0,475+0,125) "KP999c"</t>
  </si>
  <si>
    <t>(1,1-1,155/2)*(1,0)*(2,14-0,475+0,125) "KP998a"</t>
  </si>
  <si>
    <t>(1,1-1,155/2)*(1,0)*(2,10-0,475+0,125) "KP998b"</t>
  </si>
  <si>
    <t>15,867*0,2 'Přepočtené koeficientem množství</t>
  </si>
  <si>
    <t>15,867*0,7 'Přepočtené koeficientem množství</t>
  </si>
  <si>
    <t>11,107*0,3 'Přepočtené koeficientem množství</t>
  </si>
  <si>
    <t>15,867*0,1 'Přepočtené koeficientem množství</t>
  </si>
  <si>
    <t>1,587*0,3 'Přepočtené koeficientem množství</t>
  </si>
  <si>
    <t>(3,8-1,155/2)*(2,49-0,475+0,125)*2 "přepoj do Š1"</t>
  </si>
  <si>
    <t>(1,1-1,155/2)*(2,42-0,475+0,125)*2 "KP1044a"</t>
  </si>
  <si>
    <t>(1,1-1,155/2)*(2,38-0,475+0,125)*2 "KP1044b"</t>
  </si>
  <si>
    <t>(1,1-1,155/2)*(2,36-0,475+0,125)*2 "UV11"</t>
  </si>
  <si>
    <t>(1,1-1,155/2)*(2,31-0,475+0,125)*2 "KP1043a"</t>
  </si>
  <si>
    <t>(1,1-1,155/2)*(2,23-0,475+0,125)*2 "KP999a"</t>
  </si>
  <si>
    <t>(1,1-1,155/2)*(2,21-0,475+0,125)*2 "KP999b"</t>
  </si>
  <si>
    <t>(1,1-1,155/2)*(2,17-0,475+0,125)*2 "KP999c"</t>
  </si>
  <si>
    <t>(1,1-1,155/2)*(2,14-0,475+0,125)*2 "KP998a"</t>
  </si>
  <si>
    <t>(1,1-1,155/2)*(2,10-0,475+0,125)*2 "KP998b"</t>
  </si>
  <si>
    <t>15,867*1,91477 'Přepočtené koeficientem množství</t>
  </si>
  <si>
    <t>(3,8-1,155/2)*(1,0)*(2,49-0,475-0,200-0,300-0,100) "přepoj do Š1"</t>
  </si>
  <si>
    <t>(1,1-1,155/2)*(1,0)*(2,42-0,475-0,200-0,300-0,100) "KP1044a"</t>
  </si>
  <si>
    <t>(1,1-1,155/2)*(1,0)*(2,38-0,475-0,200-0,300-0,100) "KP1044b"</t>
  </si>
  <si>
    <t>(1,1-1,155/2)*(1,0)*(2,36-0,475-0,150-0,300-0,100) "UV11"</t>
  </si>
  <si>
    <t>(1,1-1,155/2)*(1,0)*(2,31-0,475-0,200-0,300-0,100) "KP1043a"</t>
  </si>
  <si>
    <t>(1,1-1,155/2)*(1,0)*(2,23-0,475-0,200-0,300-0,100) "KP999a"</t>
  </si>
  <si>
    <t>(1,1-1,155/2)*(1,0)*(2,21-0,475-0,200-0,300-0,100) "KP999b"</t>
  </si>
  <si>
    <t>(1,1-1,155/2)*(1,0)*(2,17-0,475-0,200-0,300-0,100) "KP999c"</t>
  </si>
  <si>
    <t>(1,1-1,155/2)*(1,0)*(2,14-0,475-0,200-0,300-0,100) "KP998a"</t>
  </si>
  <si>
    <t>(1,1-1,155/2)*(1,0)*(2,10-0,475-0,200-0,300-0,100) "KP998b"</t>
  </si>
  <si>
    <t>10,148*1,91477 'Přepočtené koeficientem množství</t>
  </si>
  <si>
    <t>(3,8-1,155/2)*(1,0)*(0,200+0,300) "přepoj do Š1"</t>
  </si>
  <si>
    <t>(1,1-1,155/2)*(1,0)*(0,200+0,300) "KP1044a"</t>
  </si>
  <si>
    <t>(1,1-1,155/2)*(1,0)*(0,200+0,300) "KP1044b"</t>
  </si>
  <si>
    <t>(1,1-1,155/2)*(1,0)*(0,150+0,300) "UV11"</t>
  </si>
  <si>
    <t>(1,1-1,155/2)*(1,0)*(0,200+0,300) "KP1043a"</t>
  </si>
  <si>
    <t>(1,1-1,155/2)*(1,0)*(0,200+0,300) "KP999a"</t>
  </si>
  <si>
    <t>(1,1-1,155/2)*(1,0)*(0,200+0,300) "KP999b"</t>
  </si>
  <si>
    <t>(1,1-1,155/2)*(1,0)*(0,200+0,300) "KP999c"</t>
  </si>
  <si>
    <t>(1,1-1,155/2)*(1,0)*(0,200+0,300) "KP998a"</t>
  </si>
  <si>
    <t>(1,1-1,155/2)*(1,0)*(0,200+0,300) "KP998b"</t>
  </si>
  <si>
    <t>3,934*1,91477 'Přepočtené koeficientem množství</t>
  </si>
  <si>
    <t>(3,8-1,155/2)*(1,0)*(0,125) "přepoj do Š1"</t>
  </si>
  <si>
    <t>(1,1-1,155/2)*(1,0)*(0,125) "KP1044a"</t>
  </si>
  <si>
    <t>(1,1-1,155/2)*(1,0)*(0,125) "KP1044b"</t>
  </si>
  <si>
    <t>(1,1-1,155/2)*(1,0)*(0,125) "UV11"</t>
  </si>
  <si>
    <t>(1,1-1,155/2)*(1,0)*(0,125) "KP1043a"</t>
  </si>
  <si>
    <t>(1,1-1,155/2)*(1,0)*(0,125) "KP999a"</t>
  </si>
  <si>
    <t>(1,1-1,155/2)*(1,0)*(0,125) "KP999b"</t>
  </si>
  <si>
    <t>(1,1-1,155/2)*(1,0)*(0,125) "KP999c"</t>
  </si>
  <si>
    <t>(1,1-1,155/2)*(1,0)*(0,125) "KP998a"</t>
  </si>
  <si>
    <t>(1,1-1,155/2)*(1,0)*(0,125) "KP998b"</t>
  </si>
  <si>
    <t>1592110137</t>
  </si>
  <si>
    <t>(3,8-1,155/2)*(1,0+0,5+0,5) "přepoj do Š1"</t>
  </si>
  <si>
    <t>(3,8-1,155/2)*(1,0) "přepoj do Š1"</t>
  </si>
  <si>
    <t>1059714139</t>
  </si>
  <si>
    <t>4,707*1,2 'Přepočtené koeficientem množství</t>
  </si>
  <si>
    <t>2*(3,8-1,155/2)+(1,0+0,5+0,5) "přepoj do Š1"</t>
  </si>
  <si>
    <t>1277844442</t>
  </si>
  <si>
    <t>1,1</t>
  </si>
  <si>
    <t>1839918892</t>
  </si>
  <si>
    <t>1,1*1,015 'Přepočtené koeficientem množství</t>
  </si>
  <si>
    <t>-1281638503</t>
  </si>
  <si>
    <t>3,8+1,1+1,1+1,1+1,1+1,1+1,1+1,1+1,1</t>
  </si>
  <si>
    <t>-672440325</t>
  </si>
  <si>
    <t>12,6*1,015 'Přepočtené koeficientem množství</t>
  </si>
  <si>
    <t>-1023390396</t>
  </si>
  <si>
    <t>7,921*9 'Přepočtené koeficientem množství</t>
  </si>
  <si>
    <t>03 - SO 02 Demontáž stávající kanalizace</t>
  </si>
  <si>
    <t>115201502-S</t>
  </si>
  <si>
    <t>Demontáž odpadního potrubí DN 200 ve výkopu stoky Ra2-1</t>
  </si>
  <si>
    <t>-1811641253</t>
  </si>
  <si>
    <t>Poznámka k položce:
F.2.2.1, F.2.2.2, F.2.3</t>
  </si>
  <si>
    <t>115201504-S</t>
  </si>
  <si>
    <t>Demontáž odpadního potrubí DN 300 ve výkopu stoky Ra1</t>
  </si>
  <si>
    <t>-565003962</t>
  </si>
  <si>
    <t>115201505-S</t>
  </si>
  <si>
    <t>Demontáž odpadního potrubí DN 400 ve výkopu stoky Ra2</t>
  </si>
  <si>
    <t>1386710485</t>
  </si>
  <si>
    <t>115201506-S</t>
  </si>
  <si>
    <t>Demontáž odpadního potrubí DN 600 ve výkopu Ra1</t>
  </si>
  <si>
    <t>-673040810</t>
  </si>
  <si>
    <t>115201507-S</t>
  </si>
  <si>
    <t>Demontáž kanalizačních šachet ( ve výkopu stok)</t>
  </si>
  <si>
    <t>-1290948403</t>
  </si>
  <si>
    <t>115201508-S</t>
  </si>
  <si>
    <t>Demontáž kanalizačních šachet do hloubky 1,0 m od povrchu, včetně zabetonování spodní části ( mimo výkopy stok)</t>
  </si>
  <si>
    <t>406089497</t>
  </si>
  <si>
    <t>115201509-S</t>
  </si>
  <si>
    <t>Vyplnění kanalizačních potrubí DN 200 - 500 cementopopílkovou suspenzí ( mimo výkopy stok)</t>
  </si>
  <si>
    <t>-972797037</t>
  </si>
  <si>
    <t>Poznámka k položce:
F.2.2.1, F.2.3</t>
  </si>
  <si>
    <t>(3,14*0,1*0,1*20)+(3,14*0,15*0,15*35)+(3,14*0,2*0,2*165)+(3,14*0,25*0,25*65)</t>
  </si>
  <si>
    <t>997002511</t>
  </si>
  <si>
    <t>Vodorovné přemístění suti a vybouraných hmot bez naložení ale se složením a urovnáním do 1 km</t>
  </si>
  <si>
    <t>712320609</t>
  </si>
  <si>
    <t>(76+103,3+203,5+142,6)*0,0515+((1,4*5)+(2,4*11))*0,3454</t>
  </si>
  <si>
    <t>38,594*1,91477 'Přepočtené koeficientem množství</t>
  </si>
  <si>
    <t>997002519</t>
  </si>
  <si>
    <t>Příplatek ZKD 1 km přemístění suti a vybouraných hmot</t>
  </si>
  <si>
    <t>-1964512446</t>
  </si>
  <si>
    <t>73,899*9 'Přepočtené koeficientem množství</t>
  </si>
  <si>
    <t>997002611</t>
  </si>
  <si>
    <t>Nakládání suti a vybouraných hmot</t>
  </si>
  <si>
    <t>-1943431592</t>
  </si>
  <si>
    <t>997013801</t>
  </si>
  <si>
    <t>Poplatek za uložení stavebního betonového odpadu na skládce (skládkovné)</t>
  </si>
  <si>
    <t>1463088194</t>
  </si>
  <si>
    <t>998274101</t>
  </si>
  <si>
    <t>889664034</t>
  </si>
  <si>
    <t>04 - OSTATNÍ A VEDLEJŠÍ NÁKLADY</t>
  </si>
  <si>
    <t>OST - Ostatní náklady</t>
  </si>
  <si>
    <t>VRN - Vedlejší rozpočtové náklady</t>
  </si>
  <si>
    <t>OST</t>
  </si>
  <si>
    <t>Ostatní náklady</t>
  </si>
  <si>
    <t xml:space="preserve">Náklady na pořízení geodetického zaměření skutečného provedení stavby - podklad pro vyhotovení dokumentace skutečného provedení stavby </t>
  </si>
  <si>
    <t>512</t>
  </si>
  <si>
    <t>49339064</t>
  </si>
  <si>
    <t xml:space="preserve">Vyhotovení geometrických plánů oprávněným geodetem včetně potvrzení tohoto plánu na KÚ (po potvrzení předat objednateli) </t>
  </si>
  <si>
    <t>ks</t>
  </si>
  <si>
    <t>582131189</t>
  </si>
  <si>
    <t xml:space="preserve">Zpracování havarijního plánu včetně projednání s dotčenými orgány </t>
  </si>
  <si>
    <t>1944280954</t>
  </si>
  <si>
    <t xml:space="preserve">Poznámka k položce:
příloha č.: E.5
</t>
  </si>
  <si>
    <t>Zpracování PD dle skutečného provedení stavby, včetně fotodokumentace z průběhu výstavby</t>
  </si>
  <si>
    <t>-806423600</t>
  </si>
  <si>
    <t>Vyhotovení geometrického plánu pro vklad do katastru nemovitostí, vypracování geometrického plánu skutečného provedení stavby do katastrální mapy pro vklad věcných břemen do katastru nemovitostí  dle požadavků a zásad platné státní legislativy a dle požad</t>
  </si>
  <si>
    <t>706523769</t>
  </si>
  <si>
    <t xml:space="preserve">Poznámka k položce:
příloha č.: E.2.a   
</t>
  </si>
  <si>
    <t>Zkoušky zhutnění násypů a zásypů stavebních jam a rýh. Budou se provádět po vzdálenostech min 50 m, a to vždy ve třech úrovních - v úrovni obsypu, zásypu potrubí, v úrovni silniční pláně včetně požadovaných atestů hutnění konstrukčních vrstev</t>
  </si>
  <si>
    <t>363229251</t>
  </si>
  <si>
    <t xml:space="preserve">Poznámka k položce:
příloha č.: F.2.1
</t>
  </si>
  <si>
    <t>Zkoušky hutnění komunikací. Budou prováděny pomocí zkoušky rázového modulu deformace Mvd stanovené zařízením skupiny C (LDD) ve smyslu ČSN 73 6192 a ČSN 72 1006, přejímací zkoušky</t>
  </si>
  <si>
    <t>-412192690</t>
  </si>
  <si>
    <t>Související zkoušky a atesty - zajištění zkoušek a atestů o nezávadnosti či o vhodnosti použití u všech výrobků a u všech materiálů použitých v rámci předmětného komplexu staveb</t>
  </si>
  <si>
    <t>soub</t>
  </si>
  <si>
    <t>-1690406180</t>
  </si>
  <si>
    <t>Monitoring ul. Matušínského, Tomicova, Třanovského - vstupní pasportizace dotčených domů, sledování objektů v průběhu výstavby, repasportizace objektů, podrobně viz. příloha č. 1</t>
  </si>
  <si>
    <t>1502819162</t>
  </si>
  <si>
    <t>Monitoring vlivu stavby na studny - bude vyhotoven jednoduchý záznam (formulář) v rozsahu 1-2 strany formátu A4, kde budou uvedeny identifikační údaje, stáří objektu, základní popis, zaměření hladiny vody a hloubky studny. Pokud bude uvedeno, že studna je</t>
  </si>
  <si>
    <t>-1870342560</t>
  </si>
  <si>
    <t>VRN</t>
  </si>
  <si>
    <t>Vedlejší rozpočtové náklady</t>
  </si>
  <si>
    <t>Zařízení staveniště v nezbytně nutném rozsahu (sklady, buňky, přenosné WC, event. přípojky na inženýrské sítě, náklady na energie, vytýčení staveniště, apod.)</t>
  </si>
  <si>
    <t>1970641093</t>
  </si>
  <si>
    <t xml:space="preserve">Poznámka k položce:
příloha č.: E.
</t>
  </si>
  <si>
    <t>Propagace a reklama - vyhotovení a instalace informační tabule - operační program životní prostředí.</t>
  </si>
  <si>
    <t>1122026702</t>
  </si>
  <si>
    <t>Náklady na čištění komunikace po dobu výstavby</t>
  </si>
  <si>
    <t>-369884316</t>
  </si>
  <si>
    <t xml:space="preserve">Poznámka k položce:
příloha č.: C.b
</t>
  </si>
  <si>
    <t>Náklady na vytýčení stáv. sítí před zahájením stavby - v liniích předmětných kanalizací a v místech budoucích trvalých i dočasných objektů  (vodovod, SDK, NN, plynovody a další) včetně kopaných sond</t>
  </si>
  <si>
    <t>836706118</t>
  </si>
  <si>
    <t xml:space="preserve">Poznámka k položce:
příloha č.: F.2
</t>
  </si>
  <si>
    <t>Náklady na vytýčení stavby kanalizace geodetem</t>
  </si>
  <si>
    <t>418741077</t>
  </si>
  <si>
    <t>Náklady na zajištění spoluúčasti odpovědného hydrogeologa stavby. Hydrogeolog navrhuje a vyhodnocuje průběh snižování hladiny podzemní vody, rovněž zpracovává návrhy, v případě potřeby, na konkrétní operativní opatření. Účast na staveništi činí min. 2 hod</t>
  </si>
  <si>
    <t>1061911081</t>
  </si>
  <si>
    <t>Náklady na zajištění geologa stavby po celou dobu realizace, který bude provádět kontrolu vhodnosti materiálů pro zpětný zásyp a obsyp, apod. Dle potřeby budou operativně zpracovávat návrhy opatření. Účast na staveništi činí min. 2 hod týdně po celou dobu</t>
  </si>
  <si>
    <t>-1277877824</t>
  </si>
  <si>
    <t>Zřízení, instalace a následná likvidace provizorních přechodů pro pěší a dočasných přejezdů pro vozidla</t>
  </si>
  <si>
    <t>-181721634</t>
  </si>
  <si>
    <t>Zřízení, instalace a ukotvení  provizorních ohrazení výkopu  včetně osvětlení a následné likvidace</t>
  </si>
  <si>
    <t>1003360011</t>
  </si>
  <si>
    <t xml:space="preserve">Poznámka k položce:
příloha č.: C.b
</t>
  </si>
  <si>
    <t>Zřízení a instalace dočasného dopravního značení včetně případné aktualizace projektu (dočasného dopravního značení). Součástí prací je zajištění provozu zařízení pro dočasné značení po dobu stavby a následná likvidace dočasného dopravního značen</t>
  </si>
  <si>
    <t>1901886127</t>
  </si>
  <si>
    <t xml:space="preserve">Poznámka k položce:
příloha č.: E.3
</t>
  </si>
  <si>
    <t xml:space="preserve">Prohlídka potrubí TV kamerou (stoky včetně nových přípojek, přeložek vyvolaných stavbou a přípojek navržených k přepojení) , včetně záznamu - provedená před uložením živičné vrstvy komunikace </t>
  </si>
  <si>
    <t>578556808</t>
  </si>
  <si>
    <t>05 - Kompletační činnost</t>
  </si>
  <si>
    <t>168605068</t>
  </si>
  <si>
    <t>06 - Provozní náklady</t>
  </si>
  <si>
    <t>1272465812</t>
  </si>
  <si>
    <t>07 - Projektové práce</t>
  </si>
  <si>
    <t>673704610</t>
  </si>
  <si>
    <t xml:space="preserve">08 - Navýšení nákladů pro realizaci kanalizačních přípojek - prodloužení délek </t>
  </si>
  <si>
    <t>kanalizační přípojka z potrubí PP SN10 (KG2000) DN200</t>
  </si>
  <si>
    <t>-767669513</t>
  </si>
  <si>
    <t>Poznámka k položce:
kompletní realizace přípojky:
-bourání stáv. povrchu, výkop rýh včetně pažení (od hl.1,5 m) 
-obsyp potrubí pískem
-potrubí PP SN10  - dodávka, montáž
-zásyp rýh
-vyspravení rýh asfaltovým recyklátem
-přesun hmot a suti, likvidace na skládce
pozn. standardy provedení budou shodné se standardy navrženými v rámci celé stavby</t>
  </si>
  <si>
    <t>10,25</t>
  </si>
  <si>
    <t>stoka Ra1</t>
  </si>
  <si>
    <t>14,60</t>
  </si>
  <si>
    <t>stoka Ra2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</si>
  <si>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</si>
  <si>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</si>
  <si>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</si>
  <si>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</si>
  <si>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</si>
  <si>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</si>
  <si>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</si>
  <si>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</si>
  <si>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</si>
  <si>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</si>
  <si>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</si>
  <si>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</si>
  <si>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</si>
  <si>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</si>
  <si>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</si>
  <si>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</si>
  <si>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</si>
  <si>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</si>
  <si>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</si>
  <si>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</si>
  <si>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</si>
  <si>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</si>
  <si>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</si>
  <si>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</si>
  <si>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</si>
  <si>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</si>
  <si>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</si>
  <si>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</si>
  <si>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</si>
  <si>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</si>
  <si>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</si>
  <si>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</si>
  <si>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</si>
  <si>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</si>
  <si>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</si>
  <si>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</si>
  <si>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</si>
  <si>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</si>
  <si>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</si>
  <si>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</si>
  <si>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</si>
  <si>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</si>
  <si>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</si>
  <si>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</si>
  <si>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</si>
  <si>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</si>
  <si>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</si>
  <si>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</si>
  <si>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</si>
  <si>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</si>
  <si>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</si>
  <si>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</si>
  <si>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</si>
  <si>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</si>
  <si>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</si>
  <si>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</si>
  <si>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</si>
  <si>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</si>
  <si>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</si>
  <si>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</si>
  <si>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</si>
  <si>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</si>
  <si>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</si>
  <si>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</si>
  <si>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</si>
  <si>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</si>
  <si>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</si>
  <si>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</si>
  <si>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</si>
  <si>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</si>
  <si>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</si>
  <si>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</si>
  <si>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</si>
  <si>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</si>
  <si>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</si>
  <si>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</si>
  <si>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</si>
  <si>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</si>
  <si>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</si>
  <si>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</si>
  <si>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</si>
  <si>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</si>
  <si>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</si>
  <si>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</si>
  <si>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</si>
  <si>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</si>
  <si>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</si>
  <si>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</si>
  <si>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</si>
  <si>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</si>
  <si>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</si>
  <si>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</si>
  <si>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</si>
  <si>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</si>
  <si>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</si>
  <si>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</si>
  <si>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</si>
  <si>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</si>
  <si>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</si>
  <si>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</si>
  <si>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</si>
  <si>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</si>
  <si>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</si>
  <si>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</si>
  <si>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</si>
  <si>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</si>
  <si>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</si>
  <si>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</si>
  <si>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</si>
  <si>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</si>
  <si>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</si>
  <si>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</si>
  <si>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</si>
  <si>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</si>
  <si>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</si>
  <si>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</si>
  <si>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</si>
  <si>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</si>
  <si>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</si>
  <si>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</si>
  <si>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</si>
  <si>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</si>
  <si>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</si>
  <si>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</si>
  <si>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</si>
  <si>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</si>
  <si>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</si>
  <si>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</si>
  <si>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</si>
  <si>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</si>
  <si>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</si>
  <si>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</si>
  <si>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</si>
  <si>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</si>
  <si>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</si>
  <si>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</si>
  <si>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</si>
  <si>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</si>
  <si>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</si>
  <si>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</si>
  <si>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</si>
  <si>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</si>
  <si>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</si>
  <si>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</si>
  <si>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</si>
  <si>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</si>
  <si>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</si>
  <si>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</si>
  <si>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</si>
  <si>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</si>
  <si>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</si>
  <si>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</si>
  <si>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</si>
  <si>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</si>
  <si>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</si>
  <si>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</si>
  <si>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</si>
  <si>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</si>
  <si>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</si>
  <si>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</si>
  <si>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</si>
  <si>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</si>
  <si>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</si>
  <si>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</si>
  <si>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</si>
  <si>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</si>
  <si>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</si>
  <si>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</si>
  <si>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</si>
  <si>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</si>
  <si>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</si>
  <si>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</si>
  <si>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</si>
  <si>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</si>
  <si>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</si>
  <si>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</si>
  <si>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</si>
  <si>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</si>
  <si>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</si>
  <si>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</si>
  <si>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r>
      <rPr>
        <strike/>
        <sz val="8"/>
        <rFont val="Trebuchet MS"/>
        <family val="2"/>
        <charset val="238"/>
      </rPr>
      <t xml:space="preserve">Projektové práce </t>
    </r>
    <r>
      <rPr>
        <sz val="8"/>
        <rFont val="Trebuchet MS"/>
        <family val="2"/>
      </rPr>
      <t>-</t>
    </r>
    <r>
      <rPr>
        <sz val="8"/>
        <color rgb="FFFF0000"/>
        <rFont val="Trebuchet MS"/>
        <family val="2"/>
        <charset val="238"/>
      </rPr>
      <t xml:space="preserve"> položka se vypouští - NENACEŇOVAT !!!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</si>
</sst>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0" x14ac:knownFonts="1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10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505050"/>
      <name val="Trebuchet MS"/>
      <family val="2"/>
      <charset val="238"/>
    </font>
    <font>
      <sz val="8"/>
      <color rgb="FFFF0000"/>
      <name val="Trebuchet MS"/>
      <family val="2"/>
      <charset val="238"/>
    </font>
    <font>
      <sz val="8"/>
      <color rgb="FF0000A8"/>
      <name val="Trebuchet MS"/>
      <family val="2"/>
      <charset val="238"/>
    </font>
    <font>
      <sz val="8"/>
      <color rgb="FFFAE682"/>
      <name val="Trebuchet MS"/>
      <family val="2"/>
      <charset val="238"/>
    </font>
    <font>
      <sz val="10"/>
      <color rgb="FF960000"/>
      <name val="Trebuchet MS"/>
      <family val="2"/>
      <charset val="238"/>
    </font>
    <font>
      <u/>
      <sz val="10"/>
      <color theme="10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b/>
      <sz val="12"/>
      <color rgb="FF969696"/>
      <name val="Trebuchet MS"/>
      <family val="2"/>
      <charset val="238"/>
    </font>
    <font>
      <sz val="9"/>
      <color rgb="FF969696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b/>
      <sz val="10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2"/>
      <name val="Trebuchet MS"/>
      <family val="2"/>
      <charset val="238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b/>
      <sz val="11"/>
      <name val="Trebuchet MS"/>
      <family val="2"/>
      <charset val="238"/>
    </font>
    <font>
      <sz val="11"/>
      <color rgb="FF969696"/>
      <name val="Trebuchet MS"/>
      <family val="2"/>
      <charset val="238"/>
    </font>
    <font>
      <sz val="18"/>
      <color theme="10"/>
      <name val="Wingdings 2"/>
      <family val="1"/>
      <charset val="2"/>
    </font>
    <font>
      <b/>
      <sz val="10"/>
      <color rgb="FF003366"/>
      <name val="Trebuchet MS"/>
      <family val="2"/>
      <charset val="238"/>
    </font>
    <font>
      <sz val="10"/>
      <color rgb="FF969696"/>
      <name val="Trebuchet MS"/>
      <family val="2"/>
      <charset val="238"/>
    </font>
    <font>
      <sz val="10"/>
      <color theme="10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sz val="7"/>
      <color rgb="FF969696"/>
      <name val="Trebuchet MS"/>
      <family val="2"/>
      <charset val="238"/>
    </font>
    <font>
      <i/>
      <sz val="7"/>
      <color rgb="FF969696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  <font>
      <b/>
      <sz val="9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9"/>
      <name val="Trebuchet MS"/>
      <family val="2"/>
      <charset val="238"/>
    </font>
    <font>
      <sz val="8"/>
      <color rgb="FFFF0000"/>
      <name val="Trebuchet MS"/>
      <family val="2"/>
    </font>
    <font>
      <strike/>
      <sz val="8"/>
      <name val="Trebuchet MS"/>
      <family val="2"/>
      <charset val="238"/>
    </font>
  </fonts>
  <fills count="9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7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horizontal="left" vertical="center"/>
    </xf>
    <xf numFmtId="0" fontId="14" fillId="3" borderId="0" xfId="1" applyFont="1" applyFill="1" applyAlignment="1" applyProtection="1">
      <alignment vertical="center"/>
    </xf>
    <xf numFmtId="0" fontId="46" fillId="3" borderId="0" xfId="1" applyFill="1"/>
    <xf numFmtId="0" fontId="0" fillId="3" borderId="0" xfId="0" applyFill="1"/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6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2" fillId="5" borderId="0" xfId="0" applyFont="1" applyFill="1" applyBorder="1" applyAlignment="1" applyProtection="1">
      <alignment horizontal="left" vertical="center"/>
      <protection locked="0"/>
    </xf>
    <xf numFmtId="49" fontId="2" fillId="5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vertical="center"/>
    </xf>
    <xf numFmtId="0" fontId="3" fillId="6" borderId="10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7" borderId="10" xfId="0" applyFont="1" applyFill="1" applyBorder="1" applyAlignment="1">
      <alignment vertical="center"/>
    </xf>
    <xf numFmtId="0" fontId="2" fillId="7" borderId="11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2" fillId="0" borderId="18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9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" fontId="28" fillId="0" borderId="18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" fontId="31" fillId="0" borderId="18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23" xfId="0" applyNumberFormat="1" applyFont="1" applyBorder="1" applyAlignment="1">
      <alignment vertical="center"/>
    </xf>
    <xf numFmtId="4" fontId="28" fillId="0" borderId="24" xfId="0" applyNumberFormat="1" applyFont="1" applyBorder="1" applyAlignment="1">
      <alignment vertical="center"/>
    </xf>
    <xf numFmtId="166" fontId="28" fillId="0" borderId="24" xfId="0" applyNumberFormat="1" applyFont="1" applyBorder="1" applyAlignment="1">
      <alignment vertical="center"/>
    </xf>
    <xf numFmtId="4" fontId="28" fillId="0" borderId="25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5" fillId="3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32" fillId="3" borderId="0" xfId="1" applyFont="1" applyFill="1" applyAlignment="1">
      <alignment vertical="center"/>
    </xf>
    <xf numFmtId="0" fontId="5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7" borderId="0" xfId="0" applyFont="1" applyFill="1" applyBorder="1" applyAlignment="1">
      <alignment vertical="center"/>
    </xf>
    <xf numFmtId="0" fontId="3" fillId="7" borderId="9" xfId="0" applyFont="1" applyFill="1" applyBorder="1" applyAlignment="1">
      <alignment horizontal="left" vertical="center"/>
    </xf>
    <xf numFmtId="0" fontId="3" fillId="7" borderId="10" xfId="0" applyFont="1" applyFill="1" applyBorder="1" applyAlignment="1">
      <alignment horizontal="right" vertical="center"/>
    </xf>
    <xf numFmtId="0" fontId="3" fillId="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 applyProtection="1">
      <alignment vertical="center"/>
      <protection locked="0"/>
    </xf>
    <xf numFmtId="4" fontId="3" fillId="7" borderId="10" xfId="0" applyNumberFormat="1" applyFont="1" applyFill="1" applyBorder="1" applyAlignment="1">
      <alignment vertical="center"/>
    </xf>
    <xf numFmtId="0" fontId="0" fillId="7" borderId="27" xfId="0" applyFont="1" applyFill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7" borderId="0" xfId="0" applyFont="1" applyFill="1" applyBorder="1" applyAlignment="1">
      <alignment horizontal="left" vertical="center"/>
    </xf>
    <xf numFmtId="0" fontId="0" fillId="7" borderId="0" xfId="0" applyFont="1" applyFill="1" applyBorder="1" applyAlignment="1" applyProtection="1">
      <alignment vertical="center"/>
      <protection locked="0"/>
    </xf>
    <xf numFmtId="0" fontId="2" fillId="7" borderId="0" xfId="0" applyFont="1" applyFill="1" applyBorder="1" applyAlignment="1">
      <alignment horizontal="right" vertical="center"/>
    </xf>
    <xf numFmtId="0" fontId="0" fillId="7" borderId="6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 applyProtection="1">
      <alignment horizontal="center" vertical="center" wrapText="1"/>
      <protection locked="0"/>
    </xf>
    <xf numFmtId="0" fontId="2" fillId="7" borderId="22" xfId="0" applyFont="1" applyFill="1" applyBorder="1" applyAlignment="1">
      <alignment horizontal="center" vertical="center" wrapText="1"/>
    </xf>
    <xf numFmtId="4" fontId="23" fillId="0" borderId="0" xfId="0" applyNumberFormat="1" applyFont="1" applyAlignment="1"/>
    <xf numFmtId="166" fontId="34" fillId="0" borderId="16" xfId="0" applyNumberFormat="1" applyFont="1" applyBorder="1" applyAlignment="1"/>
    <xf numFmtId="166" fontId="34" fillId="0" borderId="17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5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8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9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5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167" fontId="0" fillId="0" borderId="28" xfId="0" applyNumberFormat="1" applyFont="1" applyBorder="1" applyAlignment="1" applyProtection="1">
      <alignment vertical="center"/>
      <protection locked="0"/>
    </xf>
    <xf numFmtId="4" fontId="0" fillId="5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0" fontId="1" fillId="5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38" fillId="0" borderId="28" xfId="0" applyFont="1" applyBorder="1" applyAlignment="1" applyProtection="1">
      <alignment horizontal="center" vertical="center"/>
      <protection locked="0"/>
    </xf>
    <xf numFmtId="49" fontId="38" fillId="0" borderId="28" xfId="0" applyNumberFormat="1" applyFont="1" applyBorder="1" applyAlignment="1" applyProtection="1">
      <alignment horizontal="left" vertical="center" wrapText="1"/>
      <protection locked="0"/>
    </xf>
    <xf numFmtId="0" fontId="38" fillId="0" borderId="28" xfId="0" applyFont="1" applyBorder="1" applyAlignment="1" applyProtection="1">
      <alignment horizontal="left" vertical="center" wrapText="1"/>
      <protection locked="0"/>
    </xf>
    <xf numFmtId="0" fontId="38" fillId="0" borderId="28" xfId="0" applyFont="1" applyBorder="1" applyAlignment="1" applyProtection="1">
      <alignment horizontal="center" vertical="center" wrapText="1"/>
      <protection locked="0"/>
    </xf>
    <xf numFmtId="167" fontId="38" fillId="0" borderId="28" xfId="0" applyNumberFormat="1" applyFont="1" applyBorder="1" applyAlignment="1" applyProtection="1">
      <alignment vertical="center"/>
      <protection locked="0"/>
    </xf>
    <xf numFmtId="4" fontId="38" fillId="5" borderId="28" xfId="0" applyNumberFormat="1" applyFont="1" applyFill="1" applyBorder="1" applyAlignment="1" applyProtection="1">
      <alignment vertical="center"/>
      <protection locked="0"/>
    </xf>
    <xf numFmtId="4" fontId="38" fillId="0" borderId="28" xfId="0" applyNumberFormat="1" applyFont="1" applyBorder="1" applyAlignment="1" applyProtection="1">
      <alignment vertical="center"/>
      <protection locked="0"/>
    </xf>
    <xf numFmtId="0" fontId="38" fillId="0" borderId="5" xfId="0" applyFont="1" applyBorder="1" applyAlignment="1">
      <alignment vertical="center"/>
    </xf>
    <xf numFmtId="0" fontId="38" fillId="5" borderId="2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166" fontId="1" fillId="0" borderId="24" xfId="0" applyNumberFormat="1" applyFont="1" applyBorder="1" applyAlignment="1">
      <alignment vertical="center"/>
    </xf>
    <xf numFmtId="166" fontId="1" fillId="0" borderId="25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39" fillId="0" borderId="29" xfId="0" applyFont="1" applyBorder="1" applyAlignment="1" applyProtection="1">
      <alignment vertical="center" wrapText="1"/>
      <protection locked="0"/>
    </xf>
    <xf numFmtId="0" fontId="39" fillId="0" borderId="30" xfId="0" applyFont="1" applyBorder="1" applyAlignment="1" applyProtection="1">
      <alignment vertical="center" wrapText="1"/>
      <protection locked="0"/>
    </xf>
    <xf numFmtId="0" fontId="39" fillId="0" borderId="31" xfId="0" applyFont="1" applyBorder="1" applyAlignment="1" applyProtection="1">
      <alignment vertical="center" wrapText="1"/>
      <protection locked="0"/>
    </xf>
    <xf numFmtId="0" fontId="39" fillId="0" borderId="32" xfId="0" applyFont="1" applyBorder="1" applyAlignment="1" applyProtection="1">
      <alignment horizontal="center" vertical="center" wrapText="1"/>
      <protection locked="0"/>
    </xf>
    <xf numFmtId="0" fontId="39" fillId="0" borderId="33" xfId="0" applyFont="1" applyBorder="1" applyAlignment="1" applyProtection="1">
      <alignment horizontal="center" vertical="center" wrapText="1"/>
      <protection locked="0"/>
    </xf>
    <xf numFmtId="0" fontId="39" fillId="0" borderId="32" xfId="0" applyFont="1" applyBorder="1" applyAlignment="1" applyProtection="1">
      <alignment vertical="center" wrapText="1"/>
      <protection locked="0"/>
    </xf>
    <xf numFmtId="0" fontId="39" fillId="0" borderId="33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vertical="center" wrapText="1"/>
      <protection locked="0"/>
    </xf>
    <xf numFmtId="0" fontId="42" fillId="0" borderId="1" xfId="0" applyFont="1" applyBorder="1" applyAlignment="1" applyProtection="1">
      <alignment vertical="center" wrapText="1"/>
      <protection locked="0"/>
    </xf>
    <xf numFmtId="0" fontId="42" fillId="0" borderId="1" xfId="0" applyFont="1" applyBorder="1" applyAlignment="1" applyProtection="1">
      <alignment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49" fontId="42" fillId="0" borderId="1" xfId="0" applyNumberFormat="1" applyFont="1" applyBorder="1" applyAlignment="1" applyProtection="1">
      <alignment vertical="center" wrapText="1"/>
      <protection locked="0"/>
    </xf>
    <xf numFmtId="0" fontId="39" fillId="0" borderId="35" xfId="0" applyFont="1" applyBorder="1" applyAlignment="1" applyProtection="1">
      <alignment vertical="center" wrapText="1"/>
      <protection locked="0"/>
    </xf>
    <xf numFmtId="0" fontId="43" fillId="0" borderId="34" xfId="0" applyFont="1" applyBorder="1" applyAlignment="1" applyProtection="1">
      <alignment vertical="center" wrapText="1"/>
      <protection locked="0"/>
    </xf>
    <xf numFmtId="0" fontId="39" fillId="0" borderId="36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vertical="top"/>
      <protection locked="0"/>
    </xf>
    <xf numFmtId="0" fontId="39" fillId="0" borderId="0" xfId="0" applyFont="1" applyAlignment="1" applyProtection="1">
      <alignment vertical="top"/>
      <protection locked="0"/>
    </xf>
    <xf numFmtId="0" fontId="39" fillId="0" borderId="29" xfId="0" applyFont="1" applyBorder="1" applyAlignment="1" applyProtection="1">
      <alignment horizontal="left" vertical="center"/>
      <protection locked="0"/>
    </xf>
    <xf numFmtId="0" fontId="39" fillId="0" borderId="30" xfId="0" applyFont="1" applyBorder="1" applyAlignment="1" applyProtection="1">
      <alignment horizontal="left" vertical="center"/>
      <protection locked="0"/>
    </xf>
    <xf numFmtId="0" fontId="39" fillId="0" borderId="31" xfId="0" applyFont="1" applyBorder="1" applyAlignment="1" applyProtection="1">
      <alignment horizontal="left" vertical="center"/>
      <protection locked="0"/>
    </xf>
    <xf numFmtId="0" fontId="39" fillId="0" borderId="32" xfId="0" applyFont="1" applyBorder="1" applyAlignment="1" applyProtection="1">
      <alignment horizontal="left" vertical="center"/>
      <protection locked="0"/>
    </xf>
    <xf numFmtId="0" fontId="39" fillId="0" borderId="33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center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center" vertical="center"/>
      <protection locked="0"/>
    </xf>
    <xf numFmtId="0" fontId="42" fillId="0" borderId="32" xfId="0" applyFont="1" applyBorder="1" applyAlignment="1" applyProtection="1">
      <alignment horizontal="left" vertical="center"/>
      <protection locked="0"/>
    </xf>
    <xf numFmtId="0" fontId="42" fillId="2" borderId="1" xfId="0" applyFont="1" applyFill="1" applyBorder="1" applyAlignment="1" applyProtection="1">
      <alignment horizontal="left" vertical="center"/>
      <protection locked="0"/>
    </xf>
    <xf numFmtId="0" fontId="42" fillId="2" borderId="1" xfId="0" applyFont="1" applyFill="1" applyBorder="1" applyAlignment="1" applyProtection="1">
      <alignment horizontal="center" vertical="center"/>
      <protection locked="0"/>
    </xf>
    <xf numFmtId="0" fontId="39" fillId="0" borderId="35" xfId="0" applyFont="1" applyBorder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39" fillId="0" borderId="36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center" vertical="center" wrapText="1"/>
      <protection locked="0"/>
    </xf>
    <xf numFmtId="0" fontId="39" fillId="0" borderId="29" xfId="0" applyFont="1" applyBorder="1" applyAlignment="1" applyProtection="1">
      <alignment horizontal="left" vertical="center" wrapText="1"/>
      <protection locked="0"/>
    </xf>
    <xf numFmtId="0" fontId="39" fillId="0" borderId="30" xfId="0" applyFont="1" applyBorder="1" applyAlignment="1" applyProtection="1">
      <alignment horizontal="left" vertical="center" wrapText="1"/>
      <protection locked="0"/>
    </xf>
    <xf numFmtId="0" fontId="39" fillId="0" borderId="31" xfId="0" applyFont="1" applyBorder="1" applyAlignment="1" applyProtection="1">
      <alignment horizontal="left" vertical="center" wrapText="1"/>
      <protection locked="0"/>
    </xf>
    <xf numFmtId="0" fontId="39" fillId="0" borderId="32" xfId="0" applyFont="1" applyBorder="1" applyAlignment="1" applyProtection="1">
      <alignment horizontal="left" vertical="center" wrapText="1"/>
      <protection locked="0"/>
    </xf>
    <xf numFmtId="0" fontId="39" fillId="0" borderId="33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/>
      <protection locked="0"/>
    </xf>
    <xf numFmtId="0" fontId="42" fillId="0" borderId="35" xfId="0" applyFont="1" applyBorder="1" applyAlignment="1" applyProtection="1">
      <alignment horizontal="left" vertical="center" wrapText="1"/>
      <protection locked="0"/>
    </xf>
    <xf numFmtId="0" fontId="42" fillId="0" borderId="34" xfId="0" applyFont="1" applyBorder="1" applyAlignment="1" applyProtection="1">
      <alignment horizontal="left" vertical="center" wrapText="1"/>
      <protection locked="0"/>
    </xf>
    <xf numFmtId="0" fontId="42" fillId="0" borderId="36" xfId="0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left" vertical="top"/>
      <protection locked="0"/>
    </xf>
    <xf numFmtId="0" fontId="42" fillId="0" borderId="1" xfId="0" applyFont="1" applyBorder="1" applyAlignment="1" applyProtection="1">
      <alignment horizontal="center" vertical="top"/>
      <protection locked="0"/>
    </xf>
    <xf numFmtId="0" fontId="42" fillId="0" borderId="35" xfId="0" applyFont="1" applyBorder="1" applyAlignment="1" applyProtection="1">
      <alignment horizontal="left" vertical="center"/>
      <protection locked="0"/>
    </xf>
    <xf numFmtId="0" fontId="42" fillId="0" borderId="36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1" fillId="0" borderId="1" xfId="0" applyFont="1" applyBorder="1" applyAlignment="1" applyProtection="1">
      <alignment vertical="center"/>
      <protection locked="0"/>
    </xf>
    <xf numFmtId="0" fontId="44" fillId="0" borderId="34" xfId="0" applyFont="1" applyBorder="1" applyAlignment="1" applyProtection="1">
      <alignment vertical="center"/>
      <protection locked="0"/>
    </xf>
    <xf numFmtId="0" fontId="41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2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1" fillId="0" borderId="34" xfId="0" applyFont="1" applyBorder="1" applyAlignment="1" applyProtection="1">
      <alignment horizontal="left"/>
      <protection locked="0"/>
    </xf>
    <xf numFmtId="0" fontId="44" fillId="0" borderId="34" xfId="0" applyFont="1" applyBorder="1" applyAlignment="1" applyProtection="1">
      <protection locked="0"/>
    </xf>
    <xf numFmtId="0" fontId="39" fillId="0" borderId="32" xfId="0" applyFont="1" applyBorder="1" applyAlignment="1" applyProtection="1">
      <alignment vertical="top"/>
      <protection locked="0"/>
    </xf>
    <xf numFmtId="0" fontId="39" fillId="0" borderId="33" xfId="0" applyFont="1" applyBorder="1" applyAlignment="1" applyProtection="1">
      <alignment vertical="top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0" fontId="39" fillId="0" borderId="1" xfId="0" applyFont="1" applyBorder="1" applyAlignment="1" applyProtection="1">
      <alignment horizontal="left" vertical="top"/>
      <protection locked="0"/>
    </xf>
    <xf numFmtId="0" fontId="39" fillId="0" borderId="35" xfId="0" applyFont="1" applyBorder="1" applyAlignment="1" applyProtection="1">
      <alignment vertical="top"/>
      <protection locked="0"/>
    </xf>
    <xf numFmtId="0" fontId="39" fillId="0" borderId="34" xfId="0" applyFont="1" applyBorder="1" applyAlignment="1" applyProtection="1">
      <alignment vertical="top"/>
      <protection locked="0"/>
    </xf>
    <xf numFmtId="0" fontId="39" fillId="0" borderId="36" xfId="0" applyFont="1" applyBorder="1" applyAlignment="1" applyProtection="1">
      <alignment vertical="top"/>
      <protection locked="0"/>
    </xf>
    <xf numFmtId="0" fontId="39" fillId="0" borderId="28" xfId="0" applyFont="1" applyBorder="1" applyAlignment="1" applyProtection="1">
      <alignment horizontal="left" vertical="center" wrapText="1"/>
      <protection locked="0"/>
    </xf>
    <xf numFmtId="167" fontId="48" fillId="8" borderId="28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5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20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3" fillId="6" borderId="10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0" fillId="6" borderId="11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0" fillId="0" borderId="0" xfId="0" applyFont="1" applyAlignment="1">
      <alignment horizontal="left" vertical="center" wrapText="1"/>
    </xf>
    <xf numFmtId="0" fontId="15" fillId="4" borderId="0" xfId="0" applyFont="1" applyFill="1" applyAlignment="1">
      <alignment horizontal="center" vertical="center"/>
    </xf>
    <xf numFmtId="0" fontId="0" fillId="0" borderId="0" xfId="0"/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2" fillId="3" borderId="0" xfId="1" applyFont="1" applyFill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40" fillId="0" borderId="1" xfId="0" applyFont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 applyProtection="1">
      <alignment horizontal="left" vertical="top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 wrapText="1"/>
      <protection locked="0"/>
    </xf>
    <xf numFmtId="49" fontId="42" fillId="0" borderId="1" xfId="0" applyNumberFormat="1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0" fontId="41" fillId="0" borderId="34" xfId="0" applyFont="1" applyBorder="1" applyAlignment="1" applyProtection="1">
      <alignment horizontal="left"/>
      <protection locked="0"/>
    </xf>
    <xf numFmtId="0" fontId="41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3"/>
  <sheetViews>
    <sheetView showGridLines="0" workbookViewId="0">
      <pane ySplit="1" topLeftCell="A2" activePane="bottomLeft" state="frozen"/>
      <selection pane="bottomLeft" activeCell="BJ98" sqref="BJ98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 x14ac:dyDescent="0.3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1:74" ht="36.950000000000003" customHeight="1" x14ac:dyDescent="0.3">
      <c r="AR2" s="357" t="s">
        <v>8</v>
      </c>
      <c r="AS2" s="358"/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S2" s="24" t="s">
        <v>9</v>
      </c>
      <c r="BT2" s="24" t="s">
        <v>10</v>
      </c>
    </row>
    <row r="3" spans="1:74" ht="6.95" customHeight="1" x14ac:dyDescent="0.3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spans="1:74" ht="36.950000000000003" customHeight="1" x14ac:dyDescent="0.3">
      <c r="B4" s="28"/>
      <c r="C4" s="29"/>
      <c r="D4" s="30" t="s">
        <v>12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13</v>
      </c>
      <c r="BE4" s="33" t="s">
        <v>14</v>
      </c>
      <c r="BS4" s="24" t="s">
        <v>15</v>
      </c>
    </row>
    <row r="5" spans="1:74" ht="14.45" customHeight="1" x14ac:dyDescent="0.3">
      <c r="B5" s="28"/>
      <c r="C5" s="29"/>
      <c r="D5" s="34" t="s">
        <v>16</v>
      </c>
      <c r="E5" s="29"/>
      <c r="F5" s="29"/>
      <c r="G5" s="29"/>
      <c r="H5" s="29"/>
      <c r="I5" s="29"/>
      <c r="J5" s="29"/>
      <c r="K5" s="322" t="s">
        <v>17</v>
      </c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29"/>
      <c r="AQ5" s="31"/>
      <c r="BE5" s="320" t="s">
        <v>18</v>
      </c>
      <c r="BS5" s="24" t="s">
        <v>9</v>
      </c>
    </row>
    <row r="6" spans="1:74" ht="36.950000000000003" customHeight="1" x14ac:dyDescent="0.3">
      <c r="B6" s="28"/>
      <c r="C6" s="29"/>
      <c r="D6" s="36" t="s">
        <v>19</v>
      </c>
      <c r="E6" s="29"/>
      <c r="F6" s="29"/>
      <c r="G6" s="29"/>
      <c r="H6" s="29"/>
      <c r="I6" s="29"/>
      <c r="J6" s="29"/>
      <c r="K6" s="324" t="s">
        <v>20</v>
      </c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29"/>
      <c r="AQ6" s="31"/>
      <c r="BE6" s="321"/>
      <c r="BS6" s="24" t="s">
        <v>21</v>
      </c>
    </row>
    <row r="7" spans="1:74" ht="14.45" customHeight="1" x14ac:dyDescent="0.3">
      <c r="B7" s="28"/>
      <c r="C7" s="29"/>
      <c r="D7" s="37" t="s">
        <v>22</v>
      </c>
      <c r="E7" s="29"/>
      <c r="F7" s="29"/>
      <c r="G7" s="29"/>
      <c r="H7" s="29"/>
      <c r="I7" s="29"/>
      <c r="J7" s="29"/>
      <c r="K7" s="35" t="s">
        <v>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23</v>
      </c>
      <c r="AL7" s="29"/>
      <c r="AM7" s="29"/>
      <c r="AN7" s="35" t="s">
        <v>24</v>
      </c>
      <c r="AO7" s="29"/>
      <c r="AP7" s="29"/>
      <c r="AQ7" s="31"/>
      <c r="BE7" s="321"/>
      <c r="BS7" s="24" t="s">
        <v>25</v>
      </c>
    </row>
    <row r="8" spans="1:74" ht="14.45" customHeight="1" x14ac:dyDescent="0.3">
      <c r="B8" s="28"/>
      <c r="C8" s="29"/>
      <c r="D8" s="37" t="s">
        <v>26</v>
      </c>
      <c r="E8" s="29"/>
      <c r="F8" s="29"/>
      <c r="G8" s="29"/>
      <c r="H8" s="29"/>
      <c r="I8" s="29"/>
      <c r="J8" s="29"/>
      <c r="K8" s="35" t="s">
        <v>27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28</v>
      </c>
      <c r="AL8" s="29"/>
      <c r="AM8" s="29"/>
      <c r="AN8" s="38" t="s">
        <v>29</v>
      </c>
      <c r="AO8" s="29"/>
      <c r="AP8" s="29"/>
      <c r="AQ8" s="31"/>
      <c r="BE8" s="321"/>
      <c r="BS8" s="24" t="s">
        <v>30</v>
      </c>
    </row>
    <row r="9" spans="1:74" ht="14.45" customHeight="1" x14ac:dyDescent="0.3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21"/>
      <c r="BS9" s="24" t="s">
        <v>31</v>
      </c>
    </row>
    <row r="10" spans="1:74" ht="14.45" customHeight="1" x14ac:dyDescent="0.3">
      <c r="B10" s="28"/>
      <c r="C10" s="29"/>
      <c r="D10" s="37" t="s">
        <v>32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33</v>
      </c>
      <c r="AL10" s="29"/>
      <c r="AM10" s="29"/>
      <c r="AN10" s="35" t="s">
        <v>34</v>
      </c>
      <c r="AO10" s="29"/>
      <c r="AP10" s="29"/>
      <c r="AQ10" s="31"/>
      <c r="BE10" s="321"/>
      <c r="BS10" s="24" t="s">
        <v>21</v>
      </c>
    </row>
    <row r="11" spans="1:74" ht="18.399999999999999" customHeight="1" x14ac:dyDescent="0.3">
      <c r="B11" s="28"/>
      <c r="C11" s="29"/>
      <c r="D11" s="29"/>
      <c r="E11" s="35" t="s">
        <v>35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36</v>
      </c>
      <c r="AL11" s="29"/>
      <c r="AM11" s="29"/>
      <c r="AN11" s="35" t="s">
        <v>37</v>
      </c>
      <c r="AO11" s="29"/>
      <c r="AP11" s="29"/>
      <c r="AQ11" s="31"/>
      <c r="BE11" s="321"/>
      <c r="BS11" s="24" t="s">
        <v>21</v>
      </c>
    </row>
    <row r="12" spans="1:74" ht="6.95" customHeight="1" x14ac:dyDescent="0.3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21"/>
      <c r="BS12" s="24" t="s">
        <v>21</v>
      </c>
    </row>
    <row r="13" spans="1:74" ht="14.45" customHeight="1" x14ac:dyDescent="0.3">
      <c r="B13" s="28"/>
      <c r="C13" s="29"/>
      <c r="D13" s="37" t="s">
        <v>38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33</v>
      </c>
      <c r="AL13" s="29"/>
      <c r="AM13" s="29"/>
      <c r="AN13" s="39" t="s">
        <v>39</v>
      </c>
      <c r="AO13" s="29"/>
      <c r="AP13" s="29"/>
      <c r="AQ13" s="31"/>
      <c r="BE13" s="321"/>
      <c r="BS13" s="24" t="s">
        <v>21</v>
      </c>
    </row>
    <row r="14" spans="1:74" ht="15" x14ac:dyDescent="0.3">
      <c r="B14" s="28"/>
      <c r="C14" s="29"/>
      <c r="D14" s="29"/>
      <c r="E14" s="325" t="s">
        <v>39</v>
      </c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7" t="s">
        <v>36</v>
      </c>
      <c r="AL14" s="29"/>
      <c r="AM14" s="29"/>
      <c r="AN14" s="39" t="s">
        <v>39</v>
      </c>
      <c r="AO14" s="29"/>
      <c r="AP14" s="29"/>
      <c r="AQ14" s="31"/>
      <c r="BE14" s="321"/>
      <c r="BS14" s="24" t="s">
        <v>21</v>
      </c>
    </row>
    <row r="15" spans="1:74" ht="6.95" customHeight="1" x14ac:dyDescent="0.3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21"/>
      <c r="BS15" s="24" t="s">
        <v>6</v>
      </c>
    </row>
    <row r="16" spans="1:74" ht="14.45" customHeight="1" x14ac:dyDescent="0.3">
      <c r="B16" s="28"/>
      <c r="C16" s="29"/>
      <c r="D16" s="37" t="s">
        <v>40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33</v>
      </c>
      <c r="AL16" s="29"/>
      <c r="AM16" s="29"/>
      <c r="AN16" s="35" t="s">
        <v>41</v>
      </c>
      <c r="AO16" s="29"/>
      <c r="AP16" s="29"/>
      <c r="AQ16" s="31"/>
      <c r="BE16" s="321"/>
      <c r="BS16" s="24" t="s">
        <v>6</v>
      </c>
    </row>
    <row r="17" spans="2:71" ht="18.399999999999999" customHeight="1" x14ac:dyDescent="0.3">
      <c r="B17" s="28"/>
      <c r="C17" s="29"/>
      <c r="D17" s="29"/>
      <c r="E17" s="35" t="s">
        <v>42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36</v>
      </c>
      <c r="AL17" s="29"/>
      <c r="AM17" s="29"/>
      <c r="AN17" s="35" t="s">
        <v>43</v>
      </c>
      <c r="AO17" s="29"/>
      <c r="AP17" s="29"/>
      <c r="AQ17" s="31"/>
      <c r="BE17" s="321"/>
      <c r="BS17" s="24" t="s">
        <v>44</v>
      </c>
    </row>
    <row r="18" spans="2:71" ht="6.95" customHeight="1" x14ac:dyDescent="0.3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21"/>
      <c r="BS18" s="24" t="s">
        <v>9</v>
      </c>
    </row>
    <row r="19" spans="2:71" ht="14.45" customHeight="1" x14ac:dyDescent="0.3">
      <c r="B19" s="28"/>
      <c r="C19" s="29"/>
      <c r="D19" s="37" t="s">
        <v>45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21"/>
      <c r="BS19" s="24" t="s">
        <v>21</v>
      </c>
    </row>
    <row r="20" spans="2:71" ht="16.5" customHeight="1" x14ac:dyDescent="0.3">
      <c r="B20" s="28"/>
      <c r="C20" s="29"/>
      <c r="D20" s="29"/>
      <c r="E20" s="327" t="s">
        <v>5</v>
      </c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29"/>
      <c r="AP20" s="29"/>
      <c r="AQ20" s="31"/>
      <c r="BE20" s="321"/>
      <c r="BS20" s="24" t="s">
        <v>44</v>
      </c>
    </row>
    <row r="21" spans="2:71" ht="6.95" customHeight="1" x14ac:dyDescent="0.3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21"/>
    </row>
    <row r="22" spans="2:71" ht="6.95" customHeight="1" x14ac:dyDescent="0.3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21"/>
    </row>
    <row r="23" spans="2:71" s="1" customFormat="1" ht="25.9" customHeight="1" x14ac:dyDescent="0.3">
      <c r="B23" s="41"/>
      <c r="C23" s="42"/>
      <c r="D23" s="43" t="s">
        <v>46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28">
        <f>ROUNDUP(AG51,2)</f>
        <v>0</v>
      </c>
      <c r="AL23" s="329"/>
      <c r="AM23" s="329"/>
      <c r="AN23" s="329"/>
      <c r="AO23" s="329"/>
      <c r="AP23" s="42"/>
      <c r="AQ23" s="45"/>
      <c r="BE23" s="321"/>
    </row>
    <row r="24" spans="2:71" s="1" customFormat="1" ht="6.95" customHeight="1" x14ac:dyDescent="0.3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21"/>
    </row>
    <row r="25" spans="2:71" s="1" customFormat="1" x14ac:dyDescent="0.3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30" t="s">
        <v>47</v>
      </c>
      <c r="M25" s="330"/>
      <c r="N25" s="330"/>
      <c r="O25" s="330"/>
      <c r="P25" s="42"/>
      <c r="Q25" s="42"/>
      <c r="R25" s="42"/>
      <c r="S25" s="42"/>
      <c r="T25" s="42"/>
      <c r="U25" s="42"/>
      <c r="V25" s="42"/>
      <c r="W25" s="330" t="s">
        <v>48</v>
      </c>
      <c r="X25" s="330"/>
      <c r="Y25" s="330"/>
      <c r="Z25" s="330"/>
      <c r="AA25" s="330"/>
      <c r="AB25" s="330"/>
      <c r="AC25" s="330"/>
      <c r="AD25" s="330"/>
      <c r="AE25" s="330"/>
      <c r="AF25" s="42"/>
      <c r="AG25" s="42"/>
      <c r="AH25" s="42"/>
      <c r="AI25" s="42"/>
      <c r="AJ25" s="42"/>
      <c r="AK25" s="330" t="s">
        <v>49</v>
      </c>
      <c r="AL25" s="330"/>
      <c r="AM25" s="330"/>
      <c r="AN25" s="330"/>
      <c r="AO25" s="330"/>
      <c r="AP25" s="42"/>
      <c r="AQ25" s="45"/>
      <c r="BE25" s="321"/>
    </row>
    <row r="26" spans="2:71" s="2" customFormat="1" ht="14.45" customHeight="1" x14ac:dyDescent="0.3">
      <c r="B26" s="47"/>
      <c r="C26" s="48"/>
      <c r="D26" s="49" t="s">
        <v>50</v>
      </c>
      <c r="E26" s="48"/>
      <c r="F26" s="49" t="s">
        <v>51</v>
      </c>
      <c r="G26" s="48"/>
      <c r="H26" s="48"/>
      <c r="I26" s="48"/>
      <c r="J26" s="48"/>
      <c r="K26" s="48"/>
      <c r="L26" s="331">
        <v>0.21</v>
      </c>
      <c r="M26" s="332"/>
      <c r="N26" s="332"/>
      <c r="O26" s="332"/>
      <c r="P26" s="48"/>
      <c r="Q26" s="48"/>
      <c r="R26" s="48"/>
      <c r="S26" s="48"/>
      <c r="T26" s="48"/>
      <c r="U26" s="48"/>
      <c r="V26" s="48"/>
      <c r="W26" s="333">
        <f>ROUNDUP(AZ51,2)</f>
        <v>0</v>
      </c>
      <c r="X26" s="332"/>
      <c r="Y26" s="332"/>
      <c r="Z26" s="332"/>
      <c r="AA26" s="332"/>
      <c r="AB26" s="332"/>
      <c r="AC26" s="332"/>
      <c r="AD26" s="332"/>
      <c r="AE26" s="332"/>
      <c r="AF26" s="48"/>
      <c r="AG26" s="48"/>
      <c r="AH26" s="48"/>
      <c r="AI26" s="48"/>
      <c r="AJ26" s="48"/>
      <c r="AK26" s="333">
        <f>ROUNDUP(AV51,1)</f>
        <v>0</v>
      </c>
      <c r="AL26" s="332"/>
      <c r="AM26" s="332"/>
      <c r="AN26" s="332"/>
      <c r="AO26" s="332"/>
      <c r="AP26" s="48"/>
      <c r="AQ26" s="50"/>
      <c r="BE26" s="321"/>
    </row>
    <row r="27" spans="2:71" s="2" customFormat="1" ht="14.45" customHeight="1" x14ac:dyDescent="0.3">
      <c r="B27" s="47"/>
      <c r="C27" s="48"/>
      <c r="D27" s="48"/>
      <c r="E27" s="48"/>
      <c r="F27" s="49" t="s">
        <v>52</v>
      </c>
      <c r="G27" s="48"/>
      <c r="H27" s="48"/>
      <c r="I27" s="48"/>
      <c r="J27" s="48"/>
      <c r="K27" s="48"/>
      <c r="L27" s="331">
        <v>0.15</v>
      </c>
      <c r="M27" s="332"/>
      <c r="N27" s="332"/>
      <c r="O27" s="332"/>
      <c r="P27" s="48"/>
      <c r="Q27" s="48"/>
      <c r="R27" s="48"/>
      <c r="S27" s="48"/>
      <c r="T27" s="48"/>
      <c r="U27" s="48"/>
      <c r="V27" s="48"/>
      <c r="W27" s="333">
        <f>ROUNDUP(BA51,2)</f>
        <v>0</v>
      </c>
      <c r="X27" s="332"/>
      <c r="Y27" s="332"/>
      <c r="Z27" s="332"/>
      <c r="AA27" s="332"/>
      <c r="AB27" s="332"/>
      <c r="AC27" s="332"/>
      <c r="AD27" s="332"/>
      <c r="AE27" s="332"/>
      <c r="AF27" s="48"/>
      <c r="AG27" s="48"/>
      <c r="AH27" s="48"/>
      <c r="AI27" s="48"/>
      <c r="AJ27" s="48"/>
      <c r="AK27" s="333">
        <f>ROUNDUP(AW51,1)</f>
        <v>0</v>
      </c>
      <c r="AL27" s="332"/>
      <c r="AM27" s="332"/>
      <c r="AN27" s="332"/>
      <c r="AO27" s="332"/>
      <c r="AP27" s="48"/>
      <c r="AQ27" s="50"/>
      <c r="BE27" s="321"/>
    </row>
    <row r="28" spans="2:71" s="2" customFormat="1" ht="14.45" hidden="1" customHeight="1" x14ac:dyDescent="0.3">
      <c r="B28" s="47"/>
      <c r="C28" s="48"/>
      <c r="D28" s="48"/>
      <c r="E28" s="48"/>
      <c r="F28" s="49" t="s">
        <v>53</v>
      </c>
      <c r="G28" s="48"/>
      <c r="H28" s="48"/>
      <c r="I28" s="48"/>
      <c r="J28" s="48"/>
      <c r="K28" s="48"/>
      <c r="L28" s="331">
        <v>0.21</v>
      </c>
      <c r="M28" s="332"/>
      <c r="N28" s="332"/>
      <c r="O28" s="332"/>
      <c r="P28" s="48"/>
      <c r="Q28" s="48"/>
      <c r="R28" s="48"/>
      <c r="S28" s="48"/>
      <c r="T28" s="48"/>
      <c r="U28" s="48"/>
      <c r="V28" s="48"/>
      <c r="W28" s="333">
        <f>ROUNDUP(BB51,2)</f>
        <v>0</v>
      </c>
      <c r="X28" s="332"/>
      <c r="Y28" s="332"/>
      <c r="Z28" s="332"/>
      <c r="AA28" s="332"/>
      <c r="AB28" s="332"/>
      <c r="AC28" s="332"/>
      <c r="AD28" s="332"/>
      <c r="AE28" s="332"/>
      <c r="AF28" s="48"/>
      <c r="AG28" s="48"/>
      <c r="AH28" s="48"/>
      <c r="AI28" s="48"/>
      <c r="AJ28" s="48"/>
      <c r="AK28" s="333">
        <v>0</v>
      </c>
      <c r="AL28" s="332"/>
      <c r="AM28" s="332"/>
      <c r="AN28" s="332"/>
      <c r="AO28" s="332"/>
      <c r="AP28" s="48"/>
      <c r="AQ28" s="50"/>
      <c r="BE28" s="321"/>
    </row>
    <row r="29" spans="2:71" s="2" customFormat="1" ht="14.45" hidden="1" customHeight="1" x14ac:dyDescent="0.3">
      <c r="B29" s="47"/>
      <c r="C29" s="48"/>
      <c r="D29" s="48"/>
      <c r="E29" s="48"/>
      <c r="F29" s="49" t="s">
        <v>54</v>
      </c>
      <c r="G29" s="48"/>
      <c r="H29" s="48"/>
      <c r="I29" s="48"/>
      <c r="J29" s="48"/>
      <c r="K29" s="48"/>
      <c r="L29" s="331">
        <v>0.15</v>
      </c>
      <c r="M29" s="332"/>
      <c r="N29" s="332"/>
      <c r="O29" s="332"/>
      <c r="P29" s="48"/>
      <c r="Q29" s="48"/>
      <c r="R29" s="48"/>
      <c r="S29" s="48"/>
      <c r="T29" s="48"/>
      <c r="U29" s="48"/>
      <c r="V29" s="48"/>
      <c r="W29" s="333">
        <f>ROUNDUP(BC51,2)</f>
        <v>0</v>
      </c>
      <c r="X29" s="332"/>
      <c r="Y29" s="332"/>
      <c r="Z29" s="332"/>
      <c r="AA29" s="332"/>
      <c r="AB29" s="332"/>
      <c r="AC29" s="332"/>
      <c r="AD29" s="332"/>
      <c r="AE29" s="332"/>
      <c r="AF29" s="48"/>
      <c r="AG29" s="48"/>
      <c r="AH29" s="48"/>
      <c r="AI29" s="48"/>
      <c r="AJ29" s="48"/>
      <c r="AK29" s="333">
        <v>0</v>
      </c>
      <c r="AL29" s="332"/>
      <c r="AM29" s="332"/>
      <c r="AN29" s="332"/>
      <c r="AO29" s="332"/>
      <c r="AP29" s="48"/>
      <c r="AQ29" s="50"/>
      <c r="BE29" s="321"/>
    </row>
    <row r="30" spans="2:71" s="2" customFormat="1" ht="14.45" hidden="1" customHeight="1" x14ac:dyDescent="0.3">
      <c r="B30" s="47"/>
      <c r="C30" s="48"/>
      <c r="D30" s="48"/>
      <c r="E30" s="48"/>
      <c r="F30" s="49" t="s">
        <v>55</v>
      </c>
      <c r="G30" s="48"/>
      <c r="H30" s="48"/>
      <c r="I30" s="48"/>
      <c r="J30" s="48"/>
      <c r="K30" s="48"/>
      <c r="L30" s="331">
        <v>0</v>
      </c>
      <c r="M30" s="332"/>
      <c r="N30" s="332"/>
      <c r="O30" s="332"/>
      <c r="P30" s="48"/>
      <c r="Q30" s="48"/>
      <c r="R30" s="48"/>
      <c r="S30" s="48"/>
      <c r="T30" s="48"/>
      <c r="U30" s="48"/>
      <c r="V30" s="48"/>
      <c r="W30" s="333">
        <f>ROUNDUP(BD51,2)</f>
        <v>0</v>
      </c>
      <c r="X30" s="332"/>
      <c r="Y30" s="332"/>
      <c r="Z30" s="332"/>
      <c r="AA30" s="332"/>
      <c r="AB30" s="332"/>
      <c r="AC30" s="332"/>
      <c r="AD30" s="332"/>
      <c r="AE30" s="332"/>
      <c r="AF30" s="48"/>
      <c r="AG30" s="48"/>
      <c r="AH30" s="48"/>
      <c r="AI30" s="48"/>
      <c r="AJ30" s="48"/>
      <c r="AK30" s="333">
        <v>0</v>
      </c>
      <c r="AL30" s="332"/>
      <c r="AM30" s="332"/>
      <c r="AN30" s="332"/>
      <c r="AO30" s="332"/>
      <c r="AP30" s="48"/>
      <c r="AQ30" s="50"/>
      <c r="BE30" s="321"/>
    </row>
    <row r="31" spans="2:71" s="1" customFormat="1" ht="6.95" customHeight="1" x14ac:dyDescent="0.3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21"/>
    </row>
    <row r="32" spans="2:71" s="1" customFormat="1" ht="25.9" customHeight="1" x14ac:dyDescent="0.3">
      <c r="B32" s="41"/>
      <c r="C32" s="51"/>
      <c r="D32" s="52" t="s">
        <v>56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57</v>
      </c>
      <c r="U32" s="53"/>
      <c r="V32" s="53"/>
      <c r="W32" s="53"/>
      <c r="X32" s="334" t="s">
        <v>58</v>
      </c>
      <c r="Y32" s="335"/>
      <c r="Z32" s="335"/>
      <c r="AA32" s="335"/>
      <c r="AB32" s="335"/>
      <c r="AC32" s="53"/>
      <c r="AD32" s="53"/>
      <c r="AE32" s="53"/>
      <c r="AF32" s="53"/>
      <c r="AG32" s="53"/>
      <c r="AH32" s="53"/>
      <c r="AI32" s="53"/>
      <c r="AJ32" s="53"/>
      <c r="AK32" s="336">
        <f>SUM(AK23:AK30)</f>
        <v>0</v>
      </c>
      <c r="AL32" s="335"/>
      <c r="AM32" s="335"/>
      <c r="AN32" s="335"/>
      <c r="AO32" s="337"/>
      <c r="AP32" s="51"/>
      <c r="AQ32" s="55"/>
      <c r="BE32" s="321"/>
    </row>
    <row r="33" spans="2:56" s="1" customFormat="1" ht="6.95" customHeight="1" x14ac:dyDescent="0.3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56" s="1" customFormat="1" ht="6.95" customHeight="1" x14ac:dyDescent="0.3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56" s="1" customFormat="1" ht="6.95" customHeight="1" x14ac:dyDescent="0.3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41"/>
    </row>
    <row r="39" spans="2:56" s="1" customFormat="1" ht="36.950000000000003" customHeight="1" x14ac:dyDescent="0.3">
      <c r="B39" s="41"/>
      <c r="C39" s="61" t="s">
        <v>59</v>
      </c>
      <c r="AR39" s="41"/>
    </row>
    <row r="40" spans="2:56" s="1" customFormat="1" ht="6.95" customHeight="1" x14ac:dyDescent="0.3">
      <c r="B40" s="41"/>
      <c r="AR40" s="41"/>
    </row>
    <row r="41" spans="2:56" s="3" customFormat="1" ht="14.45" customHeight="1" x14ac:dyDescent="0.3">
      <c r="B41" s="62"/>
      <c r="C41" s="63" t="s">
        <v>16</v>
      </c>
      <c r="L41" s="3" t="str">
        <f>K5</f>
        <v>2204/DSP-2011</v>
      </c>
      <c r="AR41" s="62"/>
    </row>
    <row r="42" spans="2:56" s="4" customFormat="1" ht="36.950000000000003" customHeight="1" x14ac:dyDescent="0.3">
      <c r="B42" s="64"/>
      <c r="C42" s="65" t="s">
        <v>19</v>
      </c>
      <c r="L42" s="338" t="str">
        <f>K6</f>
        <v>Rekonstrukce kanalizace ul. Matušinského, Tomicova, Třanovského</v>
      </c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39"/>
      <c r="AG42" s="339"/>
      <c r="AH42" s="339"/>
      <c r="AI42" s="339"/>
      <c r="AJ42" s="339"/>
      <c r="AK42" s="339"/>
      <c r="AL42" s="339"/>
      <c r="AM42" s="339"/>
      <c r="AN42" s="339"/>
      <c r="AO42" s="339"/>
      <c r="AR42" s="64"/>
    </row>
    <row r="43" spans="2:56" s="1" customFormat="1" ht="6.95" customHeight="1" x14ac:dyDescent="0.3">
      <c r="B43" s="41"/>
      <c r="AR43" s="41"/>
    </row>
    <row r="44" spans="2:56" s="1" customFormat="1" ht="15" x14ac:dyDescent="0.3">
      <c r="B44" s="41"/>
      <c r="C44" s="63" t="s">
        <v>26</v>
      </c>
      <c r="L44" s="66" t="str">
        <f>IF(K8="","",K8)</f>
        <v>Ostrava,k.ú.715018 Radvanice</v>
      </c>
      <c r="AI44" s="63" t="s">
        <v>28</v>
      </c>
      <c r="AM44" s="340" t="str">
        <f>IF(AN8= "","",AN8)</f>
        <v>23.11.2012</v>
      </c>
      <c r="AN44" s="340"/>
      <c r="AR44" s="41"/>
    </row>
    <row r="45" spans="2:56" s="1" customFormat="1" ht="6.95" customHeight="1" x14ac:dyDescent="0.3">
      <c r="B45" s="41"/>
      <c r="AR45" s="41"/>
    </row>
    <row r="46" spans="2:56" s="1" customFormat="1" ht="15" x14ac:dyDescent="0.3">
      <c r="B46" s="41"/>
      <c r="C46" s="63" t="s">
        <v>32</v>
      </c>
      <c r="L46" s="3" t="str">
        <f>IF(E11= "","",E11)</f>
        <v>Statutární město Ostrava</v>
      </c>
      <c r="AI46" s="63" t="s">
        <v>40</v>
      </c>
      <c r="AM46" s="341" t="str">
        <f>IF(E17="","",E17)</f>
        <v>Koneko spol. s r. o.</v>
      </c>
      <c r="AN46" s="341"/>
      <c r="AO46" s="341"/>
      <c r="AP46" s="341"/>
      <c r="AR46" s="41"/>
      <c r="AS46" s="342" t="s">
        <v>60</v>
      </c>
      <c r="AT46" s="343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 ht="15" x14ac:dyDescent="0.3">
      <c r="B47" s="41"/>
      <c r="C47" s="63" t="s">
        <v>38</v>
      </c>
      <c r="L47" s="3" t="str">
        <f>IF(E14= "Vyplň údaj","",E14)</f>
        <v/>
      </c>
      <c r="AR47" s="41"/>
      <c r="AS47" s="344"/>
      <c r="AT47" s="345"/>
      <c r="AU47" s="42"/>
      <c r="AV47" s="42"/>
      <c r="AW47" s="42"/>
      <c r="AX47" s="42"/>
      <c r="AY47" s="42"/>
      <c r="AZ47" s="42"/>
      <c r="BA47" s="42"/>
      <c r="BB47" s="42"/>
      <c r="BC47" s="42"/>
      <c r="BD47" s="70"/>
    </row>
    <row r="48" spans="2:56" s="1" customFormat="1" ht="10.9" customHeight="1" x14ac:dyDescent="0.3">
      <c r="B48" s="41"/>
      <c r="AR48" s="41"/>
      <c r="AS48" s="344"/>
      <c r="AT48" s="345"/>
      <c r="AU48" s="42"/>
      <c r="AV48" s="42"/>
      <c r="AW48" s="42"/>
      <c r="AX48" s="42"/>
      <c r="AY48" s="42"/>
      <c r="AZ48" s="42"/>
      <c r="BA48" s="42"/>
      <c r="BB48" s="42"/>
      <c r="BC48" s="42"/>
      <c r="BD48" s="70"/>
    </row>
    <row r="49" spans="1:91" s="1" customFormat="1" ht="29.25" customHeight="1" x14ac:dyDescent="0.3">
      <c r="B49" s="41"/>
      <c r="C49" s="346" t="s">
        <v>61</v>
      </c>
      <c r="D49" s="347"/>
      <c r="E49" s="347"/>
      <c r="F49" s="347"/>
      <c r="G49" s="347"/>
      <c r="H49" s="71"/>
      <c r="I49" s="348" t="s">
        <v>62</v>
      </c>
      <c r="J49" s="347"/>
      <c r="K49" s="347"/>
      <c r="L49" s="347"/>
      <c r="M49" s="347"/>
      <c r="N49" s="347"/>
      <c r="O49" s="347"/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347"/>
      <c r="AC49" s="347"/>
      <c r="AD49" s="347"/>
      <c r="AE49" s="347"/>
      <c r="AF49" s="347"/>
      <c r="AG49" s="349" t="s">
        <v>63</v>
      </c>
      <c r="AH49" s="347"/>
      <c r="AI49" s="347"/>
      <c r="AJ49" s="347"/>
      <c r="AK49" s="347"/>
      <c r="AL49" s="347"/>
      <c r="AM49" s="347"/>
      <c r="AN49" s="348" t="s">
        <v>64</v>
      </c>
      <c r="AO49" s="347"/>
      <c r="AP49" s="347"/>
      <c r="AQ49" s="72" t="s">
        <v>65</v>
      </c>
      <c r="AR49" s="41"/>
      <c r="AS49" s="73" t="s">
        <v>66</v>
      </c>
      <c r="AT49" s="74" t="s">
        <v>67</v>
      </c>
      <c r="AU49" s="74" t="s">
        <v>68</v>
      </c>
      <c r="AV49" s="74" t="s">
        <v>69</v>
      </c>
      <c r="AW49" s="74" t="s">
        <v>70</v>
      </c>
      <c r="AX49" s="74" t="s">
        <v>71</v>
      </c>
      <c r="AY49" s="74" t="s">
        <v>72</v>
      </c>
      <c r="AZ49" s="74" t="s">
        <v>73</v>
      </c>
      <c r="BA49" s="74" t="s">
        <v>74</v>
      </c>
      <c r="BB49" s="74" t="s">
        <v>75</v>
      </c>
      <c r="BC49" s="74" t="s">
        <v>76</v>
      </c>
      <c r="BD49" s="75" t="s">
        <v>77</v>
      </c>
    </row>
    <row r="50" spans="1:91" s="1" customFormat="1" ht="10.9" customHeight="1" x14ac:dyDescent="0.3">
      <c r="B50" s="41"/>
      <c r="AR50" s="41"/>
      <c r="AS50" s="76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9"/>
    </row>
    <row r="51" spans="1:91" s="4" customFormat="1" ht="32.450000000000003" customHeight="1" x14ac:dyDescent="0.3">
      <c r="B51" s="64"/>
      <c r="C51" s="77" t="s">
        <v>78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359">
        <f>ROUNDUP(AG52+AG56+SUM(AG66:AG71),2)</f>
        <v>0</v>
      </c>
      <c r="AH51" s="359"/>
      <c r="AI51" s="359"/>
      <c r="AJ51" s="359"/>
      <c r="AK51" s="359"/>
      <c r="AL51" s="359"/>
      <c r="AM51" s="359"/>
      <c r="AN51" s="360">
        <f t="shared" ref="AN51:AN71" si="0">SUM(AG51,AT51)</f>
        <v>0</v>
      </c>
      <c r="AO51" s="360"/>
      <c r="AP51" s="360"/>
      <c r="AQ51" s="79" t="s">
        <v>5</v>
      </c>
      <c r="AR51" s="64"/>
      <c r="AS51" s="80">
        <f>ROUNDUP(AS52+AS56+SUM(AS66:AS71),2)</f>
        <v>0</v>
      </c>
      <c r="AT51" s="81">
        <f t="shared" ref="AT51:AT71" si="1">ROUNDUP(SUM(AV51:AW51),1)</f>
        <v>0</v>
      </c>
      <c r="AU51" s="82">
        <f>ROUNDUP(AU52+AU56+SUM(AU66:AU71),5)</f>
        <v>0</v>
      </c>
      <c r="AV51" s="81">
        <f>ROUNDUP(AZ51*L26,1)</f>
        <v>0</v>
      </c>
      <c r="AW51" s="81">
        <f>ROUNDUP(BA51*L27,1)</f>
        <v>0</v>
      </c>
      <c r="AX51" s="81">
        <f>ROUNDUP(BB51*L26,1)</f>
        <v>0</v>
      </c>
      <c r="AY51" s="81">
        <f>ROUNDUP(BC51*L27,1)</f>
        <v>0</v>
      </c>
      <c r="AZ51" s="81">
        <f>ROUNDUP(AZ52+AZ56+SUM(AZ66:AZ71),2)</f>
        <v>0</v>
      </c>
      <c r="BA51" s="81">
        <f>ROUNDUP(BA52+BA56+SUM(BA66:BA71),2)</f>
        <v>0</v>
      </c>
      <c r="BB51" s="81">
        <f>ROUNDUP(BB52+BB56+SUM(BB66:BB71),2)</f>
        <v>0</v>
      </c>
      <c r="BC51" s="81">
        <f>ROUNDUP(BC52+BC56+SUM(BC66:BC71),2)</f>
        <v>0</v>
      </c>
      <c r="BD51" s="83">
        <f>ROUNDUP(BD52+BD56+SUM(BD66:BD71),2)</f>
        <v>0</v>
      </c>
      <c r="BS51" s="65" t="s">
        <v>79</v>
      </c>
      <c r="BT51" s="65" t="s">
        <v>80</v>
      </c>
      <c r="BU51" s="84" t="s">
        <v>81</v>
      </c>
      <c r="BV51" s="65" t="s">
        <v>82</v>
      </c>
      <c r="BW51" s="65" t="s">
        <v>7</v>
      </c>
      <c r="BX51" s="65" t="s">
        <v>83</v>
      </c>
      <c r="CL51" s="65" t="s">
        <v>5</v>
      </c>
    </row>
    <row r="52" spans="1:91" s="5" customFormat="1" ht="16.5" customHeight="1" x14ac:dyDescent="0.3">
      <c r="B52" s="85"/>
      <c r="C52" s="86"/>
      <c r="D52" s="353" t="s">
        <v>84</v>
      </c>
      <c r="E52" s="353"/>
      <c r="F52" s="353"/>
      <c r="G52" s="353"/>
      <c r="H52" s="353"/>
      <c r="I52" s="87"/>
      <c r="J52" s="353" t="s">
        <v>85</v>
      </c>
      <c r="K52" s="353"/>
      <c r="L52" s="353"/>
      <c r="M52" s="353"/>
      <c r="N52" s="353"/>
      <c r="O52" s="353"/>
      <c r="P52" s="353"/>
      <c r="Q52" s="353"/>
      <c r="R52" s="353"/>
      <c r="S52" s="353"/>
      <c r="T52" s="353"/>
      <c r="U52" s="353"/>
      <c r="V52" s="353"/>
      <c r="W52" s="353"/>
      <c r="X52" s="353"/>
      <c r="Y52" s="353"/>
      <c r="Z52" s="353"/>
      <c r="AA52" s="353"/>
      <c r="AB52" s="353"/>
      <c r="AC52" s="353"/>
      <c r="AD52" s="353"/>
      <c r="AE52" s="353"/>
      <c r="AF52" s="353"/>
      <c r="AG52" s="352">
        <f>ROUNDUP(SUM(AG53:AG55),2)</f>
        <v>0</v>
      </c>
      <c r="AH52" s="351"/>
      <c r="AI52" s="351"/>
      <c r="AJ52" s="351"/>
      <c r="AK52" s="351"/>
      <c r="AL52" s="351"/>
      <c r="AM52" s="351"/>
      <c r="AN52" s="350">
        <f t="shared" si="0"/>
        <v>0</v>
      </c>
      <c r="AO52" s="351"/>
      <c r="AP52" s="351"/>
      <c r="AQ52" s="88" t="s">
        <v>86</v>
      </c>
      <c r="AR52" s="85"/>
      <c r="AS52" s="89">
        <f>ROUNDUP(SUM(AS53:AS55),2)</f>
        <v>0</v>
      </c>
      <c r="AT52" s="90">
        <f t="shared" si="1"/>
        <v>0</v>
      </c>
      <c r="AU52" s="91">
        <f>ROUNDUP(SUM(AU53:AU55),5)</f>
        <v>0</v>
      </c>
      <c r="AV52" s="90">
        <f>ROUNDUP(AZ52*L26,1)</f>
        <v>0</v>
      </c>
      <c r="AW52" s="90">
        <f>ROUNDUP(BA52*L27,1)</f>
        <v>0</v>
      </c>
      <c r="AX52" s="90">
        <f>ROUNDUP(BB52*L26,1)</f>
        <v>0</v>
      </c>
      <c r="AY52" s="90">
        <f>ROUNDUP(BC52*L27,1)</f>
        <v>0</v>
      </c>
      <c r="AZ52" s="90">
        <f>ROUNDUP(SUM(AZ53:AZ55),2)</f>
        <v>0</v>
      </c>
      <c r="BA52" s="90">
        <f>ROUNDUP(SUM(BA53:BA55),2)</f>
        <v>0</v>
      </c>
      <c r="BB52" s="90">
        <f>ROUNDUP(SUM(BB53:BB55),2)</f>
        <v>0</v>
      </c>
      <c r="BC52" s="90">
        <f>ROUNDUP(SUM(BC53:BC55),2)</f>
        <v>0</v>
      </c>
      <c r="BD52" s="92">
        <f>ROUNDUP(SUM(BD53:BD55),2)</f>
        <v>0</v>
      </c>
      <c r="BS52" s="93" t="s">
        <v>79</v>
      </c>
      <c r="BT52" s="93" t="s">
        <v>25</v>
      </c>
      <c r="BU52" s="93" t="s">
        <v>81</v>
      </c>
      <c r="BV52" s="93" t="s">
        <v>82</v>
      </c>
      <c r="BW52" s="93" t="s">
        <v>87</v>
      </c>
      <c r="BX52" s="93" t="s">
        <v>7</v>
      </c>
      <c r="CL52" s="93" t="s">
        <v>5</v>
      </c>
      <c r="CM52" s="93" t="s">
        <v>24</v>
      </c>
    </row>
    <row r="53" spans="1:91" s="6" customFormat="1" ht="16.5" customHeight="1" x14ac:dyDescent="0.3">
      <c r="A53" s="94" t="s">
        <v>88</v>
      </c>
      <c r="B53" s="95"/>
      <c r="C53" s="9"/>
      <c r="D53" s="9"/>
      <c r="E53" s="356" t="s">
        <v>89</v>
      </c>
      <c r="F53" s="356"/>
      <c r="G53" s="356"/>
      <c r="H53" s="356"/>
      <c r="I53" s="356"/>
      <c r="J53" s="9"/>
      <c r="K53" s="356" t="s">
        <v>90</v>
      </c>
      <c r="L53" s="356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356"/>
      <c r="AA53" s="356"/>
      <c r="AB53" s="356"/>
      <c r="AC53" s="356"/>
      <c r="AD53" s="356"/>
      <c r="AE53" s="356"/>
      <c r="AF53" s="356"/>
      <c r="AG53" s="354">
        <f>'01.1 - SO 01.1 kanalizačn...'!J29</f>
        <v>0</v>
      </c>
      <c r="AH53" s="355"/>
      <c r="AI53" s="355"/>
      <c r="AJ53" s="355"/>
      <c r="AK53" s="355"/>
      <c r="AL53" s="355"/>
      <c r="AM53" s="355"/>
      <c r="AN53" s="354">
        <f t="shared" si="0"/>
        <v>0</v>
      </c>
      <c r="AO53" s="355"/>
      <c r="AP53" s="355"/>
      <c r="AQ53" s="96" t="s">
        <v>91</v>
      </c>
      <c r="AR53" s="95"/>
      <c r="AS53" s="97">
        <v>0</v>
      </c>
      <c r="AT53" s="98">
        <f t="shared" si="1"/>
        <v>0</v>
      </c>
      <c r="AU53" s="99">
        <f>'01.1 - SO 01.1 kanalizačn...'!P92</f>
        <v>0</v>
      </c>
      <c r="AV53" s="98">
        <f>'01.1 - SO 01.1 kanalizačn...'!J32</f>
        <v>0</v>
      </c>
      <c r="AW53" s="98">
        <f>'01.1 - SO 01.1 kanalizačn...'!J33</f>
        <v>0</v>
      </c>
      <c r="AX53" s="98">
        <f>'01.1 - SO 01.1 kanalizačn...'!J34</f>
        <v>0</v>
      </c>
      <c r="AY53" s="98">
        <f>'01.1 - SO 01.1 kanalizačn...'!J35</f>
        <v>0</v>
      </c>
      <c r="AZ53" s="98">
        <f>'01.1 - SO 01.1 kanalizačn...'!F32</f>
        <v>0</v>
      </c>
      <c r="BA53" s="98">
        <f>'01.1 - SO 01.1 kanalizačn...'!F33</f>
        <v>0</v>
      </c>
      <c r="BB53" s="98">
        <f>'01.1 - SO 01.1 kanalizačn...'!F34</f>
        <v>0</v>
      </c>
      <c r="BC53" s="98">
        <f>'01.1 - SO 01.1 kanalizačn...'!F35</f>
        <v>0</v>
      </c>
      <c r="BD53" s="100">
        <f>'01.1 - SO 01.1 kanalizačn...'!F36</f>
        <v>0</v>
      </c>
      <c r="BT53" s="101" t="s">
        <v>24</v>
      </c>
      <c r="BV53" s="101" t="s">
        <v>82</v>
      </c>
      <c r="BW53" s="101" t="s">
        <v>92</v>
      </c>
      <c r="BX53" s="101" t="s">
        <v>87</v>
      </c>
      <c r="CL53" s="101" t="s">
        <v>5</v>
      </c>
    </row>
    <row r="54" spans="1:91" s="6" customFormat="1" ht="16.5" customHeight="1" x14ac:dyDescent="0.3">
      <c r="A54" s="94" t="s">
        <v>88</v>
      </c>
      <c r="B54" s="95"/>
      <c r="C54" s="9"/>
      <c r="D54" s="9"/>
      <c r="E54" s="356" t="s">
        <v>93</v>
      </c>
      <c r="F54" s="356"/>
      <c r="G54" s="356"/>
      <c r="H54" s="356"/>
      <c r="I54" s="356"/>
      <c r="J54" s="9"/>
      <c r="K54" s="356" t="s">
        <v>94</v>
      </c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356"/>
      <c r="W54" s="356"/>
      <c r="X54" s="356"/>
      <c r="Y54" s="356"/>
      <c r="Z54" s="356"/>
      <c r="AA54" s="356"/>
      <c r="AB54" s="356"/>
      <c r="AC54" s="356"/>
      <c r="AD54" s="356"/>
      <c r="AE54" s="356"/>
      <c r="AF54" s="356"/>
      <c r="AG54" s="354">
        <f>'01.2 - SO 01.2 kanalizačn...'!J29</f>
        <v>0</v>
      </c>
      <c r="AH54" s="355"/>
      <c r="AI54" s="355"/>
      <c r="AJ54" s="355"/>
      <c r="AK54" s="355"/>
      <c r="AL54" s="355"/>
      <c r="AM54" s="355"/>
      <c r="AN54" s="354">
        <f t="shared" si="0"/>
        <v>0</v>
      </c>
      <c r="AO54" s="355"/>
      <c r="AP54" s="355"/>
      <c r="AQ54" s="96" t="s">
        <v>91</v>
      </c>
      <c r="AR54" s="95"/>
      <c r="AS54" s="97">
        <v>0</v>
      </c>
      <c r="AT54" s="98">
        <f t="shared" si="1"/>
        <v>0</v>
      </c>
      <c r="AU54" s="99">
        <f>'01.2 - SO 01.2 kanalizačn...'!P92</f>
        <v>0</v>
      </c>
      <c r="AV54" s="98">
        <f>'01.2 - SO 01.2 kanalizačn...'!J32</f>
        <v>0</v>
      </c>
      <c r="AW54" s="98">
        <f>'01.2 - SO 01.2 kanalizačn...'!J33</f>
        <v>0</v>
      </c>
      <c r="AX54" s="98">
        <f>'01.2 - SO 01.2 kanalizačn...'!J34</f>
        <v>0</v>
      </c>
      <c r="AY54" s="98">
        <f>'01.2 - SO 01.2 kanalizačn...'!J35</f>
        <v>0</v>
      </c>
      <c r="AZ54" s="98">
        <f>'01.2 - SO 01.2 kanalizačn...'!F32</f>
        <v>0</v>
      </c>
      <c r="BA54" s="98">
        <f>'01.2 - SO 01.2 kanalizačn...'!F33</f>
        <v>0</v>
      </c>
      <c r="BB54" s="98">
        <f>'01.2 - SO 01.2 kanalizačn...'!F34</f>
        <v>0</v>
      </c>
      <c r="BC54" s="98">
        <f>'01.2 - SO 01.2 kanalizačn...'!F35</f>
        <v>0</v>
      </c>
      <c r="BD54" s="100">
        <f>'01.2 - SO 01.2 kanalizačn...'!F36</f>
        <v>0</v>
      </c>
      <c r="BT54" s="101" t="s">
        <v>24</v>
      </c>
      <c r="BV54" s="101" t="s">
        <v>82</v>
      </c>
      <c r="BW54" s="101" t="s">
        <v>95</v>
      </c>
      <c r="BX54" s="101" t="s">
        <v>87</v>
      </c>
      <c r="CL54" s="101" t="s">
        <v>5</v>
      </c>
    </row>
    <row r="55" spans="1:91" s="6" customFormat="1" ht="16.5" customHeight="1" x14ac:dyDescent="0.3">
      <c r="A55" s="94" t="s">
        <v>88</v>
      </c>
      <c r="B55" s="95"/>
      <c r="C55" s="9"/>
      <c r="D55" s="9"/>
      <c r="E55" s="356" t="s">
        <v>96</v>
      </c>
      <c r="F55" s="356"/>
      <c r="G55" s="356"/>
      <c r="H55" s="356"/>
      <c r="I55" s="356"/>
      <c r="J55" s="9"/>
      <c r="K55" s="356" t="s">
        <v>97</v>
      </c>
      <c r="L55" s="356"/>
      <c r="M55" s="356"/>
      <c r="N55" s="356"/>
      <c r="O55" s="356"/>
      <c r="P55" s="356"/>
      <c r="Q55" s="356"/>
      <c r="R55" s="356"/>
      <c r="S55" s="356"/>
      <c r="T55" s="356"/>
      <c r="U55" s="356"/>
      <c r="V55" s="356"/>
      <c r="W55" s="356"/>
      <c r="X55" s="356"/>
      <c r="Y55" s="356"/>
      <c r="Z55" s="356"/>
      <c r="AA55" s="356"/>
      <c r="AB55" s="356"/>
      <c r="AC55" s="356"/>
      <c r="AD55" s="356"/>
      <c r="AE55" s="356"/>
      <c r="AF55" s="356"/>
      <c r="AG55" s="354">
        <f>'01.3 - SO 01.3 kanalizačn...'!J29</f>
        <v>0</v>
      </c>
      <c r="AH55" s="355"/>
      <c r="AI55" s="355"/>
      <c r="AJ55" s="355"/>
      <c r="AK55" s="355"/>
      <c r="AL55" s="355"/>
      <c r="AM55" s="355"/>
      <c r="AN55" s="354">
        <f t="shared" si="0"/>
        <v>0</v>
      </c>
      <c r="AO55" s="355"/>
      <c r="AP55" s="355"/>
      <c r="AQ55" s="96" t="s">
        <v>91</v>
      </c>
      <c r="AR55" s="95"/>
      <c r="AS55" s="97">
        <v>0</v>
      </c>
      <c r="AT55" s="98">
        <f t="shared" si="1"/>
        <v>0</v>
      </c>
      <c r="AU55" s="99">
        <f>'01.3 - SO 01.3 kanalizačn...'!P92</f>
        <v>0</v>
      </c>
      <c r="AV55" s="98">
        <f>'01.3 - SO 01.3 kanalizačn...'!J32</f>
        <v>0</v>
      </c>
      <c r="AW55" s="98">
        <f>'01.3 - SO 01.3 kanalizačn...'!J33</f>
        <v>0</v>
      </c>
      <c r="AX55" s="98">
        <f>'01.3 - SO 01.3 kanalizačn...'!J34</f>
        <v>0</v>
      </c>
      <c r="AY55" s="98">
        <f>'01.3 - SO 01.3 kanalizačn...'!J35</f>
        <v>0</v>
      </c>
      <c r="AZ55" s="98">
        <f>'01.3 - SO 01.3 kanalizačn...'!F32</f>
        <v>0</v>
      </c>
      <c r="BA55" s="98">
        <f>'01.3 - SO 01.3 kanalizačn...'!F33</f>
        <v>0</v>
      </c>
      <c r="BB55" s="98">
        <f>'01.3 - SO 01.3 kanalizačn...'!F34</f>
        <v>0</v>
      </c>
      <c r="BC55" s="98">
        <f>'01.3 - SO 01.3 kanalizačn...'!F35</f>
        <v>0</v>
      </c>
      <c r="BD55" s="100">
        <f>'01.3 - SO 01.3 kanalizačn...'!F36</f>
        <v>0</v>
      </c>
      <c r="BT55" s="101" t="s">
        <v>24</v>
      </c>
      <c r="BV55" s="101" t="s">
        <v>82</v>
      </c>
      <c r="BW55" s="101" t="s">
        <v>98</v>
      </c>
      <c r="BX55" s="101" t="s">
        <v>87</v>
      </c>
      <c r="CL55" s="101" t="s">
        <v>5</v>
      </c>
    </row>
    <row r="56" spans="1:91" s="5" customFormat="1" ht="16.5" customHeight="1" x14ac:dyDescent="0.3">
      <c r="B56" s="85"/>
      <c r="C56" s="86"/>
      <c r="D56" s="353" t="s">
        <v>99</v>
      </c>
      <c r="E56" s="353"/>
      <c r="F56" s="353"/>
      <c r="G56" s="353"/>
      <c r="H56" s="353"/>
      <c r="I56" s="87"/>
      <c r="J56" s="353" t="s">
        <v>100</v>
      </c>
      <c r="K56" s="353"/>
      <c r="L56" s="353"/>
      <c r="M56" s="353"/>
      <c r="N56" s="353"/>
      <c r="O56" s="353"/>
      <c r="P56" s="353"/>
      <c r="Q56" s="353"/>
      <c r="R56" s="353"/>
      <c r="S56" s="353"/>
      <c r="T56" s="353"/>
      <c r="U56" s="353"/>
      <c r="V56" s="353"/>
      <c r="W56" s="353"/>
      <c r="X56" s="353"/>
      <c r="Y56" s="353"/>
      <c r="Z56" s="353"/>
      <c r="AA56" s="353"/>
      <c r="AB56" s="353"/>
      <c r="AC56" s="353"/>
      <c r="AD56" s="353"/>
      <c r="AE56" s="353"/>
      <c r="AF56" s="353"/>
      <c r="AG56" s="352">
        <f>ROUNDUP(SUM(AG57:AG65),2)</f>
        <v>0</v>
      </c>
      <c r="AH56" s="351"/>
      <c r="AI56" s="351"/>
      <c r="AJ56" s="351"/>
      <c r="AK56" s="351"/>
      <c r="AL56" s="351"/>
      <c r="AM56" s="351"/>
      <c r="AN56" s="350">
        <f t="shared" si="0"/>
        <v>0</v>
      </c>
      <c r="AO56" s="351"/>
      <c r="AP56" s="351"/>
      <c r="AQ56" s="88" t="s">
        <v>86</v>
      </c>
      <c r="AR56" s="85"/>
      <c r="AS56" s="89">
        <f>ROUNDUP(SUM(AS57:AS65),2)</f>
        <v>0</v>
      </c>
      <c r="AT56" s="90">
        <f t="shared" si="1"/>
        <v>0</v>
      </c>
      <c r="AU56" s="91">
        <f>ROUNDUP(SUM(AU57:AU65),5)</f>
        <v>0</v>
      </c>
      <c r="AV56" s="90">
        <f>ROUNDUP(AZ56*L26,1)</f>
        <v>0</v>
      </c>
      <c r="AW56" s="90">
        <f>ROUNDUP(BA56*L27,1)</f>
        <v>0</v>
      </c>
      <c r="AX56" s="90">
        <f>ROUNDUP(BB56*L26,1)</f>
        <v>0</v>
      </c>
      <c r="AY56" s="90">
        <f>ROUNDUP(BC56*L27,1)</f>
        <v>0</v>
      </c>
      <c r="AZ56" s="90">
        <f>ROUNDUP(SUM(AZ57:AZ65),2)</f>
        <v>0</v>
      </c>
      <c r="BA56" s="90">
        <f>ROUNDUP(SUM(BA57:BA65),2)</f>
        <v>0</v>
      </c>
      <c r="BB56" s="90">
        <f>ROUNDUP(SUM(BB57:BB65),2)</f>
        <v>0</v>
      </c>
      <c r="BC56" s="90">
        <f>ROUNDUP(SUM(BC57:BC65),2)</f>
        <v>0</v>
      </c>
      <c r="BD56" s="92">
        <f>ROUNDUP(SUM(BD57:BD65),2)</f>
        <v>0</v>
      </c>
      <c r="BS56" s="93" t="s">
        <v>79</v>
      </c>
      <c r="BT56" s="93" t="s">
        <v>25</v>
      </c>
      <c r="BU56" s="93" t="s">
        <v>81</v>
      </c>
      <c r="BV56" s="93" t="s">
        <v>82</v>
      </c>
      <c r="BW56" s="93" t="s">
        <v>101</v>
      </c>
      <c r="BX56" s="93" t="s">
        <v>7</v>
      </c>
      <c r="CL56" s="93" t="s">
        <v>5</v>
      </c>
      <c r="CM56" s="93" t="s">
        <v>24</v>
      </c>
    </row>
    <row r="57" spans="1:91" s="6" customFormat="1" ht="28.5" customHeight="1" x14ac:dyDescent="0.3">
      <c r="A57" s="94" t="s">
        <v>88</v>
      </c>
      <c r="B57" s="95"/>
      <c r="C57" s="9"/>
      <c r="D57" s="9"/>
      <c r="E57" s="356" t="s">
        <v>102</v>
      </c>
      <c r="F57" s="356"/>
      <c r="G57" s="356"/>
      <c r="H57" s="356"/>
      <c r="I57" s="356"/>
      <c r="J57" s="9"/>
      <c r="K57" s="356" t="s">
        <v>103</v>
      </c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56"/>
      <c r="W57" s="356"/>
      <c r="X57" s="356"/>
      <c r="Y57" s="356"/>
      <c r="Z57" s="356"/>
      <c r="AA57" s="356"/>
      <c r="AB57" s="356"/>
      <c r="AC57" s="356"/>
      <c r="AD57" s="356"/>
      <c r="AE57" s="356"/>
      <c r="AF57" s="356"/>
      <c r="AG57" s="354">
        <f>'01.1.1 - SO 01.1.1 přípoj...'!J29</f>
        <v>0</v>
      </c>
      <c r="AH57" s="355"/>
      <c r="AI57" s="355"/>
      <c r="AJ57" s="355"/>
      <c r="AK57" s="355"/>
      <c r="AL57" s="355"/>
      <c r="AM57" s="355"/>
      <c r="AN57" s="354">
        <f t="shared" si="0"/>
        <v>0</v>
      </c>
      <c r="AO57" s="355"/>
      <c r="AP57" s="355"/>
      <c r="AQ57" s="96" t="s">
        <v>91</v>
      </c>
      <c r="AR57" s="95"/>
      <c r="AS57" s="97">
        <v>0</v>
      </c>
      <c r="AT57" s="98">
        <f t="shared" si="1"/>
        <v>0</v>
      </c>
      <c r="AU57" s="99">
        <f>'01.1.1 - SO 01.1.1 přípoj...'!P91</f>
        <v>0</v>
      </c>
      <c r="AV57" s="98">
        <f>'01.1.1 - SO 01.1.1 přípoj...'!J32</f>
        <v>0</v>
      </c>
      <c r="AW57" s="98">
        <f>'01.1.1 - SO 01.1.1 přípoj...'!J33</f>
        <v>0</v>
      </c>
      <c r="AX57" s="98">
        <f>'01.1.1 - SO 01.1.1 přípoj...'!J34</f>
        <v>0</v>
      </c>
      <c r="AY57" s="98">
        <f>'01.1.1 - SO 01.1.1 přípoj...'!J35</f>
        <v>0</v>
      </c>
      <c r="AZ57" s="98">
        <f>'01.1.1 - SO 01.1.1 přípoj...'!F32</f>
        <v>0</v>
      </c>
      <c r="BA57" s="98">
        <f>'01.1.1 - SO 01.1.1 přípoj...'!F33</f>
        <v>0</v>
      </c>
      <c r="BB57" s="98">
        <f>'01.1.1 - SO 01.1.1 přípoj...'!F34</f>
        <v>0</v>
      </c>
      <c r="BC57" s="98">
        <f>'01.1.1 - SO 01.1.1 přípoj...'!F35</f>
        <v>0</v>
      </c>
      <c r="BD57" s="100">
        <f>'01.1.1 - SO 01.1.1 přípoj...'!F36</f>
        <v>0</v>
      </c>
      <c r="BT57" s="101" t="s">
        <v>24</v>
      </c>
      <c r="BV57" s="101" t="s">
        <v>82</v>
      </c>
      <c r="BW57" s="101" t="s">
        <v>104</v>
      </c>
      <c r="BX57" s="101" t="s">
        <v>101</v>
      </c>
      <c r="CL57" s="101" t="s">
        <v>5</v>
      </c>
    </row>
    <row r="58" spans="1:91" s="6" customFormat="1" ht="16.5" customHeight="1" x14ac:dyDescent="0.3">
      <c r="A58" s="94" t="s">
        <v>88</v>
      </c>
      <c r="B58" s="95"/>
      <c r="C58" s="9"/>
      <c r="D58" s="9"/>
      <c r="E58" s="356" t="s">
        <v>105</v>
      </c>
      <c r="F58" s="356"/>
      <c r="G58" s="356"/>
      <c r="H58" s="356"/>
      <c r="I58" s="356"/>
      <c r="J58" s="9"/>
      <c r="K58" s="356" t="s">
        <v>106</v>
      </c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6"/>
      <c r="Z58" s="356"/>
      <c r="AA58" s="356"/>
      <c r="AB58" s="356"/>
      <c r="AC58" s="356"/>
      <c r="AD58" s="356"/>
      <c r="AE58" s="356"/>
      <c r="AF58" s="356"/>
      <c r="AG58" s="354">
        <f>'01.1.2 - SO 01.1.2 nové k...'!J29</f>
        <v>0</v>
      </c>
      <c r="AH58" s="355"/>
      <c r="AI58" s="355"/>
      <c r="AJ58" s="355"/>
      <c r="AK58" s="355"/>
      <c r="AL58" s="355"/>
      <c r="AM58" s="355"/>
      <c r="AN58" s="354">
        <f t="shared" si="0"/>
        <v>0</v>
      </c>
      <c r="AO58" s="355"/>
      <c r="AP58" s="355"/>
      <c r="AQ58" s="96" t="s">
        <v>91</v>
      </c>
      <c r="AR58" s="95"/>
      <c r="AS58" s="97">
        <v>0</v>
      </c>
      <c r="AT58" s="98">
        <f t="shared" si="1"/>
        <v>0</v>
      </c>
      <c r="AU58" s="99">
        <f>'01.1.2 - SO 01.1.2 nové k...'!P91</f>
        <v>0</v>
      </c>
      <c r="AV58" s="98">
        <f>'01.1.2 - SO 01.1.2 nové k...'!J32</f>
        <v>0</v>
      </c>
      <c r="AW58" s="98">
        <f>'01.1.2 - SO 01.1.2 nové k...'!J33</f>
        <v>0</v>
      </c>
      <c r="AX58" s="98">
        <f>'01.1.2 - SO 01.1.2 nové k...'!J34</f>
        <v>0</v>
      </c>
      <c r="AY58" s="98">
        <f>'01.1.2 - SO 01.1.2 nové k...'!J35</f>
        <v>0</v>
      </c>
      <c r="AZ58" s="98">
        <f>'01.1.2 - SO 01.1.2 nové k...'!F32</f>
        <v>0</v>
      </c>
      <c r="BA58" s="98">
        <f>'01.1.2 - SO 01.1.2 nové k...'!F33</f>
        <v>0</v>
      </c>
      <c r="BB58" s="98">
        <f>'01.1.2 - SO 01.1.2 nové k...'!F34</f>
        <v>0</v>
      </c>
      <c r="BC58" s="98">
        <f>'01.1.2 - SO 01.1.2 nové k...'!F35</f>
        <v>0</v>
      </c>
      <c r="BD58" s="100">
        <f>'01.1.2 - SO 01.1.2 nové k...'!F36</f>
        <v>0</v>
      </c>
      <c r="BT58" s="101" t="s">
        <v>24</v>
      </c>
      <c r="BV58" s="101" t="s">
        <v>82</v>
      </c>
      <c r="BW58" s="101" t="s">
        <v>107</v>
      </c>
      <c r="BX58" s="101" t="s">
        <v>101</v>
      </c>
      <c r="CL58" s="101" t="s">
        <v>5</v>
      </c>
    </row>
    <row r="59" spans="1:91" s="6" customFormat="1" ht="42.75" customHeight="1" x14ac:dyDescent="0.3">
      <c r="A59" s="94" t="s">
        <v>88</v>
      </c>
      <c r="B59" s="95"/>
      <c r="C59" s="9"/>
      <c r="D59" s="9"/>
      <c r="E59" s="356" t="s">
        <v>108</v>
      </c>
      <c r="F59" s="356"/>
      <c r="G59" s="356"/>
      <c r="H59" s="356"/>
      <c r="I59" s="356"/>
      <c r="J59" s="9"/>
      <c r="K59" s="356" t="s">
        <v>109</v>
      </c>
      <c r="L59" s="356"/>
      <c r="M59" s="356"/>
      <c r="N59" s="356"/>
      <c r="O59" s="356"/>
      <c r="P59" s="356"/>
      <c r="Q59" s="356"/>
      <c r="R59" s="356"/>
      <c r="S59" s="356"/>
      <c r="T59" s="356"/>
      <c r="U59" s="356"/>
      <c r="V59" s="356"/>
      <c r="W59" s="356"/>
      <c r="X59" s="356"/>
      <c r="Y59" s="356"/>
      <c r="Z59" s="356"/>
      <c r="AA59" s="356"/>
      <c r="AB59" s="356"/>
      <c r="AC59" s="356"/>
      <c r="AD59" s="356"/>
      <c r="AE59" s="356"/>
      <c r="AF59" s="356"/>
      <c r="AG59" s="354">
        <f>'01.1.3 - SO 01.1.3 přelož...'!J29</f>
        <v>0</v>
      </c>
      <c r="AH59" s="355"/>
      <c r="AI59" s="355"/>
      <c r="AJ59" s="355"/>
      <c r="AK59" s="355"/>
      <c r="AL59" s="355"/>
      <c r="AM59" s="355"/>
      <c r="AN59" s="354">
        <f t="shared" si="0"/>
        <v>0</v>
      </c>
      <c r="AO59" s="355"/>
      <c r="AP59" s="355"/>
      <c r="AQ59" s="96" t="s">
        <v>91</v>
      </c>
      <c r="AR59" s="95"/>
      <c r="AS59" s="97">
        <v>0</v>
      </c>
      <c r="AT59" s="98">
        <f t="shared" si="1"/>
        <v>0</v>
      </c>
      <c r="AU59" s="99">
        <f>'01.1.3 - SO 01.1.3 přelož...'!P91</f>
        <v>0</v>
      </c>
      <c r="AV59" s="98">
        <f>'01.1.3 - SO 01.1.3 přelož...'!J32</f>
        <v>0</v>
      </c>
      <c r="AW59" s="98">
        <f>'01.1.3 - SO 01.1.3 přelož...'!J33</f>
        <v>0</v>
      </c>
      <c r="AX59" s="98">
        <f>'01.1.3 - SO 01.1.3 přelož...'!J34</f>
        <v>0</v>
      </c>
      <c r="AY59" s="98">
        <f>'01.1.3 - SO 01.1.3 přelož...'!J35</f>
        <v>0</v>
      </c>
      <c r="AZ59" s="98">
        <f>'01.1.3 - SO 01.1.3 přelož...'!F32</f>
        <v>0</v>
      </c>
      <c r="BA59" s="98">
        <f>'01.1.3 - SO 01.1.3 přelož...'!F33</f>
        <v>0</v>
      </c>
      <c r="BB59" s="98">
        <f>'01.1.3 - SO 01.1.3 přelož...'!F34</f>
        <v>0</v>
      </c>
      <c r="BC59" s="98">
        <f>'01.1.3 - SO 01.1.3 přelož...'!F35</f>
        <v>0</v>
      </c>
      <c r="BD59" s="100">
        <f>'01.1.3 - SO 01.1.3 přelož...'!F36</f>
        <v>0</v>
      </c>
      <c r="BT59" s="101" t="s">
        <v>24</v>
      </c>
      <c r="BV59" s="101" t="s">
        <v>82</v>
      </c>
      <c r="BW59" s="101" t="s">
        <v>110</v>
      </c>
      <c r="BX59" s="101" t="s">
        <v>101</v>
      </c>
      <c r="CL59" s="101" t="s">
        <v>5</v>
      </c>
    </row>
    <row r="60" spans="1:91" s="6" customFormat="1" ht="28.5" customHeight="1" x14ac:dyDescent="0.3">
      <c r="A60" s="94" t="s">
        <v>88</v>
      </c>
      <c r="B60" s="95"/>
      <c r="C60" s="9"/>
      <c r="D60" s="9"/>
      <c r="E60" s="356" t="s">
        <v>111</v>
      </c>
      <c r="F60" s="356"/>
      <c r="G60" s="356"/>
      <c r="H60" s="356"/>
      <c r="I60" s="356"/>
      <c r="J60" s="9"/>
      <c r="K60" s="356" t="s">
        <v>112</v>
      </c>
      <c r="L60" s="356"/>
      <c r="M60" s="356"/>
      <c r="N60" s="356"/>
      <c r="O60" s="356"/>
      <c r="P60" s="356"/>
      <c r="Q60" s="356"/>
      <c r="R60" s="356"/>
      <c r="S60" s="356"/>
      <c r="T60" s="356"/>
      <c r="U60" s="356"/>
      <c r="V60" s="356"/>
      <c r="W60" s="356"/>
      <c r="X60" s="356"/>
      <c r="Y60" s="356"/>
      <c r="Z60" s="356"/>
      <c r="AA60" s="356"/>
      <c r="AB60" s="356"/>
      <c r="AC60" s="356"/>
      <c r="AD60" s="356"/>
      <c r="AE60" s="356"/>
      <c r="AF60" s="356"/>
      <c r="AG60" s="354">
        <f>'01.1.4 - SO 01.1.4 přípoj...'!J29</f>
        <v>0</v>
      </c>
      <c r="AH60" s="355"/>
      <c r="AI60" s="355"/>
      <c r="AJ60" s="355"/>
      <c r="AK60" s="355"/>
      <c r="AL60" s="355"/>
      <c r="AM60" s="355"/>
      <c r="AN60" s="354">
        <f t="shared" si="0"/>
        <v>0</v>
      </c>
      <c r="AO60" s="355"/>
      <c r="AP60" s="355"/>
      <c r="AQ60" s="96" t="s">
        <v>91</v>
      </c>
      <c r="AR60" s="95"/>
      <c r="AS60" s="97">
        <v>0</v>
      </c>
      <c r="AT60" s="98">
        <f t="shared" si="1"/>
        <v>0</v>
      </c>
      <c r="AU60" s="99">
        <f>'01.1.4 - SO 01.1.4 přípoj...'!P91</f>
        <v>0</v>
      </c>
      <c r="AV60" s="98">
        <f>'01.1.4 - SO 01.1.4 přípoj...'!J32</f>
        <v>0</v>
      </c>
      <c r="AW60" s="98">
        <f>'01.1.4 - SO 01.1.4 přípoj...'!J33</f>
        <v>0</v>
      </c>
      <c r="AX60" s="98">
        <f>'01.1.4 - SO 01.1.4 přípoj...'!J34</f>
        <v>0</v>
      </c>
      <c r="AY60" s="98">
        <f>'01.1.4 - SO 01.1.4 přípoj...'!J35</f>
        <v>0</v>
      </c>
      <c r="AZ60" s="98">
        <f>'01.1.4 - SO 01.1.4 přípoj...'!F32</f>
        <v>0</v>
      </c>
      <c r="BA60" s="98">
        <f>'01.1.4 - SO 01.1.4 přípoj...'!F33</f>
        <v>0</v>
      </c>
      <c r="BB60" s="98">
        <f>'01.1.4 - SO 01.1.4 přípoj...'!F34</f>
        <v>0</v>
      </c>
      <c r="BC60" s="98">
        <f>'01.1.4 - SO 01.1.4 přípoj...'!F35</f>
        <v>0</v>
      </c>
      <c r="BD60" s="100">
        <f>'01.1.4 - SO 01.1.4 přípoj...'!F36</f>
        <v>0</v>
      </c>
      <c r="BT60" s="101" t="s">
        <v>24</v>
      </c>
      <c r="BV60" s="101" t="s">
        <v>82</v>
      </c>
      <c r="BW60" s="101" t="s">
        <v>113</v>
      </c>
      <c r="BX60" s="101" t="s">
        <v>101</v>
      </c>
      <c r="CL60" s="101" t="s">
        <v>5</v>
      </c>
    </row>
    <row r="61" spans="1:91" s="6" customFormat="1" ht="28.5" customHeight="1" x14ac:dyDescent="0.3">
      <c r="A61" s="94" t="s">
        <v>88</v>
      </c>
      <c r="B61" s="95"/>
      <c r="C61" s="9"/>
      <c r="D61" s="9"/>
      <c r="E61" s="356" t="s">
        <v>114</v>
      </c>
      <c r="F61" s="356"/>
      <c r="G61" s="356"/>
      <c r="H61" s="356"/>
      <c r="I61" s="356"/>
      <c r="J61" s="9"/>
      <c r="K61" s="356" t="s">
        <v>115</v>
      </c>
      <c r="L61" s="356"/>
      <c r="M61" s="356"/>
      <c r="N61" s="356"/>
      <c r="O61" s="356"/>
      <c r="P61" s="356"/>
      <c r="Q61" s="356"/>
      <c r="R61" s="356"/>
      <c r="S61" s="356"/>
      <c r="T61" s="356"/>
      <c r="U61" s="356"/>
      <c r="V61" s="356"/>
      <c r="W61" s="356"/>
      <c r="X61" s="356"/>
      <c r="Y61" s="356"/>
      <c r="Z61" s="356"/>
      <c r="AA61" s="356"/>
      <c r="AB61" s="356"/>
      <c r="AC61" s="356"/>
      <c r="AD61" s="356"/>
      <c r="AE61" s="356"/>
      <c r="AF61" s="356"/>
      <c r="AG61" s="354">
        <f>'01.2.1 - SO 01.2.1 přípoj...'!J29</f>
        <v>0</v>
      </c>
      <c r="AH61" s="355"/>
      <c r="AI61" s="355"/>
      <c r="AJ61" s="355"/>
      <c r="AK61" s="355"/>
      <c r="AL61" s="355"/>
      <c r="AM61" s="355"/>
      <c r="AN61" s="354">
        <f t="shared" si="0"/>
        <v>0</v>
      </c>
      <c r="AO61" s="355"/>
      <c r="AP61" s="355"/>
      <c r="AQ61" s="96" t="s">
        <v>91</v>
      </c>
      <c r="AR61" s="95"/>
      <c r="AS61" s="97">
        <v>0</v>
      </c>
      <c r="AT61" s="98">
        <f t="shared" si="1"/>
        <v>0</v>
      </c>
      <c r="AU61" s="99">
        <f>'01.2.1 - SO 01.2.1 přípoj...'!P91</f>
        <v>0</v>
      </c>
      <c r="AV61" s="98">
        <f>'01.2.1 - SO 01.2.1 přípoj...'!J32</f>
        <v>0</v>
      </c>
      <c r="AW61" s="98">
        <f>'01.2.1 - SO 01.2.1 přípoj...'!J33</f>
        <v>0</v>
      </c>
      <c r="AX61" s="98">
        <f>'01.2.1 - SO 01.2.1 přípoj...'!J34</f>
        <v>0</v>
      </c>
      <c r="AY61" s="98">
        <f>'01.2.1 - SO 01.2.1 přípoj...'!J35</f>
        <v>0</v>
      </c>
      <c r="AZ61" s="98">
        <f>'01.2.1 - SO 01.2.1 přípoj...'!F32</f>
        <v>0</v>
      </c>
      <c r="BA61" s="98">
        <f>'01.2.1 - SO 01.2.1 přípoj...'!F33</f>
        <v>0</v>
      </c>
      <c r="BB61" s="98">
        <f>'01.2.1 - SO 01.2.1 přípoj...'!F34</f>
        <v>0</v>
      </c>
      <c r="BC61" s="98">
        <f>'01.2.1 - SO 01.2.1 přípoj...'!F35</f>
        <v>0</v>
      </c>
      <c r="BD61" s="100">
        <f>'01.2.1 - SO 01.2.1 přípoj...'!F36</f>
        <v>0</v>
      </c>
      <c r="BT61" s="101" t="s">
        <v>24</v>
      </c>
      <c r="BV61" s="101" t="s">
        <v>82</v>
      </c>
      <c r="BW61" s="101" t="s">
        <v>116</v>
      </c>
      <c r="BX61" s="101" t="s">
        <v>101</v>
      </c>
      <c r="CL61" s="101" t="s">
        <v>5</v>
      </c>
    </row>
    <row r="62" spans="1:91" s="6" customFormat="1" ht="16.5" customHeight="1" x14ac:dyDescent="0.3">
      <c r="A62" s="94" t="s">
        <v>88</v>
      </c>
      <c r="B62" s="95"/>
      <c r="C62" s="9"/>
      <c r="D62" s="9"/>
      <c r="E62" s="356" t="s">
        <v>117</v>
      </c>
      <c r="F62" s="356"/>
      <c r="G62" s="356"/>
      <c r="H62" s="356"/>
      <c r="I62" s="356"/>
      <c r="J62" s="9"/>
      <c r="K62" s="356" t="s">
        <v>118</v>
      </c>
      <c r="L62" s="356"/>
      <c r="M62" s="356"/>
      <c r="N62" s="356"/>
      <c r="O62" s="356"/>
      <c r="P62" s="356"/>
      <c r="Q62" s="356"/>
      <c r="R62" s="356"/>
      <c r="S62" s="356"/>
      <c r="T62" s="356"/>
      <c r="U62" s="356"/>
      <c r="V62" s="356"/>
      <c r="W62" s="356"/>
      <c r="X62" s="356"/>
      <c r="Y62" s="356"/>
      <c r="Z62" s="356"/>
      <c r="AA62" s="356"/>
      <c r="AB62" s="356"/>
      <c r="AC62" s="356"/>
      <c r="AD62" s="356"/>
      <c r="AE62" s="356"/>
      <c r="AF62" s="356"/>
      <c r="AG62" s="354">
        <f>'01.2.2 - SO 01.2.2 nové k...'!J29</f>
        <v>0</v>
      </c>
      <c r="AH62" s="355"/>
      <c r="AI62" s="355"/>
      <c r="AJ62" s="355"/>
      <c r="AK62" s="355"/>
      <c r="AL62" s="355"/>
      <c r="AM62" s="355"/>
      <c r="AN62" s="354">
        <f t="shared" si="0"/>
        <v>0</v>
      </c>
      <c r="AO62" s="355"/>
      <c r="AP62" s="355"/>
      <c r="AQ62" s="96" t="s">
        <v>91</v>
      </c>
      <c r="AR62" s="95"/>
      <c r="AS62" s="97">
        <v>0</v>
      </c>
      <c r="AT62" s="98">
        <f t="shared" si="1"/>
        <v>0</v>
      </c>
      <c r="AU62" s="99">
        <f>'01.2.2 - SO 01.2.2 nové k...'!P91</f>
        <v>0</v>
      </c>
      <c r="AV62" s="98">
        <f>'01.2.2 - SO 01.2.2 nové k...'!J32</f>
        <v>0</v>
      </c>
      <c r="AW62" s="98">
        <f>'01.2.2 - SO 01.2.2 nové k...'!J33</f>
        <v>0</v>
      </c>
      <c r="AX62" s="98">
        <f>'01.2.2 - SO 01.2.2 nové k...'!J34</f>
        <v>0</v>
      </c>
      <c r="AY62" s="98">
        <f>'01.2.2 - SO 01.2.2 nové k...'!J35</f>
        <v>0</v>
      </c>
      <c r="AZ62" s="98">
        <f>'01.2.2 - SO 01.2.2 nové k...'!F32</f>
        <v>0</v>
      </c>
      <c r="BA62" s="98">
        <f>'01.2.2 - SO 01.2.2 nové k...'!F33</f>
        <v>0</v>
      </c>
      <c r="BB62" s="98">
        <f>'01.2.2 - SO 01.2.2 nové k...'!F34</f>
        <v>0</v>
      </c>
      <c r="BC62" s="98">
        <f>'01.2.2 - SO 01.2.2 nové k...'!F35</f>
        <v>0</v>
      </c>
      <c r="BD62" s="100">
        <f>'01.2.2 - SO 01.2.2 nové k...'!F36</f>
        <v>0</v>
      </c>
      <c r="BT62" s="101" t="s">
        <v>24</v>
      </c>
      <c r="BV62" s="101" t="s">
        <v>82</v>
      </c>
      <c r="BW62" s="101" t="s">
        <v>119</v>
      </c>
      <c r="BX62" s="101" t="s">
        <v>101</v>
      </c>
      <c r="CL62" s="101" t="s">
        <v>5</v>
      </c>
    </row>
    <row r="63" spans="1:91" s="6" customFormat="1" ht="42.75" customHeight="1" x14ac:dyDescent="0.3">
      <c r="A63" s="94" t="s">
        <v>88</v>
      </c>
      <c r="B63" s="95"/>
      <c r="C63" s="9"/>
      <c r="D63" s="9"/>
      <c r="E63" s="356" t="s">
        <v>120</v>
      </c>
      <c r="F63" s="356"/>
      <c r="G63" s="356"/>
      <c r="H63" s="356"/>
      <c r="I63" s="356"/>
      <c r="J63" s="9"/>
      <c r="K63" s="356" t="s">
        <v>121</v>
      </c>
      <c r="L63" s="356"/>
      <c r="M63" s="356"/>
      <c r="N63" s="356"/>
      <c r="O63" s="356"/>
      <c r="P63" s="356"/>
      <c r="Q63" s="356"/>
      <c r="R63" s="356"/>
      <c r="S63" s="356"/>
      <c r="T63" s="356"/>
      <c r="U63" s="356"/>
      <c r="V63" s="356"/>
      <c r="W63" s="356"/>
      <c r="X63" s="356"/>
      <c r="Y63" s="356"/>
      <c r="Z63" s="356"/>
      <c r="AA63" s="356"/>
      <c r="AB63" s="356"/>
      <c r="AC63" s="356"/>
      <c r="AD63" s="356"/>
      <c r="AE63" s="356"/>
      <c r="AF63" s="356"/>
      <c r="AG63" s="354">
        <f>'01.2.3 - SO 01.2.3 přelož...'!J29</f>
        <v>0</v>
      </c>
      <c r="AH63" s="355"/>
      <c r="AI63" s="355"/>
      <c r="AJ63" s="355"/>
      <c r="AK63" s="355"/>
      <c r="AL63" s="355"/>
      <c r="AM63" s="355"/>
      <c r="AN63" s="354">
        <f t="shared" si="0"/>
        <v>0</v>
      </c>
      <c r="AO63" s="355"/>
      <c r="AP63" s="355"/>
      <c r="AQ63" s="96" t="s">
        <v>91</v>
      </c>
      <c r="AR63" s="95"/>
      <c r="AS63" s="97">
        <v>0</v>
      </c>
      <c r="AT63" s="98">
        <f t="shared" si="1"/>
        <v>0</v>
      </c>
      <c r="AU63" s="99">
        <f>'01.2.3 - SO 01.2.3 přelož...'!P91</f>
        <v>0</v>
      </c>
      <c r="AV63" s="98">
        <f>'01.2.3 - SO 01.2.3 přelož...'!J32</f>
        <v>0</v>
      </c>
      <c r="AW63" s="98">
        <f>'01.2.3 - SO 01.2.3 přelož...'!J33</f>
        <v>0</v>
      </c>
      <c r="AX63" s="98">
        <f>'01.2.3 - SO 01.2.3 přelož...'!J34</f>
        <v>0</v>
      </c>
      <c r="AY63" s="98">
        <f>'01.2.3 - SO 01.2.3 přelož...'!J35</f>
        <v>0</v>
      </c>
      <c r="AZ63" s="98">
        <f>'01.2.3 - SO 01.2.3 přelož...'!F32</f>
        <v>0</v>
      </c>
      <c r="BA63" s="98">
        <f>'01.2.3 - SO 01.2.3 přelož...'!F33</f>
        <v>0</v>
      </c>
      <c r="BB63" s="98">
        <f>'01.2.3 - SO 01.2.3 přelož...'!F34</f>
        <v>0</v>
      </c>
      <c r="BC63" s="98">
        <f>'01.2.3 - SO 01.2.3 přelož...'!F35</f>
        <v>0</v>
      </c>
      <c r="BD63" s="100">
        <f>'01.2.3 - SO 01.2.3 přelož...'!F36</f>
        <v>0</v>
      </c>
      <c r="BT63" s="101" t="s">
        <v>24</v>
      </c>
      <c r="BV63" s="101" t="s">
        <v>82</v>
      </c>
      <c r="BW63" s="101" t="s">
        <v>122</v>
      </c>
      <c r="BX63" s="101" t="s">
        <v>101</v>
      </c>
      <c r="CL63" s="101" t="s">
        <v>5</v>
      </c>
    </row>
    <row r="64" spans="1:91" s="6" customFormat="1" ht="28.5" customHeight="1" x14ac:dyDescent="0.3">
      <c r="A64" s="94" t="s">
        <v>88</v>
      </c>
      <c r="B64" s="95"/>
      <c r="C64" s="9"/>
      <c r="D64" s="9"/>
      <c r="E64" s="356" t="s">
        <v>123</v>
      </c>
      <c r="F64" s="356"/>
      <c r="G64" s="356"/>
      <c r="H64" s="356"/>
      <c r="I64" s="356"/>
      <c r="J64" s="9"/>
      <c r="K64" s="356" t="s">
        <v>124</v>
      </c>
      <c r="L64" s="356"/>
      <c r="M64" s="356"/>
      <c r="N64" s="356"/>
      <c r="O64" s="356"/>
      <c r="P64" s="356"/>
      <c r="Q64" s="356"/>
      <c r="R64" s="356"/>
      <c r="S64" s="356"/>
      <c r="T64" s="356"/>
      <c r="U64" s="356"/>
      <c r="V64" s="356"/>
      <c r="W64" s="356"/>
      <c r="X64" s="356"/>
      <c r="Y64" s="356"/>
      <c r="Z64" s="356"/>
      <c r="AA64" s="356"/>
      <c r="AB64" s="356"/>
      <c r="AC64" s="356"/>
      <c r="AD64" s="356"/>
      <c r="AE64" s="356"/>
      <c r="AF64" s="356"/>
      <c r="AG64" s="354">
        <f>'01.2.4 - SO 01.2.4 přípoj...'!J29</f>
        <v>0</v>
      </c>
      <c r="AH64" s="355"/>
      <c r="AI64" s="355"/>
      <c r="AJ64" s="355"/>
      <c r="AK64" s="355"/>
      <c r="AL64" s="355"/>
      <c r="AM64" s="355"/>
      <c r="AN64" s="354">
        <f t="shared" si="0"/>
        <v>0</v>
      </c>
      <c r="AO64" s="355"/>
      <c r="AP64" s="355"/>
      <c r="AQ64" s="96" t="s">
        <v>91</v>
      </c>
      <c r="AR64" s="95"/>
      <c r="AS64" s="97">
        <v>0</v>
      </c>
      <c r="AT64" s="98">
        <f t="shared" si="1"/>
        <v>0</v>
      </c>
      <c r="AU64" s="99">
        <f>'01.2.4 - SO 01.2.4 přípoj...'!P91</f>
        <v>0</v>
      </c>
      <c r="AV64" s="98">
        <f>'01.2.4 - SO 01.2.4 přípoj...'!J32</f>
        <v>0</v>
      </c>
      <c r="AW64" s="98">
        <f>'01.2.4 - SO 01.2.4 přípoj...'!J33</f>
        <v>0</v>
      </c>
      <c r="AX64" s="98">
        <f>'01.2.4 - SO 01.2.4 přípoj...'!J34</f>
        <v>0</v>
      </c>
      <c r="AY64" s="98">
        <f>'01.2.4 - SO 01.2.4 přípoj...'!J35</f>
        <v>0</v>
      </c>
      <c r="AZ64" s="98">
        <f>'01.2.4 - SO 01.2.4 přípoj...'!F32</f>
        <v>0</v>
      </c>
      <c r="BA64" s="98">
        <f>'01.2.4 - SO 01.2.4 přípoj...'!F33</f>
        <v>0</v>
      </c>
      <c r="BB64" s="98">
        <f>'01.2.4 - SO 01.2.4 přípoj...'!F34</f>
        <v>0</v>
      </c>
      <c r="BC64" s="98">
        <f>'01.2.4 - SO 01.2.4 přípoj...'!F35</f>
        <v>0</v>
      </c>
      <c r="BD64" s="100">
        <f>'01.2.4 - SO 01.2.4 přípoj...'!F36</f>
        <v>0</v>
      </c>
      <c r="BT64" s="101" t="s">
        <v>24</v>
      </c>
      <c r="BV64" s="101" t="s">
        <v>82</v>
      </c>
      <c r="BW64" s="101" t="s">
        <v>125</v>
      </c>
      <c r="BX64" s="101" t="s">
        <v>101</v>
      </c>
      <c r="CL64" s="101" t="s">
        <v>5</v>
      </c>
    </row>
    <row r="65" spans="1:91" s="6" customFormat="1" ht="28.5" customHeight="1" x14ac:dyDescent="0.3">
      <c r="A65" s="94" t="s">
        <v>88</v>
      </c>
      <c r="B65" s="95"/>
      <c r="C65" s="9"/>
      <c r="D65" s="9"/>
      <c r="E65" s="356" t="s">
        <v>126</v>
      </c>
      <c r="F65" s="356"/>
      <c r="G65" s="356"/>
      <c r="H65" s="356"/>
      <c r="I65" s="356"/>
      <c r="J65" s="9"/>
      <c r="K65" s="356" t="s">
        <v>127</v>
      </c>
      <c r="L65" s="356"/>
      <c r="M65" s="356"/>
      <c r="N65" s="356"/>
      <c r="O65" s="356"/>
      <c r="P65" s="356"/>
      <c r="Q65" s="356"/>
      <c r="R65" s="356"/>
      <c r="S65" s="356"/>
      <c r="T65" s="356"/>
      <c r="U65" s="356"/>
      <c r="V65" s="356"/>
      <c r="W65" s="356"/>
      <c r="X65" s="356"/>
      <c r="Y65" s="356"/>
      <c r="Z65" s="356"/>
      <c r="AA65" s="356"/>
      <c r="AB65" s="356"/>
      <c r="AC65" s="356"/>
      <c r="AD65" s="356"/>
      <c r="AE65" s="356"/>
      <c r="AF65" s="356"/>
      <c r="AG65" s="354">
        <f>'01.3.1 - SO 01.3.1 přípoj...'!J29</f>
        <v>0</v>
      </c>
      <c r="AH65" s="355"/>
      <c r="AI65" s="355"/>
      <c r="AJ65" s="355"/>
      <c r="AK65" s="355"/>
      <c r="AL65" s="355"/>
      <c r="AM65" s="355"/>
      <c r="AN65" s="354">
        <f t="shared" si="0"/>
        <v>0</v>
      </c>
      <c r="AO65" s="355"/>
      <c r="AP65" s="355"/>
      <c r="AQ65" s="96" t="s">
        <v>91</v>
      </c>
      <c r="AR65" s="95"/>
      <c r="AS65" s="97">
        <v>0</v>
      </c>
      <c r="AT65" s="98">
        <f t="shared" si="1"/>
        <v>0</v>
      </c>
      <c r="AU65" s="99">
        <f>'01.3.1 - SO 01.3.1 přípoj...'!P91</f>
        <v>0</v>
      </c>
      <c r="AV65" s="98">
        <f>'01.3.1 - SO 01.3.1 přípoj...'!J32</f>
        <v>0</v>
      </c>
      <c r="AW65" s="98">
        <f>'01.3.1 - SO 01.3.1 přípoj...'!J33</f>
        <v>0</v>
      </c>
      <c r="AX65" s="98">
        <f>'01.3.1 - SO 01.3.1 přípoj...'!J34</f>
        <v>0</v>
      </c>
      <c r="AY65" s="98">
        <f>'01.3.1 - SO 01.3.1 přípoj...'!J35</f>
        <v>0</v>
      </c>
      <c r="AZ65" s="98">
        <f>'01.3.1 - SO 01.3.1 přípoj...'!F32</f>
        <v>0</v>
      </c>
      <c r="BA65" s="98">
        <f>'01.3.1 - SO 01.3.1 přípoj...'!F33</f>
        <v>0</v>
      </c>
      <c r="BB65" s="98">
        <f>'01.3.1 - SO 01.3.1 přípoj...'!F34</f>
        <v>0</v>
      </c>
      <c r="BC65" s="98">
        <f>'01.3.1 - SO 01.3.1 přípoj...'!F35</f>
        <v>0</v>
      </c>
      <c r="BD65" s="100">
        <f>'01.3.1 - SO 01.3.1 přípoj...'!F36</f>
        <v>0</v>
      </c>
      <c r="BT65" s="101" t="s">
        <v>24</v>
      </c>
      <c r="BV65" s="101" t="s">
        <v>82</v>
      </c>
      <c r="BW65" s="101" t="s">
        <v>128</v>
      </c>
      <c r="BX65" s="101" t="s">
        <v>101</v>
      </c>
      <c r="CL65" s="101" t="s">
        <v>5</v>
      </c>
    </row>
    <row r="66" spans="1:91" s="5" customFormat="1" ht="16.5" customHeight="1" x14ac:dyDescent="0.3">
      <c r="A66" s="94" t="s">
        <v>88</v>
      </c>
      <c r="B66" s="85"/>
      <c r="C66" s="86"/>
      <c r="D66" s="353" t="s">
        <v>129</v>
      </c>
      <c r="E66" s="353"/>
      <c r="F66" s="353"/>
      <c r="G66" s="353"/>
      <c r="H66" s="353"/>
      <c r="I66" s="87"/>
      <c r="J66" s="353" t="s">
        <v>130</v>
      </c>
      <c r="K66" s="353"/>
      <c r="L66" s="353"/>
      <c r="M66" s="353"/>
      <c r="N66" s="353"/>
      <c r="O66" s="353"/>
      <c r="P66" s="353"/>
      <c r="Q66" s="353"/>
      <c r="R66" s="353"/>
      <c r="S66" s="353"/>
      <c r="T66" s="353"/>
      <c r="U66" s="353"/>
      <c r="V66" s="353"/>
      <c r="W66" s="353"/>
      <c r="X66" s="353"/>
      <c r="Y66" s="353"/>
      <c r="Z66" s="353"/>
      <c r="AA66" s="353"/>
      <c r="AB66" s="353"/>
      <c r="AC66" s="353"/>
      <c r="AD66" s="353"/>
      <c r="AE66" s="353"/>
      <c r="AF66" s="353"/>
      <c r="AG66" s="350">
        <f>'03 - SO 02 Demontáž stáva...'!J27</f>
        <v>0</v>
      </c>
      <c r="AH66" s="351"/>
      <c r="AI66" s="351"/>
      <c r="AJ66" s="351"/>
      <c r="AK66" s="351"/>
      <c r="AL66" s="351"/>
      <c r="AM66" s="351"/>
      <c r="AN66" s="350">
        <f t="shared" si="0"/>
        <v>0</v>
      </c>
      <c r="AO66" s="351"/>
      <c r="AP66" s="351"/>
      <c r="AQ66" s="88" t="s">
        <v>86</v>
      </c>
      <c r="AR66" s="85"/>
      <c r="AS66" s="89">
        <v>0</v>
      </c>
      <c r="AT66" s="90">
        <f t="shared" si="1"/>
        <v>0</v>
      </c>
      <c r="AU66" s="91">
        <f>'03 - SO 02 Demontáž stáva...'!P80</f>
        <v>0</v>
      </c>
      <c r="AV66" s="90">
        <f>'03 - SO 02 Demontáž stáva...'!J30</f>
        <v>0</v>
      </c>
      <c r="AW66" s="90">
        <f>'03 - SO 02 Demontáž stáva...'!J31</f>
        <v>0</v>
      </c>
      <c r="AX66" s="90">
        <f>'03 - SO 02 Demontáž stáva...'!J32</f>
        <v>0</v>
      </c>
      <c r="AY66" s="90">
        <f>'03 - SO 02 Demontáž stáva...'!J33</f>
        <v>0</v>
      </c>
      <c r="AZ66" s="90">
        <f>'03 - SO 02 Demontáž stáva...'!F30</f>
        <v>0</v>
      </c>
      <c r="BA66" s="90">
        <f>'03 - SO 02 Demontáž stáva...'!F31</f>
        <v>0</v>
      </c>
      <c r="BB66" s="90">
        <f>'03 - SO 02 Demontáž stáva...'!F32</f>
        <v>0</v>
      </c>
      <c r="BC66" s="90">
        <f>'03 - SO 02 Demontáž stáva...'!F33</f>
        <v>0</v>
      </c>
      <c r="BD66" s="92">
        <f>'03 - SO 02 Demontáž stáva...'!F34</f>
        <v>0</v>
      </c>
      <c r="BT66" s="93" t="s">
        <v>25</v>
      </c>
      <c r="BV66" s="93" t="s">
        <v>82</v>
      </c>
      <c r="BW66" s="93" t="s">
        <v>131</v>
      </c>
      <c r="BX66" s="93" t="s">
        <v>7</v>
      </c>
      <c r="CL66" s="93" t="s">
        <v>5</v>
      </c>
      <c r="CM66" s="93" t="s">
        <v>24</v>
      </c>
    </row>
    <row r="67" spans="1:91" s="5" customFormat="1" ht="16.5" customHeight="1" x14ac:dyDescent="0.3">
      <c r="A67" s="94" t="s">
        <v>88</v>
      </c>
      <c r="B67" s="85"/>
      <c r="C67" s="86"/>
      <c r="D67" s="353" t="s">
        <v>132</v>
      </c>
      <c r="E67" s="353"/>
      <c r="F67" s="353"/>
      <c r="G67" s="353"/>
      <c r="H67" s="353"/>
      <c r="I67" s="87"/>
      <c r="J67" s="353" t="s">
        <v>133</v>
      </c>
      <c r="K67" s="353"/>
      <c r="L67" s="353"/>
      <c r="M67" s="353"/>
      <c r="N67" s="353"/>
      <c r="O67" s="353"/>
      <c r="P67" s="353"/>
      <c r="Q67" s="353"/>
      <c r="R67" s="353"/>
      <c r="S67" s="353"/>
      <c r="T67" s="353"/>
      <c r="U67" s="353"/>
      <c r="V67" s="353"/>
      <c r="W67" s="353"/>
      <c r="X67" s="353"/>
      <c r="Y67" s="353"/>
      <c r="Z67" s="353"/>
      <c r="AA67" s="353"/>
      <c r="AB67" s="353"/>
      <c r="AC67" s="353"/>
      <c r="AD67" s="353"/>
      <c r="AE67" s="353"/>
      <c r="AF67" s="353"/>
      <c r="AG67" s="350">
        <f>'04 - OSTATNÍ A VEDLEJŠÍ N...'!J27</f>
        <v>0</v>
      </c>
      <c r="AH67" s="351"/>
      <c r="AI67" s="351"/>
      <c r="AJ67" s="351"/>
      <c r="AK67" s="351"/>
      <c r="AL67" s="351"/>
      <c r="AM67" s="351"/>
      <c r="AN67" s="350">
        <f t="shared" si="0"/>
        <v>0</v>
      </c>
      <c r="AO67" s="351"/>
      <c r="AP67" s="351"/>
      <c r="AQ67" s="88" t="s">
        <v>86</v>
      </c>
      <c r="AR67" s="85"/>
      <c r="AS67" s="89">
        <v>0</v>
      </c>
      <c r="AT67" s="90">
        <f t="shared" si="1"/>
        <v>0</v>
      </c>
      <c r="AU67" s="91">
        <f>'04 - OSTATNÍ A VEDLEJŠÍ N...'!P78</f>
        <v>0</v>
      </c>
      <c r="AV67" s="90">
        <f>'04 - OSTATNÍ A VEDLEJŠÍ N...'!J30</f>
        <v>0</v>
      </c>
      <c r="AW67" s="90">
        <f>'04 - OSTATNÍ A VEDLEJŠÍ N...'!J31</f>
        <v>0</v>
      </c>
      <c r="AX67" s="90">
        <f>'04 - OSTATNÍ A VEDLEJŠÍ N...'!J32</f>
        <v>0</v>
      </c>
      <c r="AY67" s="90">
        <f>'04 - OSTATNÍ A VEDLEJŠÍ N...'!J33</f>
        <v>0</v>
      </c>
      <c r="AZ67" s="90">
        <f>'04 - OSTATNÍ A VEDLEJŠÍ N...'!F30</f>
        <v>0</v>
      </c>
      <c r="BA67" s="90">
        <f>'04 - OSTATNÍ A VEDLEJŠÍ N...'!F31</f>
        <v>0</v>
      </c>
      <c r="BB67" s="90">
        <f>'04 - OSTATNÍ A VEDLEJŠÍ N...'!F32</f>
        <v>0</v>
      </c>
      <c r="BC67" s="90">
        <f>'04 - OSTATNÍ A VEDLEJŠÍ N...'!F33</f>
        <v>0</v>
      </c>
      <c r="BD67" s="92">
        <f>'04 - OSTATNÍ A VEDLEJŠÍ N...'!F34</f>
        <v>0</v>
      </c>
      <c r="BT67" s="93" t="s">
        <v>25</v>
      </c>
      <c r="BV67" s="93" t="s">
        <v>82</v>
      </c>
      <c r="BW67" s="93" t="s">
        <v>134</v>
      </c>
      <c r="BX67" s="93" t="s">
        <v>7</v>
      </c>
      <c r="CL67" s="93" t="s">
        <v>5</v>
      </c>
      <c r="CM67" s="93" t="s">
        <v>24</v>
      </c>
    </row>
    <row r="68" spans="1:91" s="5" customFormat="1" ht="16.5" customHeight="1" x14ac:dyDescent="0.3">
      <c r="A68" s="94" t="s">
        <v>88</v>
      </c>
      <c r="B68" s="85"/>
      <c r="C68" s="86"/>
      <c r="D68" s="353" t="s">
        <v>135</v>
      </c>
      <c r="E68" s="353"/>
      <c r="F68" s="353"/>
      <c r="G68" s="353"/>
      <c r="H68" s="353"/>
      <c r="I68" s="87"/>
      <c r="J68" s="353" t="s">
        <v>136</v>
      </c>
      <c r="K68" s="353"/>
      <c r="L68" s="353"/>
      <c r="M68" s="353"/>
      <c r="N68" s="353"/>
      <c r="O68" s="353"/>
      <c r="P68" s="353"/>
      <c r="Q68" s="353"/>
      <c r="R68" s="353"/>
      <c r="S68" s="353"/>
      <c r="T68" s="353"/>
      <c r="U68" s="353"/>
      <c r="V68" s="353"/>
      <c r="W68" s="353"/>
      <c r="X68" s="353"/>
      <c r="Y68" s="353"/>
      <c r="Z68" s="353"/>
      <c r="AA68" s="353"/>
      <c r="AB68" s="353"/>
      <c r="AC68" s="353"/>
      <c r="AD68" s="353"/>
      <c r="AE68" s="353"/>
      <c r="AF68" s="353"/>
      <c r="AG68" s="350">
        <f>'05 - Kompletační činnost'!J27</f>
        <v>0</v>
      </c>
      <c r="AH68" s="351"/>
      <c r="AI68" s="351"/>
      <c r="AJ68" s="351"/>
      <c r="AK68" s="351"/>
      <c r="AL68" s="351"/>
      <c r="AM68" s="351"/>
      <c r="AN68" s="350">
        <f t="shared" si="0"/>
        <v>0</v>
      </c>
      <c r="AO68" s="351"/>
      <c r="AP68" s="351"/>
      <c r="AQ68" s="88" t="s">
        <v>86</v>
      </c>
      <c r="AR68" s="85"/>
      <c r="AS68" s="89">
        <v>0</v>
      </c>
      <c r="AT68" s="90">
        <f t="shared" si="1"/>
        <v>0</v>
      </c>
      <c r="AU68" s="91">
        <f>'05 - Kompletační činnost'!P76</f>
        <v>0</v>
      </c>
      <c r="AV68" s="90">
        <f>'05 - Kompletační činnost'!J30</f>
        <v>0</v>
      </c>
      <c r="AW68" s="90">
        <f>'05 - Kompletační činnost'!J31</f>
        <v>0</v>
      </c>
      <c r="AX68" s="90">
        <f>'05 - Kompletační činnost'!J32</f>
        <v>0</v>
      </c>
      <c r="AY68" s="90">
        <f>'05 - Kompletační činnost'!J33</f>
        <v>0</v>
      </c>
      <c r="AZ68" s="90">
        <f>'05 - Kompletační činnost'!F30</f>
        <v>0</v>
      </c>
      <c r="BA68" s="90">
        <f>'05 - Kompletační činnost'!F31</f>
        <v>0</v>
      </c>
      <c r="BB68" s="90">
        <f>'05 - Kompletační činnost'!F32</f>
        <v>0</v>
      </c>
      <c r="BC68" s="90">
        <f>'05 - Kompletační činnost'!F33</f>
        <v>0</v>
      </c>
      <c r="BD68" s="92">
        <f>'05 - Kompletační činnost'!F34</f>
        <v>0</v>
      </c>
      <c r="BT68" s="93" t="s">
        <v>25</v>
      </c>
      <c r="BV68" s="93" t="s">
        <v>82</v>
      </c>
      <c r="BW68" s="93" t="s">
        <v>137</v>
      </c>
      <c r="BX68" s="93" t="s">
        <v>7</v>
      </c>
      <c r="CL68" s="93" t="s">
        <v>5</v>
      </c>
      <c r="CM68" s="93" t="s">
        <v>24</v>
      </c>
    </row>
    <row r="69" spans="1:91" s="5" customFormat="1" ht="16.5" customHeight="1" x14ac:dyDescent="0.3">
      <c r="A69" s="94" t="s">
        <v>88</v>
      </c>
      <c r="B69" s="85"/>
      <c r="C69" s="86"/>
      <c r="D69" s="353" t="s">
        <v>138</v>
      </c>
      <c r="E69" s="353"/>
      <c r="F69" s="353"/>
      <c r="G69" s="353"/>
      <c r="H69" s="353"/>
      <c r="I69" s="87"/>
      <c r="J69" s="353" t="s">
        <v>139</v>
      </c>
      <c r="K69" s="353"/>
      <c r="L69" s="353"/>
      <c r="M69" s="353"/>
      <c r="N69" s="353"/>
      <c r="O69" s="353"/>
      <c r="P69" s="353"/>
      <c r="Q69" s="353"/>
      <c r="R69" s="353"/>
      <c r="S69" s="353"/>
      <c r="T69" s="353"/>
      <c r="U69" s="353"/>
      <c r="V69" s="353"/>
      <c r="W69" s="353"/>
      <c r="X69" s="353"/>
      <c r="Y69" s="353"/>
      <c r="Z69" s="353"/>
      <c r="AA69" s="353"/>
      <c r="AB69" s="353"/>
      <c r="AC69" s="353"/>
      <c r="AD69" s="353"/>
      <c r="AE69" s="353"/>
      <c r="AF69" s="353"/>
      <c r="AG69" s="350">
        <f>'06 - Provozní náklady'!J27</f>
        <v>0</v>
      </c>
      <c r="AH69" s="351"/>
      <c r="AI69" s="351"/>
      <c r="AJ69" s="351"/>
      <c r="AK69" s="351"/>
      <c r="AL69" s="351"/>
      <c r="AM69" s="351"/>
      <c r="AN69" s="350">
        <f t="shared" si="0"/>
        <v>0</v>
      </c>
      <c r="AO69" s="351"/>
      <c r="AP69" s="351"/>
      <c r="AQ69" s="88" t="s">
        <v>86</v>
      </c>
      <c r="AR69" s="85"/>
      <c r="AS69" s="89">
        <v>0</v>
      </c>
      <c r="AT69" s="90">
        <f t="shared" si="1"/>
        <v>0</v>
      </c>
      <c r="AU69" s="91">
        <f>'06 - Provozní náklady'!P76</f>
        <v>0</v>
      </c>
      <c r="AV69" s="90">
        <f>'06 - Provozní náklady'!J30</f>
        <v>0</v>
      </c>
      <c r="AW69" s="90">
        <f>'06 - Provozní náklady'!J31</f>
        <v>0</v>
      </c>
      <c r="AX69" s="90">
        <f>'06 - Provozní náklady'!J32</f>
        <v>0</v>
      </c>
      <c r="AY69" s="90">
        <f>'06 - Provozní náklady'!J33</f>
        <v>0</v>
      </c>
      <c r="AZ69" s="90">
        <f>'06 - Provozní náklady'!F30</f>
        <v>0</v>
      </c>
      <c r="BA69" s="90">
        <f>'06 - Provozní náklady'!F31</f>
        <v>0</v>
      </c>
      <c r="BB69" s="90">
        <f>'06 - Provozní náklady'!F32</f>
        <v>0</v>
      </c>
      <c r="BC69" s="90">
        <f>'06 - Provozní náklady'!F33</f>
        <v>0</v>
      </c>
      <c r="BD69" s="92">
        <f>'06 - Provozní náklady'!F34</f>
        <v>0</v>
      </c>
      <c r="BT69" s="93" t="s">
        <v>25</v>
      </c>
      <c r="BV69" s="93" t="s">
        <v>82</v>
      </c>
      <c r="BW69" s="93" t="s">
        <v>140</v>
      </c>
      <c r="BX69" s="93" t="s">
        <v>7</v>
      </c>
      <c r="CL69" s="93" t="s">
        <v>5</v>
      </c>
      <c r="CM69" s="93" t="s">
        <v>24</v>
      </c>
    </row>
    <row r="70" spans="1:91" s="5" customFormat="1" ht="16.5" customHeight="1" x14ac:dyDescent="0.3">
      <c r="A70" s="94" t="s">
        <v>88</v>
      </c>
      <c r="B70" s="85"/>
      <c r="C70" s="86"/>
      <c r="D70" s="353" t="s">
        <v>141</v>
      </c>
      <c r="E70" s="353"/>
      <c r="F70" s="353"/>
      <c r="G70" s="353"/>
      <c r="H70" s="353"/>
      <c r="I70" s="87"/>
      <c r="J70" s="353" t="s">
        <v>142</v>
      </c>
      <c r="K70" s="353"/>
      <c r="L70" s="353"/>
      <c r="M70" s="353"/>
      <c r="N70" s="353"/>
      <c r="O70" s="353"/>
      <c r="P70" s="353"/>
      <c r="Q70" s="353"/>
      <c r="R70" s="353"/>
      <c r="S70" s="353"/>
      <c r="T70" s="353"/>
      <c r="U70" s="353"/>
      <c r="V70" s="353"/>
      <c r="W70" s="353"/>
      <c r="X70" s="353"/>
      <c r="Y70" s="353"/>
      <c r="Z70" s="353"/>
      <c r="AA70" s="353"/>
      <c r="AB70" s="353"/>
      <c r="AC70" s="353"/>
      <c r="AD70" s="353"/>
      <c r="AE70" s="353"/>
      <c r="AF70" s="353"/>
      <c r="AG70" s="350">
        <f>'07 - Projektové práce'!J27</f>
        <v>0</v>
      </c>
      <c r="AH70" s="351"/>
      <c r="AI70" s="351"/>
      <c r="AJ70" s="351"/>
      <c r="AK70" s="351"/>
      <c r="AL70" s="351"/>
      <c r="AM70" s="351"/>
      <c r="AN70" s="350">
        <f t="shared" si="0"/>
        <v>0</v>
      </c>
      <c r="AO70" s="351"/>
      <c r="AP70" s="351"/>
      <c r="AQ70" s="88" t="s">
        <v>86</v>
      </c>
      <c r="AR70" s="85"/>
      <c r="AS70" s="89">
        <v>0</v>
      </c>
      <c r="AT70" s="90">
        <f t="shared" si="1"/>
        <v>0</v>
      </c>
      <c r="AU70" s="91">
        <f>'07 - Projektové práce'!P76</f>
        <v>0</v>
      </c>
      <c r="AV70" s="90">
        <f>'07 - Projektové práce'!J30</f>
        <v>0</v>
      </c>
      <c r="AW70" s="90">
        <f>'07 - Projektové práce'!J31</f>
        <v>0</v>
      </c>
      <c r="AX70" s="90">
        <f>'07 - Projektové práce'!J32</f>
        <v>0</v>
      </c>
      <c r="AY70" s="90">
        <f>'07 - Projektové práce'!J33</f>
        <v>0</v>
      </c>
      <c r="AZ70" s="90">
        <f>'07 - Projektové práce'!F30</f>
        <v>0</v>
      </c>
      <c r="BA70" s="90">
        <f>'07 - Projektové práce'!F31</f>
        <v>0</v>
      </c>
      <c r="BB70" s="90">
        <f>'07 - Projektové práce'!F32</f>
        <v>0</v>
      </c>
      <c r="BC70" s="90">
        <f>'07 - Projektové práce'!F33</f>
        <v>0</v>
      </c>
      <c r="BD70" s="92">
        <f>'07 - Projektové práce'!F34</f>
        <v>0</v>
      </c>
      <c r="BT70" s="93" t="s">
        <v>25</v>
      </c>
      <c r="BV70" s="93" t="s">
        <v>82</v>
      </c>
      <c r="BW70" s="93" t="s">
        <v>143</v>
      </c>
      <c r="BX70" s="93" t="s">
        <v>7</v>
      </c>
      <c r="CL70" s="93" t="s">
        <v>5</v>
      </c>
      <c r="CM70" s="93" t="s">
        <v>24</v>
      </c>
    </row>
    <row r="71" spans="1:91" s="5" customFormat="1" ht="47.25" customHeight="1" x14ac:dyDescent="0.3">
      <c r="A71" s="94" t="s">
        <v>88</v>
      </c>
      <c r="B71" s="85"/>
      <c r="C71" s="86"/>
      <c r="D71" s="353" t="s">
        <v>144</v>
      </c>
      <c r="E71" s="353"/>
      <c r="F71" s="353"/>
      <c r="G71" s="353"/>
      <c r="H71" s="353"/>
      <c r="I71" s="87"/>
      <c r="J71" s="353" t="s">
        <v>145</v>
      </c>
      <c r="K71" s="353"/>
      <c r="L71" s="353"/>
      <c r="M71" s="353"/>
      <c r="N71" s="353"/>
      <c r="O71" s="353"/>
      <c r="P71" s="353"/>
      <c r="Q71" s="353"/>
      <c r="R71" s="353"/>
      <c r="S71" s="353"/>
      <c r="T71" s="353"/>
      <c r="U71" s="353"/>
      <c r="V71" s="353"/>
      <c r="W71" s="353"/>
      <c r="X71" s="353"/>
      <c r="Y71" s="353"/>
      <c r="Z71" s="353"/>
      <c r="AA71" s="353"/>
      <c r="AB71" s="353"/>
      <c r="AC71" s="353"/>
      <c r="AD71" s="353"/>
      <c r="AE71" s="353"/>
      <c r="AF71" s="353"/>
      <c r="AG71" s="350">
        <f>'08 - Navýšení nákladů pro...'!J27</f>
        <v>0</v>
      </c>
      <c r="AH71" s="351"/>
      <c r="AI71" s="351"/>
      <c r="AJ71" s="351"/>
      <c r="AK71" s="351"/>
      <c r="AL71" s="351"/>
      <c r="AM71" s="351"/>
      <c r="AN71" s="350">
        <f t="shared" si="0"/>
        <v>0</v>
      </c>
      <c r="AO71" s="351"/>
      <c r="AP71" s="351"/>
      <c r="AQ71" s="88" t="s">
        <v>86</v>
      </c>
      <c r="AR71" s="85"/>
      <c r="AS71" s="102">
        <v>0</v>
      </c>
      <c r="AT71" s="103">
        <f t="shared" si="1"/>
        <v>0</v>
      </c>
      <c r="AU71" s="104">
        <f>'08 - Navýšení nákladů pro...'!P77</f>
        <v>0</v>
      </c>
      <c r="AV71" s="103">
        <f>'08 - Navýšení nákladů pro...'!J30</f>
        <v>0</v>
      </c>
      <c r="AW71" s="103">
        <f>'08 - Navýšení nákladů pro...'!J31</f>
        <v>0</v>
      </c>
      <c r="AX71" s="103">
        <f>'08 - Navýšení nákladů pro...'!J32</f>
        <v>0</v>
      </c>
      <c r="AY71" s="103">
        <f>'08 - Navýšení nákladů pro...'!J33</f>
        <v>0</v>
      </c>
      <c r="AZ71" s="103">
        <f>'08 - Navýšení nákladů pro...'!F30</f>
        <v>0</v>
      </c>
      <c r="BA71" s="103">
        <f>'08 - Navýšení nákladů pro...'!F31</f>
        <v>0</v>
      </c>
      <c r="BB71" s="103">
        <f>'08 - Navýšení nákladů pro...'!F32</f>
        <v>0</v>
      </c>
      <c r="BC71" s="103">
        <f>'08 - Navýšení nákladů pro...'!F33</f>
        <v>0</v>
      </c>
      <c r="BD71" s="105">
        <f>'08 - Navýšení nákladů pro...'!F34</f>
        <v>0</v>
      </c>
      <c r="BT71" s="93" t="s">
        <v>25</v>
      </c>
      <c r="BV71" s="93" t="s">
        <v>82</v>
      </c>
      <c r="BW71" s="93" t="s">
        <v>146</v>
      </c>
      <c r="BX71" s="93" t="s">
        <v>7</v>
      </c>
      <c r="CL71" s="93" t="s">
        <v>5</v>
      </c>
      <c r="CM71" s="93" t="s">
        <v>24</v>
      </c>
    </row>
    <row r="72" spans="1:91" s="1" customFormat="1" ht="30" customHeight="1" x14ac:dyDescent="0.3">
      <c r="B72" s="41"/>
      <c r="AR72" s="41"/>
    </row>
    <row r="73" spans="1:91" s="1" customFormat="1" ht="6.95" customHeight="1" x14ac:dyDescent="0.3">
      <c r="B73" s="56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41"/>
    </row>
  </sheetData>
  <mergeCells count="117">
    <mergeCell ref="AR2:BE2"/>
    <mergeCell ref="AN70:AP70"/>
    <mergeCell ref="AG70:AM70"/>
    <mergeCell ref="D70:H70"/>
    <mergeCell ref="J70:AF70"/>
    <mergeCell ref="AN71:AP71"/>
    <mergeCell ref="AG71:AM71"/>
    <mergeCell ref="D71:H71"/>
    <mergeCell ref="J71:AF71"/>
    <mergeCell ref="AG51:AM51"/>
    <mergeCell ref="AN51:AP51"/>
    <mergeCell ref="AN67:AP67"/>
    <mergeCell ref="AG67:AM67"/>
    <mergeCell ref="D67:H67"/>
    <mergeCell ref="J67:AF67"/>
    <mergeCell ref="AN68:AP68"/>
    <mergeCell ref="AG68:AM68"/>
    <mergeCell ref="D68:H68"/>
    <mergeCell ref="J68:AF68"/>
    <mergeCell ref="AN69:AP69"/>
    <mergeCell ref="AG69:AM69"/>
    <mergeCell ref="D69:H69"/>
    <mergeCell ref="J69:AF69"/>
    <mergeCell ref="AN64:AP64"/>
    <mergeCell ref="AG64:AM64"/>
    <mergeCell ref="E64:I64"/>
    <mergeCell ref="K64:AF64"/>
    <mergeCell ref="AN65:AP65"/>
    <mergeCell ref="AG65:AM65"/>
    <mergeCell ref="E65:I65"/>
    <mergeCell ref="K65:AF65"/>
    <mergeCell ref="AN66:AP66"/>
    <mergeCell ref="AG66:AM66"/>
    <mergeCell ref="D66:H66"/>
    <mergeCell ref="J66:AF66"/>
    <mergeCell ref="AN61:AP61"/>
    <mergeCell ref="AG61:AM61"/>
    <mergeCell ref="E61:I61"/>
    <mergeCell ref="K61:AF61"/>
    <mergeCell ref="AN62:AP62"/>
    <mergeCell ref="AG62:AM62"/>
    <mergeCell ref="E62:I62"/>
    <mergeCell ref="K62:AF62"/>
    <mergeCell ref="AN63:AP63"/>
    <mergeCell ref="AG63:AM63"/>
    <mergeCell ref="E63:I63"/>
    <mergeCell ref="K63:AF63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N60:AP60"/>
    <mergeCell ref="AG60:AM60"/>
    <mergeCell ref="E60:I60"/>
    <mergeCell ref="K60:AF60"/>
    <mergeCell ref="AN55:AP55"/>
    <mergeCell ref="AG55:AM55"/>
    <mergeCell ref="E55:I55"/>
    <mergeCell ref="K55:AF55"/>
    <mergeCell ref="AN56:AP56"/>
    <mergeCell ref="AG56:AM56"/>
    <mergeCell ref="D56:H56"/>
    <mergeCell ref="J56:AF56"/>
    <mergeCell ref="AN57:AP57"/>
    <mergeCell ref="AG57:AM57"/>
    <mergeCell ref="E57:I57"/>
    <mergeCell ref="K57:AF57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</mergeCells>
  <hyperlinks>
    <hyperlink ref="K1:S1" location="C2" display="1) Rekapitulace stavby"/>
    <hyperlink ref="W1:AI1" location="C51" display="2) Rekapitulace objektů stavby a soupisů prací"/>
    <hyperlink ref="A53" location="'01.1 - SO 01.1 kanalizačn...'!C2" display="/"/>
    <hyperlink ref="A54" location="'01.2 - SO 01.2 kanalizačn...'!C2" display="/"/>
    <hyperlink ref="A55" location="'01.3 - SO 01.3 kanalizačn...'!C2" display="/"/>
    <hyperlink ref="A57" location="'01.1.1 - SO 01.1.1 přípoj...'!C2" display="/"/>
    <hyperlink ref="A58" location="'01.1.2 - SO 01.1.2 nové k...'!C2" display="/"/>
    <hyperlink ref="A59" location="'01.1.3 - SO 01.1.3 přelož...'!C2" display="/"/>
    <hyperlink ref="A60" location="'01.1.4 - SO 01.1.4 přípoj...'!C2" display="/"/>
    <hyperlink ref="A61" location="'01.2.1 - SO 01.2.1 přípoj...'!C2" display="/"/>
    <hyperlink ref="A62" location="'01.2.2 - SO 01.2.2 nové k...'!C2" display="/"/>
    <hyperlink ref="A63" location="'01.2.3 - SO 01.2.3 přelož...'!C2" display="/"/>
    <hyperlink ref="A64" location="'01.2.4 - SO 01.2.4 přípoj...'!C2" display="/"/>
    <hyperlink ref="A65" location="'01.3.1 - SO 01.3.1 přípoj...'!C2" display="/"/>
    <hyperlink ref="A66" location="'03 - SO 02 Demontáž stáva...'!C2" display="/"/>
    <hyperlink ref="A67" location="'04 - OSTATNÍ A VEDLEJŠÍ N...'!C2" display="/"/>
    <hyperlink ref="A68" location="'05 - Kompletační činnost'!C2" display="/"/>
    <hyperlink ref="A69" location="'06 - Provozní náklady'!C2" display="/"/>
    <hyperlink ref="A70" location="'07 - Projektové práce'!C2" display="/"/>
    <hyperlink ref="A71" location="'08 - Navýšení nákladů pro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1"/>
  <sheetViews>
    <sheetView showGridLines="0" workbookViewId="0">
      <pane ySplit="1" topLeftCell="A2" activePane="bottomLeft" state="frozen"/>
      <selection pane="bottomLeft" activeCell="AD232" sqref="AD232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6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21"/>
      <c r="B1" s="107"/>
      <c r="C1" s="107"/>
      <c r="D1" s="108" t="s">
        <v>1</v>
      </c>
      <c r="E1" s="107"/>
      <c r="F1" s="109" t="s">
        <v>147</v>
      </c>
      <c r="G1" s="362" t="s">
        <v>148</v>
      </c>
      <c r="H1" s="362"/>
      <c r="I1" s="110"/>
      <c r="J1" s="109" t="s">
        <v>149</v>
      </c>
      <c r="K1" s="108" t="s">
        <v>150</v>
      </c>
      <c r="L1" s="109" t="s">
        <v>151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 x14ac:dyDescent="0.3">
      <c r="L2" s="357" t="s">
        <v>8</v>
      </c>
      <c r="M2" s="358"/>
      <c r="N2" s="358"/>
      <c r="O2" s="358"/>
      <c r="P2" s="358"/>
      <c r="Q2" s="358"/>
      <c r="R2" s="358"/>
      <c r="S2" s="358"/>
      <c r="T2" s="358"/>
      <c r="U2" s="358"/>
      <c r="V2" s="358"/>
      <c r="AT2" s="24" t="s">
        <v>119</v>
      </c>
    </row>
    <row r="3" spans="1:70" ht="6.95" customHeight="1" x14ac:dyDescent="0.3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24</v>
      </c>
    </row>
    <row r="4" spans="1:70" ht="36.950000000000003" customHeight="1" x14ac:dyDescent="0.3">
      <c r="B4" s="28"/>
      <c r="C4" s="29"/>
      <c r="D4" s="30" t="s">
        <v>152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1:70" ht="6.95" customHeight="1" x14ac:dyDescent="0.3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1:70" ht="15" x14ac:dyDescent="0.3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1:70" ht="16.5" customHeight="1" x14ac:dyDescent="0.3">
      <c r="B7" s="28"/>
      <c r="C7" s="29"/>
      <c r="D7" s="29"/>
      <c r="E7" s="363" t="str">
        <f>'Rekapitulace stavby'!K6</f>
        <v>Rekonstrukce kanalizace ul. Matušinského, Tomicova, Třanovského</v>
      </c>
      <c r="F7" s="369"/>
      <c r="G7" s="369"/>
      <c r="H7" s="369"/>
      <c r="I7" s="112"/>
      <c r="J7" s="29"/>
      <c r="K7" s="31"/>
    </row>
    <row r="8" spans="1:70" ht="15" x14ac:dyDescent="0.3">
      <c r="B8" s="28"/>
      <c r="C8" s="29"/>
      <c r="D8" s="37" t="s">
        <v>153</v>
      </c>
      <c r="E8" s="29"/>
      <c r="F8" s="29"/>
      <c r="G8" s="29"/>
      <c r="H8" s="29"/>
      <c r="I8" s="112"/>
      <c r="J8" s="29"/>
      <c r="K8" s="31"/>
    </row>
    <row r="9" spans="1:70" s="1" customFormat="1" ht="16.5" customHeight="1" x14ac:dyDescent="0.3">
      <c r="B9" s="41"/>
      <c r="C9" s="42"/>
      <c r="D9" s="42"/>
      <c r="E9" s="363" t="s">
        <v>646</v>
      </c>
      <c r="F9" s="364"/>
      <c r="G9" s="364"/>
      <c r="H9" s="364"/>
      <c r="I9" s="113"/>
      <c r="J9" s="42"/>
      <c r="K9" s="45"/>
    </row>
    <row r="10" spans="1:70" s="1" customFormat="1" ht="15" x14ac:dyDescent="0.3">
      <c r="B10" s="41"/>
      <c r="C10" s="42"/>
      <c r="D10" s="37" t="s">
        <v>155</v>
      </c>
      <c r="E10" s="42"/>
      <c r="F10" s="42"/>
      <c r="G10" s="42"/>
      <c r="H10" s="42"/>
      <c r="I10" s="113"/>
      <c r="J10" s="42"/>
      <c r="K10" s="45"/>
    </row>
    <row r="11" spans="1:70" s="1" customFormat="1" ht="36.950000000000003" customHeight="1" x14ac:dyDescent="0.3">
      <c r="B11" s="41"/>
      <c r="C11" s="42"/>
      <c r="D11" s="42"/>
      <c r="E11" s="365" t="s">
        <v>1289</v>
      </c>
      <c r="F11" s="364"/>
      <c r="G11" s="364"/>
      <c r="H11" s="364"/>
      <c r="I11" s="113"/>
      <c r="J11" s="42"/>
      <c r="K11" s="45"/>
    </row>
    <row r="12" spans="1:70" s="1" customFormat="1" x14ac:dyDescent="0.3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1:70" s="1" customFormat="1" ht="14.45" customHeight="1" x14ac:dyDescent="0.3">
      <c r="B13" s="41"/>
      <c r="C13" s="42"/>
      <c r="D13" s="37" t="s">
        <v>22</v>
      </c>
      <c r="E13" s="42"/>
      <c r="F13" s="35" t="s">
        <v>5</v>
      </c>
      <c r="G13" s="42"/>
      <c r="H13" s="42"/>
      <c r="I13" s="114" t="s">
        <v>23</v>
      </c>
      <c r="J13" s="35" t="s">
        <v>24</v>
      </c>
      <c r="K13" s="45"/>
    </row>
    <row r="14" spans="1:70" s="1" customFormat="1" ht="14.45" customHeight="1" x14ac:dyDescent="0.3">
      <c r="B14" s="41"/>
      <c r="C14" s="42"/>
      <c r="D14" s="37" t="s">
        <v>26</v>
      </c>
      <c r="E14" s="42"/>
      <c r="F14" s="35" t="s">
        <v>27</v>
      </c>
      <c r="G14" s="42"/>
      <c r="H14" s="42"/>
      <c r="I14" s="114" t="s">
        <v>28</v>
      </c>
      <c r="J14" s="115" t="str">
        <f>'Rekapitulace stavby'!AN8</f>
        <v>23.11.2012</v>
      </c>
      <c r="K14" s="45"/>
    </row>
    <row r="15" spans="1:70" s="1" customFormat="1" ht="10.9" customHeight="1" x14ac:dyDescent="0.3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1:70" s="1" customFormat="1" ht="14.45" customHeight="1" x14ac:dyDescent="0.3">
      <c r="B16" s="41"/>
      <c r="C16" s="42"/>
      <c r="D16" s="37" t="s">
        <v>32</v>
      </c>
      <c r="E16" s="42"/>
      <c r="F16" s="42"/>
      <c r="G16" s="42"/>
      <c r="H16" s="42"/>
      <c r="I16" s="114" t="s">
        <v>33</v>
      </c>
      <c r="J16" s="35" t="s">
        <v>34</v>
      </c>
      <c r="K16" s="45"/>
    </row>
    <row r="17" spans="2:11" s="1" customFormat="1" ht="18" customHeight="1" x14ac:dyDescent="0.3">
      <c r="B17" s="41"/>
      <c r="C17" s="42"/>
      <c r="D17" s="42"/>
      <c r="E17" s="35" t="s">
        <v>35</v>
      </c>
      <c r="F17" s="42"/>
      <c r="G17" s="42"/>
      <c r="H17" s="42"/>
      <c r="I17" s="114" t="s">
        <v>36</v>
      </c>
      <c r="J17" s="35" t="s">
        <v>37</v>
      </c>
      <c r="K17" s="45"/>
    </row>
    <row r="18" spans="2:11" s="1" customFormat="1" ht="6.95" customHeight="1" x14ac:dyDescent="0.3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 x14ac:dyDescent="0.3">
      <c r="B19" s="41"/>
      <c r="C19" s="42"/>
      <c r="D19" s="37" t="s">
        <v>38</v>
      </c>
      <c r="E19" s="42"/>
      <c r="F19" s="42"/>
      <c r="G19" s="42"/>
      <c r="H19" s="42"/>
      <c r="I19" s="114" t="s">
        <v>33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 x14ac:dyDescent="0.3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36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 x14ac:dyDescent="0.3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 x14ac:dyDescent="0.3">
      <c r="B22" s="41"/>
      <c r="C22" s="42"/>
      <c r="D22" s="37" t="s">
        <v>40</v>
      </c>
      <c r="E22" s="42"/>
      <c r="F22" s="42"/>
      <c r="G22" s="42"/>
      <c r="H22" s="42"/>
      <c r="I22" s="114" t="s">
        <v>33</v>
      </c>
      <c r="J22" s="35" t="s">
        <v>41</v>
      </c>
      <c r="K22" s="45"/>
    </row>
    <row r="23" spans="2:11" s="1" customFormat="1" ht="18" customHeight="1" x14ac:dyDescent="0.3">
      <c r="B23" s="41"/>
      <c r="C23" s="42"/>
      <c r="D23" s="42"/>
      <c r="E23" s="35" t="s">
        <v>42</v>
      </c>
      <c r="F23" s="42"/>
      <c r="G23" s="42"/>
      <c r="H23" s="42"/>
      <c r="I23" s="114" t="s">
        <v>36</v>
      </c>
      <c r="J23" s="35" t="s">
        <v>43</v>
      </c>
      <c r="K23" s="45"/>
    </row>
    <row r="24" spans="2:11" s="1" customFormat="1" ht="6.95" customHeight="1" x14ac:dyDescent="0.3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 x14ac:dyDescent="0.3">
      <c r="B25" s="41"/>
      <c r="C25" s="42"/>
      <c r="D25" s="37" t="s">
        <v>45</v>
      </c>
      <c r="E25" s="42"/>
      <c r="F25" s="42"/>
      <c r="G25" s="42"/>
      <c r="H25" s="42"/>
      <c r="I25" s="113"/>
      <c r="J25" s="42"/>
      <c r="K25" s="45"/>
    </row>
    <row r="26" spans="2:11" s="7" customFormat="1" ht="16.5" customHeight="1" x14ac:dyDescent="0.3">
      <c r="B26" s="116"/>
      <c r="C26" s="117"/>
      <c r="D26" s="117"/>
      <c r="E26" s="327" t="s">
        <v>5</v>
      </c>
      <c r="F26" s="327"/>
      <c r="G26" s="327"/>
      <c r="H26" s="327"/>
      <c r="I26" s="118"/>
      <c r="J26" s="117"/>
      <c r="K26" s="119"/>
    </row>
    <row r="27" spans="2:11" s="1" customFormat="1" ht="6.95" customHeight="1" x14ac:dyDescent="0.3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 x14ac:dyDescent="0.3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 x14ac:dyDescent="0.3">
      <c r="B29" s="41"/>
      <c r="C29" s="42"/>
      <c r="D29" s="122" t="s">
        <v>46</v>
      </c>
      <c r="E29" s="42"/>
      <c r="F29" s="42"/>
      <c r="G29" s="42"/>
      <c r="H29" s="42"/>
      <c r="I29" s="113"/>
      <c r="J29" s="123">
        <f>ROUNDUP(J91,2)</f>
        <v>0</v>
      </c>
      <c r="K29" s="45"/>
    </row>
    <row r="30" spans="2:11" s="1" customFormat="1" ht="6.95" customHeight="1" x14ac:dyDescent="0.3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 x14ac:dyDescent="0.3">
      <c r="B31" s="41"/>
      <c r="C31" s="42"/>
      <c r="D31" s="42"/>
      <c r="E31" s="42"/>
      <c r="F31" s="46" t="s">
        <v>48</v>
      </c>
      <c r="G31" s="42"/>
      <c r="H31" s="42"/>
      <c r="I31" s="124" t="s">
        <v>47</v>
      </c>
      <c r="J31" s="46" t="s">
        <v>49</v>
      </c>
      <c r="K31" s="45"/>
    </row>
    <row r="32" spans="2:11" s="1" customFormat="1" ht="14.45" customHeight="1" x14ac:dyDescent="0.3">
      <c r="B32" s="41"/>
      <c r="C32" s="42"/>
      <c r="D32" s="49" t="s">
        <v>50</v>
      </c>
      <c r="E32" s="49" t="s">
        <v>51</v>
      </c>
      <c r="F32" s="125">
        <f>ROUNDUP(SUM(BE91:BE230), 2)</f>
        <v>0</v>
      </c>
      <c r="G32" s="42"/>
      <c r="H32" s="42"/>
      <c r="I32" s="126">
        <v>0.21</v>
      </c>
      <c r="J32" s="125">
        <f>ROUNDUP(ROUNDUP((SUM(BE91:BE230)), 2)*I32, 1)</f>
        <v>0</v>
      </c>
      <c r="K32" s="45"/>
    </row>
    <row r="33" spans="2:11" s="1" customFormat="1" ht="14.45" customHeight="1" x14ac:dyDescent="0.3">
      <c r="B33" s="41"/>
      <c r="C33" s="42"/>
      <c r="D33" s="42"/>
      <c r="E33" s="49" t="s">
        <v>52</v>
      </c>
      <c r="F33" s="125">
        <f>ROUNDUP(SUM(BF91:BF230), 2)</f>
        <v>0</v>
      </c>
      <c r="G33" s="42"/>
      <c r="H33" s="42"/>
      <c r="I33" s="126">
        <v>0.15</v>
      </c>
      <c r="J33" s="125">
        <f>ROUNDUP(ROUNDUP((SUM(BF91:BF230)), 2)*I33, 1)</f>
        <v>0</v>
      </c>
      <c r="K33" s="45"/>
    </row>
    <row r="34" spans="2:11" s="1" customFormat="1" ht="14.45" hidden="1" customHeight="1" x14ac:dyDescent="0.3">
      <c r="B34" s="41"/>
      <c r="C34" s="42"/>
      <c r="D34" s="42"/>
      <c r="E34" s="49" t="s">
        <v>53</v>
      </c>
      <c r="F34" s="125">
        <f>ROUNDUP(SUM(BG91:BG230), 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hidden="1" customHeight="1" x14ac:dyDescent="0.3">
      <c r="B35" s="41"/>
      <c r="C35" s="42"/>
      <c r="D35" s="42"/>
      <c r="E35" s="49" t="s">
        <v>54</v>
      </c>
      <c r="F35" s="125">
        <f>ROUNDUP(SUM(BH91:BH230), 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hidden="1" customHeight="1" x14ac:dyDescent="0.3">
      <c r="B36" s="41"/>
      <c r="C36" s="42"/>
      <c r="D36" s="42"/>
      <c r="E36" s="49" t="s">
        <v>55</v>
      </c>
      <c r="F36" s="125">
        <f>ROUNDUP(SUM(BI91:BI230), 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 x14ac:dyDescent="0.3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 x14ac:dyDescent="0.3">
      <c r="B38" s="41"/>
      <c r="C38" s="127"/>
      <c r="D38" s="128" t="s">
        <v>56</v>
      </c>
      <c r="E38" s="71"/>
      <c r="F38" s="71"/>
      <c r="G38" s="129" t="s">
        <v>57</v>
      </c>
      <c r="H38" s="130" t="s">
        <v>58</v>
      </c>
      <c r="I38" s="131"/>
      <c r="J38" s="132">
        <f>SUM(J29:J36)</f>
        <v>0</v>
      </c>
      <c r="K38" s="133"/>
    </row>
    <row r="39" spans="2:11" s="1" customFormat="1" ht="14.45" customHeight="1" x14ac:dyDescent="0.3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 x14ac:dyDescent="0.3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0000000000003" customHeight="1" x14ac:dyDescent="0.3">
      <c r="B44" s="41"/>
      <c r="C44" s="30" t="s">
        <v>157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 x14ac:dyDescent="0.3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 x14ac:dyDescent="0.3">
      <c r="B46" s="41"/>
      <c r="C46" s="37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6.5" customHeight="1" x14ac:dyDescent="0.3">
      <c r="B47" s="41"/>
      <c r="C47" s="42"/>
      <c r="D47" s="42"/>
      <c r="E47" s="363" t="str">
        <f>E7</f>
        <v>Rekonstrukce kanalizace ul. Matušinského, Tomicova, Třanovského</v>
      </c>
      <c r="F47" s="369"/>
      <c r="G47" s="369"/>
      <c r="H47" s="369"/>
      <c r="I47" s="113"/>
      <c r="J47" s="42"/>
      <c r="K47" s="45"/>
    </row>
    <row r="48" spans="2:11" ht="15" x14ac:dyDescent="0.3">
      <c r="B48" s="28"/>
      <c r="C48" s="37" t="s">
        <v>153</v>
      </c>
      <c r="D48" s="29"/>
      <c r="E48" s="29"/>
      <c r="F48" s="29"/>
      <c r="G48" s="29"/>
      <c r="H48" s="29"/>
      <c r="I48" s="112"/>
      <c r="J48" s="29"/>
      <c r="K48" s="31"/>
    </row>
    <row r="49" spans="2:47" s="1" customFormat="1" ht="16.5" customHeight="1" x14ac:dyDescent="0.3">
      <c r="B49" s="41"/>
      <c r="C49" s="42"/>
      <c r="D49" s="42"/>
      <c r="E49" s="363" t="s">
        <v>646</v>
      </c>
      <c r="F49" s="364"/>
      <c r="G49" s="364"/>
      <c r="H49" s="364"/>
      <c r="I49" s="113"/>
      <c r="J49" s="42"/>
      <c r="K49" s="45"/>
    </row>
    <row r="50" spans="2:47" s="1" customFormat="1" ht="14.45" customHeight="1" x14ac:dyDescent="0.3">
      <c r="B50" s="41"/>
      <c r="C50" s="37" t="s">
        <v>155</v>
      </c>
      <c r="D50" s="42"/>
      <c r="E50" s="42"/>
      <c r="F50" s="42"/>
      <c r="G50" s="42"/>
      <c r="H50" s="42"/>
      <c r="I50" s="113"/>
      <c r="J50" s="42"/>
      <c r="K50" s="45"/>
    </row>
    <row r="51" spans="2:47" s="1" customFormat="1" ht="17.25" customHeight="1" x14ac:dyDescent="0.3">
      <c r="B51" s="41"/>
      <c r="C51" s="42"/>
      <c r="D51" s="42"/>
      <c r="E51" s="365" t="str">
        <f>E11</f>
        <v>01.2.2 - SO 01.2.2 nové kanalizační přípojky Ra2</v>
      </c>
      <c r="F51" s="364"/>
      <c r="G51" s="364"/>
      <c r="H51" s="364"/>
      <c r="I51" s="113"/>
      <c r="J51" s="42"/>
      <c r="K51" s="45"/>
    </row>
    <row r="52" spans="2:47" s="1" customFormat="1" ht="6.95" customHeight="1" x14ac:dyDescent="0.3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47" s="1" customFormat="1" ht="18" customHeight="1" x14ac:dyDescent="0.3">
      <c r="B53" s="41"/>
      <c r="C53" s="37" t="s">
        <v>26</v>
      </c>
      <c r="D53" s="42"/>
      <c r="E53" s="42"/>
      <c r="F53" s="35" t="str">
        <f>F14</f>
        <v>Ostrava,k.ú.715018 Radvanice</v>
      </c>
      <c r="G53" s="42"/>
      <c r="H53" s="42"/>
      <c r="I53" s="114" t="s">
        <v>28</v>
      </c>
      <c r="J53" s="115" t="str">
        <f>IF(J14="","",J14)</f>
        <v>23.11.2012</v>
      </c>
      <c r="K53" s="45"/>
    </row>
    <row r="54" spans="2:47" s="1" customFormat="1" ht="6.95" customHeight="1" x14ac:dyDescent="0.3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47" s="1" customFormat="1" ht="15" x14ac:dyDescent="0.3">
      <c r="B55" s="41"/>
      <c r="C55" s="37" t="s">
        <v>32</v>
      </c>
      <c r="D55" s="42"/>
      <c r="E55" s="42"/>
      <c r="F55" s="35" t="str">
        <f>E17</f>
        <v>Statutární město Ostrava</v>
      </c>
      <c r="G55" s="42"/>
      <c r="H55" s="42"/>
      <c r="I55" s="114" t="s">
        <v>40</v>
      </c>
      <c r="J55" s="327" t="str">
        <f>E23</f>
        <v>Koneko spol. s r. o.</v>
      </c>
      <c r="K55" s="45"/>
    </row>
    <row r="56" spans="2:47" s="1" customFormat="1" ht="14.45" customHeight="1" x14ac:dyDescent="0.3">
      <c r="B56" s="41"/>
      <c r="C56" s="37" t="s">
        <v>38</v>
      </c>
      <c r="D56" s="42"/>
      <c r="E56" s="42"/>
      <c r="F56" s="35" t="str">
        <f>IF(E20="","",E20)</f>
        <v/>
      </c>
      <c r="G56" s="42"/>
      <c r="H56" s="42"/>
      <c r="I56" s="113"/>
      <c r="J56" s="366"/>
      <c r="K56" s="45"/>
    </row>
    <row r="57" spans="2:47" s="1" customFormat="1" ht="10.35" customHeight="1" x14ac:dyDescent="0.3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47" s="1" customFormat="1" ht="29.25" customHeight="1" x14ac:dyDescent="0.3">
      <c r="B58" s="41"/>
      <c r="C58" s="137" t="s">
        <v>158</v>
      </c>
      <c r="D58" s="127"/>
      <c r="E58" s="127"/>
      <c r="F58" s="127"/>
      <c r="G58" s="127"/>
      <c r="H58" s="127"/>
      <c r="I58" s="138"/>
      <c r="J58" s="139" t="s">
        <v>159</v>
      </c>
      <c r="K58" s="140"/>
    </row>
    <row r="59" spans="2:47" s="1" customFormat="1" ht="10.35" customHeight="1" x14ac:dyDescent="0.3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 x14ac:dyDescent="0.3">
      <c r="B60" s="41"/>
      <c r="C60" s="141" t="s">
        <v>160</v>
      </c>
      <c r="D60" s="42"/>
      <c r="E60" s="42"/>
      <c r="F60" s="42"/>
      <c r="G60" s="42"/>
      <c r="H60" s="42"/>
      <c r="I60" s="113"/>
      <c r="J60" s="123">
        <f>J91</f>
        <v>0</v>
      </c>
      <c r="K60" s="45"/>
      <c r="AU60" s="24" t="s">
        <v>161</v>
      </c>
    </row>
    <row r="61" spans="2:47" s="8" customFormat="1" ht="24.95" customHeight="1" x14ac:dyDescent="0.3">
      <c r="B61" s="142"/>
      <c r="C61" s="143"/>
      <c r="D61" s="144" t="s">
        <v>162</v>
      </c>
      <c r="E61" s="145"/>
      <c r="F61" s="145"/>
      <c r="G61" s="145"/>
      <c r="H61" s="145"/>
      <c r="I61" s="146"/>
      <c r="J61" s="147">
        <f>J92</f>
        <v>0</v>
      </c>
      <c r="K61" s="148"/>
    </row>
    <row r="62" spans="2:47" s="9" customFormat="1" ht="19.899999999999999" customHeight="1" x14ac:dyDescent="0.3">
      <c r="B62" s="149"/>
      <c r="C62" s="150"/>
      <c r="D62" s="151" t="s">
        <v>163</v>
      </c>
      <c r="E62" s="152"/>
      <c r="F62" s="152"/>
      <c r="G62" s="152"/>
      <c r="H62" s="152"/>
      <c r="I62" s="153"/>
      <c r="J62" s="154">
        <f>J93</f>
        <v>0</v>
      </c>
      <c r="K62" s="155"/>
    </row>
    <row r="63" spans="2:47" s="9" customFormat="1" ht="19.899999999999999" customHeight="1" x14ac:dyDescent="0.3">
      <c r="B63" s="149"/>
      <c r="C63" s="150"/>
      <c r="D63" s="151" t="s">
        <v>164</v>
      </c>
      <c r="E63" s="152"/>
      <c r="F63" s="152"/>
      <c r="G63" s="152"/>
      <c r="H63" s="152"/>
      <c r="I63" s="153"/>
      <c r="J63" s="154">
        <f>J160</f>
        <v>0</v>
      </c>
      <c r="K63" s="155"/>
    </row>
    <row r="64" spans="2:47" s="9" customFormat="1" ht="19.899999999999999" customHeight="1" x14ac:dyDescent="0.3">
      <c r="B64" s="149"/>
      <c r="C64" s="150"/>
      <c r="D64" s="151" t="s">
        <v>166</v>
      </c>
      <c r="E64" s="152"/>
      <c r="F64" s="152"/>
      <c r="G64" s="152"/>
      <c r="H64" s="152"/>
      <c r="I64" s="153"/>
      <c r="J64" s="154">
        <f>J164</f>
        <v>0</v>
      </c>
      <c r="K64" s="155"/>
    </row>
    <row r="65" spans="2:12" s="9" customFormat="1" ht="19.899999999999999" customHeight="1" x14ac:dyDescent="0.3">
      <c r="B65" s="149"/>
      <c r="C65" s="150"/>
      <c r="D65" s="151" t="s">
        <v>167</v>
      </c>
      <c r="E65" s="152"/>
      <c r="F65" s="152"/>
      <c r="G65" s="152"/>
      <c r="H65" s="152"/>
      <c r="I65" s="153"/>
      <c r="J65" s="154">
        <f>J177</f>
        <v>0</v>
      </c>
      <c r="K65" s="155"/>
    </row>
    <row r="66" spans="2:12" s="9" customFormat="1" ht="19.899999999999999" customHeight="1" x14ac:dyDescent="0.3">
      <c r="B66" s="149"/>
      <c r="C66" s="150"/>
      <c r="D66" s="151" t="s">
        <v>168</v>
      </c>
      <c r="E66" s="152"/>
      <c r="F66" s="152"/>
      <c r="G66" s="152"/>
      <c r="H66" s="152"/>
      <c r="I66" s="153"/>
      <c r="J66" s="154">
        <f>J205</f>
        <v>0</v>
      </c>
      <c r="K66" s="155"/>
    </row>
    <row r="67" spans="2:12" s="9" customFormat="1" ht="14.85" customHeight="1" x14ac:dyDescent="0.3">
      <c r="B67" s="149"/>
      <c r="C67" s="150"/>
      <c r="D67" s="151" t="s">
        <v>169</v>
      </c>
      <c r="E67" s="152"/>
      <c r="F67" s="152"/>
      <c r="G67" s="152"/>
      <c r="H67" s="152"/>
      <c r="I67" s="153"/>
      <c r="J67" s="154">
        <f>J213</f>
        <v>0</v>
      </c>
      <c r="K67" s="155"/>
    </row>
    <row r="68" spans="2:12" s="8" customFormat="1" ht="24.95" customHeight="1" x14ac:dyDescent="0.3">
      <c r="B68" s="142"/>
      <c r="C68" s="143"/>
      <c r="D68" s="144" t="s">
        <v>170</v>
      </c>
      <c r="E68" s="145"/>
      <c r="F68" s="145"/>
      <c r="G68" s="145"/>
      <c r="H68" s="145"/>
      <c r="I68" s="146"/>
      <c r="J68" s="147">
        <f>J227</f>
        <v>0</v>
      </c>
      <c r="K68" s="148"/>
    </row>
    <row r="69" spans="2:12" s="9" customFormat="1" ht="19.899999999999999" customHeight="1" x14ac:dyDescent="0.3">
      <c r="B69" s="149"/>
      <c r="C69" s="150"/>
      <c r="D69" s="151" t="s">
        <v>171</v>
      </c>
      <c r="E69" s="152"/>
      <c r="F69" s="152"/>
      <c r="G69" s="152"/>
      <c r="H69" s="152"/>
      <c r="I69" s="153"/>
      <c r="J69" s="154">
        <f>J228</f>
        <v>0</v>
      </c>
      <c r="K69" s="155"/>
    </row>
    <row r="70" spans="2:12" s="1" customFormat="1" ht="21.75" customHeight="1" x14ac:dyDescent="0.3">
      <c r="B70" s="41"/>
      <c r="C70" s="42"/>
      <c r="D70" s="42"/>
      <c r="E70" s="42"/>
      <c r="F70" s="42"/>
      <c r="G70" s="42"/>
      <c r="H70" s="42"/>
      <c r="I70" s="113"/>
      <c r="J70" s="42"/>
      <c r="K70" s="45"/>
    </row>
    <row r="71" spans="2:12" s="1" customFormat="1" ht="6.95" customHeight="1" x14ac:dyDescent="0.3">
      <c r="B71" s="56"/>
      <c r="C71" s="57"/>
      <c r="D71" s="57"/>
      <c r="E71" s="57"/>
      <c r="F71" s="57"/>
      <c r="G71" s="57"/>
      <c r="H71" s="57"/>
      <c r="I71" s="134"/>
      <c r="J71" s="57"/>
      <c r="K71" s="58"/>
    </row>
    <row r="75" spans="2:12" s="1" customFormat="1" ht="6.95" customHeight="1" x14ac:dyDescent="0.3">
      <c r="B75" s="59"/>
      <c r="C75" s="60"/>
      <c r="D75" s="60"/>
      <c r="E75" s="60"/>
      <c r="F75" s="60"/>
      <c r="G75" s="60"/>
      <c r="H75" s="60"/>
      <c r="I75" s="135"/>
      <c r="J75" s="60"/>
      <c r="K75" s="60"/>
      <c r="L75" s="41"/>
    </row>
    <row r="76" spans="2:12" s="1" customFormat="1" ht="36.950000000000003" customHeight="1" x14ac:dyDescent="0.3">
      <c r="B76" s="41"/>
      <c r="C76" s="61" t="s">
        <v>172</v>
      </c>
      <c r="L76" s="41"/>
    </row>
    <row r="77" spans="2:12" s="1" customFormat="1" ht="6.95" customHeight="1" x14ac:dyDescent="0.3">
      <c r="B77" s="41"/>
      <c r="L77" s="41"/>
    </row>
    <row r="78" spans="2:12" s="1" customFormat="1" ht="14.45" customHeight="1" x14ac:dyDescent="0.3">
      <c r="B78" s="41"/>
      <c r="C78" s="63" t="s">
        <v>19</v>
      </c>
      <c r="L78" s="41"/>
    </row>
    <row r="79" spans="2:12" s="1" customFormat="1" ht="16.5" customHeight="1" x14ac:dyDescent="0.3">
      <c r="B79" s="41"/>
      <c r="E79" s="367" t="str">
        <f>E7</f>
        <v>Rekonstrukce kanalizace ul. Matušinského, Tomicova, Třanovského</v>
      </c>
      <c r="F79" s="368"/>
      <c r="G79" s="368"/>
      <c r="H79" s="368"/>
      <c r="L79" s="41"/>
    </row>
    <row r="80" spans="2:12" ht="15" x14ac:dyDescent="0.3">
      <c r="B80" s="28"/>
      <c r="C80" s="63" t="s">
        <v>153</v>
      </c>
      <c r="L80" s="28"/>
    </row>
    <row r="81" spans="2:65" s="1" customFormat="1" ht="16.5" customHeight="1" x14ac:dyDescent="0.3">
      <c r="B81" s="41"/>
      <c r="E81" s="367" t="s">
        <v>646</v>
      </c>
      <c r="F81" s="361"/>
      <c r="G81" s="361"/>
      <c r="H81" s="361"/>
      <c r="L81" s="41"/>
    </row>
    <row r="82" spans="2:65" s="1" customFormat="1" ht="14.45" customHeight="1" x14ac:dyDescent="0.3">
      <c r="B82" s="41"/>
      <c r="C82" s="63" t="s">
        <v>155</v>
      </c>
      <c r="L82" s="41"/>
    </row>
    <row r="83" spans="2:65" s="1" customFormat="1" ht="17.25" customHeight="1" x14ac:dyDescent="0.3">
      <c r="B83" s="41"/>
      <c r="E83" s="338" t="str">
        <f>E11</f>
        <v>01.2.2 - SO 01.2.2 nové kanalizační přípojky Ra2</v>
      </c>
      <c r="F83" s="361"/>
      <c r="G83" s="361"/>
      <c r="H83" s="361"/>
      <c r="L83" s="41"/>
    </row>
    <row r="84" spans="2:65" s="1" customFormat="1" ht="6.95" customHeight="1" x14ac:dyDescent="0.3">
      <c r="B84" s="41"/>
      <c r="L84" s="41"/>
    </row>
    <row r="85" spans="2:65" s="1" customFormat="1" ht="18" customHeight="1" x14ac:dyDescent="0.3">
      <c r="B85" s="41"/>
      <c r="C85" s="63" t="s">
        <v>26</v>
      </c>
      <c r="F85" s="156" t="str">
        <f>F14</f>
        <v>Ostrava,k.ú.715018 Radvanice</v>
      </c>
      <c r="I85" s="157" t="s">
        <v>28</v>
      </c>
      <c r="J85" s="67" t="str">
        <f>IF(J14="","",J14)</f>
        <v>23.11.2012</v>
      </c>
      <c r="L85" s="41"/>
    </row>
    <row r="86" spans="2:65" s="1" customFormat="1" ht="6.95" customHeight="1" x14ac:dyDescent="0.3">
      <c r="B86" s="41"/>
      <c r="L86" s="41"/>
    </row>
    <row r="87" spans="2:65" s="1" customFormat="1" ht="15" x14ac:dyDescent="0.3">
      <c r="B87" s="41"/>
      <c r="C87" s="63" t="s">
        <v>32</v>
      </c>
      <c r="F87" s="156" t="str">
        <f>E17</f>
        <v>Statutární město Ostrava</v>
      </c>
      <c r="I87" s="157" t="s">
        <v>40</v>
      </c>
      <c r="J87" s="156" t="str">
        <f>E23</f>
        <v>Koneko spol. s r. o.</v>
      </c>
      <c r="L87" s="41"/>
    </row>
    <row r="88" spans="2:65" s="1" customFormat="1" ht="14.45" customHeight="1" x14ac:dyDescent="0.3">
      <c r="B88" s="41"/>
      <c r="C88" s="63" t="s">
        <v>38</v>
      </c>
      <c r="F88" s="156" t="str">
        <f>IF(E20="","",E20)</f>
        <v/>
      </c>
      <c r="L88" s="41"/>
    </row>
    <row r="89" spans="2:65" s="1" customFormat="1" ht="10.35" customHeight="1" x14ac:dyDescent="0.3">
      <c r="B89" s="41"/>
      <c r="L89" s="41"/>
    </row>
    <row r="90" spans="2:65" s="10" customFormat="1" ht="29.25" customHeight="1" x14ac:dyDescent="0.3">
      <c r="B90" s="158"/>
      <c r="C90" s="159" t="s">
        <v>173</v>
      </c>
      <c r="D90" s="160" t="s">
        <v>65</v>
      </c>
      <c r="E90" s="160" t="s">
        <v>61</v>
      </c>
      <c r="F90" s="160" t="s">
        <v>174</v>
      </c>
      <c r="G90" s="160" t="s">
        <v>175</v>
      </c>
      <c r="H90" s="160" t="s">
        <v>176</v>
      </c>
      <c r="I90" s="161" t="s">
        <v>177</v>
      </c>
      <c r="J90" s="160" t="s">
        <v>159</v>
      </c>
      <c r="K90" s="162" t="s">
        <v>178</v>
      </c>
      <c r="L90" s="158"/>
      <c r="M90" s="73" t="s">
        <v>179</v>
      </c>
      <c r="N90" s="74" t="s">
        <v>50</v>
      </c>
      <c r="O90" s="74" t="s">
        <v>180</v>
      </c>
      <c r="P90" s="74" t="s">
        <v>181</v>
      </c>
      <c r="Q90" s="74" t="s">
        <v>182</v>
      </c>
      <c r="R90" s="74" t="s">
        <v>183</v>
      </c>
      <c r="S90" s="74" t="s">
        <v>184</v>
      </c>
      <c r="T90" s="75" t="s">
        <v>185</v>
      </c>
    </row>
    <row r="91" spans="2:65" s="1" customFormat="1" ht="29.25" customHeight="1" x14ac:dyDescent="0.35">
      <c r="B91" s="41"/>
      <c r="C91" s="77" t="s">
        <v>160</v>
      </c>
      <c r="J91" s="163">
        <f>BK91</f>
        <v>0</v>
      </c>
      <c r="L91" s="41"/>
      <c r="M91" s="76"/>
      <c r="N91" s="68"/>
      <c r="O91" s="68"/>
      <c r="P91" s="164">
        <f>P92+P227</f>
        <v>0</v>
      </c>
      <c r="Q91" s="68"/>
      <c r="R91" s="164">
        <f>R92+R227</f>
        <v>16.130708500000001</v>
      </c>
      <c r="S91" s="68"/>
      <c r="T91" s="165">
        <f>T92+T227</f>
        <v>2.9253999999999998</v>
      </c>
      <c r="AT91" s="24" t="s">
        <v>79</v>
      </c>
      <c r="AU91" s="24" t="s">
        <v>161</v>
      </c>
      <c r="BK91" s="166">
        <f>BK92+BK227</f>
        <v>0</v>
      </c>
    </row>
    <row r="92" spans="2:65" s="11" customFormat="1" ht="37.35" customHeight="1" x14ac:dyDescent="0.35">
      <c r="B92" s="167"/>
      <c r="D92" s="168" t="s">
        <v>79</v>
      </c>
      <c r="E92" s="169" t="s">
        <v>186</v>
      </c>
      <c r="F92" s="169" t="s">
        <v>187</v>
      </c>
      <c r="I92" s="170"/>
      <c r="J92" s="171">
        <f>BK92</f>
        <v>0</v>
      </c>
      <c r="L92" s="167"/>
      <c r="M92" s="172"/>
      <c r="N92" s="173"/>
      <c r="O92" s="173"/>
      <c r="P92" s="174">
        <f>P93+P160+P164+P177+P205</f>
        <v>0</v>
      </c>
      <c r="Q92" s="173"/>
      <c r="R92" s="174">
        <f>R93+R160+R164+R177+R205</f>
        <v>16.130708500000001</v>
      </c>
      <c r="S92" s="173"/>
      <c r="T92" s="175">
        <f>T93+T160+T164+T177+T205</f>
        <v>2.9253999999999998</v>
      </c>
      <c r="AR92" s="168" t="s">
        <v>25</v>
      </c>
      <c r="AT92" s="176" t="s">
        <v>79</v>
      </c>
      <c r="AU92" s="176" t="s">
        <v>80</v>
      </c>
      <c r="AY92" s="168" t="s">
        <v>188</v>
      </c>
      <c r="BK92" s="177">
        <f>BK93+BK160+BK164+BK177+BK205</f>
        <v>0</v>
      </c>
    </row>
    <row r="93" spans="2:65" s="11" customFormat="1" ht="19.899999999999999" customHeight="1" x14ac:dyDescent="0.3">
      <c r="B93" s="167"/>
      <c r="D93" s="168" t="s">
        <v>79</v>
      </c>
      <c r="E93" s="178" t="s">
        <v>25</v>
      </c>
      <c r="F93" s="178" t="s">
        <v>189</v>
      </c>
      <c r="I93" s="170"/>
      <c r="J93" s="179">
        <f>BK93</f>
        <v>0</v>
      </c>
      <c r="L93" s="167"/>
      <c r="M93" s="172"/>
      <c r="N93" s="173"/>
      <c r="O93" s="173"/>
      <c r="P93" s="174">
        <f>SUM(P94:P159)</f>
        <v>0</v>
      </c>
      <c r="Q93" s="173"/>
      <c r="R93" s="174">
        <f>SUM(R94:R159)</f>
        <v>13.390277580000001</v>
      </c>
      <c r="S93" s="173"/>
      <c r="T93" s="175">
        <f>SUM(T94:T159)</f>
        <v>2.9253999999999998</v>
      </c>
      <c r="AR93" s="168" t="s">
        <v>25</v>
      </c>
      <c r="AT93" s="176" t="s">
        <v>79</v>
      </c>
      <c r="AU93" s="176" t="s">
        <v>25</v>
      </c>
      <c r="AY93" s="168" t="s">
        <v>188</v>
      </c>
      <c r="BK93" s="177">
        <f>SUM(BK94:BK159)</f>
        <v>0</v>
      </c>
    </row>
    <row r="94" spans="2:65" s="1" customFormat="1" ht="16.5" customHeight="1" x14ac:dyDescent="0.3">
      <c r="B94" s="180"/>
      <c r="C94" s="181" t="s">
        <v>25</v>
      </c>
      <c r="D94" s="181" t="s">
        <v>190</v>
      </c>
      <c r="E94" s="182" t="s">
        <v>648</v>
      </c>
      <c r="F94" s="183" t="s">
        <v>649</v>
      </c>
      <c r="G94" s="184" t="s">
        <v>193</v>
      </c>
      <c r="H94" s="185">
        <v>3.258</v>
      </c>
      <c r="I94" s="186"/>
      <c r="J94" s="187">
        <f>ROUND(I94*H94,2)</f>
        <v>0</v>
      </c>
      <c r="K94" s="183"/>
      <c r="L94" s="41"/>
      <c r="M94" s="188" t="s">
        <v>5</v>
      </c>
      <c r="N94" s="189" t="s">
        <v>51</v>
      </c>
      <c r="O94" s="42"/>
      <c r="P94" s="190">
        <f>O94*H94</f>
        <v>0</v>
      </c>
      <c r="Q94" s="190">
        <v>0</v>
      </c>
      <c r="R94" s="190">
        <f>Q94*H94</f>
        <v>0</v>
      </c>
      <c r="S94" s="190">
        <v>0.57999999999999996</v>
      </c>
      <c r="T94" s="191">
        <f>S94*H94</f>
        <v>1.8896399999999998</v>
      </c>
      <c r="AR94" s="24" t="s">
        <v>194</v>
      </c>
      <c r="AT94" s="24" t="s">
        <v>190</v>
      </c>
      <c r="AU94" s="24" t="s">
        <v>24</v>
      </c>
      <c r="AY94" s="24" t="s">
        <v>188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24" t="s">
        <v>25</v>
      </c>
      <c r="BK94" s="192">
        <f>ROUND(I94*H94,2)</f>
        <v>0</v>
      </c>
      <c r="BL94" s="24" t="s">
        <v>194</v>
      </c>
      <c r="BM94" s="24" t="s">
        <v>650</v>
      </c>
    </row>
    <row r="95" spans="2:65" s="1" customFormat="1" ht="27" x14ac:dyDescent="0.3">
      <c r="B95" s="41"/>
      <c r="D95" s="193" t="s">
        <v>196</v>
      </c>
      <c r="F95" s="194" t="s">
        <v>1290</v>
      </c>
      <c r="I95" s="195"/>
      <c r="L95" s="41"/>
      <c r="M95" s="196"/>
      <c r="N95" s="42"/>
      <c r="O95" s="42"/>
      <c r="P95" s="42"/>
      <c r="Q95" s="42"/>
      <c r="R95" s="42"/>
      <c r="S95" s="42"/>
      <c r="T95" s="70"/>
      <c r="AT95" s="24" t="s">
        <v>196</v>
      </c>
      <c r="AU95" s="24" t="s">
        <v>24</v>
      </c>
    </row>
    <row r="96" spans="2:65" s="12" customFormat="1" x14ac:dyDescent="0.3">
      <c r="B96" s="197"/>
      <c r="D96" s="193" t="s">
        <v>198</v>
      </c>
      <c r="E96" s="198" t="s">
        <v>5</v>
      </c>
      <c r="F96" s="199" t="s">
        <v>1291</v>
      </c>
      <c r="H96" s="200">
        <v>3.258</v>
      </c>
      <c r="I96" s="201"/>
      <c r="L96" s="197"/>
      <c r="M96" s="202"/>
      <c r="N96" s="203"/>
      <c r="O96" s="203"/>
      <c r="P96" s="203"/>
      <c r="Q96" s="203"/>
      <c r="R96" s="203"/>
      <c r="S96" s="203"/>
      <c r="T96" s="204"/>
      <c r="AT96" s="198" t="s">
        <v>198</v>
      </c>
      <c r="AU96" s="198" t="s">
        <v>24</v>
      </c>
      <c r="AV96" s="12" t="s">
        <v>24</v>
      </c>
      <c r="AW96" s="12" t="s">
        <v>44</v>
      </c>
      <c r="AX96" s="12" t="s">
        <v>25</v>
      </c>
      <c r="AY96" s="198" t="s">
        <v>188</v>
      </c>
    </row>
    <row r="97" spans="2:65" s="1" customFormat="1" ht="16.5" customHeight="1" x14ac:dyDescent="0.3">
      <c r="B97" s="180"/>
      <c r="C97" s="181" t="s">
        <v>24</v>
      </c>
      <c r="D97" s="181" t="s">
        <v>190</v>
      </c>
      <c r="E97" s="182" t="s">
        <v>668</v>
      </c>
      <c r="F97" s="183" t="s">
        <v>669</v>
      </c>
      <c r="G97" s="184" t="s">
        <v>193</v>
      </c>
      <c r="H97" s="185">
        <v>3.258</v>
      </c>
      <c r="I97" s="186"/>
      <c r="J97" s="187">
        <f>ROUND(I97*H97,2)</f>
        <v>0</v>
      </c>
      <c r="K97" s="183"/>
      <c r="L97" s="41"/>
      <c r="M97" s="188" t="s">
        <v>5</v>
      </c>
      <c r="N97" s="189" t="s">
        <v>51</v>
      </c>
      <c r="O97" s="42"/>
      <c r="P97" s="190">
        <f>O97*H97</f>
        <v>0</v>
      </c>
      <c r="Q97" s="190">
        <v>0</v>
      </c>
      <c r="R97" s="190">
        <f>Q97*H97</f>
        <v>0</v>
      </c>
      <c r="S97" s="190">
        <v>0.22</v>
      </c>
      <c r="T97" s="191">
        <f>S97*H97</f>
        <v>0.71675999999999995</v>
      </c>
      <c r="AR97" s="24" t="s">
        <v>194</v>
      </c>
      <c r="AT97" s="24" t="s">
        <v>190</v>
      </c>
      <c r="AU97" s="24" t="s">
        <v>24</v>
      </c>
      <c r="AY97" s="24" t="s">
        <v>188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24" t="s">
        <v>25</v>
      </c>
      <c r="BK97" s="192">
        <f>ROUND(I97*H97,2)</f>
        <v>0</v>
      </c>
      <c r="BL97" s="24" t="s">
        <v>194</v>
      </c>
      <c r="BM97" s="24" t="s">
        <v>670</v>
      </c>
    </row>
    <row r="98" spans="2:65" s="1" customFormat="1" ht="27" x14ac:dyDescent="0.3">
      <c r="B98" s="41"/>
      <c r="D98" s="193" t="s">
        <v>196</v>
      </c>
      <c r="F98" s="194" t="s">
        <v>1290</v>
      </c>
      <c r="I98" s="195"/>
      <c r="L98" s="41"/>
      <c r="M98" s="196"/>
      <c r="N98" s="42"/>
      <c r="O98" s="42"/>
      <c r="P98" s="42"/>
      <c r="Q98" s="42"/>
      <c r="R98" s="42"/>
      <c r="S98" s="42"/>
      <c r="T98" s="70"/>
      <c r="AT98" s="24" t="s">
        <v>196</v>
      </c>
      <c r="AU98" s="24" t="s">
        <v>24</v>
      </c>
    </row>
    <row r="99" spans="2:65" s="12" customFormat="1" x14ac:dyDescent="0.3">
      <c r="B99" s="197"/>
      <c r="D99" s="193" t="s">
        <v>198</v>
      </c>
      <c r="E99" s="198" t="s">
        <v>5</v>
      </c>
      <c r="F99" s="199" t="s">
        <v>1291</v>
      </c>
      <c r="H99" s="200">
        <v>3.258</v>
      </c>
      <c r="I99" s="201"/>
      <c r="L99" s="197"/>
      <c r="M99" s="202"/>
      <c r="N99" s="203"/>
      <c r="O99" s="203"/>
      <c r="P99" s="203"/>
      <c r="Q99" s="203"/>
      <c r="R99" s="203"/>
      <c r="S99" s="203"/>
      <c r="T99" s="204"/>
      <c r="AT99" s="198" t="s">
        <v>198</v>
      </c>
      <c r="AU99" s="198" t="s">
        <v>24</v>
      </c>
      <c r="AV99" s="12" t="s">
        <v>24</v>
      </c>
      <c r="AW99" s="12" t="s">
        <v>44</v>
      </c>
      <c r="AX99" s="12" t="s">
        <v>25</v>
      </c>
      <c r="AY99" s="198" t="s">
        <v>188</v>
      </c>
    </row>
    <row r="100" spans="2:65" s="1" customFormat="1" ht="16.5" customHeight="1" x14ac:dyDescent="0.3">
      <c r="B100" s="180"/>
      <c r="C100" s="181" t="s">
        <v>204</v>
      </c>
      <c r="D100" s="181" t="s">
        <v>190</v>
      </c>
      <c r="E100" s="182" t="s">
        <v>965</v>
      </c>
      <c r="F100" s="183" t="s">
        <v>966</v>
      </c>
      <c r="G100" s="184" t="s">
        <v>372</v>
      </c>
      <c r="H100" s="185">
        <v>1.1000000000000001</v>
      </c>
      <c r="I100" s="186"/>
      <c r="J100" s="187">
        <f>ROUND(I100*H100,2)</f>
        <v>0</v>
      </c>
      <c r="K100" s="183"/>
      <c r="L100" s="41"/>
      <c r="M100" s="188" t="s">
        <v>5</v>
      </c>
      <c r="N100" s="189" t="s">
        <v>51</v>
      </c>
      <c r="O100" s="42"/>
      <c r="P100" s="190">
        <f>O100*H100</f>
        <v>0</v>
      </c>
      <c r="Q100" s="190">
        <v>0</v>
      </c>
      <c r="R100" s="190">
        <f>Q100*H100</f>
        <v>0</v>
      </c>
      <c r="S100" s="190">
        <v>0.28999999999999998</v>
      </c>
      <c r="T100" s="191">
        <f>S100*H100</f>
        <v>0.31900000000000001</v>
      </c>
      <c r="AR100" s="24" t="s">
        <v>194</v>
      </c>
      <c r="AT100" s="24" t="s">
        <v>190</v>
      </c>
      <c r="AU100" s="24" t="s">
        <v>24</v>
      </c>
      <c r="AY100" s="24" t="s">
        <v>188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24" t="s">
        <v>25</v>
      </c>
      <c r="BK100" s="192">
        <f>ROUND(I100*H100,2)</f>
        <v>0</v>
      </c>
      <c r="BL100" s="24" t="s">
        <v>194</v>
      </c>
      <c r="BM100" s="24" t="s">
        <v>967</v>
      </c>
    </row>
    <row r="101" spans="2:65" s="1" customFormat="1" ht="27" x14ac:dyDescent="0.3">
      <c r="B101" s="41"/>
      <c r="D101" s="193" t="s">
        <v>196</v>
      </c>
      <c r="F101" s="194" t="s">
        <v>1290</v>
      </c>
      <c r="I101" s="195"/>
      <c r="L101" s="41"/>
      <c r="M101" s="196"/>
      <c r="N101" s="42"/>
      <c r="O101" s="42"/>
      <c r="P101" s="42"/>
      <c r="Q101" s="42"/>
      <c r="R101" s="42"/>
      <c r="S101" s="42"/>
      <c r="T101" s="70"/>
      <c r="AT101" s="24" t="s">
        <v>196</v>
      </c>
      <c r="AU101" s="24" t="s">
        <v>24</v>
      </c>
    </row>
    <row r="102" spans="2:65" s="12" customFormat="1" x14ac:dyDescent="0.3">
      <c r="B102" s="197"/>
      <c r="D102" s="193" t="s">
        <v>198</v>
      </c>
      <c r="E102" s="198" t="s">
        <v>5</v>
      </c>
      <c r="F102" s="199" t="s">
        <v>1292</v>
      </c>
      <c r="H102" s="200">
        <v>1</v>
      </c>
      <c r="I102" s="201"/>
      <c r="L102" s="197"/>
      <c r="M102" s="202"/>
      <c r="N102" s="203"/>
      <c r="O102" s="203"/>
      <c r="P102" s="203"/>
      <c r="Q102" s="203"/>
      <c r="R102" s="203"/>
      <c r="S102" s="203"/>
      <c r="T102" s="204"/>
      <c r="AT102" s="198" t="s">
        <v>198</v>
      </c>
      <c r="AU102" s="198" t="s">
        <v>24</v>
      </c>
      <c r="AV102" s="12" t="s">
        <v>24</v>
      </c>
      <c r="AW102" s="12" t="s">
        <v>44</v>
      </c>
      <c r="AX102" s="12" t="s">
        <v>25</v>
      </c>
      <c r="AY102" s="198" t="s">
        <v>188</v>
      </c>
    </row>
    <row r="103" spans="2:65" s="12" customFormat="1" x14ac:dyDescent="0.3">
      <c r="B103" s="197"/>
      <c r="D103" s="193" t="s">
        <v>198</v>
      </c>
      <c r="F103" s="199" t="s">
        <v>1293</v>
      </c>
      <c r="H103" s="200">
        <v>1.1000000000000001</v>
      </c>
      <c r="I103" s="201"/>
      <c r="L103" s="197"/>
      <c r="M103" s="202"/>
      <c r="N103" s="203"/>
      <c r="O103" s="203"/>
      <c r="P103" s="203"/>
      <c r="Q103" s="203"/>
      <c r="R103" s="203"/>
      <c r="S103" s="203"/>
      <c r="T103" s="204"/>
      <c r="AT103" s="198" t="s">
        <v>198</v>
      </c>
      <c r="AU103" s="198" t="s">
        <v>24</v>
      </c>
      <c r="AV103" s="12" t="s">
        <v>24</v>
      </c>
      <c r="AW103" s="12" t="s">
        <v>6</v>
      </c>
      <c r="AX103" s="12" t="s">
        <v>25</v>
      </c>
      <c r="AY103" s="198" t="s">
        <v>188</v>
      </c>
    </row>
    <row r="104" spans="2:65" s="1" customFormat="1" ht="16.5" customHeight="1" x14ac:dyDescent="0.3">
      <c r="B104" s="180"/>
      <c r="C104" s="181" t="s">
        <v>194</v>
      </c>
      <c r="D104" s="181" t="s">
        <v>190</v>
      </c>
      <c r="E104" s="182" t="s">
        <v>973</v>
      </c>
      <c r="F104" s="183" t="s">
        <v>974</v>
      </c>
      <c r="G104" s="184" t="s">
        <v>231</v>
      </c>
      <c r="H104" s="185">
        <v>0.3</v>
      </c>
      <c r="I104" s="186"/>
      <c r="J104" s="187">
        <f>ROUND(I104*H104,2)</f>
        <v>0</v>
      </c>
      <c r="K104" s="183"/>
      <c r="L104" s="41"/>
      <c r="M104" s="188" t="s">
        <v>5</v>
      </c>
      <c r="N104" s="189" t="s">
        <v>51</v>
      </c>
      <c r="O104" s="42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AR104" s="24" t="s">
        <v>194</v>
      </c>
      <c r="AT104" s="24" t="s">
        <v>190</v>
      </c>
      <c r="AU104" s="24" t="s">
        <v>24</v>
      </c>
      <c r="AY104" s="24" t="s">
        <v>188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24" t="s">
        <v>25</v>
      </c>
      <c r="BK104" s="192">
        <f>ROUND(I104*H104,2)</f>
        <v>0</v>
      </c>
      <c r="BL104" s="24" t="s">
        <v>194</v>
      </c>
      <c r="BM104" s="24" t="s">
        <v>975</v>
      </c>
    </row>
    <row r="105" spans="2:65" s="1" customFormat="1" ht="27" x14ac:dyDescent="0.3">
      <c r="B105" s="41"/>
      <c r="D105" s="193" t="s">
        <v>196</v>
      </c>
      <c r="F105" s="194" t="s">
        <v>1290</v>
      </c>
      <c r="I105" s="195"/>
      <c r="L105" s="41"/>
      <c r="M105" s="196"/>
      <c r="N105" s="42"/>
      <c r="O105" s="42"/>
      <c r="P105" s="42"/>
      <c r="Q105" s="42"/>
      <c r="R105" s="42"/>
      <c r="S105" s="42"/>
      <c r="T105" s="70"/>
      <c r="AT105" s="24" t="s">
        <v>196</v>
      </c>
      <c r="AU105" s="24" t="s">
        <v>24</v>
      </c>
    </row>
    <row r="106" spans="2:65" s="12" customFormat="1" x14ac:dyDescent="0.3">
      <c r="B106" s="197"/>
      <c r="D106" s="193" t="s">
        <v>198</v>
      </c>
      <c r="E106" s="198" t="s">
        <v>5</v>
      </c>
      <c r="F106" s="199" t="s">
        <v>1294</v>
      </c>
      <c r="H106" s="200">
        <v>0.3</v>
      </c>
      <c r="I106" s="201"/>
      <c r="L106" s="197"/>
      <c r="M106" s="202"/>
      <c r="N106" s="203"/>
      <c r="O106" s="203"/>
      <c r="P106" s="203"/>
      <c r="Q106" s="203"/>
      <c r="R106" s="203"/>
      <c r="S106" s="203"/>
      <c r="T106" s="204"/>
      <c r="AT106" s="198" t="s">
        <v>198</v>
      </c>
      <c r="AU106" s="198" t="s">
        <v>24</v>
      </c>
      <c r="AV106" s="12" t="s">
        <v>24</v>
      </c>
      <c r="AW106" s="12" t="s">
        <v>44</v>
      </c>
      <c r="AX106" s="12" t="s">
        <v>25</v>
      </c>
      <c r="AY106" s="198" t="s">
        <v>188</v>
      </c>
    </row>
    <row r="107" spans="2:65" s="1" customFormat="1" ht="16.5" customHeight="1" x14ac:dyDescent="0.3">
      <c r="B107" s="180"/>
      <c r="C107" s="181" t="s">
        <v>212</v>
      </c>
      <c r="D107" s="181" t="s">
        <v>190</v>
      </c>
      <c r="E107" s="182" t="s">
        <v>671</v>
      </c>
      <c r="F107" s="183" t="s">
        <v>672</v>
      </c>
      <c r="G107" s="184" t="s">
        <v>231</v>
      </c>
      <c r="H107" s="185">
        <v>1.5960000000000001</v>
      </c>
      <c r="I107" s="186"/>
      <c r="J107" s="187">
        <f>ROUND(I107*H107,2)</f>
        <v>0</v>
      </c>
      <c r="K107" s="183"/>
      <c r="L107" s="41"/>
      <c r="M107" s="188" t="s">
        <v>5</v>
      </c>
      <c r="N107" s="189" t="s">
        <v>51</v>
      </c>
      <c r="O107" s="42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AR107" s="24" t="s">
        <v>194</v>
      </c>
      <c r="AT107" s="24" t="s">
        <v>190</v>
      </c>
      <c r="AU107" s="24" t="s">
        <v>24</v>
      </c>
      <c r="AY107" s="24" t="s">
        <v>188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24" t="s">
        <v>25</v>
      </c>
      <c r="BK107" s="192">
        <f>ROUND(I107*H107,2)</f>
        <v>0</v>
      </c>
      <c r="BL107" s="24" t="s">
        <v>194</v>
      </c>
      <c r="BM107" s="24" t="s">
        <v>673</v>
      </c>
    </row>
    <row r="108" spans="2:65" s="1" customFormat="1" ht="27" x14ac:dyDescent="0.3">
      <c r="B108" s="41"/>
      <c r="D108" s="193" t="s">
        <v>196</v>
      </c>
      <c r="F108" s="194" t="s">
        <v>1295</v>
      </c>
      <c r="I108" s="195"/>
      <c r="L108" s="41"/>
      <c r="M108" s="196"/>
      <c r="N108" s="42"/>
      <c r="O108" s="42"/>
      <c r="P108" s="42"/>
      <c r="Q108" s="42"/>
      <c r="R108" s="42"/>
      <c r="S108" s="42"/>
      <c r="T108" s="70"/>
      <c r="AT108" s="24" t="s">
        <v>196</v>
      </c>
      <c r="AU108" s="24" t="s">
        <v>24</v>
      </c>
    </row>
    <row r="109" spans="2:65" s="12" customFormat="1" x14ac:dyDescent="0.3">
      <c r="B109" s="197"/>
      <c r="D109" s="193" t="s">
        <v>198</v>
      </c>
      <c r="E109" s="198" t="s">
        <v>5</v>
      </c>
      <c r="F109" s="199" t="s">
        <v>1296</v>
      </c>
      <c r="H109" s="200">
        <v>7.9790000000000001</v>
      </c>
      <c r="I109" s="201"/>
      <c r="L109" s="197"/>
      <c r="M109" s="202"/>
      <c r="N109" s="203"/>
      <c r="O109" s="203"/>
      <c r="P109" s="203"/>
      <c r="Q109" s="203"/>
      <c r="R109" s="203"/>
      <c r="S109" s="203"/>
      <c r="T109" s="204"/>
      <c r="AT109" s="198" t="s">
        <v>198</v>
      </c>
      <c r="AU109" s="198" t="s">
        <v>24</v>
      </c>
      <c r="AV109" s="12" t="s">
        <v>24</v>
      </c>
      <c r="AW109" s="12" t="s">
        <v>44</v>
      </c>
      <c r="AX109" s="12" t="s">
        <v>25</v>
      </c>
      <c r="AY109" s="198" t="s">
        <v>188</v>
      </c>
    </row>
    <row r="110" spans="2:65" s="12" customFormat="1" x14ac:dyDescent="0.3">
      <c r="B110" s="197"/>
      <c r="D110" s="193" t="s">
        <v>198</v>
      </c>
      <c r="F110" s="199" t="s">
        <v>1297</v>
      </c>
      <c r="H110" s="200">
        <v>1.5960000000000001</v>
      </c>
      <c r="I110" s="201"/>
      <c r="L110" s="197"/>
      <c r="M110" s="202"/>
      <c r="N110" s="203"/>
      <c r="O110" s="203"/>
      <c r="P110" s="203"/>
      <c r="Q110" s="203"/>
      <c r="R110" s="203"/>
      <c r="S110" s="203"/>
      <c r="T110" s="204"/>
      <c r="AT110" s="198" t="s">
        <v>198</v>
      </c>
      <c r="AU110" s="198" t="s">
        <v>24</v>
      </c>
      <c r="AV110" s="12" t="s">
        <v>24</v>
      </c>
      <c r="AW110" s="12" t="s">
        <v>6</v>
      </c>
      <c r="AX110" s="12" t="s">
        <v>25</v>
      </c>
      <c r="AY110" s="198" t="s">
        <v>188</v>
      </c>
    </row>
    <row r="111" spans="2:65" s="1" customFormat="1" ht="16.5" customHeight="1" x14ac:dyDescent="0.3">
      <c r="B111" s="180"/>
      <c r="C111" s="181" t="s">
        <v>220</v>
      </c>
      <c r="D111" s="181" t="s">
        <v>190</v>
      </c>
      <c r="E111" s="182" t="s">
        <v>692</v>
      </c>
      <c r="F111" s="183" t="s">
        <v>693</v>
      </c>
      <c r="G111" s="184" t="s">
        <v>231</v>
      </c>
      <c r="H111" s="185">
        <v>5.585</v>
      </c>
      <c r="I111" s="186"/>
      <c r="J111" s="187">
        <f>ROUND(I111*H111,2)</f>
        <v>0</v>
      </c>
      <c r="K111" s="183"/>
      <c r="L111" s="41"/>
      <c r="M111" s="188" t="s">
        <v>5</v>
      </c>
      <c r="N111" s="189" t="s">
        <v>51</v>
      </c>
      <c r="O111" s="42"/>
      <c r="P111" s="190">
        <f>O111*H111</f>
        <v>0</v>
      </c>
      <c r="Q111" s="190">
        <v>0</v>
      </c>
      <c r="R111" s="190">
        <f>Q111*H111</f>
        <v>0</v>
      </c>
      <c r="S111" s="190">
        <v>0</v>
      </c>
      <c r="T111" s="191">
        <f>S111*H111</f>
        <v>0</v>
      </c>
      <c r="AR111" s="24" t="s">
        <v>194</v>
      </c>
      <c r="AT111" s="24" t="s">
        <v>190</v>
      </c>
      <c r="AU111" s="24" t="s">
        <v>24</v>
      </c>
      <c r="AY111" s="24" t="s">
        <v>188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24" t="s">
        <v>25</v>
      </c>
      <c r="BK111" s="192">
        <f>ROUND(I111*H111,2)</f>
        <v>0</v>
      </c>
      <c r="BL111" s="24" t="s">
        <v>194</v>
      </c>
      <c r="BM111" s="24" t="s">
        <v>694</v>
      </c>
    </row>
    <row r="112" spans="2:65" s="1" customFormat="1" ht="27" x14ac:dyDescent="0.3">
      <c r="B112" s="41"/>
      <c r="D112" s="193" t="s">
        <v>196</v>
      </c>
      <c r="F112" s="194" t="s">
        <v>1295</v>
      </c>
      <c r="I112" s="195"/>
      <c r="L112" s="41"/>
      <c r="M112" s="196"/>
      <c r="N112" s="42"/>
      <c r="O112" s="42"/>
      <c r="P112" s="42"/>
      <c r="Q112" s="42"/>
      <c r="R112" s="42"/>
      <c r="S112" s="42"/>
      <c r="T112" s="70"/>
      <c r="AT112" s="24" t="s">
        <v>196</v>
      </c>
      <c r="AU112" s="24" t="s">
        <v>24</v>
      </c>
    </row>
    <row r="113" spans="2:65" s="12" customFormat="1" x14ac:dyDescent="0.3">
      <c r="B113" s="197"/>
      <c r="D113" s="193" t="s">
        <v>198</v>
      </c>
      <c r="E113" s="198" t="s">
        <v>5</v>
      </c>
      <c r="F113" s="199" t="s">
        <v>1296</v>
      </c>
      <c r="H113" s="200">
        <v>7.9790000000000001</v>
      </c>
      <c r="I113" s="201"/>
      <c r="L113" s="197"/>
      <c r="M113" s="202"/>
      <c r="N113" s="203"/>
      <c r="O113" s="203"/>
      <c r="P113" s="203"/>
      <c r="Q113" s="203"/>
      <c r="R113" s="203"/>
      <c r="S113" s="203"/>
      <c r="T113" s="204"/>
      <c r="AT113" s="198" t="s">
        <v>198</v>
      </c>
      <c r="AU113" s="198" t="s">
        <v>24</v>
      </c>
      <c r="AV113" s="12" t="s">
        <v>24</v>
      </c>
      <c r="AW113" s="12" t="s">
        <v>44</v>
      </c>
      <c r="AX113" s="12" t="s">
        <v>25</v>
      </c>
      <c r="AY113" s="198" t="s">
        <v>188</v>
      </c>
    </row>
    <row r="114" spans="2:65" s="12" customFormat="1" x14ac:dyDescent="0.3">
      <c r="B114" s="197"/>
      <c r="D114" s="193" t="s">
        <v>198</v>
      </c>
      <c r="F114" s="199" t="s">
        <v>1298</v>
      </c>
      <c r="H114" s="200">
        <v>5.585</v>
      </c>
      <c r="I114" s="201"/>
      <c r="L114" s="197"/>
      <c r="M114" s="202"/>
      <c r="N114" s="203"/>
      <c r="O114" s="203"/>
      <c r="P114" s="203"/>
      <c r="Q114" s="203"/>
      <c r="R114" s="203"/>
      <c r="S114" s="203"/>
      <c r="T114" s="204"/>
      <c r="AT114" s="198" t="s">
        <v>198</v>
      </c>
      <c r="AU114" s="198" t="s">
        <v>24</v>
      </c>
      <c r="AV114" s="12" t="s">
        <v>24</v>
      </c>
      <c r="AW114" s="12" t="s">
        <v>6</v>
      </c>
      <c r="AX114" s="12" t="s">
        <v>25</v>
      </c>
      <c r="AY114" s="198" t="s">
        <v>188</v>
      </c>
    </row>
    <row r="115" spans="2:65" s="1" customFormat="1" ht="16.5" customHeight="1" x14ac:dyDescent="0.3">
      <c r="B115" s="180"/>
      <c r="C115" s="181" t="s">
        <v>228</v>
      </c>
      <c r="D115" s="181" t="s">
        <v>190</v>
      </c>
      <c r="E115" s="182" t="s">
        <v>242</v>
      </c>
      <c r="F115" s="183" t="s">
        <v>243</v>
      </c>
      <c r="G115" s="184" t="s">
        <v>231</v>
      </c>
      <c r="H115" s="185">
        <v>1.6759999999999999</v>
      </c>
      <c r="I115" s="186"/>
      <c r="J115" s="187">
        <f>ROUND(I115*H115,2)</f>
        <v>0</v>
      </c>
      <c r="K115" s="183"/>
      <c r="L115" s="41"/>
      <c r="M115" s="188" t="s">
        <v>5</v>
      </c>
      <c r="N115" s="189" t="s">
        <v>51</v>
      </c>
      <c r="O115" s="42"/>
      <c r="P115" s="190">
        <f>O115*H115</f>
        <v>0</v>
      </c>
      <c r="Q115" s="190">
        <v>0</v>
      </c>
      <c r="R115" s="190">
        <f>Q115*H115</f>
        <v>0</v>
      </c>
      <c r="S115" s="190">
        <v>0</v>
      </c>
      <c r="T115" s="191">
        <f>S115*H115</f>
        <v>0</v>
      </c>
      <c r="AR115" s="24" t="s">
        <v>194</v>
      </c>
      <c r="AT115" s="24" t="s">
        <v>190</v>
      </c>
      <c r="AU115" s="24" t="s">
        <v>24</v>
      </c>
      <c r="AY115" s="24" t="s">
        <v>188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24" t="s">
        <v>25</v>
      </c>
      <c r="BK115" s="192">
        <f>ROUND(I115*H115,2)</f>
        <v>0</v>
      </c>
      <c r="BL115" s="24" t="s">
        <v>194</v>
      </c>
      <c r="BM115" s="24" t="s">
        <v>244</v>
      </c>
    </row>
    <row r="116" spans="2:65" s="1" customFormat="1" ht="27" x14ac:dyDescent="0.3">
      <c r="B116" s="41"/>
      <c r="D116" s="193" t="s">
        <v>196</v>
      </c>
      <c r="F116" s="194" t="s">
        <v>1299</v>
      </c>
      <c r="I116" s="195"/>
      <c r="L116" s="41"/>
      <c r="M116" s="196"/>
      <c r="N116" s="42"/>
      <c r="O116" s="42"/>
      <c r="P116" s="42"/>
      <c r="Q116" s="42"/>
      <c r="R116" s="42"/>
      <c r="S116" s="42"/>
      <c r="T116" s="70"/>
      <c r="AT116" s="24" t="s">
        <v>196</v>
      </c>
      <c r="AU116" s="24" t="s">
        <v>24</v>
      </c>
    </row>
    <row r="117" spans="2:65" s="12" customFormat="1" x14ac:dyDescent="0.3">
      <c r="B117" s="197"/>
      <c r="D117" s="193" t="s">
        <v>198</v>
      </c>
      <c r="F117" s="199" t="s">
        <v>1300</v>
      </c>
      <c r="H117" s="200">
        <v>1.6759999999999999</v>
      </c>
      <c r="I117" s="201"/>
      <c r="L117" s="197"/>
      <c r="M117" s="202"/>
      <c r="N117" s="203"/>
      <c r="O117" s="203"/>
      <c r="P117" s="203"/>
      <c r="Q117" s="203"/>
      <c r="R117" s="203"/>
      <c r="S117" s="203"/>
      <c r="T117" s="204"/>
      <c r="AT117" s="198" t="s">
        <v>198</v>
      </c>
      <c r="AU117" s="198" t="s">
        <v>24</v>
      </c>
      <c r="AV117" s="12" t="s">
        <v>24</v>
      </c>
      <c r="AW117" s="12" t="s">
        <v>6</v>
      </c>
      <c r="AX117" s="12" t="s">
        <v>25</v>
      </c>
      <c r="AY117" s="198" t="s">
        <v>188</v>
      </c>
    </row>
    <row r="118" spans="2:65" s="1" customFormat="1" ht="16.5" customHeight="1" x14ac:dyDescent="0.3">
      <c r="B118" s="180"/>
      <c r="C118" s="181" t="s">
        <v>236</v>
      </c>
      <c r="D118" s="181" t="s">
        <v>190</v>
      </c>
      <c r="E118" s="182" t="s">
        <v>698</v>
      </c>
      <c r="F118" s="183" t="s">
        <v>699</v>
      </c>
      <c r="G118" s="184" t="s">
        <v>231</v>
      </c>
      <c r="H118" s="185">
        <v>0.79800000000000004</v>
      </c>
      <c r="I118" s="186"/>
      <c r="J118" s="187">
        <f>ROUND(I118*H118,2)</f>
        <v>0</v>
      </c>
      <c r="K118" s="183"/>
      <c r="L118" s="41"/>
      <c r="M118" s="188" t="s">
        <v>5</v>
      </c>
      <c r="N118" s="189" t="s">
        <v>51</v>
      </c>
      <c r="O118" s="42"/>
      <c r="P118" s="190">
        <f>O118*H118</f>
        <v>0</v>
      </c>
      <c r="Q118" s="190">
        <v>0</v>
      </c>
      <c r="R118" s="190">
        <f>Q118*H118</f>
        <v>0</v>
      </c>
      <c r="S118" s="190">
        <v>0</v>
      </c>
      <c r="T118" s="191">
        <f>S118*H118</f>
        <v>0</v>
      </c>
      <c r="AR118" s="24" t="s">
        <v>194</v>
      </c>
      <c r="AT118" s="24" t="s">
        <v>190</v>
      </c>
      <c r="AU118" s="24" t="s">
        <v>24</v>
      </c>
      <c r="AY118" s="24" t="s">
        <v>188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24" t="s">
        <v>25</v>
      </c>
      <c r="BK118" s="192">
        <f>ROUND(I118*H118,2)</f>
        <v>0</v>
      </c>
      <c r="BL118" s="24" t="s">
        <v>194</v>
      </c>
      <c r="BM118" s="24" t="s">
        <v>700</v>
      </c>
    </row>
    <row r="119" spans="2:65" s="1" customFormat="1" ht="27" x14ac:dyDescent="0.3">
      <c r="B119" s="41"/>
      <c r="D119" s="193" t="s">
        <v>196</v>
      </c>
      <c r="F119" s="194" t="s">
        <v>1295</v>
      </c>
      <c r="I119" s="195"/>
      <c r="L119" s="41"/>
      <c r="M119" s="196"/>
      <c r="N119" s="42"/>
      <c r="O119" s="42"/>
      <c r="P119" s="42"/>
      <c r="Q119" s="42"/>
      <c r="R119" s="42"/>
      <c r="S119" s="42"/>
      <c r="T119" s="70"/>
      <c r="AT119" s="24" t="s">
        <v>196</v>
      </c>
      <c r="AU119" s="24" t="s">
        <v>24</v>
      </c>
    </row>
    <row r="120" spans="2:65" s="12" customFormat="1" x14ac:dyDescent="0.3">
      <c r="B120" s="197"/>
      <c r="D120" s="193" t="s">
        <v>198</v>
      </c>
      <c r="E120" s="198" t="s">
        <v>5</v>
      </c>
      <c r="F120" s="199" t="s">
        <v>1296</v>
      </c>
      <c r="H120" s="200">
        <v>7.9790000000000001</v>
      </c>
      <c r="I120" s="201"/>
      <c r="L120" s="197"/>
      <c r="M120" s="202"/>
      <c r="N120" s="203"/>
      <c r="O120" s="203"/>
      <c r="P120" s="203"/>
      <c r="Q120" s="203"/>
      <c r="R120" s="203"/>
      <c r="S120" s="203"/>
      <c r="T120" s="204"/>
      <c r="AT120" s="198" t="s">
        <v>198</v>
      </c>
      <c r="AU120" s="198" t="s">
        <v>24</v>
      </c>
      <c r="AV120" s="12" t="s">
        <v>24</v>
      </c>
      <c r="AW120" s="12" t="s">
        <v>44</v>
      </c>
      <c r="AX120" s="12" t="s">
        <v>25</v>
      </c>
      <c r="AY120" s="198" t="s">
        <v>188</v>
      </c>
    </row>
    <row r="121" spans="2:65" s="12" customFormat="1" x14ac:dyDescent="0.3">
      <c r="B121" s="197"/>
      <c r="D121" s="193" t="s">
        <v>198</v>
      </c>
      <c r="F121" s="199" t="s">
        <v>1301</v>
      </c>
      <c r="H121" s="200">
        <v>0.79800000000000004</v>
      </c>
      <c r="I121" s="201"/>
      <c r="L121" s="197"/>
      <c r="M121" s="202"/>
      <c r="N121" s="203"/>
      <c r="O121" s="203"/>
      <c r="P121" s="203"/>
      <c r="Q121" s="203"/>
      <c r="R121" s="203"/>
      <c r="S121" s="203"/>
      <c r="T121" s="204"/>
      <c r="AT121" s="198" t="s">
        <v>198</v>
      </c>
      <c r="AU121" s="198" t="s">
        <v>24</v>
      </c>
      <c r="AV121" s="12" t="s">
        <v>24</v>
      </c>
      <c r="AW121" s="12" t="s">
        <v>6</v>
      </c>
      <c r="AX121" s="12" t="s">
        <v>25</v>
      </c>
      <c r="AY121" s="198" t="s">
        <v>188</v>
      </c>
    </row>
    <row r="122" spans="2:65" s="1" customFormat="1" ht="16.5" customHeight="1" x14ac:dyDescent="0.3">
      <c r="B122" s="180"/>
      <c r="C122" s="181" t="s">
        <v>241</v>
      </c>
      <c r="D122" s="181" t="s">
        <v>190</v>
      </c>
      <c r="E122" s="182" t="s">
        <v>252</v>
      </c>
      <c r="F122" s="183" t="s">
        <v>253</v>
      </c>
      <c r="G122" s="184" t="s">
        <v>231</v>
      </c>
      <c r="H122" s="185">
        <v>0.23899999999999999</v>
      </c>
      <c r="I122" s="186"/>
      <c r="J122" s="187">
        <f>ROUND(I122*H122,2)</f>
        <v>0</v>
      </c>
      <c r="K122" s="183"/>
      <c r="L122" s="41"/>
      <c r="M122" s="188" t="s">
        <v>5</v>
      </c>
      <c r="N122" s="189" t="s">
        <v>51</v>
      </c>
      <c r="O122" s="42"/>
      <c r="P122" s="190">
        <f>O122*H122</f>
        <v>0</v>
      </c>
      <c r="Q122" s="190">
        <v>0</v>
      </c>
      <c r="R122" s="190">
        <f>Q122*H122</f>
        <v>0</v>
      </c>
      <c r="S122" s="190">
        <v>0</v>
      </c>
      <c r="T122" s="191">
        <f>S122*H122</f>
        <v>0</v>
      </c>
      <c r="AR122" s="24" t="s">
        <v>194</v>
      </c>
      <c r="AT122" s="24" t="s">
        <v>190</v>
      </c>
      <c r="AU122" s="24" t="s">
        <v>24</v>
      </c>
      <c r="AY122" s="24" t="s">
        <v>188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24" t="s">
        <v>25</v>
      </c>
      <c r="BK122" s="192">
        <f>ROUND(I122*H122,2)</f>
        <v>0</v>
      </c>
      <c r="BL122" s="24" t="s">
        <v>194</v>
      </c>
      <c r="BM122" s="24" t="s">
        <v>254</v>
      </c>
    </row>
    <row r="123" spans="2:65" s="1" customFormat="1" ht="27" x14ac:dyDescent="0.3">
      <c r="B123" s="41"/>
      <c r="D123" s="193" t="s">
        <v>196</v>
      </c>
      <c r="F123" s="194" t="s">
        <v>1299</v>
      </c>
      <c r="I123" s="195"/>
      <c r="L123" s="41"/>
      <c r="M123" s="196"/>
      <c r="N123" s="42"/>
      <c r="O123" s="42"/>
      <c r="P123" s="42"/>
      <c r="Q123" s="42"/>
      <c r="R123" s="42"/>
      <c r="S123" s="42"/>
      <c r="T123" s="70"/>
      <c r="AT123" s="24" t="s">
        <v>196</v>
      </c>
      <c r="AU123" s="24" t="s">
        <v>24</v>
      </c>
    </row>
    <row r="124" spans="2:65" s="12" customFormat="1" x14ac:dyDescent="0.3">
      <c r="B124" s="197"/>
      <c r="D124" s="193" t="s">
        <v>198</v>
      </c>
      <c r="F124" s="199" t="s">
        <v>1302</v>
      </c>
      <c r="H124" s="200">
        <v>0.23899999999999999</v>
      </c>
      <c r="I124" s="201"/>
      <c r="L124" s="197"/>
      <c r="M124" s="202"/>
      <c r="N124" s="203"/>
      <c r="O124" s="203"/>
      <c r="P124" s="203"/>
      <c r="Q124" s="203"/>
      <c r="R124" s="203"/>
      <c r="S124" s="203"/>
      <c r="T124" s="204"/>
      <c r="AT124" s="198" t="s">
        <v>198</v>
      </c>
      <c r="AU124" s="198" t="s">
        <v>24</v>
      </c>
      <c r="AV124" s="12" t="s">
        <v>24</v>
      </c>
      <c r="AW124" s="12" t="s">
        <v>6</v>
      </c>
      <c r="AX124" s="12" t="s">
        <v>25</v>
      </c>
      <c r="AY124" s="198" t="s">
        <v>188</v>
      </c>
    </row>
    <row r="125" spans="2:65" s="1" customFormat="1" ht="16.5" customHeight="1" x14ac:dyDescent="0.3">
      <c r="B125" s="180"/>
      <c r="C125" s="181" t="s">
        <v>30</v>
      </c>
      <c r="D125" s="181" t="s">
        <v>190</v>
      </c>
      <c r="E125" s="182" t="s">
        <v>257</v>
      </c>
      <c r="F125" s="183" t="s">
        <v>258</v>
      </c>
      <c r="G125" s="184" t="s">
        <v>193</v>
      </c>
      <c r="H125" s="185">
        <v>15.958</v>
      </c>
      <c r="I125" s="186"/>
      <c r="J125" s="187">
        <f>ROUND(I125*H125,2)</f>
        <v>0</v>
      </c>
      <c r="K125" s="183"/>
      <c r="L125" s="41"/>
      <c r="M125" s="188" t="s">
        <v>5</v>
      </c>
      <c r="N125" s="189" t="s">
        <v>51</v>
      </c>
      <c r="O125" s="42"/>
      <c r="P125" s="190">
        <f>O125*H125</f>
        <v>0</v>
      </c>
      <c r="Q125" s="190">
        <v>2.0100000000000001E-3</v>
      </c>
      <c r="R125" s="190">
        <f>Q125*H125</f>
        <v>3.2075579999999999E-2</v>
      </c>
      <c r="S125" s="190">
        <v>0</v>
      </c>
      <c r="T125" s="191">
        <f>S125*H125</f>
        <v>0</v>
      </c>
      <c r="AR125" s="24" t="s">
        <v>194</v>
      </c>
      <c r="AT125" s="24" t="s">
        <v>190</v>
      </c>
      <c r="AU125" s="24" t="s">
        <v>24</v>
      </c>
      <c r="AY125" s="24" t="s">
        <v>188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24" t="s">
        <v>25</v>
      </c>
      <c r="BK125" s="192">
        <f>ROUND(I125*H125,2)</f>
        <v>0</v>
      </c>
      <c r="BL125" s="24" t="s">
        <v>194</v>
      </c>
      <c r="BM125" s="24" t="s">
        <v>259</v>
      </c>
    </row>
    <row r="126" spans="2:65" s="1" customFormat="1" ht="27" x14ac:dyDescent="0.3">
      <c r="B126" s="41"/>
      <c r="D126" s="193" t="s">
        <v>196</v>
      </c>
      <c r="F126" s="194" t="s">
        <v>1303</v>
      </c>
      <c r="I126" s="195"/>
      <c r="L126" s="41"/>
      <c r="M126" s="196"/>
      <c r="N126" s="42"/>
      <c r="O126" s="42"/>
      <c r="P126" s="42"/>
      <c r="Q126" s="42"/>
      <c r="R126" s="42"/>
      <c r="S126" s="42"/>
      <c r="T126" s="70"/>
      <c r="AT126" s="24" t="s">
        <v>196</v>
      </c>
      <c r="AU126" s="24" t="s">
        <v>24</v>
      </c>
    </row>
    <row r="127" spans="2:65" s="12" customFormat="1" x14ac:dyDescent="0.3">
      <c r="B127" s="197"/>
      <c r="D127" s="193" t="s">
        <v>198</v>
      </c>
      <c r="E127" s="198" t="s">
        <v>5</v>
      </c>
      <c r="F127" s="199" t="s">
        <v>1304</v>
      </c>
      <c r="H127" s="200">
        <v>15.958</v>
      </c>
      <c r="I127" s="201"/>
      <c r="L127" s="197"/>
      <c r="M127" s="202"/>
      <c r="N127" s="203"/>
      <c r="O127" s="203"/>
      <c r="P127" s="203"/>
      <c r="Q127" s="203"/>
      <c r="R127" s="203"/>
      <c r="S127" s="203"/>
      <c r="T127" s="204"/>
      <c r="AT127" s="198" t="s">
        <v>198</v>
      </c>
      <c r="AU127" s="198" t="s">
        <v>24</v>
      </c>
      <c r="AV127" s="12" t="s">
        <v>24</v>
      </c>
      <c r="AW127" s="12" t="s">
        <v>44</v>
      </c>
      <c r="AX127" s="12" t="s">
        <v>25</v>
      </c>
      <c r="AY127" s="198" t="s">
        <v>188</v>
      </c>
    </row>
    <row r="128" spans="2:65" s="1" customFormat="1" ht="16.5" customHeight="1" x14ac:dyDescent="0.3">
      <c r="B128" s="180"/>
      <c r="C128" s="181" t="s">
        <v>251</v>
      </c>
      <c r="D128" s="181" t="s">
        <v>190</v>
      </c>
      <c r="E128" s="182" t="s">
        <v>263</v>
      </c>
      <c r="F128" s="183" t="s">
        <v>264</v>
      </c>
      <c r="G128" s="184" t="s">
        <v>193</v>
      </c>
      <c r="H128" s="185">
        <v>15.958</v>
      </c>
      <c r="I128" s="186"/>
      <c r="J128" s="187">
        <f>ROUND(I128*H128,2)</f>
        <v>0</v>
      </c>
      <c r="K128" s="183"/>
      <c r="L128" s="41"/>
      <c r="M128" s="188" t="s">
        <v>5</v>
      </c>
      <c r="N128" s="189" t="s">
        <v>51</v>
      </c>
      <c r="O128" s="42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AR128" s="24" t="s">
        <v>194</v>
      </c>
      <c r="AT128" s="24" t="s">
        <v>190</v>
      </c>
      <c r="AU128" s="24" t="s">
        <v>24</v>
      </c>
      <c r="AY128" s="24" t="s">
        <v>188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24" t="s">
        <v>25</v>
      </c>
      <c r="BK128" s="192">
        <f>ROUND(I128*H128,2)</f>
        <v>0</v>
      </c>
      <c r="BL128" s="24" t="s">
        <v>194</v>
      </c>
      <c r="BM128" s="24" t="s">
        <v>265</v>
      </c>
    </row>
    <row r="129" spans="2:65" s="1" customFormat="1" ht="27" x14ac:dyDescent="0.3">
      <c r="B129" s="41"/>
      <c r="D129" s="193" t="s">
        <v>196</v>
      </c>
      <c r="F129" s="194" t="s">
        <v>1303</v>
      </c>
      <c r="I129" s="195"/>
      <c r="L129" s="41"/>
      <c r="M129" s="196"/>
      <c r="N129" s="42"/>
      <c r="O129" s="42"/>
      <c r="P129" s="42"/>
      <c r="Q129" s="42"/>
      <c r="R129" s="42"/>
      <c r="S129" s="42"/>
      <c r="T129" s="70"/>
      <c r="AT129" s="24" t="s">
        <v>196</v>
      </c>
      <c r="AU129" s="24" t="s">
        <v>24</v>
      </c>
    </row>
    <row r="130" spans="2:65" s="1" customFormat="1" ht="16.5" customHeight="1" x14ac:dyDescent="0.3">
      <c r="B130" s="180"/>
      <c r="C130" s="181" t="s">
        <v>256</v>
      </c>
      <c r="D130" s="181" t="s">
        <v>190</v>
      </c>
      <c r="E130" s="182" t="s">
        <v>267</v>
      </c>
      <c r="F130" s="183" t="s">
        <v>268</v>
      </c>
      <c r="G130" s="184" t="s">
        <v>231</v>
      </c>
      <c r="H130" s="185">
        <v>7.9790000000000001</v>
      </c>
      <c r="I130" s="186"/>
      <c r="J130" s="187">
        <f>ROUND(I130*H130,2)</f>
        <v>0</v>
      </c>
      <c r="K130" s="183"/>
      <c r="L130" s="41"/>
      <c r="M130" s="188" t="s">
        <v>5</v>
      </c>
      <c r="N130" s="189" t="s">
        <v>51</v>
      </c>
      <c r="O130" s="42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AR130" s="24" t="s">
        <v>194</v>
      </c>
      <c r="AT130" s="24" t="s">
        <v>190</v>
      </c>
      <c r="AU130" s="24" t="s">
        <v>24</v>
      </c>
      <c r="AY130" s="24" t="s">
        <v>188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24" t="s">
        <v>25</v>
      </c>
      <c r="BK130" s="192">
        <f>ROUND(I130*H130,2)</f>
        <v>0</v>
      </c>
      <c r="BL130" s="24" t="s">
        <v>194</v>
      </c>
      <c r="BM130" s="24" t="s">
        <v>269</v>
      </c>
    </row>
    <row r="131" spans="2:65" s="1" customFormat="1" ht="27" x14ac:dyDescent="0.3">
      <c r="B131" s="41"/>
      <c r="D131" s="193" t="s">
        <v>196</v>
      </c>
      <c r="F131" s="194" t="s">
        <v>1305</v>
      </c>
      <c r="I131" s="195"/>
      <c r="L131" s="41"/>
      <c r="M131" s="196"/>
      <c r="N131" s="42"/>
      <c r="O131" s="42"/>
      <c r="P131" s="42"/>
      <c r="Q131" s="42"/>
      <c r="R131" s="42"/>
      <c r="S131" s="42"/>
      <c r="T131" s="70"/>
      <c r="AT131" s="24" t="s">
        <v>196</v>
      </c>
      <c r="AU131" s="24" t="s">
        <v>24</v>
      </c>
    </row>
    <row r="132" spans="2:65" s="1" customFormat="1" ht="16.5" customHeight="1" x14ac:dyDescent="0.3">
      <c r="B132" s="180"/>
      <c r="C132" s="181" t="s">
        <v>262</v>
      </c>
      <c r="D132" s="181" t="s">
        <v>190</v>
      </c>
      <c r="E132" s="182" t="s">
        <v>273</v>
      </c>
      <c r="F132" s="183" t="s">
        <v>274</v>
      </c>
      <c r="G132" s="184" t="s">
        <v>231</v>
      </c>
      <c r="H132" s="185">
        <v>7.9790000000000001</v>
      </c>
      <c r="I132" s="186"/>
      <c r="J132" s="187">
        <f>ROUND(I132*H132,2)</f>
        <v>0</v>
      </c>
      <c r="K132" s="183"/>
      <c r="L132" s="41"/>
      <c r="M132" s="188" t="s">
        <v>5</v>
      </c>
      <c r="N132" s="189" t="s">
        <v>51</v>
      </c>
      <c r="O132" s="42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AR132" s="24" t="s">
        <v>194</v>
      </c>
      <c r="AT132" s="24" t="s">
        <v>190</v>
      </c>
      <c r="AU132" s="24" t="s">
        <v>24</v>
      </c>
      <c r="AY132" s="24" t="s">
        <v>188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24" t="s">
        <v>25</v>
      </c>
      <c r="BK132" s="192">
        <f>ROUND(I132*H132,2)</f>
        <v>0</v>
      </c>
      <c r="BL132" s="24" t="s">
        <v>194</v>
      </c>
      <c r="BM132" s="24" t="s">
        <v>275</v>
      </c>
    </row>
    <row r="133" spans="2:65" s="1" customFormat="1" ht="27" x14ac:dyDescent="0.3">
      <c r="B133" s="41"/>
      <c r="D133" s="193" t="s">
        <v>196</v>
      </c>
      <c r="F133" s="194" t="s">
        <v>1305</v>
      </c>
      <c r="I133" s="195"/>
      <c r="L133" s="41"/>
      <c r="M133" s="196"/>
      <c r="N133" s="42"/>
      <c r="O133" s="42"/>
      <c r="P133" s="42"/>
      <c r="Q133" s="42"/>
      <c r="R133" s="42"/>
      <c r="S133" s="42"/>
      <c r="T133" s="70"/>
      <c r="AT133" s="24" t="s">
        <v>196</v>
      </c>
      <c r="AU133" s="24" t="s">
        <v>24</v>
      </c>
    </row>
    <row r="134" spans="2:65" s="1" customFormat="1" ht="16.5" customHeight="1" x14ac:dyDescent="0.3">
      <c r="B134" s="180"/>
      <c r="C134" s="181" t="s">
        <v>266</v>
      </c>
      <c r="D134" s="181" t="s">
        <v>190</v>
      </c>
      <c r="E134" s="182" t="s">
        <v>277</v>
      </c>
      <c r="F134" s="183" t="s">
        <v>278</v>
      </c>
      <c r="G134" s="184" t="s">
        <v>231</v>
      </c>
      <c r="H134" s="185">
        <v>7.9790000000000001</v>
      </c>
      <c r="I134" s="186"/>
      <c r="J134" s="187">
        <f>ROUND(I134*H134,2)</f>
        <v>0</v>
      </c>
      <c r="K134" s="183"/>
      <c r="L134" s="41"/>
      <c r="M134" s="188" t="s">
        <v>5</v>
      </c>
      <c r="N134" s="189" t="s">
        <v>51</v>
      </c>
      <c r="O134" s="42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AR134" s="24" t="s">
        <v>194</v>
      </c>
      <c r="AT134" s="24" t="s">
        <v>190</v>
      </c>
      <c r="AU134" s="24" t="s">
        <v>24</v>
      </c>
      <c r="AY134" s="24" t="s">
        <v>188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24" t="s">
        <v>25</v>
      </c>
      <c r="BK134" s="192">
        <f>ROUND(I134*H134,2)</f>
        <v>0</v>
      </c>
      <c r="BL134" s="24" t="s">
        <v>194</v>
      </c>
      <c r="BM134" s="24" t="s">
        <v>279</v>
      </c>
    </row>
    <row r="135" spans="2:65" s="1" customFormat="1" ht="27" x14ac:dyDescent="0.3">
      <c r="B135" s="41"/>
      <c r="D135" s="193" t="s">
        <v>196</v>
      </c>
      <c r="F135" s="194" t="s">
        <v>1305</v>
      </c>
      <c r="I135" s="195"/>
      <c r="L135" s="41"/>
      <c r="M135" s="196"/>
      <c r="N135" s="42"/>
      <c r="O135" s="42"/>
      <c r="P135" s="42"/>
      <c r="Q135" s="42"/>
      <c r="R135" s="42"/>
      <c r="S135" s="42"/>
      <c r="T135" s="70"/>
      <c r="AT135" s="24" t="s">
        <v>196</v>
      </c>
      <c r="AU135" s="24" t="s">
        <v>24</v>
      </c>
    </row>
    <row r="136" spans="2:65" s="1" customFormat="1" ht="16.5" customHeight="1" x14ac:dyDescent="0.3">
      <c r="B136" s="180"/>
      <c r="C136" s="181" t="s">
        <v>11</v>
      </c>
      <c r="D136" s="181" t="s">
        <v>190</v>
      </c>
      <c r="E136" s="182" t="s">
        <v>281</v>
      </c>
      <c r="F136" s="183" t="s">
        <v>282</v>
      </c>
      <c r="G136" s="184" t="s">
        <v>283</v>
      </c>
      <c r="H136" s="185">
        <v>15.278</v>
      </c>
      <c r="I136" s="186"/>
      <c r="J136" s="187">
        <f>ROUND(I136*H136,2)</f>
        <v>0</v>
      </c>
      <c r="K136" s="183"/>
      <c r="L136" s="41"/>
      <c r="M136" s="188" t="s">
        <v>5</v>
      </c>
      <c r="N136" s="189" t="s">
        <v>51</v>
      </c>
      <c r="O136" s="42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AR136" s="24" t="s">
        <v>194</v>
      </c>
      <c r="AT136" s="24" t="s">
        <v>190</v>
      </c>
      <c r="AU136" s="24" t="s">
        <v>24</v>
      </c>
      <c r="AY136" s="24" t="s">
        <v>188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24" t="s">
        <v>25</v>
      </c>
      <c r="BK136" s="192">
        <f>ROUND(I136*H136,2)</f>
        <v>0</v>
      </c>
      <c r="BL136" s="24" t="s">
        <v>194</v>
      </c>
      <c r="BM136" s="24" t="s">
        <v>284</v>
      </c>
    </row>
    <row r="137" spans="2:65" s="1" customFormat="1" ht="27" x14ac:dyDescent="0.3">
      <c r="B137" s="41"/>
      <c r="D137" s="193" t="s">
        <v>196</v>
      </c>
      <c r="F137" s="194" t="s">
        <v>1305</v>
      </c>
      <c r="I137" s="195"/>
      <c r="L137" s="41"/>
      <c r="M137" s="196"/>
      <c r="N137" s="42"/>
      <c r="O137" s="42"/>
      <c r="P137" s="42"/>
      <c r="Q137" s="42"/>
      <c r="R137" s="42"/>
      <c r="S137" s="42"/>
      <c r="T137" s="70"/>
      <c r="AT137" s="24" t="s">
        <v>196</v>
      </c>
      <c r="AU137" s="24" t="s">
        <v>24</v>
      </c>
    </row>
    <row r="138" spans="2:65" s="12" customFormat="1" x14ac:dyDescent="0.3">
      <c r="B138" s="197"/>
      <c r="D138" s="193" t="s">
        <v>198</v>
      </c>
      <c r="F138" s="199" t="s">
        <v>1306</v>
      </c>
      <c r="H138" s="200">
        <v>15.278</v>
      </c>
      <c r="I138" s="201"/>
      <c r="L138" s="197"/>
      <c r="M138" s="202"/>
      <c r="N138" s="203"/>
      <c r="O138" s="203"/>
      <c r="P138" s="203"/>
      <c r="Q138" s="203"/>
      <c r="R138" s="203"/>
      <c r="S138" s="203"/>
      <c r="T138" s="204"/>
      <c r="AT138" s="198" t="s">
        <v>198</v>
      </c>
      <c r="AU138" s="198" t="s">
        <v>24</v>
      </c>
      <c r="AV138" s="12" t="s">
        <v>24</v>
      </c>
      <c r="AW138" s="12" t="s">
        <v>6</v>
      </c>
      <c r="AX138" s="12" t="s">
        <v>25</v>
      </c>
      <c r="AY138" s="198" t="s">
        <v>188</v>
      </c>
    </row>
    <row r="139" spans="2:65" s="1" customFormat="1" ht="16.5" customHeight="1" x14ac:dyDescent="0.3">
      <c r="B139" s="180"/>
      <c r="C139" s="181" t="s">
        <v>276</v>
      </c>
      <c r="D139" s="181" t="s">
        <v>190</v>
      </c>
      <c r="E139" s="182" t="s">
        <v>287</v>
      </c>
      <c r="F139" s="183" t="s">
        <v>288</v>
      </c>
      <c r="G139" s="184" t="s">
        <v>231</v>
      </c>
      <c r="H139" s="185">
        <v>4.7469999999999999</v>
      </c>
      <c r="I139" s="186"/>
      <c r="J139" s="187">
        <f>ROUND(I139*H139,2)</f>
        <v>0</v>
      </c>
      <c r="K139" s="183"/>
      <c r="L139" s="41"/>
      <c r="M139" s="188" t="s">
        <v>5</v>
      </c>
      <c r="N139" s="189" t="s">
        <v>51</v>
      </c>
      <c r="O139" s="42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AR139" s="24" t="s">
        <v>194</v>
      </c>
      <c r="AT139" s="24" t="s">
        <v>190</v>
      </c>
      <c r="AU139" s="24" t="s">
        <v>24</v>
      </c>
      <c r="AY139" s="24" t="s">
        <v>188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24" t="s">
        <v>25</v>
      </c>
      <c r="BK139" s="192">
        <f>ROUND(I139*H139,2)</f>
        <v>0</v>
      </c>
      <c r="BL139" s="24" t="s">
        <v>194</v>
      </c>
      <c r="BM139" s="24" t="s">
        <v>289</v>
      </c>
    </row>
    <row r="140" spans="2:65" s="1" customFormat="1" ht="27" x14ac:dyDescent="0.3">
      <c r="B140" s="41"/>
      <c r="D140" s="193" t="s">
        <v>196</v>
      </c>
      <c r="F140" s="194" t="s">
        <v>1305</v>
      </c>
      <c r="I140" s="195"/>
      <c r="L140" s="41"/>
      <c r="M140" s="196"/>
      <c r="N140" s="42"/>
      <c r="O140" s="42"/>
      <c r="P140" s="42"/>
      <c r="Q140" s="42"/>
      <c r="R140" s="42"/>
      <c r="S140" s="42"/>
      <c r="T140" s="70"/>
      <c r="AT140" s="24" t="s">
        <v>196</v>
      </c>
      <c r="AU140" s="24" t="s">
        <v>24</v>
      </c>
    </row>
    <row r="141" spans="2:65" s="12" customFormat="1" x14ac:dyDescent="0.3">
      <c r="B141" s="197"/>
      <c r="D141" s="193" t="s">
        <v>198</v>
      </c>
      <c r="E141" s="198" t="s">
        <v>5</v>
      </c>
      <c r="F141" s="199" t="s">
        <v>1307</v>
      </c>
      <c r="H141" s="200">
        <v>4.7469999999999999</v>
      </c>
      <c r="I141" s="201"/>
      <c r="L141" s="197"/>
      <c r="M141" s="202"/>
      <c r="N141" s="203"/>
      <c r="O141" s="203"/>
      <c r="P141" s="203"/>
      <c r="Q141" s="203"/>
      <c r="R141" s="203"/>
      <c r="S141" s="203"/>
      <c r="T141" s="204"/>
      <c r="AT141" s="198" t="s">
        <v>198</v>
      </c>
      <c r="AU141" s="198" t="s">
        <v>24</v>
      </c>
      <c r="AV141" s="12" t="s">
        <v>24</v>
      </c>
      <c r="AW141" s="12" t="s">
        <v>44</v>
      </c>
      <c r="AX141" s="12" t="s">
        <v>25</v>
      </c>
      <c r="AY141" s="198" t="s">
        <v>188</v>
      </c>
    </row>
    <row r="142" spans="2:65" s="1" customFormat="1" ht="16.5" customHeight="1" x14ac:dyDescent="0.3">
      <c r="B142" s="180"/>
      <c r="C142" s="213" t="s">
        <v>280</v>
      </c>
      <c r="D142" s="213" t="s">
        <v>292</v>
      </c>
      <c r="E142" s="214" t="s">
        <v>293</v>
      </c>
      <c r="F142" s="215" t="s">
        <v>294</v>
      </c>
      <c r="G142" s="216" t="s">
        <v>283</v>
      </c>
      <c r="H142" s="217">
        <v>9.0890000000000004</v>
      </c>
      <c r="I142" s="218"/>
      <c r="J142" s="219">
        <f>ROUND(I142*H142,2)</f>
        <v>0</v>
      </c>
      <c r="K142" s="215"/>
      <c r="L142" s="220"/>
      <c r="M142" s="221" t="s">
        <v>5</v>
      </c>
      <c r="N142" s="222" t="s">
        <v>51</v>
      </c>
      <c r="O142" s="42"/>
      <c r="P142" s="190">
        <f>O142*H142</f>
        <v>0</v>
      </c>
      <c r="Q142" s="190">
        <v>1</v>
      </c>
      <c r="R142" s="190">
        <f>Q142*H142</f>
        <v>9.0890000000000004</v>
      </c>
      <c r="S142" s="190">
        <v>0</v>
      </c>
      <c r="T142" s="191">
        <f>S142*H142</f>
        <v>0</v>
      </c>
      <c r="AR142" s="24" t="s">
        <v>236</v>
      </c>
      <c r="AT142" s="24" t="s">
        <v>292</v>
      </c>
      <c r="AU142" s="24" t="s">
        <v>24</v>
      </c>
      <c r="AY142" s="24" t="s">
        <v>188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24" t="s">
        <v>25</v>
      </c>
      <c r="BK142" s="192">
        <f>ROUND(I142*H142,2)</f>
        <v>0</v>
      </c>
      <c r="BL142" s="24" t="s">
        <v>194</v>
      </c>
      <c r="BM142" s="24" t="s">
        <v>295</v>
      </c>
    </row>
    <row r="143" spans="2:65" s="1" customFormat="1" ht="27" x14ac:dyDescent="0.3">
      <c r="B143" s="41"/>
      <c r="D143" s="193" t="s">
        <v>196</v>
      </c>
      <c r="F143" s="194" t="s">
        <v>1305</v>
      </c>
      <c r="I143" s="195"/>
      <c r="L143" s="41"/>
      <c r="M143" s="196"/>
      <c r="N143" s="42"/>
      <c r="O143" s="42"/>
      <c r="P143" s="42"/>
      <c r="Q143" s="42"/>
      <c r="R143" s="42"/>
      <c r="S143" s="42"/>
      <c r="T143" s="70"/>
      <c r="AT143" s="24" t="s">
        <v>196</v>
      </c>
      <c r="AU143" s="24" t="s">
        <v>24</v>
      </c>
    </row>
    <row r="144" spans="2:65" s="12" customFormat="1" x14ac:dyDescent="0.3">
      <c r="B144" s="197"/>
      <c r="D144" s="193" t="s">
        <v>198</v>
      </c>
      <c r="F144" s="199" t="s">
        <v>1308</v>
      </c>
      <c r="H144" s="200">
        <v>9.0890000000000004</v>
      </c>
      <c r="I144" s="201"/>
      <c r="L144" s="197"/>
      <c r="M144" s="202"/>
      <c r="N144" s="203"/>
      <c r="O144" s="203"/>
      <c r="P144" s="203"/>
      <c r="Q144" s="203"/>
      <c r="R144" s="203"/>
      <c r="S144" s="203"/>
      <c r="T144" s="204"/>
      <c r="AT144" s="198" t="s">
        <v>198</v>
      </c>
      <c r="AU144" s="198" t="s">
        <v>24</v>
      </c>
      <c r="AV144" s="12" t="s">
        <v>24</v>
      </c>
      <c r="AW144" s="12" t="s">
        <v>6</v>
      </c>
      <c r="AX144" s="12" t="s">
        <v>25</v>
      </c>
      <c r="AY144" s="198" t="s">
        <v>188</v>
      </c>
    </row>
    <row r="145" spans="2:65" s="1" customFormat="1" ht="25.5" customHeight="1" x14ac:dyDescent="0.3">
      <c r="B145" s="180"/>
      <c r="C145" s="181" t="s">
        <v>286</v>
      </c>
      <c r="D145" s="181" t="s">
        <v>190</v>
      </c>
      <c r="E145" s="182" t="s">
        <v>298</v>
      </c>
      <c r="F145" s="183" t="s">
        <v>299</v>
      </c>
      <c r="G145" s="184" t="s">
        <v>231</v>
      </c>
      <c r="H145" s="185">
        <v>2.2290000000000001</v>
      </c>
      <c r="I145" s="186"/>
      <c r="J145" s="187">
        <f>ROUND(I145*H145,2)</f>
        <v>0</v>
      </c>
      <c r="K145" s="183"/>
      <c r="L145" s="41"/>
      <c r="M145" s="188" t="s">
        <v>5</v>
      </c>
      <c r="N145" s="189" t="s">
        <v>51</v>
      </c>
      <c r="O145" s="42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AR145" s="24" t="s">
        <v>194</v>
      </c>
      <c r="AT145" s="24" t="s">
        <v>190</v>
      </c>
      <c r="AU145" s="24" t="s">
        <v>24</v>
      </c>
      <c r="AY145" s="24" t="s">
        <v>188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24" t="s">
        <v>25</v>
      </c>
      <c r="BK145" s="192">
        <f>ROUND(I145*H145,2)</f>
        <v>0</v>
      </c>
      <c r="BL145" s="24" t="s">
        <v>194</v>
      </c>
      <c r="BM145" s="24" t="s">
        <v>300</v>
      </c>
    </row>
    <row r="146" spans="2:65" s="1" customFormat="1" ht="27" x14ac:dyDescent="0.3">
      <c r="B146" s="41"/>
      <c r="D146" s="193" t="s">
        <v>196</v>
      </c>
      <c r="F146" s="194" t="s">
        <v>1305</v>
      </c>
      <c r="I146" s="195"/>
      <c r="L146" s="41"/>
      <c r="M146" s="196"/>
      <c r="N146" s="42"/>
      <c r="O146" s="42"/>
      <c r="P146" s="42"/>
      <c r="Q146" s="42"/>
      <c r="R146" s="42"/>
      <c r="S146" s="42"/>
      <c r="T146" s="70"/>
      <c r="AT146" s="24" t="s">
        <v>196</v>
      </c>
      <c r="AU146" s="24" t="s">
        <v>24</v>
      </c>
    </row>
    <row r="147" spans="2:65" s="12" customFormat="1" x14ac:dyDescent="0.3">
      <c r="B147" s="197"/>
      <c r="D147" s="193" t="s">
        <v>198</v>
      </c>
      <c r="E147" s="198" t="s">
        <v>5</v>
      </c>
      <c r="F147" s="199" t="s">
        <v>1309</v>
      </c>
      <c r="H147" s="200">
        <v>2.2290000000000001</v>
      </c>
      <c r="I147" s="201"/>
      <c r="L147" s="197"/>
      <c r="M147" s="202"/>
      <c r="N147" s="203"/>
      <c r="O147" s="203"/>
      <c r="P147" s="203"/>
      <c r="Q147" s="203"/>
      <c r="R147" s="203"/>
      <c r="S147" s="203"/>
      <c r="T147" s="204"/>
      <c r="AT147" s="198" t="s">
        <v>198</v>
      </c>
      <c r="AU147" s="198" t="s">
        <v>24</v>
      </c>
      <c r="AV147" s="12" t="s">
        <v>24</v>
      </c>
      <c r="AW147" s="12" t="s">
        <v>44</v>
      </c>
      <c r="AX147" s="12" t="s">
        <v>25</v>
      </c>
      <c r="AY147" s="198" t="s">
        <v>188</v>
      </c>
    </row>
    <row r="148" spans="2:65" s="1" customFormat="1" ht="16.5" customHeight="1" x14ac:dyDescent="0.3">
      <c r="B148" s="180"/>
      <c r="C148" s="213" t="s">
        <v>291</v>
      </c>
      <c r="D148" s="213" t="s">
        <v>292</v>
      </c>
      <c r="E148" s="214" t="s">
        <v>302</v>
      </c>
      <c r="F148" s="215" t="s">
        <v>303</v>
      </c>
      <c r="G148" s="216" t="s">
        <v>283</v>
      </c>
      <c r="H148" s="217">
        <v>4.2679999999999998</v>
      </c>
      <c r="I148" s="218"/>
      <c r="J148" s="219">
        <f>ROUND(I148*H148,2)</f>
        <v>0</v>
      </c>
      <c r="K148" s="215"/>
      <c r="L148" s="220"/>
      <c r="M148" s="221" t="s">
        <v>5</v>
      </c>
      <c r="N148" s="222" t="s">
        <v>51</v>
      </c>
      <c r="O148" s="42"/>
      <c r="P148" s="190">
        <f>O148*H148</f>
        <v>0</v>
      </c>
      <c r="Q148" s="190">
        <v>1</v>
      </c>
      <c r="R148" s="190">
        <f>Q148*H148</f>
        <v>4.2679999999999998</v>
      </c>
      <c r="S148" s="190">
        <v>0</v>
      </c>
      <c r="T148" s="191">
        <f>S148*H148</f>
        <v>0</v>
      </c>
      <c r="AR148" s="24" t="s">
        <v>236</v>
      </c>
      <c r="AT148" s="24" t="s">
        <v>292</v>
      </c>
      <c r="AU148" s="24" t="s">
        <v>24</v>
      </c>
      <c r="AY148" s="24" t="s">
        <v>188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24" t="s">
        <v>25</v>
      </c>
      <c r="BK148" s="192">
        <f>ROUND(I148*H148,2)</f>
        <v>0</v>
      </c>
      <c r="BL148" s="24" t="s">
        <v>194</v>
      </c>
      <c r="BM148" s="24" t="s">
        <v>304</v>
      </c>
    </row>
    <row r="149" spans="2:65" s="1" customFormat="1" ht="27" x14ac:dyDescent="0.3">
      <c r="B149" s="41"/>
      <c r="D149" s="193" t="s">
        <v>196</v>
      </c>
      <c r="F149" s="194" t="s">
        <v>1305</v>
      </c>
      <c r="I149" s="195"/>
      <c r="L149" s="41"/>
      <c r="M149" s="196"/>
      <c r="N149" s="42"/>
      <c r="O149" s="42"/>
      <c r="P149" s="42"/>
      <c r="Q149" s="42"/>
      <c r="R149" s="42"/>
      <c r="S149" s="42"/>
      <c r="T149" s="70"/>
      <c r="AT149" s="24" t="s">
        <v>196</v>
      </c>
      <c r="AU149" s="24" t="s">
        <v>24</v>
      </c>
    </row>
    <row r="150" spans="2:65" s="12" customFormat="1" x14ac:dyDescent="0.3">
      <c r="B150" s="197"/>
      <c r="D150" s="193" t="s">
        <v>198</v>
      </c>
      <c r="F150" s="199" t="s">
        <v>1310</v>
      </c>
      <c r="H150" s="200">
        <v>4.2679999999999998</v>
      </c>
      <c r="I150" s="201"/>
      <c r="L150" s="197"/>
      <c r="M150" s="202"/>
      <c r="N150" s="203"/>
      <c r="O150" s="203"/>
      <c r="P150" s="203"/>
      <c r="Q150" s="203"/>
      <c r="R150" s="203"/>
      <c r="S150" s="203"/>
      <c r="T150" s="204"/>
      <c r="AT150" s="198" t="s">
        <v>198</v>
      </c>
      <c r="AU150" s="198" t="s">
        <v>24</v>
      </c>
      <c r="AV150" s="12" t="s">
        <v>24</v>
      </c>
      <c r="AW150" s="12" t="s">
        <v>6</v>
      </c>
      <c r="AX150" s="12" t="s">
        <v>25</v>
      </c>
      <c r="AY150" s="198" t="s">
        <v>188</v>
      </c>
    </row>
    <row r="151" spans="2:65" s="1" customFormat="1" ht="25.5" customHeight="1" x14ac:dyDescent="0.3">
      <c r="B151" s="180"/>
      <c r="C151" s="181" t="s">
        <v>297</v>
      </c>
      <c r="D151" s="181" t="s">
        <v>190</v>
      </c>
      <c r="E151" s="182" t="s">
        <v>1020</v>
      </c>
      <c r="F151" s="183" t="s">
        <v>1021</v>
      </c>
      <c r="G151" s="184" t="s">
        <v>193</v>
      </c>
      <c r="H151" s="185">
        <v>0.3</v>
      </c>
      <c r="I151" s="186"/>
      <c r="J151" s="187">
        <f>ROUND(I151*H151,2)</f>
        <v>0</v>
      </c>
      <c r="K151" s="183"/>
      <c r="L151" s="41"/>
      <c r="M151" s="188" t="s">
        <v>5</v>
      </c>
      <c r="N151" s="189" t="s">
        <v>51</v>
      </c>
      <c r="O151" s="42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AR151" s="24" t="s">
        <v>194</v>
      </c>
      <c r="AT151" s="24" t="s">
        <v>190</v>
      </c>
      <c r="AU151" s="24" t="s">
        <v>24</v>
      </c>
      <c r="AY151" s="24" t="s">
        <v>188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24" t="s">
        <v>25</v>
      </c>
      <c r="BK151" s="192">
        <f>ROUND(I151*H151,2)</f>
        <v>0</v>
      </c>
      <c r="BL151" s="24" t="s">
        <v>194</v>
      </c>
      <c r="BM151" s="24" t="s">
        <v>1022</v>
      </c>
    </row>
    <row r="152" spans="2:65" s="1" customFormat="1" ht="27" x14ac:dyDescent="0.3">
      <c r="B152" s="41"/>
      <c r="D152" s="193" t="s">
        <v>196</v>
      </c>
      <c r="F152" s="194" t="s">
        <v>1305</v>
      </c>
      <c r="I152" s="195"/>
      <c r="L152" s="41"/>
      <c r="M152" s="196"/>
      <c r="N152" s="42"/>
      <c r="O152" s="42"/>
      <c r="P152" s="42"/>
      <c r="Q152" s="42"/>
      <c r="R152" s="42"/>
      <c r="S152" s="42"/>
      <c r="T152" s="70"/>
      <c r="AT152" s="24" t="s">
        <v>196</v>
      </c>
      <c r="AU152" s="24" t="s">
        <v>24</v>
      </c>
    </row>
    <row r="153" spans="2:65" s="12" customFormat="1" x14ac:dyDescent="0.3">
      <c r="B153" s="197"/>
      <c r="D153" s="193" t="s">
        <v>198</v>
      </c>
      <c r="E153" s="198" t="s">
        <v>5</v>
      </c>
      <c r="F153" s="199" t="s">
        <v>1294</v>
      </c>
      <c r="H153" s="200">
        <v>0.3</v>
      </c>
      <c r="I153" s="201"/>
      <c r="L153" s="197"/>
      <c r="M153" s="202"/>
      <c r="N153" s="203"/>
      <c r="O153" s="203"/>
      <c r="P153" s="203"/>
      <c r="Q153" s="203"/>
      <c r="R153" s="203"/>
      <c r="S153" s="203"/>
      <c r="T153" s="204"/>
      <c r="AT153" s="198" t="s">
        <v>198</v>
      </c>
      <c r="AU153" s="198" t="s">
        <v>24</v>
      </c>
      <c r="AV153" s="12" t="s">
        <v>24</v>
      </c>
      <c r="AW153" s="12" t="s">
        <v>44</v>
      </c>
      <c r="AX153" s="12" t="s">
        <v>25</v>
      </c>
      <c r="AY153" s="198" t="s">
        <v>188</v>
      </c>
    </row>
    <row r="154" spans="2:65" s="1" customFormat="1" ht="16.5" customHeight="1" x14ac:dyDescent="0.3">
      <c r="B154" s="180"/>
      <c r="C154" s="181" t="s">
        <v>10</v>
      </c>
      <c r="D154" s="181" t="s">
        <v>190</v>
      </c>
      <c r="E154" s="182" t="s">
        <v>1023</v>
      </c>
      <c r="F154" s="183" t="s">
        <v>1024</v>
      </c>
      <c r="G154" s="184" t="s">
        <v>193</v>
      </c>
      <c r="H154" s="185">
        <v>0.3</v>
      </c>
      <c r="I154" s="186"/>
      <c r="J154" s="187">
        <f>ROUND(I154*H154,2)</f>
        <v>0</v>
      </c>
      <c r="K154" s="183"/>
      <c r="L154" s="41"/>
      <c r="M154" s="188" t="s">
        <v>5</v>
      </c>
      <c r="N154" s="189" t="s">
        <v>51</v>
      </c>
      <c r="O154" s="42"/>
      <c r="P154" s="190">
        <f>O154*H154</f>
        <v>0</v>
      </c>
      <c r="Q154" s="190">
        <v>3.9699999999999996E-3</v>
      </c>
      <c r="R154" s="190">
        <f>Q154*H154</f>
        <v>1.1909999999999998E-3</v>
      </c>
      <c r="S154" s="190">
        <v>0</v>
      </c>
      <c r="T154" s="191">
        <f>S154*H154</f>
        <v>0</v>
      </c>
      <c r="AR154" s="24" t="s">
        <v>194</v>
      </c>
      <c r="AT154" s="24" t="s">
        <v>190</v>
      </c>
      <c r="AU154" s="24" t="s">
        <v>24</v>
      </c>
      <c r="AY154" s="24" t="s">
        <v>188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24" t="s">
        <v>25</v>
      </c>
      <c r="BK154" s="192">
        <f>ROUND(I154*H154,2)</f>
        <v>0</v>
      </c>
      <c r="BL154" s="24" t="s">
        <v>194</v>
      </c>
      <c r="BM154" s="24" t="s">
        <v>1025</v>
      </c>
    </row>
    <row r="155" spans="2:65" s="1" customFormat="1" ht="27" x14ac:dyDescent="0.3">
      <c r="B155" s="41"/>
      <c r="D155" s="193" t="s">
        <v>196</v>
      </c>
      <c r="F155" s="194" t="s">
        <v>1305</v>
      </c>
      <c r="I155" s="195"/>
      <c r="L155" s="41"/>
      <c r="M155" s="196"/>
      <c r="N155" s="42"/>
      <c r="O155" s="42"/>
      <c r="P155" s="42"/>
      <c r="Q155" s="42"/>
      <c r="R155" s="42"/>
      <c r="S155" s="42"/>
      <c r="T155" s="70"/>
      <c r="AT155" s="24" t="s">
        <v>196</v>
      </c>
      <c r="AU155" s="24" t="s">
        <v>24</v>
      </c>
    </row>
    <row r="156" spans="2:65" s="12" customFormat="1" x14ac:dyDescent="0.3">
      <c r="B156" s="197"/>
      <c r="D156" s="193" t="s">
        <v>198</v>
      </c>
      <c r="E156" s="198" t="s">
        <v>5</v>
      </c>
      <c r="F156" s="199" t="s">
        <v>1294</v>
      </c>
      <c r="H156" s="200">
        <v>0.3</v>
      </c>
      <c r="I156" s="201"/>
      <c r="L156" s="197"/>
      <c r="M156" s="202"/>
      <c r="N156" s="203"/>
      <c r="O156" s="203"/>
      <c r="P156" s="203"/>
      <c r="Q156" s="203"/>
      <c r="R156" s="203"/>
      <c r="S156" s="203"/>
      <c r="T156" s="204"/>
      <c r="AT156" s="198" t="s">
        <v>198</v>
      </c>
      <c r="AU156" s="198" t="s">
        <v>24</v>
      </c>
      <c r="AV156" s="12" t="s">
        <v>24</v>
      </c>
      <c r="AW156" s="12" t="s">
        <v>44</v>
      </c>
      <c r="AX156" s="12" t="s">
        <v>25</v>
      </c>
      <c r="AY156" s="198" t="s">
        <v>188</v>
      </c>
    </row>
    <row r="157" spans="2:65" s="1" customFormat="1" ht="16.5" customHeight="1" x14ac:dyDescent="0.3">
      <c r="B157" s="180"/>
      <c r="C157" s="213" t="s">
        <v>307</v>
      </c>
      <c r="D157" s="213" t="s">
        <v>292</v>
      </c>
      <c r="E157" s="214" t="s">
        <v>1026</v>
      </c>
      <c r="F157" s="215" t="s">
        <v>1027</v>
      </c>
      <c r="G157" s="216" t="s">
        <v>1028</v>
      </c>
      <c r="H157" s="217">
        <v>1.0999999999999999E-2</v>
      </c>
      <c r="I157" s="218"/>
      <c r="J157" s="219">
        <f>ROUND(I157*H157,2)</f>
        <v>0</v>
      </c>
      <c r="K157" s="215"/>
      <c r="L157" s="220"/>
      <c r="M157" s="221" t="s">
        <v>5</v>
      </c>
      <c r="N157" s="222" t="s">
        <v>51</v>
      </c>
      <c r="O157" s="42"/>
      <c r="P157" s="190">
        <f>O157*H157</f>
        <v>0</v>
      </c>
      <c r="Q157" s="190">
        <v>1E-3</v>
      </c>
      <c r="R157" s="190">
        <f>Q157*H157</f>
        <v>1.1E-5</v>
      </c>
      <c r="S157" s="190">
        <v>0</v>
      </c>
      <c r="T157" s="191">
        <f>S157*H157</f>
        <v>0</v>
      </c>
      <c r="AR157" s="24" t="s">
        <v>236</v>
      </c>
      <c r="AT157" s="24" t="s">
        <v>292</v>
      </c>
      <c r="AU157" s="24" t="s">
        <v>24</v>
      </c>
      <c r="AY157" s="24" t="s">
        <v>188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24" t="s">
        <v>25</v>
      </c>
      <c r="BK157" s="192">
        <f>ROUND(I157*H157,2)</f>
        <v>0</v>
      </c>
      <c r="BL157" s="24" t="s">
        <v>194</v>
      </c>
      <c r="BM157" s="24" t="s">
        <v>1029</v>
      </c>
    </row>
    <row r="158" spans="2:65" s="1" customFormat="1" ht="27" x14ac:dyDescent="0.3">
      <c r="B158" s="41"/>
      <c r="D158" s="193" t="s">
        <v>196</v>
      </c>
      <c r="F158" s="194" t="s">
        <v>1305</v>
      </c>
      <c r="I158" s="195"/>
      <c r="L158" s="41"/>
      <c r="M158" s="196"/>
      <c r="N158" s="42"/>
      <c r="O158" s="42"/>
      <c r="P158" s="42"/>
      <c r="Q158" s="42"/>
      <c r="R158" s="42"/>
      <c r="S158" s="42"/>
      <c r="T158" s="70"/>
      <c r="AT158" s="24" t="s">
        <v>196</v>
      </c>
      <c r="AU158" s="24" t="s">
        <v>24</v>
      </c>
    </row>
    <row r="159" spans="2:65" s="12" customFormat="1" x14ac:dyDescent="0.3">
      <c r="B159" s="197"/>
      <c r="D159" s="193" t="s">
        <v>198</v>
      </c>
      <c r="F159" s="199" t="s">
        <v>1311</v>
      </c>
      <c r="H159" s="200">
        <v>1.0999999999999999E-2</v>
      </c>
      <c r="I159" s="201"/>
      <c r="L159" s="197"/>
      <c r="M159" s="202"/>
      <c r="N159" s="203"/>
      <c r="O159" s="203"/>
      <c r="P159" s="203"/>
      <c r="Q159" s="203"/>
      <c r="R159" s="203"/>
      <c r="S159" s="203"/>
      <c r="T159" s="204"/>
      <c r="AT159" s="198" t="s">
        <v>198</v>
      </c>
      <c r="AU159" s="198" t="s">
        <v>24</v>
      </c>
      <c r="AV159" s="12" t="s">
        <v>24</v>
      </c>
      <c r="AW159" s="12" t="s">
        <v>6</v>
      </c>
      <c r="AX159" s="12" t="s">
        <v>25</v>
      </c>
      <c r="AY159" s="198" t="s">
        <v>188</v>
      </c>
    </row>
    <row r="160" spans="2:65" s="11" customFormat="1" ht="29.85" customHeight="1" x14ac:dyDescent="0.3">
      <c r="B160" s="167"/>
      <c r="D160" s="168" t="s">
        <v>79</v>
      </c>
      <c r="E160" s="178" t="s">
        <v>24</v>
      </c>
      <c r="F160" s="178" t="s">
        <v>306</v>
      </c>
      <c r="I160" s="170"/>
      <c r="J160" s="179">
        <f>BK160</f>
        <v>0</v>
      </c>
      <c r="L160" s="167"/>
      <c r="M160" s="172"/>
      <c r="N160" s="173"/>
      <c r="O160" s="173"/>
      <c r="P160" s="174">
        <f>SUM(P161:P163)</f>
        <v>0</v>
      </c>
      <c r="Q160" s="173"/>
      <c r="R160" s="174">
        <f>SUM(R161:R163)</f>
        <v>0.99237348000000003</v>
      </c>
      <c r="S160" s="173"/>
      <c r="T160" s="175">
        <f>SUM(T161:T163)</f>
        <v>0</v>
      </c>
      <c r="AR160" s="168" t="s">
        <v>25</v>
      </c>
      <c r="AT160" s="176" t="s">
        <v>79</v>
      </c>
      <c r="AU160" s="176" t="s">
        <v>25</v>
      </c>
      <c r="AY160" s="168" t="s">
        <v>188</v>
      </c>
      <c r="BK160" s="177">
        <f>SUM(BK161:BK163)</f>
        <v>0</v>
      </c>
    </row>
    <row r="161" spans="2:65" s="1" customFormat="1" ht="16.5" customHeight="1" x14ac:dyDescent="0.3">
      <c r="B161" s="180"/>
      <c r="C161" s="181" t="s">
        <v>314</v>
      </c>
      <c r="D161" s="181" t="s">
        <v>190</v>
      </c>
      <c r="E161" s="182" t="s">
        <v>308</v>
      </c>
      <c r="F161" s="183" t="s">
        <v>908</v>
      </c>
      <c r="G161" s="184" t="s">
        <v>231</v>
      </c>
      <c r="H161" s="185">
        <v>0.55700000000000005</v>
      </c>
      <c r="I161" s="186"/>
      <c r="J161" s="187">
        <f>ROUND(I161*H161,2)</f>
        <v>0</v>
      </c>
      <c r="K161" s="183"/>
      <c r="L161" s="41"/>
      <c r="M161" s="188" t="s">
        <v>5</v>
      </c>
      <c r="N161" s="189" t="s">
        <v>51</v>
      </c>
      <c r="O161" s="42"/>
      <c r="P161" s="190">
        <f>O161*H161</f>
        <v>0</v>
      </c>
      <c r="Q161" s="190">
        <v>1.7816399999999999</v>
      </c>
      <c r="R161" s="190">
        <f>Q161*H161</f>
        <v>0.99237348000000003</v>
      </c>
      <c r="S161" s="190">
        <v>0</v>
      </c>
      <c r="T161" s="191">
        <f>S161*H161</f>
        <v>0</v>
      </c>
      <c r="AR161" s="24" t="s">
        <v>194</v>
      </c>
      <c r="AT161" s="24" t="s">
        <v>190</v>
      </c>
      <c r="AU161" s="24" t="s">
        <v>24</v>
      </c>
      <c r="AY161" s="24" t="s">
        <v>188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24" t="s">
        <v>25</v>
      </c>
      <c r="BK161" s="192">
        <f>ROUND(I161*H161,2)</f>
        <v>0</v>
      </c>
      <c r="BL161" s="24" t="s">
        <v>194</v>
      </c>
      <c r="BM161" s="24" t="s">
        <v>310</v>
      </c>
    </row>
    <row r="162" spans="2:65" s="1" customFormat="1" ht="27" x14ac:dyDescent="0.3">
      <c r="B162" s="41"/>
      <c r="D162" s="193" t="s">
        <v>196</v>
      </c>
      <c r="F162" s="194" t="s">
        <v>1305</v>
      </c>
      <c r="I162" s="195"/>
      <c r="L162" s="41"/>
      <c r="M162" s="196"/>
      <c r="N162" s="42"/>
      <c r="O162" s="42"/>
      <c r="P162" s="42"/>
      <c r="Q162" s="42"/>
      <c r="R162" s="42"/>
      <c r="S162" s="42"/>
      <c r="T162" s="70"/>
      <c r="AT162" s="24" t="s">
        <v>196</v>
      </c>
      <c r="AU162" s="24" t="s">
        <v>24</v>
      </c>
    </row>
    <row r="163" spans="2:65" s="12" customFormat="1" x14ac:dyDescent="0.3">
      <c r="B163" s="197"/>
      <c r="D163" s="193" t="s">
        <v>198</v>
      </c>
      <c r="E163" s="198" t="s">
        <v>5</v>
      </c>
      <c r="F163" s="199" t="s">
        <v>1312</v>
      </c>
      <c r="H163" s="200">
        <v>0.55700000000000005</v>
      </c>
      <c r="I163" s="201"/>
      <c r="L163" s="197"/>
      <c r="M163" s="202"/>
      <c r="N163" s="203"/>
      <c r="O163" s="203"/>
      <c r="P163" s="203"/>
      <c r="Q163" s="203"/>
      <c r="R163" s="203"/>
      <c r="S163" s="203"/>
      <c r="T163" s="204"/>
      <c r="AT163" s="198" t="s">
        <v>198</v>
      </c>
      <c r="AU163" s="198" t="s">
        <v>24</v>
      </c>
      <c r="AV163" s="12" t="s">
        <v>24</v>
      </c>
      <c r="AW163" s="12" t="s">
        <v>44</v>
      </c>
      <c r="AX163" s="12" t="s">
        <v>25</v>
      </c>
      <c r="AY163" s="198" t="s">
        <v>188</v>
      </c>
    </row>
    <row r="164" spans="2:65" s="11" customFormat="1" ht="29.85" customHeight="1" x14ac:dyDescent="0.3">
      <c r="B164" s="167"/>
      <c r="D164" s="168" t="s">
        <v>79</v>
      </c>
      <c r="E164" s="178" t="s">
        <v>212</v>
      </c>
      <c r="F164" s="178" t="s">
        <v>320</v>
      </c>
      <c r="I164" s="170"/>
      <c r="J164" s="179">
        <f>BK164</f>
        <v>0</v>
      </c>
      <c r="L164" s="167"/>
      <c r="M164" s="172"/>
      <c r="N164" s="173"/>
      <c r="O164" s="173"/>
      <c r="P164" s="174">
        <f>SUM(P165:P176)</f>
        <v>0</v>
      </c>
      <c r="Q164" s="173"/>
      <c r="R164" s="174">
        <f>SUM(R165:R176)</f>
        <v>1.4769134399999999</v>
      </c>
      <c r="S164" s="173"/>
      <c r="T164" s="175">
        <f>SUM(T165:T176)</f>
        <v>0</v>
      </c>
      <c r="AR164" s="168" t="s">
        <v>25</v>
      </c>
      <c r="AT164" s="176" t="s">
        <v>79</v>
      </c>
      <c r="AU164" s="176" t="s">
        <v>25</v>
      </c>
      <c r="AY164" s="168" t="s">
        <v>188</v>
      </c>
      <c r="BK164" s="177">
        <f>SUM(BK165:BK176)</f>
        <v>0</v>
      </c>
    </row>
    <row r="165" spans="2:65" s="1" customFormat="1" ht="16.5" customHeight="1" x14ac:dyDescent="0.3">
      <c r="B165" s="180"/>
      <c r="C165" s="181" t="s">
        <v>321</v>
      </c>
      <c r="D165" s="181" t="s">
        <v>190</v>
      </c>
      <c r="E165" s="182" t="s">
        <v>351</v>
      </c>
      <c r="F165" s="183" t="s">
        <v>352</v>
      </c>
      <c r="G165" s="184" t="s">
        <v>193</v>
      </c>
      <c r="H165" s="185">
        <v>6.5149999999999997</v>
      </c>
      <c r="I165" s="186"/>
      <c r="J165" s="187">
        <f>ROUND(I165*H165,2)</f>
        <v>0</v>
      </c>
      <c r="K165" s="183"/>
      <c r="L165" s="41"/>
      <c r="M165" s="188" t="s">
        <v>5</v>
      </c>
      <c r="N165" s="189" t="s">
        <v>51</v>
      </c>
      <c r="O165" s="42"/>
      <c r="P165" s="190">
        <f>O165*H165</f>
        <v>0</v>
      </c>
      <c r="Q165" s="190">
        <v>0</v>
      </c>
      <c r="R165" s="190">
        <f>Q165*H165</f>
        <v>0</v>
      </c>
      <c r="S165" s="190">
        <v>0</v>
      </c>
      <c r="T165" s="191">
        <f>S165*H165</f>
        <v>0</v>
      </c>
      <c r="AR165" s="24" t="s">
        <v>194</v>
      </c>
      <c r="AT165" s="24" t="s">
        <v>190</v>
      </c>
      <c r="AU165" s="24" t="s">
        <v>24</v>
      </c>
      <c r="AY165" s="24" t="s">
        <v>188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24" t="s">
        <v>25</v>
      </c>
      <c r="BK165" s="192">
        <f>ROUND(I165*H165,2)</f>
        <v>0</v>
      </c>
      <c r="BL165" s="24" t="s">
        <v>194</v>
      </c>
      <c r="BM165" s="24" t="s">
        <v>353</v>
      </c>
    </row>
    <row r="166" spans="2:65" s="1" customFormat="1" ht="27" x14ac:dyDescent="0.3">
      <c r="B166" s="41"/>
      <c r="D166" s="193" t="s">
        <v>196</v>
      </c>
      <c r="F166" s="194" t="s">
        <v>1305</v>
      </c>
      <c r="I166" s="195"/>
      <c r="L166" s="41"/>
      <c r="M166" s="196"/>
      <c r="N166" s="42"/>
      <c r="O166" s="42"/>
      <c r="P166" s="42"/>
      <c r="Q166" s="42"/>
      <c r="R166" s="42"/>
      <c r="S166" s="42"/>
      <c r="T166" s="70"/>
      <c r="AT166" s="24" t="s">
        <v>196</v>
      </c>
      <c r="AU166" s="24" t="s">
        <v>24</v>
      </c>
    </row>
    <row r="167" spans="2:65" s="12" customFormat="1" x14ac:dyDescent="0.3">
      <c r="B167" s="197"/>
      <c r="D167" s="193" t="s">
        <v>198</v>
      </c>
      <c r="E167" s="198" t="s">
        <v>5</v>
      </c>
      <c r="F167" s="199" t="s">
        <v>1313</v>
      </c>
      <c r="H167" s="200">
        <v>6.5149999999999997</v>
      </c>
      <c r="I167" s="201"/>
      <c r="L167" s="197"/>
      <c r="M167" s="202"/>
      <c r="N167" s="203"/>
      <c r="O167" s="203"/>
      <c r="P167" s="203"/>
      <c r="Q167" s="203"/>
      <c r="R167" s="203"/>
      <c r="S167" s="203"/>
      <c r="T167" s="204"/>
      <c r="AT167" s="198" t="s">
        <v>198</v>
      </c>
      <c r="AU167" s="198" t="s">
        <v>24</v>
      </c>
      <c r="AV167" s="12" t="s">
        <v>24</v>
      </c>
      <c r="AW167" s="12" t="s">
        <v>44</v>
      </c>
      <c r="AX167" s="12" t="s">
        <v>25</v>
      </c>
      <c r="AY167" s="198" t="s">
        <v>188</v>
      </c>
    </row>
    <row r="168" spans="2:65" s="1" customFormat="1" ht="25.5" customHeight="1" x14ac:dyDescent="0.3">
      <c r="B168" s="180"/>
      <c r="C168" s="181" t="s">
        <v>327</v>
      </c>
      <c r="D168" s="181" t="s">
        <v>190</v>
      </c>
      <c r="E168" s="182" t="s">
        <v>356</v>
      </c>
      <c r="F168" s="183" t="s">
        <v>357</v>
      </c>
      <c r="G168" s="184" t="s">
        <v>193</v>
      </c>
      <c r="H168" s="185">
        <v>3.258</v>
      </c>
      <c r="I168" s="186"/>
      <c r="J168" s="187">
        <f>ROUND(I168*H168,2)</f>
        <v>0</v>
      </c>
      <c r="K168" s="183"/>
      <c r="L168" s="41"/>
      <c r="M168" s="188" t="s">
        <v>5</v>
      </c>
      <c r="N168" s="189" t="s">
        <v>51</v>
      </c>
      <c r="O168" s="42"/>
      <c r="P168" s="190">
        <f>O168*H168</f>
        <v>0</v>
      </c>
      <c r="Q168" s="190">
        <v>0.18462999999999999</v>
      </c>
      <c r="R168" s="190">
        <f>Q168*H168</f>
        <v>0.60152454</v>
      </c>
      <c r="S168" s="190">
        <v>0</v>
      </c>
      <c r="T168" s="191">
        <f>S168*H168</f>
        <v>0</v>
      </c>
      <c r="AR168" s="24" t="s">
        <v>194</v>
      </c>
      <c r="AT168" s="24" t="s">
        <v>190</v>
      </c>
      <c r="AU168" s="24" t="s">
        <v>24</v>
      </c>
      <c r="AY168" s="24" t="s">
        <v>188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24" t="s">
        <v>25</v>
      </c>
      <c r="BK168" s="192">
        <f>ROUND(I168*H168,2)</f>
        <v>0</v>
      </c>
      <c r="BL168" s="24" t="s">
        <v>194</v>
      </c>
      <c r="BM168" s="24" t="s">
        <v>358</v>
      </c>
    </row>
    <row r="169" spans="2:65" s="1" customFormat="1" ht="27" x14ac:dyDescent="0.3">
      <c r="B169" s="41"/>
      <c r="D169" s="193" t="s">
        <v>196</v>
      </c>
      <c r="F169" s="194" t="s">
        <v>1305</v>
      </c>
      <c r="I169" s="195"/>
      <c r="L169" s="41"/>
      <c r="M169" s="196"/>
      <c r="N169" s="42"/>
      <c r="O169" s="42"/>
      <c r="P169" s="42"/>
      <c r="Q169" s="42"/>
      <c r="R169" s="42"/>
      <c r="S169" s="42"/>
      <c r="T169" s="70"/>
      <c r="AT169" s="24" t="s">
        <v>196</v>
      </c>
      <c r="AU169" s="24" t="s">
        <v>24</v>
      </c>
    </row>
    <row r="170" spans="2:65" s="12" customFormat="1" x14ac:dyDescent="0.3">
      <c r="B170" s="197"/>
      <c r="D170" s="193" t="s">
        <v>198</v>
      </c>
      <c r="E170" s="198" t="s">
        <v>5</v>
      </c>
      <c r="F170" s="199" t="s">
        <v>1314</v>
      </c>
      <c r="H170" s="200">
        <v>3.258</v>
      </c>
      <c r="I170" s="201"/>
      <c r="L170" s="197"/>
      <c r="M170" s="202"/>
      <c r="N170" s="203"/>
      <c r="O170" s="203"/>
      <c r="P170" s="203"/>
      <c r="Q170" s="203"/>
      <c r="R170" s="203"/>
      <c r="S170" s="203"/>
      <c r="T170" s="204"/>
      <c r="AT170" s="198" t="s">
        <v>198</v>
      </c>
      <c r="AU170" s="198" t="s">
        <v>24</v>
      </c>
      <c r="AV170" s="12" t="s">
        <v>24</v>
      </c>
      <c r="AW170" s="12" t="s">
        <v>44</v>
      </c>
      <c r="AX170" s="12" t="s">
        <v>25</v>
      </c>
      <c r="AY170" s="198" t="s">
        <v>188</v>
      </c>
    </row>
    <row r="171" spans="2:65" s="1" customFormat="1" ht="25.5" customHeight="1" x14ac:dyDescent="0.3">
      <c r="B171" s="180"/>
      <c r="C171" s="181" t="s">
        <v>332</v>
      </c>
      <c r="D171" s="181" t="s">
        <v>190</v>
      </c>
      <c r="E171" s="182" t="s">
        <v>361</v>
      </c>
      <c r="F171" s="183" t="s">
        <v>362</v>
      </c>
      <c r="G171" s="184" t="s">
        <v>193</v>
      </c>
      <c r="H171" s="185">
        <v>6.5149999999999997</v>
      </c>
      <c r="I171" s="186"/>
      <c r="J171" s="187">
        <f>ROUND(I171*H171,2)</f>
        <v>0</v>
      </c>
      <c r="K171" s="183"/>
      <c r="L171" s="41"/>
      <c r="M171" s="188" t="s">
        <v>5</v>
      </c>
      <c r="N171" s="189" t="s">
        <v>51</v>
      </c>
      <c r="O171" s="42"/>
      <c r="P171" s="190">
        <f>O171*H171</f>
        <v>0</v>
      </c>
      <c r="Q171" s="190">
        <v>0.12966</v>
      </c>
      <c r="R171" s="190">
        <f>Q171*H171</f>
        <v>0.84473489999999996</v>
      </c>
      <c r="S171" s="190">
        <v>0</v>
      </c>
      <c r="T171" s="191">
        <f>S171*H171</f>
        <v>0</v>
      </c>
      <c r="AR171" s="24" t="s">
        <v>194</v>
      </c>
      <c r="AT171" s="24" t="s">
        <v>190</v>
      </c>
      <c r="AU171" s="24" t="s">
        <v>24</v>
      </c>
      <c r="AY171" s="24" t="s">
        <v>188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24" t="s">
        <v>25</v>
      </c>
      <c r="BK171" s="192">
        <f>ROUND(I171*H171,2)</f>
        <v>0</v>
      </c>
      <c r="BL171" s="24" t="s">
        <v>194</v>
      </c>
      <c r="BM171" s="24" t="s">
        <v>363</v>
      </c>
    </row>
    <row r="172" spans="2:65" s="1" customFormat="1" ht="27" x14ac:dyDescent="0.3">
      <c r="B172" s="41"/>
      <c r="D172" s="193" t="s">
        <v>196</v>
      </c>
      <c r="F172" s="194" t="s">
        <v>1305</v>
      </c>
      <c r="I172" s="195"/>
      <c r="L172" s="41"/>
      <c r="M172" s="196"/>
      <c r="N172" s="42"/>
      <c r="O172" s="42"/>
      <c r="P172" s="42"/>
      <c r="Q172" s="42"/>
      <c r="R172" s="42"/>
      <c r="S172" s="42"/>
      <c r="T172" s="70"/>
      <c r="AT172" s="24" t="s">
        <v>196</v>
      </c>
      <c r="AU172" s="24" t="s">
        <v>24</v>
      </c>
    </row>
    <row r="173" spans="2:65" s="12" customFormat="1" x14ac:dyDescent="0.3">
      <c r="B173" s="197"/>
      <c r="D173" s="193" t="s">
        <v>198</v>
      </c>
      <c r="E173" s="198" t="s">
        <v>5</v>
      </c>
      <c r="F173" s="199" t="s">
        <v>1313</v>
      </c>
      <c r="H173" s="200">
        <v>6.5149999999999997</v>
      </c>
      <c r="I173" s="201"/>
      <c r="L173" s="197"/>
      <c r="M173" s="202"/>
      <c r="N173" s="203"/>
      <c r="O173" s="203"/>
      <c r="P173" s="203"/>
      <c r="Q173" s="203"/>
      <c r="R173" s="203"/>
      <c r="S173" s="203"/>
      <c r="T173" s="204"/>
      <c r="AT173" s="198" t="s">
        <v>198</v>
      </c>
      <c r="AU173" s="198" t="s">
        <v>24</v>
      </c>
      <c r="AV173" s="12" t="s">
        <v>24</v>
      </c>
      <c r="AW173" s="12" t="s">
        <v>44</v>
      </c>
      <c r="AX173" s="12" t="s">
        <v>25</v>
      </c>
      <c r="AY173" s="198" t="s">
        <v>188</v>
      </c>
    </row>
    <row r="174" spans="2:65" s="1" customFormat="1" ht="16.5" customHeight="1" x14ac:dyDescent="0.3">
      <c r="B174" s="180"/>
      <c r="C174" s="181" t="s">
        <v>336</v>
      </c>
      <c r="D174" s="181" t="s">
        <v>190</v>
      </c>
      <c r="E174" s="182" t="s">
        <v>370</v>
      </c>
      <c r="F174" s="183" t="s">
        <v>371</v>
      </c>
      <c r="G174" s="184" t="s">
        <v>372</v>
      </c>
      <c r="H174" s="185">
        <v>8.5150000000000006</v>
      </c>
      <c r="I174" s="186"/>
      <c r="J174" s="187">
        <f>ROUND(I174*H174,2)</f>
        <v>0</v>
      </c>
      <c r="K174" s="183"/>
      <c r="L174" s="41"/>
      <c r="M174" s="188" t="s">
        <v>5</v>
      </c>
      <c r="N174" s="189" t="s">
        <v>51</v>
      </c>
      <c r="O174" s="42"/>
      <c r="P174" s="190">
        <f>O174*H174</f>
        <v>0</v>
      </c>
      <c r="Q174" s="190">
        <v>3.5999999999999999E-3</v>
      </c>
      <c r="R174" s="190">
        <f>Q174*H174</f>
        <v>3.0654000000000001E-2</v>
      </c>
      <c r="S174" s="190">
        <v>0</v>
      </c>
      <c r="T174" s="191">
        <f>S174*H174</f>
        <v>0</v>
      </c>
      <c r="AR174" s="24" t="s">
        <v>194</v>
      </c>
      <c r="AT174" s="24" t="s">
        <v>190</v>
      </c>
      <c r="AU174" s="24" t="s">
        <v>24</v>
      </c>
      <c r="AY174" s="24" t="s">
        <v>188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24" t="s">
        <v>25</v>
      </c>
      <c r="BK174" s="192">
        <f>ROUND(I174*H174,2)</f>
        <v>0</v>
      </c>
      <c r="BL174" s="24" t="s">
        <v>194</v>
      </c>
      <c r="BM174" s="24" t="s">
        <v>373</v>
      </c>
    </row>
    <row r="175" spans="2:65" s="1" customFormat="1" ht="27" x14ac:dyDescent="0.3">
      <c r="B175" s="41"/>
      <c r="D175" s="193" t="s">
        <v>196</v>
      </c>
      <c r="F175" s="194" t="s">
        <v>1305</v>
      </c>
      <c r="I175" s="195"/>
      <c r="L175" s="41"/>
      <c r="M175" s="196"/>
      <c r="N175" s="42"/>
      <c r="O175" s="42"/>
      <c r="P175" s="42"/>
      <c r="Q175" s="42"/>
      <c r="R175" s="42"/>
      <c r="S175" s="42"/>
      <c r="T175" s="70"/>
      <c r="AT175" s="24" t="s">
        <v>196</v>
      </c>
      <c r="AU175" s="24" t="s">
        <v>24</v>
      </c>
    </row>
    <row r="176" spans="2:65" s="12" customFormat="1" x14ac:dyDescent="0.3">
      <c r="B176" s="197"/>
      <c r="D176" s="193" t="s">
        <v>198</v>
      </c>
      <c r="E176" s="198" t="s">
        <v>5</v>
      </c>
      <c r="F176" s="199" t="s">
        <v>1315</v>
      </c>
      <c r="H176" s="200">
        <v>8.5150000000000006</v>
      </c>
      <c r="I176" s="201"/>
      <c r="L176" s="197"/>
      <c r="M176" s="202"/>
      <c r="N176" s="203"/>
      <c r="O176" s="203"/>
      <c r="P176" s="203"/>
      <c r="Q176" s="203"/>
      <c r="R176" s="203"/>
      <c r="S176" s="203"/>
      <c r="T176" s="204"/>
      <c r="AT176" s="198" t="s">
        <v>198</v>
      </c>
      <c r="AU176" s="198" t="s">
        <v>24</v>
      </c>
      <c r="AV176" s="12" t="s">
        <v>24</v>
      </c>
      <c r="AW176" s="12" t="s">
        <v>44</v>
      </c>
      <c r="AX176" s="12" t="s">
        <v>25</v>
      </c>
      <c r="AY176" s="198" t="s">
        <v>188</v>
      </c>
    </row>
    <row r="177" spans="2:65" s="11" customFormat="1" ht="29.85" customHeight="1" x14ac:dyDescent="0.3">
      <c r="B177" s="167"/>
      <c r="D177" s="168" t="s">
        <v>79</v>
      </c>
      <c r="E177" s="178" t="s">
        <v>236</v>
      </c>
      <c r="F177" s="178" t="s">
        <v>375</v>
      </c>
      <c r="I177" s="170"/>
      <c r="J177" s="179">
        <f>BK177</f>
        <v>0</v>
      </c>
      <c r="L177" s="167"/>
      <c r="M177" s="172"/>
      <c r="N177" s="173"/>
      <c r="O177" s="173"/>
      <c r="P177" s="174">
        <f>SUM(P178:P204)</f>
        <v>0</v>
      </c>
      <c r="Q177" s="173"/>
      <c r="R177" s="174">
        <f>SUM(R178:R204)</f>
        <v>0.271144</v>
      </c>
      <c r="S177" s="173"/>
      <c r="T177" s="175">
        <f>SUM(T178:T204)</f>
        <v>0</v>
      </c>
      <c r="AR177" s="168" t="s">
        <v>25</v>
      </c>
      <c r="AT177" s="176" t="s">
        <v>79</v>
      </c>
      <c r="AU177" s="176" t="s">
        <v>25</v>
      </c>
      <c r="AY177" s="168" t="s">
        <v>188</v>
      </c>
      <c r="BK177" s="177">
        <f>SUM(BK178:BK204)</f>
        <v>0</v>
      </c>
    </row>
    <row r="178" spans="2:65" s="1" customFormat="1" ht="25.5" customHeight="1" x14ac:dyDescent="0.3">
      <c r="B178" s="180"/>
      <c r="C178" s="181" t="s">
        <v>340</v>
      </c>
      <c r="D178" s="181" t="s">
        <v>190</v>
      </c>
      <c r="E178" s="182" t="s">
        <v>917</v>
      </c>
      <c r="F178" s="183" t="s">
        <v>918</v>
      </c>
      <c r="G178" s="184" t="s">
        <v>372</v>
      </c>
      <c r="H178" s="185">
        <v>5.2</v>
      </c>
      <c r="I178" s="186"/>
      <c r="J178" s="187">
        <f>ROUND(I178*H178,2)</f>
        <v>0</v>
      </c>
      <c r="K178" s="183"/>
      <c r="L178" s="41"/>
      <c r="M178" s="188" t="s">
        <v>5</v>
      </c>
      <c r="N178" s="189" t="s">
        <v>51</v>
      </c>
      <c r="O178" s="42"/>
      <c r="P178" s="190">
        <f>O178*H178</f>
        <v>0</v>
      </c>
      <c r="Q178" s="190">
        <v>1.0000000000000001E-5</v>
      </c>
      <c r="R178" s="190">
        <f>Q178*H178</f>
        <v>5.2000000000000004E-5</v>
      </c>
      <c r="S178" s="190">
        <v>0</v>
      </c>
      <c r="T178" s="191">
        <f>S178*H178</f>
        <v>0</v>
      </c>
      <c r="AR178" s="24" t="s">
        <v>194</v>
      </c>
      <c r="AT178" s="24" t="s">
        <v>190</v>
      </c>
      <c r="AU178" s="24" t="s">
        <v>24</v>
      </c>
      <c r="AY178" s="24" t="s">
        <v>188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24" t="s">
        <v>25</v>
      </c>
      <c r="BK178" s="192">
        <f>ROUND(I178*H178,2)</f>
        <v>0</v>
      </c>
      <c r="BL178" s="24" t="s">
        <v>194</v>
      </c>
      <c r="BM178" s="24" t="s">
        <v>919</v>
      </c>
    </row>
    <row r="179" spans="2:65" s="1" customFormat="1" ht="27" x14ac:dyDescent="0.3">
      <c r="B179" s="41"/>
      <c r="D179" s="193" t="s">
        <v>196</v>
      </c>
      <c r="F179" s="194" t="s">
        <v>1305</v>
      </c>
      <c r="I179" s="195"/>
      <c r="L179" s="41"/>
      <c r="M179" s="196"/>
      <c r="N179" s="42"/>
      <c r="O179" s="42"/>
      <c r="P179" s="42"/>
      <c r="Q179" s="42"/>
      <c r="R179" s="42"/>
      <c r="S179" s="42"/>
      <c r="T179" s="70"/>
      <c r="AT179" s="24" t="s">
        <v>196</v>
      </c>
      <c r="AU179" s="24" t="s">
        <v>24</v>
      </c>
    </row>
    <row r="180" spans="2:65" s="12" customFormat="1" x14ac:dyDescent="0.3">
      <c r="B180" s="197"/>
      <c r="D180" s="193" t="s">
        <v>198</v>
      </c>
      <c r="E180" s="198" t="s">
        <v>5</v>
      </c>
      <c r="F180" s="199" t="s">
        <v>1316</v>
      </c>
      <c r="H180" s="200">
        <v>5.2</v>
      </c>
      <c r="I180" s="201"/>
      <c r="L180" s="197"/>
      <c r="M180" s="202"/>
      <c r="N180" s="203"/>
      <c r="O180" s="203"/>
      <c r="P180" s="203"/>
      <c r="Q180" s="203"/>
      <c r="R180" s="203"/>
      <c r="S180" s="203"/>
      <c r="T180" s="204"/>
      <c r="AT180" s="198" t="s">
        <v>198</v>
      </c>
      <c r="AU180" s="198" t="s">
        <v>24</v>
      </c>
      <c r="AV180" s="12" t="s">
        <v>24</v>
      </c>
      <c r="AW180" s="12" t="s">
        <v>44</v>
      </c>
      <c r="AX180" s="12" t="s">
        <v>25</v>
      </c>
      <c r="AY180" s="198" t="s">
        <v>188</v>
      </c>
    </row>
    <row r="181" spans="2:65" s="1" customFormat="1" ht="25.5" customHeight="1" x14ac:dyDescent="0.3">
      <c r="B181" s="180"/>
      <c r="C181" s="213" t="s">
        <v>345</v>
      </c>
      <c r="D181" s="213" t="s">
        <v>292</v>
      </c>
      <c r="E181" s="214" t="s">
        <v>921</v>
      </c>
      <c r="F181" s="215" t="s">
        <v>922</v>
      </c>
      <c r="G181" s="216" t="s">
        <v>372</v>
      </c>
      <c r="H181" s="217">
        <v>5.2</v>
      </c>
      <c r="I181" s="218"/>
      <c r="J181" s="219">
        <f>ROUND(I181*H181,2)</f>
        <v>0</v>
      </c>
      <c r="K181" s="215"/>
      <c r="L181" s="220"/>
      <c r="M181" s="221" t="s">
        <v>5</v>
      </c>
      <c r="N181" s="222" t="s">
        <v>51</v>
      </c>
      <c r="O181" s="42"/>
      <c r="P181" s="190">
        <f>O181*H181</f>
        <v>0</v>
      </c>
      <c r="Q181" s="190">
        <v>3.6099999999999999E-3</v>
      </c>
      <c r="R181" s="190">
        <f>Q181*H181</f>
        <v>1.8772E-2</v>
      </c>
      <c r="S181" s="190">
        <v>0</v>
      </c>
      <c r="T181" s="191">
        <f>S181*H181</f>
        <v>0</v>
      </c>
      <c r="AR181" s="24" t="s">
        <v>236</v>
      </c>
      <c r="AT181" s="24" t="s">
        <v>292</v>
      </c>
      <c r="AU181" s="24" t="s">
        <v>24</v>
      </c>
      <c r="AY181" s="24" t="s">
        <v>188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24" t="s">
        <v>25</v>
      </c>
      <c r="BK181" s="192">
        <f>ROUND(I181*H181,2)</f>
        <v>0</v>
      </c>
      <c r="BL181" s="24" t="s">
        <v>194</v>
      </c>
      <c r="BM181" s="24" t="s">
        <v>923</v>
      </c>
    </row>
    <row r="182" spans="2:65" s="1" customFormat="1" ht="27" x14ac:dyDescent="0.3">
      <c r="B182" s="41"/>
      <c r="D182" s="193" t="s">
        <v>196</v>
      </c>
      <c r="F182" s="194" t="s">
        <v>1305</v>
      </c>
      <c r="I182" s="195"/>
      <c r="L182" s="41"/>
      <c r="M182" s="196"/>
      <c r="N182" s="42"/>
      <c r="O182" s="42"/>
      <c r="P182" s="42"/>
      <c r="Q182" s="42"/>
      <c r="R182" s="42"/>
      <c r="S182" s="42"/>
      <c r="T182" s="70"/>
      <c r="AT182" s="24" t="s">
        <v>196</v>
      </c>
      <c r="AU182" s="24" t="s">
        <v>24</v>
      </c>
    </row>
    <row r="183" spans="2:65" s="1" customFormat="1" ht="25.5" customHeight="1" x14ac:dyDescent="0.3">
      <c r="B183" s="180"/>
      <c r="C183" s="181" t="s">
        <v>350</v>
      </c>
      <c r="D183" s="181" t="s">
        <v>190</v>
      </c>
      <c r="E183" s="182" t="s">
        <v>841</v>
      </c>
      <c r="F183" s="183" t="s">
        <v>842</v>
      </c>
      <c r="G183" s="184" t="s">
        <v>405</v>
      </c>
      <c r="H183" s="185">
        <v>1</v>
      </c>
      <c r="I183" s="186"/>
      <c r="J183" s="187">
        <f>ROUND(I183*H183,2)</f>
        <v>0</v>
      </c>
      <c r="K183" s="183"/>
      <c r="L183" s="41"/>
      <c r="M183" s="188" t="s">
        <v>5</v>
      </c>
      <c r="N183" s="189" t="s">
        <v>51</v>
      </c>
      <c r="O183" s="42"/>
      <c r="P183" s="190">
        <f>O183*H183</f>
        <v>0</v>
      </c>
      <c r="Q183" s="190">
        <v>1.3999999999999999E-4</v>
      </c>
      <c r="R183" s="190">
        <f>Q183*H183</f>
        <v>1.3999999999999999E-4</v>
      </c>
      <c r="S183" s="190">
        <v>0</v>
      </c>
      <c r="T183" s="191">
        <f>S183*H183</f>
        <v>0</v>
      </c>
      <c r="AR183" s="24" t="s">
        <v>194</v>
      </c>
      <c r="AT183" s="24" t="s">
        <v>190</v>
      </c>
      <c r="AU183" s="24" t="s">
        <v>24</v>
      </c>
      <c r="AY183" s="24" t="s">
        <v>188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24" t="s">
        <v>25</v>
      </c>
      <c r="BK183" s="192">
        <f>ROUND(I183*H183,2)</f>
        <v>0</v>
      </c>
      <c r="BL183" s="24" t="s">
        <v>194</v>
      </c>
      <c r="BM183" s="24" t="s">
        <v>843</v>
      </c>
    </row>
    <row r="184" spans="2:65" s="1" customFormat="1" ht="27" x14ac:dyDescent="0.3">
      <c r="B184" s="41"/>
      <c r="D184" s="193" t="s">
        <v>196</v>
      </c>
      <c r="F184" s="194" t="s">
        <v>1305</v>
      </c>
      <c r="I184" s="195"/>
      <c r="L184" s="41"/>
      <c r="M184" s="196"/>
      <c r="N184" s="42"/>
      <c r="O184" s="42"/>
      <c r="P184" s="42"/>
      <c r="Q184" s="42"/>
      <c r="R184" s="42"/>
      <c r="S184" s="42"/>
      <c r="T184" s="70"/>
      <c r="AT184" s="24" t="s">
        <v>196</v>
      </c>
      <c r="AU184" s="24" t="s">
        <v>24</v>
      </c>
    </row>
    <row r="185" spans="2:65" s="1" customFormat="1" ht="16.5" customHeight="1" x14ac:dyDescent="0.3">
      <c r="B185" s="180"/>
      <c r="C185" s="213" t="s">
        <v>355</v>
      </c>
      <c r="D185" s="213" t="s">
        <v>292</v>
      </c>
      <c r="E185" s="214" t="s">
        <v>847</v>
      </c>
      <c r="F185" s="215" t="s">
        <v>848</v>
      </c>
      <c r="G185" s="216" t="s">
        <v>405</v>
      </c>
      <c r="H185" s="217">
        <v>1</v>
      </c>
      <c r="I185" s="218"/>
      <c r="J185" s="219">
        <f>ROUND(I185*H185,2)</f>
        <v>0</v>
      </c>
      <c r="K185" s="215"/>
      <c r="L185" s="220"/>
      <c r="M185" s="221" t="s">
        <v>5</v>
      </c>
      <c r="N185" s="222" t="s">
        <v>51</v>
      </c>
      <c r="O185" s="42"/>
      <c r="P185" s="190">
        <f>O185*H185</f>
        <v>0</v>
      </c>
      <c r="Q185" s="190">
        <v>4.0000000000000001E-3</v>
      </c>
      <c r="R185" s="190">
        <f>Q185*H185</f>
        <v>4.0000000000000001E-3</v>
      </c>
      <c r="S185" s="190">
        <v>0</v>
      </c>
      <c r="T185" s="191">
        <f>S185*H185</f>
        <v>0</v>
      </c>
      <c r="AR185" s="24" t="s">
        <v>236</v>
      </c>
      <c r="AT185" s="24" t="s">
        <v>292</v>
      </c>
      <c r="AU185" s="24" t="s">
        <v>24</v>
      </c>
      <c r="AY185" s="24" t="s">
        <v>188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24" t="s">
        <v>25</v>
      </c>
      <c r="BK185" s="192">
        <f>ROUND(I185*H185,2)</f>
        <v>0</v>
      </c>
      <c r="BL185" s="24" t="s">
        <v>194</v>
      </c>
      <c r="BM185" s="24" t="s">
        <v>849</v>
      </c>
    </row>
    <row r="186" spans="2:65" s="1" customFormat="1" ht="27" x14ac:dyDescent="0.3">
      <c r="B186" s="41"/>
      <c r="D186" s="193" t="s">
        <v>196</v>
      </c>
      <c r="F186" s="194" t="s">
        <v>1305</v>
      </c>
      <c r="I186" s="195"/>
      <c r="L186" s="41"/>
      <c r="M186" s="196"/>
      <c r="N186" s="42"/>
      <c r="O186" s="42"/>
      <c r="P186" s="42"/>
      <c r="Q186" s="42"/>
      <c r="R186" s="42"/>
      <c r="S186" s="42"/>
      <c r="T186" s="70"/>
      <c r="AT186" s="24" t="s">
        <v>196</v>
      </c>
      <c r="AU186" s="24" t="s">
        <v>24</v>
      </c>
    </row>
    <row r="187" spans="2:65" s="1" customFormat="1" ht="16.5" customHeight="1" x14ac:dyDescent="0.3">
      <c r="B187" s="180"/>
      <c r="C187" s="213" t="s">
        <v>360</v>
      </c>
      <c r="D187" s="213" t="s">
        <v>292</v>
      </c>
      <c r="E187" s="214" t="s">
        <v>1285</v>
      </c>
      <c r="F187" s="215" t="s">
        <v>1286</v>
      </c>
      <c r="G187" s="216" t="s">
        <v>405</v>
      </c>
      <c r="H187" s="217">
        <v>1</v>
      </c>
      <c r="I187" s="218"/>
      <c r="J187" s="219">
        <f>ROUND(I187*H187,2)</f>
        <v>0</v>
      </c>
      <c r="K187" s="215"/>
      <c r="L187" s="220"/>
      <c r="M187" s="221" t="s">
        <v>5</v>
      </c>
      <c r="N187" s="222" t="s">
        <v>51</v>
      </c>
      <c r="O187" s="42"/>
      <c r="P187" s="190">
        <f>O187*H187</f>
        <v>0</v>
      </c>
      <c r="Q187" s="190">
        <v>0.14499999999999999</v>
      </c>
      <c r="R187" s="190">
        <f>Q187*H187</f>
        <v>0.14499999999999999</v>
      </c>
      <c r="S187" s="190">
        <v>0</v>
      </c>
      <c r="T187" s="191">
        <f>S187*H187</f>
        <v>0</v>
      </c>
      <c r="AR187" s="24" t="s">
        <v>236</v>
      </c>
      <c r="AT187" s="24" t="s">
        <v>292</v>
      </c>
      <c r="AU187" s="24" t="s">
        <v>24</v>
      </c>
      <c r="AY187" s="24" t="s">
        <v>188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24" t="s">
        <v>25</v>
      </c>
      <c r="BK187" s="192">
        <f>ROUND(I187*H187,2)</f>
        <v>0</v>
      </c>
      <c r="BL187" s="24" t="s">
        <v>194</v>
      </c>
      <c r="BM187" s="24" t="s">
        <v>1317</v>
      </c>
    </row>
    <row r="188" spans="2:65" s="1" customFormat="1" ht="27" x14ac:dyDescent="0.3">
      <c r="B188" s="41"/>
      <c r="D188" s="193" t="s">
        <v>196</v>
      </c>
      <c r="F188" s="194" t="s">
        <v>1305</v>
      </c>
      <c r="I188" s="195"/>
      <c r="L188" s="41"/>
      <c r="M188" s="196"/>
      <c r="N188" s="42"/>
      <c r="O188" s="42"/>
      <c r="P188" s="42"/>
      <c r="Q188" s="42"/>
      <c r="R188" s="42"/>
      <c r="S188" s="42"/>
      <c r="T188" s="70"/>
      <c r="AT188" s="24" t="s">
        <v>196</v>
      </c>
      <c r="AU188" s="24" t="s">
        <v>24</v>
      </c>
    </row>
    <row r="189" spans="2:65" s="1" customFormat="1" ht="16.5" customHeight="1" x14ac:dyDescent="0.3">
      <c r="B189" s="180"/>
      <c r="C189" s="213" t="s">
        <v>365</v>
      </c>
      <c r="D189" s="213" t="s">
        <v>292</v>
      </c>
      <c r="E189" s="214" t="s">
        <v>865</v>
      </c>
      <c r="F189" s="215" t="s">
        <v>866</v>
      </c>
      <c r="G189" s="216" t="s">
        <v>405</v>
      </c>
      <c r="H189" s="217">
        <v>1</v>
      </c>
      <c r="I189" s="218"/>
      <c r="J189" s="219">
        <f>ROUND(I189*H189,2)</f>
        <v>0</v>
      </c>
      <c r="K189" s="215"/>
      <c r="L189" s="220"/>
      <c r="M189" s="221" t="s">
        <v>5</v>
      </c>
      <c r="N189" s="222" t="s">
        <v>51</v>
      </c>
      <c r="O189" s="42"/>
      <c r="P189" s="190">
        <f>O189*H189</f>
        <v>0</v>
      </c>
      <c r="Q189" s="190">
        <v>1.4999999999999999E-2</v>
      </c>
      <c r="R189" s="190">
        <f>Q189*H189</f>
        <v>1.4999999999999999E-2</v>
      </c>
      <c r="S189" s="190">
        <v>0</v>
      </c>
      <c r="T189" s="191">
        <f>S189*H189</f>
        <v>0</v>
      </c>
      <c r="AR189" s="24" t="s">
        <v>236</v>
      </c>
      <c r="AT189" s="24" t="s">
        <v>292</v>
      </c>
      <c r="AU189" s="24" t="s">
        <v>24</v>
      </c>
      <c r="AY189" s="24" t="s">
        <v>188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24" t="s">
        <v>25</v>
      </c>
      <c r="BK189" s="192">
        <f>ROUND(I189*H189,2)</f>
        <v>0</v>
      </c>
      <c r="BL189" s="24" t="s">
        <v>194</v>
      </c>
      <c r="BM189" s="24" t="s">
        <v>867</v>
      </c>
    </row>
    <row r="190" spans="2:65" s="1" customFormat="1" ht="27" x14ac:dyDescent="0.3">
      <c r="B190" s="41"/>
      <c r="D190" s="193" t="s">
        <v>196</v>
      </c>
      <c r="F190" s="194" t="s">
        <v>1305</v>
      </c>
      <c r="I190" s="195"/>
      <c r="L190" s="41"/>
      <c r="M190" s="196"/>
      <c r="N190" s="42"/>
      <c r="O190" s="42"/>
      <c r="P190" s="42"/>
      <c r="Q190" s="42"/>
      <c r="R190" s="42"/>
      <c r="S190" s="42"/>
      <c r="T190" s="70"/>
      <c r="AT190" s="24" t="s">
        <v>196</v>
      </c>
      <c r="AU190" s="24" t="s">
        <v>24</v>
      </c>
    </row>
    <row r="191" spans="2:65" s="1" customFormat="1" ht="16.5" customHeight="1" x14ac:dyDescent="0.3">
      <c r="B191" s="180"/>
      <c r="C191" s="213" t="s">
        <v>369</v>
      </c>
      <c r="D191" s="213" t="s">
        <v>292</v>
      </c>
      <c r="E191" s="214" t="s">
        <v>924</v>
      </c>
      <c r="F191" s="215" t="s">
        <v>925</v>
      </c>
      <c r="G191" s="216" t="s">
        <v>405</v>
      </c>
      <c r="H191" s="217">
        <v>1</v>
      </c>
      <c r="I191" s="218"/>
      <c r="J191" s="219">
        <f>ROUND(I191*H191,2)</f>
        <v>0</v>
      </c>
      <c r="K191" s="215"/>
      <c r="L191" s="220"/>
      <c r="M191" s="221" t="s">
        <v>5</v>
      </c>
      <c r="N191" s="222" t="s">
        <v>51</v>
      </c>
      <c r="O191" s="42"/>
      <c r="P191" s="190">
        <f>O191*H191</f>
        <v>0</v>
      </c>
      <c r="Q191" s="190">
        <v>1.16E-3</v>
      </c>
      <c r="R191" s="190">
        <f>Q191*H191</f>
        <v>1.16E-3</v>
      </c>
      <c r="S191" s="190">
        <v>0</v>
      </c>
      <c r="T191" s="191">
        <f>S191*H191</f>
        <v>0</v>
      </c>
      <c r="AR191" s="24" t="s">
        <v>236</v>
      </c>
      <c r="AT191" s="24" t="s">
        <v>292</v>
      </c>
      <c r="AU191" s="24" t="s">
        <v>24</v>
      </c>
      <c r="AY191" s="24" t="s">
        <v>188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24" t="s">
        <v>25</v>
      </c>
      <c r="BK191" s="192">
        <f>ROUND(I191*H191,2)</f>
        <v>0</v>
      </c>
      <c r="BL191" s="24" t="s">
        <v>194</v>
      </c>
      <c r="BM191" s="24" t="s">
        <v>926</v>
      </c>
    </row>
    <row r="192" spans="2:65" s="1" customFormat="1" ht="27" x14ac:dyDescent="0.3">
      <c r="B192" s="41"/>
      <c r="D192" s="193" t="s">
        <v>196</v>
      </c>
      <c r="F192" s="194" t="s">
        <v>1305</v>
      </c>
      <c r="I192" s="195"/>
      <c r="L192" s="41"/>
      <c r="M192" s="196"/>
      <c r="N192" s="42"/>
      <c r="O192" s="42"/>
      <c r="P192" s="42"/>
      <c r="Q192" s="42"/>
      <c r="R192" s="42"/>
      <c r="S192" s="42"/>
      <c r="T192" s="70"/>
      <c r="AT192" s="24" t="s">
        <v>196</v>
      </c>
      <c r="AU192" s="24" t="s">
        <v>24</v>
      </c>
    </row>
    <row r="193" spans="2:65" s="1" customFormat="1" ht="16.5" customHeight="1" x14ac:dyDescent="0.3">
      <c r="B193" s="180"/>
      <c r="C193" s="181" t="s">
        <v>376</v>
      </c>
      <c r="D193" s="181" t="s">
        <v>190</v>
      </c>
      <c r="E193" s="182" t="s">
        <v>927</v>
      </c>
      <c r="F193" s="183" t="s">
        <v>928</v>
      </c>
      <c r="G193" s="184" t="s">
        <v>405</v>
      </c>
      <c r="H193" s="185">
        <v>1</v>
      </c>
      <c r="I193" s="186"/>
      <c r="J193" s="187">
        <f>ROUND(I193*H193,2)</f>
        <v>0</v>
      </c>
      <c r="K193" s="183"/>
      <c r="L193" s="41"/>
      <c r="M193" s="188" t="s">
        <v>5</v>
      </c>
      <c r="N193" s="189" t="s">
        <v>51</v>
      </c>
      <c r="O193" s="42"/>
      <c r="P193" s="190">
        <f>O193*H193</f>
        <v>0</v>
      </c>
      <c r="Q193" s="190">
        <v>0</v>
      </c>
      <c r="R193" s="190">
        <f>Q193*H193</f>
        <v>0</v>
      </c>
      <c r="S193" s="190">
        <v>0</v>
      </c>
      <c r="T193" s="191">
        <f>S193*H193</f>
        <v>0</v>
      </c>
      <c r="AR193" s="24" t="s">
        <v>194</v>
      </c>
      <c r="AT193" s="24" t="s">
        <v>190</v>
      </c>
      <c r="AU193" s="24" t="s">
        <v>24</v>
      </c>
      <c r="AY193" s="24" t="s">
        <v>188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24" t="s">
        <v>25</v>
      </c>
      <c r="BK193" s="192">
        <f>ROUND(I193*H193,2)</f>
        <v>0</v>
      </c>
      <c r="BL193" s="24" t="s">
        <v>194</v>
      </c>
      <c r="BM193" s="24" t="s">
        <v>1318</v>
      </c>
    </row>
    <row r="194" spans="2:65" s="1" customFormat="1" ht="40.5" x14ac:dyDescent="0.3">
      <c r="B194" s="41"/>
      <c r="D194" s="193" t="s">
        <v>196</v>
      </c>
      <c r="F194" s="194" t="s">
        <v>1319</v>
      </c>
      <c r="I194" s="195"/>
      <c r="L194" s="41"/>
      <c r="M194" s="196"/>
      <c r="N194" s="42"/>
      <c r="O194" s="42"/>
      <c r="P194" s="42"/>
      <c r="Q194" s="42"/>
      <c r="R194" s="42"/>
      <c r="S194" s="42"/>
      <c r="T194" s="70"/>
      <c r="AT194" s="24" t="s">
        <v>196</v>
      </c>
      <c r="AU194" s="24" t="s">
        <v>24</v>
      </c>
    </row>
    <row r="195" spans="2:65" s="1" customFormat="1" ht="16.5" customHeight="1" x14ac:dyDescent="0.3">
      <c r="B195" s="180"/>
      <c r="C195" s="213" t="s">
        <v>381</v>
      </c>
      <c r="D195" s="213" t="s">
        <v>292</v>
      </c>
      <c r="E195" s="214" t="s">
        <v>931</v>
      </c>
      <c r="F195" s="215" t="s">
        <v>932</v>
      </c>
      <c r="G195" s="216" t="s">
        <v>405</v>
      </c>
      <c r="H195" s="217">
        <v>1</v>
      </c>
      <c r="I195" s="218"/>
      <c r="J195" s="219">
        <f>ROUND(I195*H195,2)</f>
        <v>0</v>
      </c>
      <c r="K195" s="215"/>
      <c r="L195" s="220"/>
      <c r="M195" s="221" t="s">
        <v>5</v>
      </c>
      <c r="N195" s="222" t="s">
        <v>51</v>
      </c>
      <c r="O195" s="42"/>
      <c r="P195" s="190">
        <f>O195*H195</f>
        <v>0</v>
      </c>
      <c r="Q195" s="190">
        <v>0</v>
      </c>
      <c r="R195" s="190">
        <f>Q195*H195</f>
        <v>0</v>
      </c>
      <c r="S195" s="190">
        <v>0</v>
      </c>
      <c r="T195" s="191">
        <f>S195*H195</f>
        <v>0</v>
      </c>
      <c r="AR195" s="24" t="s">
        <v>236</v>
      </c>
      <c r="AT195" s="24" t="s">
        <v>292</v>
      </c>
      <c r="AU195" s="24" t="s">
        <v>24</v>
      </c>
      <c r="AY195" s="24" t="s">
        <v>188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24" t="s">
        <v>25</v>
      </c>
      <c r="BK195" s="192">
        <f>ROUND(I195*H195,2)</f>
        <v>0</v>
      </c>
      <c r="BL195" s="24" t="s">
        <v>194</v>
      </c>
      <c r="BM195" s="24" t="s">
        <v>1320</v>
      </c>
    </row>
    <row r="196" spans="2:65" s="1" customFormat="1" ht="40.5" x14ac:dyDescent="0.3">
      <c r="B196" s="41"/>
      <c r="D196" s="193" t="s">
        <v>196</v>
      </c>
      <c r="F196" s="194" t="s">
        <v>1319</v>
      </c>
      <c r="I196" s="195"/>
      <c r="L196" s="41"/>
      <c r="M196" s="196"/>
      <c r="N196" s="42"/>
      <c r="O196" s="42"/>
      <c r="P196" s="42"/>
      <c r="Q196" s="42"/>
      <c r="R196" s="42"/>
      <c r="S196" s="42"/>
      <c r="T196" s="70"/>
      <c r="AT196" s="24" t="s">
        <v>196</v>
      </c>
      <c r="AU196" s="24" t="s">
        <v>24</v>
      </c>
    </row>
    <row r="197" spans="2:65" s="1" customFormat="1" ht="16.5" customHeight="1" x14ac:dyDescent="0.3">
      <c r="B197" s="180"/>
      <c r="C197" s="213" t="s">
        <v>386</v>
      </c>
      <c r="D197" s="213" t="s">
        <v>292</v>
      </c>
      <c r="E197" s="214" t="s">
        <v>934</v>
      </c>
      <c r="F197" s="215" t="s">
        <v>935</v>
      </c>
      <c r="G197" s="216" t="s">
        <v>405</v>
      </c>
      <c r="H197" s="217">
        <v>1</v>
      </c>
      <c r="I197" s="218"/>
      <c r="J197" s="219">
        <f>ROUND(I197*H197,2)</f>
        <v>0</v>
      </c>
      <c r="K197" s="215"/>
      <c r="L197" s="220"/>
      <c r="M197" s="221" t="s">
        <v>5</v>
      </c>
      <c r="N197" s="222" t="s">
        <v>51</v>
      </c>
      <c r="O197" s="42"/>
      <c r="P197" s="190">
        <f>O197*H197</f>
        <v>0</v>
      </c>
      <c r="Q197" s="190">
        <v>0</v>
      </c>
      <c r="R197" s="190">
        <f>Q197*H197</f>
        <v>0</v>
      </c>
      <c r="S197" s="190">
        <v>0</v>
      </c>
      <c r="T197" s="191">
        <f>S197*H197</f>
        <v>0</v>
      </c>
      <c r="AR197" s="24" t="s">
        <v>236</v>
      </c>
      <c r="AT197" s="24" t="s">
        <v>292</v>
      </c>
      <c r="AU197" s="24" t="s">
        <v>24</v>
      </c>
      <c r="AY197" s="24" t="s">
        <v>188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24" t="s">
        <v>25</v>
      </c>
      <c r="BK197" s="192">
        <f>ROUND(I197*H197,2)</f>
        <v>0</v>
      </c>
      <c r="BL197" s="24" t="s">
        <v>194</v>
      </c>
      <c r="BM197" s="24" t="s">
        <v>1321</v>
      </c>
    </row>
    <row r="198" spans="2:65" s="1" customFormat="1" ht="40.5" x14ac:dyDescent="0.3">
      <c r="B198" s="41"/>
      <c r="D198" s="193" t="s">
        <v>196</v>
      </c>
      <c r="F198" s="194" t="s">
        <v>1319</v>
      </c>
      <c r="I198" s="195"/>
      <c r="L198" s="41"/>
      <c r="M198" s="196"/>
      <c r="N198" s="42"/>
      <c r="O198" s="42"/>
      <c r="P198" s="42"/>
      <c r="Q198" s="42"/>
      <c r="R198" s="42"/>
      <c r="S198" s="42"/>
      <c r="T198" s="70"/>
      <c r="AT198" s="24" t="s">
        <v>196</v>
      </c>
      <c r="AU198" s="24" t="s">
        <v>24</v>
      </c>
    </row>
    <row r="199" spans="2:65" s="1" customFormat="1" ht="16.5" customHeight="1" x14ac:dyDescent="0.3">
      <c r="B199" s="180"/>
      <c r="C199" s="213" t="s">
        <v>391</v>
      </c>
      <c r="D199" s="213" t="s">
        <v>292</v>
      </c>
      <c r="E199" s="214" t="s">
        <v>940</v>
      </c>
      <c r="F199" s="215" t="s">
        <v>941</v>
      </c>
      <c r="G199" s="216" t="s">
        <v>405</v>
      </c>
      <c r="H199" s="217">
        <v>1</v>
      </c>
      <c r="I199" s="218"/>
      <c r="J199" s="219">
        <f>ROUND(I199*H199,2)</f>
        <v>0</v>
      </c>
      <c r="K199" s="215"/>
      <c r="L199" s="220"/>
      <c r="M199" s="221" t="s">
        <v>5</v>
      </c>
      <c r="N199" s="222" t="s">
        <v>51</v>
      </c>
      <c r="O199" s="42"/>
      <c r="P199" s="190">
        <f>O199*H199</f>
        <v>0</v>
      </c>
      <c r="Q199" s="190">
        <v>0</v>
      </c>
      <c r="R199" s="190">
        <f>Q199*H199</f>
        <v>0</v>
      </c>
      <c r="S199" s="190">
        <v>0</v>
      </c>
      <c r="T199" s="191">
        <f>S199*H199</f>
        <v>0</v>
      </c>
      <c r="AR199" s="24" t="s">
        <v>236</v>
      </c>
      <c r="AT199" s="24" t="s">
        <v>292</v>
      </c>
      <c r="AU199" s="24" t="s">
        <v>24</v>
      </c>
      <c r="AY199" s="24" t="s">
        <v>188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24" t="s">
        <v>25</v>
      </c>
      <c r="BK199" s="192">
        <f>ROUND(I199*H199,2)</f>
        <v>0</v>
      </c>
      <c r="BL199" s="24" t="s">
        <v>194</v>
      </c>
      <c r="BM199" s="24" t="s">
        <v>1322</v>
      </c>
    </row>
    <row r="200" spans="2:65" s="1" customFormat="1" ht="40.5" x14ac:dyDescent="0.3">
      <c r="B200" s="41"/>
      <c r="D200" s="193" t="s">
        <v>196</v>
      </c>
      <c r="F200" s="194" t="s">
        <v>1319</v>
      </c>
      <c r="I200" s="195"/>
      <c r="L200" s="41"/>
      <c r="M200" s="196"/>
      <c r="N200" s="42"/>
      <c r="O200" s="42"/>
      <c r="P200" s="42"/>
      <c r="Q200" s="42"/>
      <c r="R200" s="42"/>
      <c r="S200" s="42"/>
      <c r="T200" s="70"/>
      <c r="AT200" s="24" t="s">
        <v>196</v>
      </c>
      <c r="AU200" s="24" t="s">
        <v>24</v>
      </c>
    </row>
    <row r="201" spans="2:65" s="1" customFormat="1" ht="16.5" customHeight="1" x14ac:dyDescent="0.3">
      <c r="B201" s="180"/>
      <c r="C201" s="181" t="s">
        <v>396</v>
      </c>
      <c r="D201" s="181" t="s">
        <v>190</v>
      </c>
      <c r="E201" s="182" t="s">
        <v>441</v>
      </c>
      <c r="F201" s="183" t="s">
        <v>944</v>
      </c>
      <c r="G201" s="184" t="s">
        <v>405</v>
      </c>
      <c r="H201" s="185">
        <v>1</v>
      </c>
      <c r="I201" s="186"/>
      <c r="J201" s="187">
        <f>ROUND(I201*H201,2)</f>
        <v>0</v>
      </c>
      <c r="K201" s="183"/>
      <c r="L201" s="41"/>
      <c r="M201" s="188" t="s">
        <v>5</v>
      </c>
      <c r="N201" s="189" t="s">
        <v>51</v>
      </c>
      <c r="O201" s="42"/>
      <c r="P201" s="190">
        <f>O201*H201</f>
        <v>0</v>
      </c>
      <c r="Q201" s="190">
        <v>7.0200000000000002E-3</v>
      </c>
      <c r="R201" s="190">
        <f>Q201*H201</f>
        <v>7.0200000000000002E-3</v>
      </c>
      <c r="S201" s="190">
        <v>0</v>
      </c>
      <c r="T201" s="191">
        <f>S201*H201</f>
        <v>0</v>
      </c>
      <c r="AR201" s="24" t="s">
        <v>194</v>
      </c>
      <c r="AT201" s="24" t="s">
        <v>190</v>
      </c>
      <c r="AU201" s="24" t="s">
        <v>24</v>
      </c>
      <c r="AY201" s="24" t="s">
        <v>188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24" t="s">
        <v>25</v>
      </c>
      <c r="BK201" s="192">
        <f>ROUND(I201*H201,2)</f>
        <v>0</v>
      </c>
      <c r="BL201" s="24" t="s">
        <v>194</v>
      </c>
      <c r="BM201" s="24" t="s">
        <v>1323</v>
      </c>
    </row>
    <row r="202" spans="2:65" s="1" customFormat="1" ht="40.5" x14ac:dyDescent="0.3">
      <c r="B202" s="41"/>
      <c r="D202" s="193" t="s">
        <v>196</v>
      </c>
      <c r="F202" s="194" t="s">
        <v>1319</v>
      </c>
      <c r="I202" s="195"/>
      <c r="L202" s="41"/>
      <c r="M202" s="196"/>
      <c r="N202" s="42"/>
      <c r="O202" s="42"/>
      <c r="P202" s="42"/>
      <c r="Q202" s="42"/>
      <c r="R202" s="42"/>
      <c r="S202" s="42"/>
      <c r="T202" s="70"/>
      <c r="AT202" s="24" t="s">
        <v>196</v>
      </c>
      <c r="AU202" s="24" t="s">
        <v>24</v>
      </c>
    </row>
    <row r="203" spans="2:65" s="1" customFormat="1" ht="16.5" customHeight="1" x14ac:dyDescent="0.3">
      <c r="B203" s="180"/>
      <c r="C203" s="213" t="s">
        <v>402</v>
      </c>
      <c r="D203" s="213" t="s">
        <v>292</v>
      </c>
      <c r="E203" s="214" t="s">
        <v>1087</v>
      </c>
      <c r="F203" s="215" t="s">
        <v>1088</v>
      </c>
      <c r="G203" s="216" t="s">
        <v>405</v>
      </c>
      <c r="H203" s="217">
        <v>1</v>
      </c>
      <c r="I203" s="218"/>
      <c r="J203" s="219">
        <f>ROUND(I203*H203,2)</f>
        <v>0</v>
      </c>
      <c r="K203" s="215"/>
      <c r="L203" s="220"/>
      <c r="M203" s="221" t="s">
        <v>5</v>
      </c>
      <c r="N203" s="222" t="s">
        <v>51</v>
      </c>
      <c r="O203" s="42"/>
      <c r="P203" s="190">
        <f>O203*H203</f>
        <v>0</v>
      </c>
      <c r="Q203" s="190">
        <v>0.08</v>
      </c>
      <c r="R203" s="190">
        <f>Q203*H203</f>
        <v>0.08</v>
      </c>
      <c r="S203" s="190">
        <v>0</v>
      </c>
      <c r="T203" s="191">
        <f>S203*H203</f>
        <v>0</v>
      </c>
      <c r="AR203" s="24" t="s">
        <v>236</v>
      </c>
      <c r="AT203" s="24" t="s">
        <v>292</v>
      </c>
      <c r="AU203" s="24" t="s">
        <v>24</v>
      </c>
      <c r="AY203" s="24" t="s">
        <v>188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24" t="s">
        <v>25</v>
      </c>
      <c r="BK203" s="192">
        <f>ROUND(I203*H203,2)</f>
        <v>0</v>
      </c>
      <c r="BL203" s="24" t="s">
        <v>194</v>
      </c>
      <c r="BM203" s="24" t="s">
        <v>1324</v>
      </c>
    </row>
    <row r="204" spans="2:65" s="1" customFormat="1" ht="40.5" x14ac:dyDescent="0.3">
      <c r="B204" s="41"/>
      <c r="D204" s="193" t="s">
        <v>196</v>
      </c>
      <c r="F204" s="194" t="s">
        <v>1319</v>
      </c>
      <c r="I204" s="195"/>
      <c r="L204" s="41"/>
      <c r="M204" s="196"/>
      <c r="N204" s="42"/>
      <c r="O204" s="42"/>
      <c r="P204" s="42"/>
      <c r="Q204" s="42"/>
      <c r="R204" s="42"/>
      <c r="S204" s="42"/>
      <c r="T204" s="70"/>
      <c r="AT204" s="24" t="s">
        <v>196</v>
      </c>
      <c r="AU204" s="24" t="s">
        <v>24</v>
      </c>
    </row>
    <row r="205" spans="2:65" s="11" customFormat="1" ht="29.85" customHeight="1" x14ac:dyDescent="0.3">
      <c r="B205" s="167"/>
      <c r="D205" s="168" t="s">
        <v>79</v>
      </c>
      <c r="E205" s="178" t="s">
        <v>241</v>
      </c>
      <c r="F205" s="178" t="s">
        <v>462</v>
      </c>
      <c r="I205" s="170"/>
      <c r="J205" s="179">
        <f>BK205</f>
        <v>0</v>
      </c>
      <c r="L205" s="167"/>
      <c r="M205" s="172"/>
      <c r="N205" s="173"/>
      <c r="O205" s="173"/>
      <c r="P205" s="174">
        <f>P206+SUM(P207:P213)</f>
        <v>0</v>
      </c>
      <c r="Q205" s="173"/>
      <c r="R205" s="174">
        <f>R206+SUM(R207:R213)</f>
        <v>0</v>
      </c>
      <c r="S205" s="173"/>
      <c r="T205" s="175">
        <f>T206+SUM(T207:T213)</f>
        <v>0</v>
      </c>
      <c r="AR205" s="168" t="s">
        <v>25</v>
      </c>
      <c r="AT205" s="176" t="s">
        <v>79</v>
      </c>
      <c r="AU205" s="176" t="s">
        <v>25</v>
      </c>
      <c r="AY205" s="168" t="s">
        <v>188</v>
      </c>
      <c r="BK205" s="177">
        <f>BK206+SUM(BK207:BK213)</f>
        <v>0</v>
      </c>
    </row>
    <row r="206" spans="2:65" s="1" customFormat="1" ht="16.5" customHeight="1" x14ac:dyDescent="0.3">
      <c r="B206" s="180"/>
      <c r="C206" s="181" t="s">
        <v>408</v>
      </c>
      <c r="D206" s="181" t="s">
        <v>190</v>
      </c>
      <c r="E206" s="182" t="s">
        <v>1102</v>
      </c>
      <c r="F206" s="183" t="s">
        <v>1103</v>
      </c>
      <c r="G206" s="184" t="s">
        <v>372</v>
      </c>
      <c r="H206" s="185">
        <v>1.1000000000000001</v>
      </c>
      <c r="I206" s="186"/>
      <c r="J206" s="187">
        <f>ROUND(I206*H206,2)</f>
        <v>0</v>
      </c>
      <c r="K206" s="183"/>
      <c r="L206" s="41"/>
      <c r="M206" s="188" t="s">
        <v>5</v>
      </c>
      <c r="N206" s="189" t="s">
        <v>51</v>
      </c>
      <c r="O206" s="42"/>
      <c r="P206" s="190">
        <f>O206*H206</f>
        <v>0</v>
      </c>
      <c r="Q206" s="190">
        <v>0</v>
      </c>
      <c r="R206" s="190">
        <f>Q206*H206</f>
        <v>0</v>
      </c>
      <c r="S206" s="190">
        <v>0</v>
      </c>
      <c r="T206" s="191">
        <f>S206*H206</f>
        <v>0</v>
      </c>
      <c r="AR206" s="24" t="s">
        <v>194</v>
      </c>
      <c r="AT206" s="24" t="s">
        <v>190</v>
      </c>
      <c r="AU206" s="24" t="s">
        <v>24</v>
      </c>
      <c r="AY206" s="24" t="s">
        <v>188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24" t="s">
        <v>25</v>
      </c>
      <c r="BK206" s="192">
        <f>ROUND(I206*H206,2)</f>
        <v>0</v>
      </c>
      <c r="BL206" s="24" t="s">
        <v>194</v>
      </c>
      <c r="BM206" s="24" t="s">
        <v>1104</v>
      </c>
    </row>
    <row r="207" spans="2:65" s="1" customFormat="1" ht="27" x14ac:dyDescent="0.3">
      <c r="B207" s="41"/>
      <c r="D207" s="193" t="s">
        <v>196</v>
      </c>
      <c r="F207" s="194" t="s">
        <v>1325</v>
      </c>
      <c r="I207" s="195"/>
      <c r="L207" s="41"/>
      <c r="M207" s="196"/>
      <c r="N207" s="42"/>
      <c r="O207" s="42"/>
      <c r="P207" s="42"/>
      <c r="Q207" s="42"/>
      <c r="R207" s="42"/>
      <c r="S207" s="42"/>
      <c r="T207" s="70"/>
      <c r="AT207" s="24" t="s">
        <v>196</v>
      </c>
      <c r="AU207" s="24" t="s">
        <v>24</v>
      </c>
    </row>
    <row r="208" spans="2:65" s="12" customFormat="1" x14ac:dyDescent="0.3">
      <c r="B208" s="197"/>
      <c r="D208" s="193" t="s">
        <v>198</v>
      </c>
      <c r="E208" s="198" t="s">
        <v>5</v>
      </c>
      <c r="F208" s="199" t="s">
        <v>1292</v>
      </c>
      <c r="H208" s="200">
        <v>1</v>
      </c>
      <c r="I208" s="201"/>
      <c r="L208" s="197"/>
      <c r="M208" s="202"/>
      <c r="N208" s="203"/>
      <c r="O208" s="203"/>
      <c r="P208" s="203"/>
      <c r="Q208" s="203"/>
      <c r="R208" s="203"/>
      <c r="S208" s="203"/>
      <c r="T208" s="204"/>
      <c r="AT208" s="198" t="s">
        <v>198</v>
      </c>
      <c r="AU208" s="198" t="s">
        <v>24</v>
      </c>
      <c r="AV208" s="12" t="s">
        <v>24</v>
      </c>
      <c r="AW208" s="12" t="s">
        <v>44</v>
      </c>
      <c r="AX208" s="12" t="s">
        <v>25</v>
      </c>
      <c r="AY208" s="198" t="s">
        <v>188</v>
      </c>
    </row>
    <row r="209" spans="2:65" s="12" customFormat="1" x14ac:dyDescent="0.3">
      <c r="B209" s="197"/>
      <c r="D209" s="193" t="s">
        <v>198</v>
      </c>
      <c r="F209" s="199" t="s">
        <v>1293</v>
      </c>
      <c r="H209" s="200">
        <v>1.1000000000000001</v>
      </c>
      <c r="I209" s="201"/>
      <c r="L209" s="197"/>
      <c r="M209" s="202"/>
      <c r="N209" s="203"/>
      <c r="O209" s="203"/>
      <c r="P209" s="203"/>
      <c r="Q209" s="203"/>
      <c r="R209" s="203"/>
      <c r="S209" s="203"/>
      <c r="T209" s="204"/>
      <c r="AT209" s="198" t="s">
        <v>198</v>
      </c>
      <c r="AU209" s="198" t="s">
        <v>24</v>
      </c>
      <c r="AV209" s="12" t="s">
        <v>24</v>
      </c>
      <c r="AW209" s="12" t="s">
        <v>6</v>
      </c>
      <c r="AX209" s="12" t="s">
        <v>25</v>
      </c>
      <c r="AY209" s="198" t="s">
        <v>188</v>
      </c>
    </row>
    <row r="210" spans="2:65" s="1" customFormat="1" ht="16.5" customHeight="1" x14ac:dyDescent="0.3">
      <c r="B210" s="180"/>
      <c r="C210" s="181" t="s">
        <v>412</v>
      </c>
      <c r="D210" s="181" t="s">
        <v>190</v>
      </c>
      <c r="E210" s="182" t="s">
        <v>483</v>
      </c>
      <c r="F210" s="183" t="s">
        <v>484</v>
      </c>
      <c r="G210" s="184" t="s">
        <v>372</v>
      </c>
      <c r="H210" s="185">
        <v>8.5150000000000006</v>
      </c>
      <c r="I210" s="186"/>
      <c r="J210" s="187">
        <f>ROUND(I210*H210,2)</f>
        <v>0</v>
      </c>
      <c r="K210" s="183"/>
      <c r="L210" s="41"/>
      <c r="M210" s="188" t="s">
        <v>5</v>
      </c>
      <c r="N210" s="189" t="s">
        <v>51</v>
      </c>
      <c r="O210" s="42"/>
      <c r="P210" s="190">
        <f>O210*H210</f>
        <v>0</v>
      </c>
      <c r="Q210" s="190">
        <v>0</v>
      </c>
      <c r="R210" s="190">
        <f>Q210*H210</f>
        <v>0</v>
      </c>
      <c r="S210" s="190">
        <v>0</v>
      </c>
      <c r="T210" s="191">
        <f>S210*H210</f>
        <v>0</v>
      </c>
      <c r="AR210" s="24" t="s">
        <v>194</v>
      </c>
      <c r="AT210" s="24" t="s">
        <v>190</v>
      </c>
      <c r="AU210" s="24" t="s">
        <v>24</v>
      </c>
      <c r="AY210" s="24" t="s">
        <v>188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24" t="s">
        <v>25</v>
      </c>
      <c r="BK210" s="192">
        <f>ROUND(I210*H210,2)</f>
        <v>0</v>
      </c>
      <c r="BL210" s="24" t="s">
        <v>194</v>
      </c>
      <c r="BM210" s="24" t="s">
        <v>485</v>
      </c>
    </row>
    <row r="211" spans="2:65" s="1" customFormat="1" ht="27" x14ac:dyDescent="0.3">
      <c r="B211" s="41"/>
      <c r="D211" s="193" t="s">
        <v>196</v>
      </c>
      <c r="F211" s="194" t="s">
        <v>1325</v>
      </c>
      <c r="I211" s="195"/>
      <c r="L211" s="41"/>
      <c r="M211" s="196"/>
      <c r="N211" s="42"/>
      <c r="O211" s="42"/>
      <c r="P211" s="42"/>
      <c r="Q211" s="42"/>
      <c r="R211" s="42"/>
      <c r="S211" s="42"/>
      <c r="T211" s="70"/>
      <c r="AT211" s="24" t="s">
        <v>196</v>
      </c>
      <c r="AU211" s="24" t="s">
        <v>24</v>
      </c>
    </row>
    <row r="212" spans="2:65" s="12" customFormat="1" x14ac:dyDescent="0.3">
      <c r="B212" s="197"/>
      <c r="D212" s="193" t="s">
        <v>198</v>
      </c>
      <c r="E212" s="198" t="s">
        <v>5</v>
      </c>
      <c r="F212" s="199" t="s">
        <v>1315</v>
      </c>
      <c r="H212" s="200">
        <v>8.5150000000000006</v>
      </c>
      <c r="I212" s="201"/>
      <c r="L212" s="197"/>
      <c r="M212" s="202"/>
      <c r="N212" s="203"/>
      <c r="O212" s="203"/>
      <c r="P212" s="203"/>
      <c r="Q212" s="203"/>
      <c r="R212" s="203"/>
      <c r="S212" s="203"/>
      <c r="T212" s="204"/>
      <c r="AT212" s="198" t="s">
        <v>198</v>
      </c>
      <c r="AU212" s="198" t="s">
        <v>24</v>
      </c>
      <c r="AV212" s="12" t="s">
        <v>24</v>
      </c>
      <c r="AW212" s="12" t="s">
        <v>44</v>
      </c>
      <c r="AX212" s="12" t="s">
        <v>25</v>
      </c>
      <c r="AY212" s="198" t="s">
        <v>188</v>
      </c>
    </row>
    <row r="213" spans="2:65" s="11" customFormat="1" ht="22.35" customHeight="1" x14ac:dyDescent="0.3">
      <c r="B213" s="167"/>
      <c r="D213" s="168" t="s">
        <v>79</v>
      </c>
      <c r="E213" s="178" t="s">
        <v>487</v>
      </c>
      <c r="F213" s="178" t="s">
        <v>488</v>
      </c>
      <c r="I213" s="170"/>
      <c r="J213" s="179">
        <f>BK213</f>
        <v>0</v>
      </c>
      <c r="L213" s="167"/>
      <c r="M213" s="172"/>
      <c r="N213" s="173"/>
      <c r="O213" s="173"/>
      <c r="P213" s="174">
        <f>SUM(P214:P226)</f>
        <v>0</v>
      </c>
      <c r="Q213" s="173"/>
      <c r="R213" s="174">
        <f>SUM(R214:R226)</f>
        <v>0</v>
      </c>
      <c r="S213" s="173"/>
      <c r="T213" s="175">
        <f>SUM(T214:T226)</f>
        <v>0</v>
      </c>
      <c r="AR213" s="168" t="s">
        <v>25</v>
      </c>
      <c r="AT213" s="176" t="s">
        <v>79</v>
      </c>
      <c r="AU213" s="176" t="s">
        <v>24</v>
      </c>
      <c r="AY213" s="168" t="s">
        <v>188</v>
      </c>
      <c r="BK213" s="177">
        <f>SUM(BK214:BK226)</f>
        <v>0</v>
      </c>
    </row>
    <row r="214" spans="2:65" s="1" customFormat="1" ht="16.5" customHeight="1" x14ac:dyDescent="0.3">
      <c r="B214" s="180"/>
      <c r="C214" s="181" t="s">
        <v>416</v>
      </c>
      <c r="D214" s="181" t="s">
        <v>190</v>
      </c>
      <c r="E214" s="182" t="s">
        <v>490</v>
      </c>
      <c r="F214" s="183" t="s">
        <v>491</v>
      </c>
      <c r="G214" s="184" t="s">
        <v>283</v>
      </c>
      <c r="H214" s="185">
        <v>2.9249999999999998</v>
      </c>
      <c r="I214" s="186"/>
      <c r="J214" s="187">
        <f>ROUND(I214*H214,2)</f>
        <v>0</v>
      </c>
      <c r="K214" s="183"/>
      <c r="L214" s="41"/>
      <c r="M214" s="188" t="s">
        <v>5</v>
      </c>
      <c r="N214" s="189" t="s">
        <v>51</v>
      </c>
      <c r="O214" s="42"/>
      <c r="P214" s="190">
        <f>O214*H214</f>
        <v>0</v>
      </c>
      <c r="Q214" s="190">
        <v>0</v>
      </c>
      <c r="R214" s="190">
        <f>Q214*H214</f>
        <v>0</v>
      </c>
      <c r="S214" s="190">
        <v>0</v>
      </c>
      <c r="T214" s="191">
        <f>S214*H214</f>
        <v>0</v>
      </c>
      <c r="AR214" s="24" t="s">
        <v>194</v>
      </c>
      <c r="AT214" s="24" t="s">
        <v>190</v>
      </c>
      <c r="AU214" s="24" t="s">
        <v>204</v>
      </c>
      <c r="AY214" s="24" t="s">
        <v>188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24" t="s">
        <v>25</v>
      </c>
      <c r="BK214" s="192">
        <f>ROUND(I214*H214,2)</f>
        <v>0</v>
      </c>
      <c r="BL214" s="24" t="s">
        <v>194</v>
      </c>
      <c r="BM214" s="24" t="s">
        <v>492</v>
      </c>
    </row>
    <row r="215" spans="2:65" s="1" customFormat="1" ht="27" x14ac:dyDescent="0.3">
      <c r="B215" s="41"/>
      <c r="D215" s="193" t="s">
        <v>196</v>
      </c>
      <c r="F215" s="194" t="s">
        <v>1325</v>
      </c>
      <c r="I215" s="195"/>
      <c r="L215" s="41"/>
      <c r="M215" s="196"/>
      <c r="N215" s="42"/>
      <c r="O215" s="42"/>
      <c r="P215" s="42"/>
      <c r="Q215" s="42"/>
      <c r="R215" s="42"/>
      <c r="S215" s="42"/>
      <c r="T215" s="70"/>
      <c r="AT215" s="24" t="s">
        <v>196</v>
      </c>
      <c r="AU215" s="24" t="s">
        <v>204</v>
      </c>
    </row>
    <row r="216" spans="2:65" s="1" customFormat="1" ht="16.5" customHeight="1" x14ac:dyDescent="0.3">
      <c r="B216" s="180"/>
      <c r="C216" s="181" t="s">
        <v>420</v>
      </c>
      <c r="D216" s="181" t="s">
        <v>190</v>
      </c>
      <c r="E216" s="182" t="s">
        <v>494</v>
      </c>
      <c r="F216" s="183" t="s">
        <v>495</v>
      </c>
      <c r="G216" s="184" t="s">
        <v>283</v>
      </c>
      <c r="H216" s="185">
        <v>26.324999999999999</v>
      </c>
      <c r="I216" s="186"/>
      <c r="J216" s="187">
        <f>ROUND(I216*H216,2)</f>
        <v>0</v>
      </c>
      <c r="K216" s="183"/>
      <c r="L216" s="41"/>
      <c r="M216" s="188" t="s">
        <v>5</v>
      </c>
      <c r="N216" s="189" t="s">
        <v>51</v>
      </c>
      <c r="O216" s="42"/>
      <c r="P216" s="190">
        <f>O216*H216</f>
        <v>0</v>
      </c>
      <c r="Q216" s="190">
        <v>0</v>
      </c>
      <c r="R216" s="190">
        <f>Q216*H216</f>
        <v>0</v>
      </c>
      <c r="S216" s="190">
        <v>0</v>
      </c>
      <c r="T216" s="191">
        <f>S216*H216</f>
        <v>0</v>
      </c>
      <c r="AR216" s="24" t="s">
        <v>194</v>
      </c>
      <c r="AT216" s="24" t="s">
        <v>190</v>
      </c>
      <c r="AU216" s="24" t="s">
        <v>204</v>
      </c>
      <c r="AY216" s="24" t="s">
        <v>188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24" t="s">
        <v>25</v>
      </c>
      <c r="BK216" s="192">
        <f>ROUND(I216*H216,2)</f>
        <v>0</v>
      </c>
      <c r="BL216" s="24" t="s">
        <v>194</v>
      </c>
      <c r="BM216" s="24" t="s">
        <v>496</v>
      </c>
    </row>
    <row r="217" spans="2:65" s="1" customFormat="1" ht="27" x14ac:dyDescent="0.3">
      <c r="B217" s="41"/>
      <c r="D217" s="193" t="s">
        <v>196</v>
      </c>
      <c r="F217" s="194" t="s">
        <v>1325</v>
      </c>
      <c r="I217" s="195"/>
      <c r="L217" s="41"/>
      <c r="M217" s="196"/>
      <c r="N217" s="42"/>
      <c r="O217" s="42"/>
      <c r="P217" s="42"/>
      <c r="Q217" s="42"/>
      <c r="R217" s="42"/>
      <c r="S217" s="42"/>
      <c r="T217" s="70"/>
      <c r="AT217" s="24" t="s">
        <v>196</v>
      </c>
      <c r="AU217" s="24" t="s">
        <v>204</v>
      </c>
    </row>
    <row r="218" spans="2:65" s="12" customFormat="1" x14ac:dyDescent="0.3">
      <c r="B218" s="197"/>
      <c r="D218" s="193" t="s">
        <v>198</v>
      </c>
      <c r="F218" s="199" t="s">
        <v>1326</v>
      </c>
      <c r="H218" s="200">
        <v>26.324999999999999</v>
      </c>
      <c r="I218" s="201"/>
      <c r="L218" s="197"/>
      <c r="M218" s="202"/>
      <c r="N218" s="203"/>
      <c r="O218" s="203"/>
      <c r="P218" s="203"/>
      <c r="Q218" s="203"/>
      <c r="R218" s="203"/>
      <c r="S218" s="203"/>
      <c r="T218" s="204"/>
      <c r="AT218" s="198" t="s">
        <v>198</v>
      </c>
      <c r="AU218" s="198" t="s">
        <v>204</v>
      </c>
      <c r="AV218" s="12" t="s">
        <v>24</v>
      </c>
      <c r="AW218" s="12" t="s">
        <v>6</v>
      </c>
      <c r="AX218" s="12" t="s">
        <v>25</v>
      </c>
      <c r="AY218" s="198" t="s">
        <v>188</v>
      </c>
    </row>
    <row r="219" spans="2:65" s="1" customFormat="1" ht="16.5" customHeight="1" x14ac:dyDescent="0.3">
      <c r="B219" s="180"/>
      <c r="C219" s="181" t="s">
        <v>424</v>
      </c>
      <c r="D219" s="181" t="s">
        <v>190</v>
      </c>
      <c r="E219" s="182" t="s">
        <v>499</v>
      </c>
      <c r="F219" s="183" t="s">
        <v>500</v>
      </c>
      <c r="G219" s="184" t="s">
        <v>283</v>
      </c>
      <c r="H219" s="185">
        <v>2.9249999999999998</v>
      </c>
      <c r="I219" s="186"/>
      <c r="J219" s="187">
        <f>ROUND(I219*H219,2)</f>
        <v>0</v>
      </c>
      <c r="K219" s="183"/>
      <c r="L219" s="41"/>
      <c r="M219" s="188" t="s">
        <v>5</v>
      </c>
      <c r="N219" s="189" t="s">
        <v>51</v>
      </c>
      <c r="O219" s="42"/>
      <c r="P219" s="190">
        <f>O219*H219</f>
        <v>0</v>
      </c>
      <c r="Q219" s="190">
        <v>0</v>
      </c>
      <c r="R219" s="190">
        <f>Q219*H219</f>
        <v>0</v>
      </c>
      <c r="S219" s="190">
        <v>0</v>
      </c>
      <c r="T219" s="191">
        <f>S219*H219</f>
        <v>0</v>
      </c>
      <c r="AR219" s="24" t="s">
        <v>194</v>
      </c>
      <c r="AT219" s="24" t="s">
        <v>190</v>
      </c>
      <c r="AU219" s="24" t="s">
        <v>204</v>
      </c>
      <c r="AY219" s="24" t="s">
        <v>188</v>
      </c>
      <c r="BE219" s="192">
        <f>IF(N219="základní",J219,0)</f>
        <v>0</v>
      </c>
      <c r="BF219" s="192">
        <f>IF(N219="snížená",J219,0)</f>
        <v>0</v>
      </c>
      <c r="BG219" s="192">
        <f>IF(N219="zákl. přenesená",J219,0)</f>
        <v>0</v>
      </c>
      <c r="BH219" s="192">
        <f>IF(N219="sníž. přenesená",J219,0)</f>
        <v>0</v>
      </c>
      <c r="BI219" s="192">
        <f>IF(N219="nulová",J219,0)</f>
        <v>0</v>
      </c>
      <c r="BJ219" s="24" t="s">
        <v>25</v>
      </c>
      <c r="BK219" s="192">
        <f>ROUND(I219*H219,2)</f>
        <v>0</v>
      </c>
      <c r="BL219" s="24" t="s">
        <v>194</v>
      </c>
      <c r="BM219" s="24" t="s">
        <v>501</v>
      </c>
    </row>
    <row r="220" spans="2:65" s="1" customFormat="1" ht="27" x14ac:dyDescent="0.3">
      <c r="B220" s="41"/>
      <c r="D220" s="193" t="s">
        <v>196</v>
      </c>
      <c r="F220" s="194" t="s">
        <v>1325</v>
      </c>
      <c r="I220" s="195"/>
      <c r="L220" s="41"/>
      <c r="M220" s="196"/>
      <c r="N220" s="42"/>
      <c r="O220" s="42"/>
      <c r="P220" s="42"/>
      <c r="Q220" s="42"/>
      <c r="R220" s="42"/>
      <c r="S220" s="42"/>
      <c r="T220" s="70"/>
      <c r="AT220" s="24" t="s">
        <v>196</v>
      </c>
      <c r="AU220" s="24" t="s">
        <v>204</v>
      </c>
    </row>
    <row r="221" spans="2:65" s="1" customFormat="1" ht="16.5" customHeight="1" x14ac:dyDescent="0.3">
      <c r="B221" s="180"/>
      <c r="C221" s="181" t="s">
        <v>428</v>
      </c>
      <c r="D221" s="181" t="s">
        <v>190</v>
      </c>
      <c r="E221" s="182" t="s">
        <v>503</v>
      </c>
      <c r="F221" s="183" t="s">
        <v>504</v>
      </c>
      <c r="G221" s="184" t="s">
        <v>283</v>
      </c>
      <c r="H221" s="185">
        <v>0.59</v>
      </c>
      <c r="I221" s="186"/>
      <c r="J221" s="187">
        <f>ROUND(I221*H221,2)</f>
        <v>0</v>
      </c>
      <c r="K221" s="183"/>
      <c r="L221" s="41"/>
      <c r="M221" s="188" t="s">
        <v>5</v>
      </c>
      <c r="N221" s="189" t="s">
        <v>51</v>
      </c>
      <c r="O221" s="42"/>
      <c r="P221" s="190">
        <f>O221*H221</f>
        <v>0</v>
      </c>
      <c r="Q221" s="190">
        <v>0</v>
      </c>
      <c r="R221" s="190">
        <f>Q221*H221</f>
        <v>0</v>
      </c>
      <c r="S221" s="190">
        <v>0</v>
      </c>
      <c r="T221" s="191">
        <f>S221*H221</f>
        <v>0</v>
      </c>
      <c r="AR221" s="24" t="s">
        <v>194</v>
      </c>
      <c r="AT221" s="24" t="s">
        <v>190</v>
      </c>
      <c r="AU221" s="24" t="s">
        <v>204</v>
      </c>
      <c r="AY221" s="24" t="s">
        <v>188</v>
      </c>
      <c r="BE221" s="192">
        <f>IF(N221="základní",J221,0)</f>
        <v>0</v>
      </c>
      <c r="BF221" s="192">
        <f>IF(N221="snížená",J221,0)</f>
        <v>0</v>
      </c>
      <c r="BG221" s="192">
        <f>IF(N221="zákl. přenesená",J221,0)</f>
        <v>0</v>
      </c>
      <c r="BH221" s="192">
        <f>IF(N221="sníž. přenesená",J221,0)</f>
        <v>0</v>
      </c>
      <c r="BI221" s="192">
        <f>IF(N221="nulová",J221,0)</f>
        <v>0</v>
      </c>
      <c r="BJ221" s="24" t="s">
        <v>25</v>
      </c>
      <c r="BK221" s="192">
        <f>ROUND(I221*H221,2)</f>
        <v>0</v>
      </c>
      <c r="BL221" s="24" t="s">
        <v>194</v>
      </c>
      <c r="BM221" s="24" t="s">
        <v>505</v>
      </c>
    </row>
    <row r="222" spans="2:65" s="1" customFormat="1" ht="27" x14ac:dyDescent="0.3">
      <c r="B222" s="41"/>
      <c r="D222" s="193" t="s">
        <v>196</v>
      </c>
      <c r="F222" s="194" t="s">
        <v>1325</v>
      </c>
      <c r="I222" s="195"/>
      <c r="L222" s="41"/>
      <c r="M222" s="196"/>
      <c r="N222" s="42"/>
      <c r="O222" s="42"/>
      <c r="P222" s="42"/>
      <c r="Q222" s="42"/>
      <c r="R222" s="42"/>
      <c r="S222" s="42"/>
      <c r="T222" s="70"/>
      <c r="AT222" s="24" t="s">
        <v>196</v>
      </c>
      <c r="AU222" s="24" t="s">
        <v>204</v>
      </c>
    </row>
    <row r="223" spans="2:65" s="1" customFormat="1" ht="16.5" customHeight="1" x14ac:dyDescent="0.3">
      <c r="B223" s="180"/>
      <c r="C223" s="181" t="s">
        <v>432</v>
      </c>
      <c r="D223" s="181" t="s">
        <v>190</v>
      </c>
      <c r="E223" s="182" t="s">
        <v>508</v>
      </c>
      <c r="F223" s="183" t="s">
        <v>509</v>
      </c>
      <c r="G223" s="184" t="s">
        <v>283</v>
      </c>
      <c r="H223" s="185">
        <v>1.8240000000000001</v>
      </c>
      <c r="I223" s="186"/>
      <c r="J223" s="187">
        <f>ROUND(I223*H223,2)</f>
        <v>0</v>
      </c>
      <c r="K223" s="183"/>
      <c r="L223" s="41"/>
      <c r="M223" s="188" t="s">
        <v>5</v>
      </c>
      <c r="N223" s="189" t="s">
        <v>51</v>
      </c>
      <c r="O223" s="42"/>
      <c r="P223" s="190">
        <f>O223*H223</f>
        <v>0</v>
      </c>
      <c r="Q223" s="190">
        <v>0</v>
      </c>
      <c r="R223" s="190">
        <f>Q223*H223</f>
        <v>0</v>
      </c>
      <c r="S223" s="190">
        <v>0</v>
      </c>
      <c r="T223" s="191">
        <f>S223*H223</f>
        <v>0</v>
      </c>
      <c r="AR223" s="24" t="s">
        <v>194</v>
      </c>
      <c r="AT223" s="24" t="s">
        <v>190</v>
      </c>
      <c r="AU223" s="24" t="s">
        <v>204</v>
      </c>
      <c r="AY223" s="24" t="s">
        <v>188</v>
      </c>
      <c r="BE223" s="192">
        <f>IF(N223="základní",J223,0)</f>
        <v>0</v>
      </c>
      <c r="BF223" s="192">
        <f>IF(N223="snížená",J223,0)</f>
        <v>0</v>
      </c>
      <c r="BG223" s="192">
        <f>IF(N223="zákl. přenesená",J223,0)</f>
        <v>0</v>
      </c>
      <c r="BH223" s="192">
        <f>IF(N223="sníž. přenesená",J223,0)</f>
        <v>0</v>
      </c>
      <c r="BI223" s="192">
        <f>IF(N223="nulová",J223,0)</f>
        <v>0</v>
      </c>
      <c r="BJ223" s="24" t="s">
        <v>25</v>
      </c>
      <c r="BK223" s="192">
        <f>ROUND(I223*H223,2)</f>
        <v>0</v>
      </c>
      <c r="BL223" s="24" t="s">
        <v>194</v>
      </c>
      <c r="BM223" s="24" t="s">
        <v>510</v>
      </c>
    </row>
    <row r="224" spans="2:65" s="1" customFormat="1" ht="27" x14ac:dyDescent="0.3">
      <c r="B224" s="41"/>
      <c r="D224" s="193" t="s">
        <v>196</v>
      </c>
      <c r="F224" s="194" t="s">
        <v>1325</v>
      </c>
      <c r="I224" s="195"/>
      <c r="L224" s="41"/>
      <c r="M224" s="196"/>
      <c r="N224" s="42"/>
      <c r="O224" s="42"/>
      <c r="P224" s="42"/>
      <c r="Q224" s="42"/>
      <c r="R224" s="42"/>
      <c r="S224" s="42"/>
      <c r="T224" s="70"/>
      <c r="AT224" s="24" t="s">
        <v>196</v>
      </c>
      <c r="AU224" s="24" t="s">
        <v>204</v>
      </c>
    </row>
    <row r="225" spans="2:65" s="1" customFormat="1" ht="16.5" customHeight="1" x14ac:dyDescent="0.3">
      <c r="B225" s="180"/>
      <c r="C225" s="181" t="s">
        <v>436</v>
      </c>
      <c r="D225" s="181" t="s">
        <v>190</v>
      </c>
      <c r="E225" s="182" t="s">
        <v>513</v>
      </c>
      <c r="F225" s="183" t="s">
        <v>514</v>
      </c>
      <c r="G225" s="184" t="s">
        <v>283</v>
      </c>
      <c r="H225" s="185">
        <v>16.131</v>
      </c>
      <c r="I225" s="186"/>
      <c r="J225" s="187">
        <f>ROUND(I225*H225,2)</f>
        <v>0</v>
      </c>
      <c r="K225" s="183"/>
      <c r="L225" s="41"/>
      <c r="M225" s="188" t="s">
        <v>5</v>
      </c>
      <c r="N225" s="189" t="s">
        <v>51</v>
      </c>
      <c r="O225" s="42"/>
      <c r="P225" s="190">
        <f>O225*H225</f>
        <v>0</v>
      </c>
      <c r="Q225" s="190">
        <v>0</v>
      </c>
      <c r="R225" s="190">
        <f>Q225*H225</f>
        <v>0</v>
      </c>
      <c r="S225" s="190">
        <v>0</v>
      </c>
      <c r="T225" s="191">
        <f>S225*H225</f>
        <v>0</v>
      </c>
      <c r="AR225" s="24" t="s">
        <v>194</v>
      </c>
      <c r="AT225" s="24" t="s">
        <v>190</v>
      </c>
      <c r="AU225" s="24" t="s">
        <v>204</v>
      </c>
      <c r="AY225" s="24" t="s">
        <v>188</v>
      </c>
      <c r="BE225" s="192">
        <f>IF(N225="základní",J225,0)</f>
        <v>0</v>
      </c>
      <c r="BF225" s="192">
        <f>IF(N225="snížená",J225,0)</f>
        <v>0</v>
      </c>
      <c r="BG225" s="192">
        <f>IF(N225="zákl. přenesená",J225,0)</f>
        <v>0</v>
      </c>
      <c r="BH225" s="192">
        <f>IF(N225="sníž. přenesená",J225,0)</f>
        <v>0</v>
      </c>
      <c r="BI225" s="192">
        <f>IF(N225="nulová",J225,0)</f>
        <v>0</v>
      </c>
      <c r="BJ225" s="24" t="s">
        <v>25</v>
      </c>
      <c r="BK225" s="192">
        <f>ROUND(I225*H225,2)</f>
        <v>0</v>
      </c>
      <c r="BL225" s="24" t="s">
        <v>194</v>
      </c>
      <c r="BM225" s="24" t="s">
        <v>515</v>
      </c>
    </row>
    <row r="226" spans="2:65" s="1" customFormat="1" ht="27" x14ac:dyDescent="0.3">
      <c r="B226" s="41"/>
      <c r="D226" s="193" t="s">
        <v>196</v>
      </c>
      <c r="F226" s="194" t="s">
        <v>1325</v>
      </c>
      <c r="I226" s="195"/>
      <c r="L226" s="41"/>
      <c r="M226" s="196"/>
      <c r="N226" s="42"/>
      <c r="O226" s="42"/>
      <c r="P226" s="42"/>
      <c r="Q226" s="42"/>
      <c r="R226" s="42"/>
      <c r="S226" s="42"/>
      <c r="T226" s="70"/>
      <c r="AT226" s="24" t="s">
        <v>196</v>
      </c>
      <c r="AU226" s="24" t="s">
        <v>204</v>
      </c>
    </row>
    <row r="227" spans="2:65" s="11" customFormat="1" ht="37.35" customHeight="1" x14ac:dyDescent="0.35">
      <c r="B227" s="167"/>
      <c r="D227" s="168" t="s">
        <v>79</v>
      </c>
      <c r="E227" s="169" t="s">
        <v>292</v>
      </c>
      <c r="F227" s="169" t="s">
        <v>516</v>
      </c>
      <c r="I227" s="170"/>
      <c r="J227" s="171">
        <f>BK227</f>
        <v>0</v>
      </c>
      <c r="L227" s="167"/>
      <c r="M227" s="172"/>
      <c r="N227" s="173"/>
      <c r="O227" s="173"/>
      <c r="P227" s="174">
        <f>P228</f>
        <v>0</v>
      </c>
      <c r="Q227" s="173"/>
      <c r="R227" s="174">
        <f>R228</f>
        <v>0</v>
      </c>
      <c r="S227" s="173"/>
      <c r="T227" s="175">
        <f>T228</f>
        <v>0</v>
      </c>
      <c r="AR227" s="168" t="s">
        <v>204</v>
      </c>
      <c r="AT227" s="176" t="s">
        <v>79</v>
      </c>
      <c r="AU227" s="176" t="s">
        <v>80</v>
      </c>
      <c r="AY227" s="168" t="s">
        <v>188</v>
      </c>
      <c r="BK227" s="177">
        <f>BK228</f>
        <v>0</v>
      </c>
    </row>
    <row r="228" spans="2:65" s="11" customFormat="1" ht="19.899999999999999" customHeight="1" x14ac:dyDescent="0.3">
      <c r="B228" s="167"/>
      <c r="D228" s="168" t="s">
        <v>79</v>
      </c>
      <c r="E228" s="178" t="s">
        <v>517</v>
      </c>
      <c r="F228" s="178" t="s">
        <v>518</v>
      </c>
      <c r="I228" s="170"/>
      <c r="J228" s="179">
        <f>BK228</f>
        <v>0</v>
      </c>
      <c r="L228" s="167"/>
      <c r="M228" s="172"/>
      <c r="N228" s="173"/>
      <c r="O228" s="173"/>
      <c r="P228" s="174">
        <f>SUM(P229:P230)</f>
        <v>0</v>
      </c>
      <c r="Q228" s="173"/>
      <c r="R228" s="174">
        <f>SUM(R229:R230)</f>
        <v>0</v>
      </c>
      <c r="S228" s="173"/>
      <c r="T228" s="175">
        <f>SUM(T229:T230)</f>
        <v>0</v>
      </c>
      <c r="AR228" s="168" t="s">
        <v>204</v>
      </c>
      <c r="AT228" s="176" t="s">
        <v>79</v>
      </c>
      <c r="AU228" s="176" t="s">
        <v>25</v>
      </c>
      <c r="AY228" s="168" t="s">
        <v>188</v>
      </c>
      <c r="BK228" s="177">
        <f>SUM(BK229:BK230)</f>
        <v>0</v>
      </c>
    </row>
    <row r="229" spans="2:65" s="1" customFormat="1" ht="16.5" customHeight="1" x14ac:dyDescent="0.3">
      <c r="B229" s="180"/>
      <c r="C229" s="181" t="s">
        <v>440</v>
      </c>
      <c r="D229" s="181" t="s">
        <v>190</v>
      </c>
      <c r="E229" s="182" t="s">
        <v>872</v>
      </c>
      <c r="F229" s="183" t="s">
        <v>950</v>
      </c>
      <c r="G229" s="184" t="s">
        <v>372</v>
      </c>
      <c r="H229" s="185">
        <v>5.2</v>
      </c>
      <c r="I229" s="186"/>
      <c r="J229" s="187">
        <f>ROUND(I229*H229,2)</f>
        <v>0</v>
      </c>
      <c r="K229" s="183"/>
      <c r="L229" s="41"/>
      <c r="M229" s="188" t="s">
        <v>5</v>
      </c>
      <c r="N229" s="189" t="s">
        <v>51</v>
      </c>
      <c r="O229" s="42"/>
      <c r="P229" s="190">
        <f>O229*H229</f>
        <v>0</v>
      </c>
      <c r="Q229" s="190">
        <v>0</v>
      </c>
      <c r="R229" s="190">
        <f>Q229*H229</f>
        <v>0</v>
      </c>
      <c r="S229" s="190">
        <v>0</v>
      </c>
      <c r="T229" s="191">
        <f>S229*H229</f>
        <v>0</v>
      </c>
      <c r="AR229" s="24" t="s">
        <v>512</v>
      </c>
      <c r="AT229" s="24" t="s">
        <v>190</v>
      </c>
      <c r="AU229" s="24" t="s">
        <v>24</v>
      </c>
      <c r="AY229" s="24" t="s">
        <v>188</v>
      </c>
      <c r="BE229" s="192">
        <f>IF(N229="základní",J229,0)</f>
        <v>0</v>
      </c>
      <c r="BF229" s="192">
        <f>IF(N229="snížená",J229,0)</f>
        <v>0</v>
      </c>
      <c r="BG229" s="192">
        <f>IF(N229="zákl. přenesená",J229,0)</f>
        <v>0</v>
      </c>
      <c r="BH229" s="192">
        <f>IF(N229="sníž. přenesená",J229,0)</f>
        <v>0</v>
      </c>
      <c r="BI229" s="192">
        <f>IF(N229="nulová",J229,0)</f>
        <v>0</v>
      </c>
      <c r="BJ229" s="24" t="s">
        <v>25</v>
      </c>
      <c r="BK229" s="192">
        <f>ROUND(I229*H229,2)</f>
        <v>0</v>
      </c>
      <c r="BL229" s="24" t="s">
        <v>512</v>
      </c>
      <c r="BM229" s="24" t="s">
        <v>874</v>
      </c>
    </row>
    <row r="230" spans="2:65" s="1" customFormat="1" ht="27" x14ac:dyDescent="0.3">
      <c r="B230" s="41"/>
      <c r="D230" s="193" t="s">
        <v>196</v>
      </c>
      <c r="F230" s="194" t="s">
        <v>1325</v>
      </c>
      <c r="I230" s="195"/>
      <c r="L230" s="41"/>
      <c r="M230" s="226"/>
      <c r="N230" s="227"/>
      <c r="O230" s="227"/>
      <c r="P230" s="227"/>
      <c r="Q230" s="227"/>
      <c r="R230" s="227"/>
      <c r="S230" s="227"/>
      <c r="T230" s="228"/>
      <c r="AT230" s="24" t="s">
        <v>196</v>
      </c>
      <c r="AU230" s="24" t="s">
        <v>24</v>
      </c>
    </row>
    <row r="231" spans="2:65" s="1" customFormat="1" ht="6.95" customHeight="1" x14ac:dyDescent="0.3">
      <c r="B231" s="56"/>
      <c r="C231" s="57"/>
      <c r="D231" s="57"/>
      <c r="E231" s="57"/>
      <c r="F231" s="57"/>
      <c r="G231" s="57"/>
      <c r="H231" s="57"/>
      <c r="I231" s="134"/>
      <c r="J231" s="57"/>
      <c r="K231" s="57"/>
      <c r="L231" s="41"/>
    </row>
  </sheetData>
  <autoFilter ref="C90:K230"/>
  <mergeCells count="13">
    <mergeCell ref="E83:H83"/>
    <mergeCell ref="G1:H1"/>
    <mergeCell ref="L2:V2"/>
    <mergeCell ref="E49:H49"/>
    <mergeCell ref="E51:H51"/>
    <mergeCell ref="J55:J56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99"/>
  <sheetViews>
    <sheetView showGridLines="0" workbookViewId="0">
      <pane ySplit="1" topLeftCell="A2" activePane="bottomLeft" state="frozen"/>
      <selection pane="bottomLeft" activeCell="AD402" sqref="AD402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6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21"/>
      <c r="B1" s="107"/>
      <c r="C1" s="107"/>
      <c r="D1" s="108" t="s">
        <v>1</v>
      </c>
      <c r="E1" s="107"/>
      <c r="F1" s="109" t="s">
        <v>147</v>
      </c>
      <c r="G1" s="362" t="s">
        <v>148</v>
      </c>
      <c r="H1" s="362"/>
      <c r="I1" s="110"/>
      <c r="J1" s="109" t="s">
        <v>149</v>
      </c>
      <c r="K1" s="108" t="s">
        <v>150</v>
      </c>
      <c r="L1" s="109" t="s">
        <v>151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 x14ac:dyDescent="0.3">
      <c r="L2" s="357" t="s">
        <v>8</v>
      </c>
      <c r="M2" s="358"/>
      <c r="N2" s="358"/>
      <c r="O2" s="358"/>
      <c r="P2" s="358"/>
      <c r="Q2" s="358"/>
      <c r="R2" s="358"/>
      <c r="S2" s="358"/>
      <c r="T2" s="358"/>
      <c r="U2" s="358"/>
      <c r="V2" s="358"/>
      <c r="AT2" s="24" t="s">
        <v>122</v>
      </c>
    </row>
    <row r="3" spans="1:70" ht="6.95" customHeight="1" x14ac:dyDescent="0.3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24</v>
      </c>
    </row>
    <row r="4" spans="1:70" ht="36.950000000000003" customHeight="1" x14ac:dyDescent="0.3">
      <c r="B4" s="28"/>
      <c r="C4" s="29"/>
      <c r="D4" s="30" t="s">
        <v>152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1:70" ht="6.95" customHeight="1" x14ac:dyDescent="0.3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1:70" ht="15" x14ac:dyDescent="0.3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1:70" ht="16.5" customHeight="1" x14ac:dyDescent="0.3">
      <c r="B7" s="28"/>
      <c r="C7" s="29"/>
      <c r="D7" s="29"/>
      <c r="E7" s="363" t="str">
        <f>'Rekapitulace stavby'!K6</f>
        <v>Rekonstrukce kanalizace ul. Matušinského, Tomicova, Třanovského</v>
      </c>
      <c r="F7" s="369"/>
      <c r="G7" s="369"/>
      <c r="H7" s="369"/>
      <c r="I7" s="112"/>
      <c r="J7" s="29"/>
      <c r="K7" s="31"/>
    </row>
    <row r="8" spans="1:70" ht="15" x14ac:dyDescent="0.3">
      <c r="B8" s="28"/>
      <c r="C8" s="29"/>
      <c r="D8" s="37" t="s">
        <v>153</v>
      </c>
      <c r="E8" s="29"/>
      <c r="F8" s="29"/>
      <c r="G8" s="29"/>
      <c r="H8" s="29"/>
      <c r="I8" s="112"/>
      <c r="J8" s="29"/>
      <c r="K8" s="31"/>
    </row>
    <row r="9" spans="1:70" s="1" customFormat="1" ht="16.5" customHeight="1" x14ac:dyDescent="0.3">
      <c r="B9" s="41"/>
      <c r="C9" s="42"/>
      <c r="D9" s="42"/>
      <c r="E9" s="363" t="s">
        <v>646</v>
      </c>
      <c r="F9" s="364"/>
      <c r="G9" s="364"/>
      <c r="H9" s="364"/>
      <c r="I9" s="113"/>
      <c r="J9" s="42"/>
      <c r="K9" s="45"/>
    </row>
    <row r="10" spans="1:70" s="1" customFormat="1" ht="15" x14ac:dyDescent="0.3">
      <c r="B10" s="41"/>
      <c r="C10" s="42"/>
      <c r="D10" s="37" t="s">
        <v>155</v>
      </c>
      <c r="E10" s="42"/>
      <c r="F10" s="42"/>
      <c r="G10" s="42"/>
      <c r="H10" s="42"/>
      <c r="I10" s="113"/>
      <c r="J10" s="42"/>
      <c r="K10" s="45"/>
    </row>
    <row r="11" spans="1:70" s="1" customFormat="1" ht="36.950000000000003" customHeight="1" x14ac:dyDescent="0.3">
      <c r="B11" s="41"/>
      <c r="C11" s="42"/>
      <c r="D11" s="42"/>
      <c r="E11" s="365" t="s">
        <v>1327</v>
      </c>
      <c r="F11" s="364"/>
      <c r="G11" s="364"/>
      <c r="H11" s="364"/>
      <c r="I11" s="113"/>
      <c r="J11" s="42"/>
      <c r="K11" s="45"/>
    </row>
    <row r="12" spans="1:70" s="1" customFormat="1" x14ac:dyDescent="0.3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1:70" s="1" customFormat="1" ht="14.45" customHeight="1" x14ac:dyDescent="0.3">
      <c r="B13" s="41"/>
      <c r="C13" s="42"/>
      <c r="D13" s="37" t="s">
        <v>22</v>
      </c>
      <c r="E13" s="42"/>
      <c r="F13" s="35" t="s">
        <v>5</v>
      </c>
      <c r="G13" s="42"/>
      <c r="H13" s="42"/>
      <c r="I13" s="114" t="s">
        <v>23</v>
      </c>
      <c r="J13" s="35" t="s">
        <v>24</v>
      </c>
      <c r="K13" s="45"/>
    </row>
    <row r="14" spans="1:70" s="1" customFormat="1" ht="14.45" customHeight="1" x14ac:dyDescent="0.3">
      <c r="B14" s="41"/>
      <c r="C14" s="42"/>
      <c r="D14" s="37" t="s">
        <v>26</v>
      </c>
      <c r="E14" s="42"/>
      <c r="F14" s="35" t="s">
        <v>27</v>
      </c>
      <c r="G14" s="42"/>
      <c r="H14" s="42"/>
      <c r="I14" s="114" t="s">
        <v>28</v>
      </c>
      <c r="J14" s="115" t="str">
        <f>'Rekapitulace stavby'!AN8</f>
        <v>23.11.2012</v>
      </c>
      <c r="K14" s="45"/>
    </row>
    <row r="15" spans="1:70" s="1" customFormat="1" ht="10.9" customHeight="1" x14ac:dyDescent="0.3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1:70" s="1" customFormat="1" ht="14.45" customHeight="1" x14ac:dyDescent="0.3">
      <c r="B16" s="41"/>
      <c r="C16" s="42"/>
      <c r="D16" s="37" t="s">
        <v>32</v>
      </c>
      <c r="E16" s="42"/>
      <c r="F16" s="42"/>
      <c r="G16" s="42"/>
      <c r="H16" s="42"/>
      <c r="I16" s="114" t="s">
        <v>33</v>
      </c>
      <c r="J16" s="35" t="s">
        <v>34</v>
      </c>
      <c r="K16" s="45"/>
    </row>
    <row r="17" spans="2:11" s="1" customFormat="1" ht="18" customHeight="1" x14ac:dyDescent="0.3">
      <c r="B17" s="41"/>
      <c r="C17" s="42"/>
      <c r="D17" s="42"/>
      <c r="E17" s="35" t="s">
        <v>35</v>
      </c>
      <c r="F17" s="42"/>
      <c r="G17" s="42"/>
      <c r="H17" s="42"/>
      <c r="I17" s="114" t="s">
        <v>36</v>
      </c>
      <c r="J17" s="35" t="s">
        <v>37</v>
      </c>
      <c r="K17" s="45"/>
    </row>
    <row r="18" spans="2:11" s="1" customFormat="1" ht="6.95" customHeight="1" x14ac:dyDescent="0.3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 x14ac:dyDescent="0.3">
      <c r="B19" s="41"/>
      <c r="C19" s="42"/>
      <c r="D19" s="37" t="s">
        <v>38</v>
      </c>
      <c r="E19" s="42"/>
      <c r="F19" s="42"/>
      <c r="G19" s="42"/>
      <c r="H19" s="42"/>
      <c r="I19" s="114" t="s">
        <v>33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 x14ac:dyDescent="0.3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36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 x14ac:dyDescent="0.3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 x14ac:dyDescent="0.3">
      <c r="B22" s="41"/>
      <c r="C22" s="42"/>
      <c r="D22" s="37" t="s">
        <v>40</v>
      </c>
      <c r="E22" s="42"/>
      <c r="F22" s="42"/>
      <c r="G22" s="42"/>
      <c r="H22" s="42"/>
      <c r="I22" s="114" t="s">
        <v>33</v>
      </c>
      <c r="J22" s="35" t="s">
        <v>41</v>
      </c>
      <c r="K22" s="45"/>
    </row>
    <row r="23" spans="2:11" s="1" customFormat="1" ht="18" customHeight="1" x14ac:dyDescent="0.3">
      <c r="B23" s="41"/>
      <c r="C23" s="42"/>
      <c r="D23" s="42"/>
      <c r="E23" s="35" t="s">
        <v>42</v>
      </c>
      <c r="F23" s="42"/>
      <c r="G23" s="42"/>
      <c r="H23" s="42"/>
      <c r="I23" s="114" t="s">
        <v>36</v>
      </c>
      <c r="J23" s="35" t="s">
        <v>43</v>
      </c>
      <c r="K23" s="45"/>
    </row>
    <row r="24" spans="2:11" s="1" customFormat="1" ht="6.95" customHeight="1" x14ac:dyDescent="0.3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 x14ac:dyDescent="0.3">
      <c r="B25" s="41"/>
      <c r="C25" s="42"/>
      <c r="D25" s="37" t="s">
        <v>45</v>
      </c>
      <c r="E25" s="42"/>
      <c r="F25" s="42"/>
      <c r="G25" s="42"/>
      <c r="H25" s="42"/>
      <c r="I25" s="113"/>
      <c r="J25" s="42"/>
      <c r="K25" s="45"/>
    </row>
    <row r="26" spans="2:11" s="7" customFormat="1" ht="16.5" customHeight="1" x14ac:dyDescent="0.3">
      <c r="B26" s="116"/>
      <c r="C26" s="117"/>
      <c r="D26" s="117"/>
      <c r="E26" s="327" t="s">
        <v>5</v>
      </c>
      <c r="F26" s="327"/>
      <c r="G26" s="327"/>
      <c r="H26" s="327"/>
      <c r="I26" s="118"/>
      <c r="J26" s="117"/>
      <c r="K26" s="119"/>
    </row>
    <row r="27" spans="2:11" s="1" customFormat="1" ht="6.95" customHeight="1" x14ac:dyDescent="0.3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 x14ac:dyDescent="0.3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 x14ac:dyDescent="0.3">
      <c r="B29" s="41"/>
      <c r="C29" s="42"/>
      <c r="D29" s="122" t="s">
        <v>46</v>
      </c>
      <c r="E29" s="42"/>
      <c r="F29" s="42"/>
      <c r="G29" s="42"/>
      <c r="H29" s="42"/>
      <c r="I29" s="113"/>
      <c r="J29" s="123">
        <f>ROUNDUP(J91,2)</f>
        <v>0</v>
      </c>
      <c r="K29" s="45"/>
    </row>
    <row r="30" spans="2:11" s="1" customFormat="1" ht="6.95" customHeight="1" x14ac:dyDescent="0.3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 x14ac:dyDescent="0.3">
      <c r="B31" s="41"/>
      <c r="C31" s="42"/>
      <c r="D31" s="42"/>
      <c r="E31" s="42"/>
      <c r="F31" s="46" t="s">
        <v>48</v>
      </c>
      <c r="G31" s="42"/>
      <c r="H31" s="42"/>
      <c r="I31" s="124" t="s">
        <v>47</v>
      </c>
      <c r="J31" s="46" t="s">
        <v>49</v>
      </c>
      <c r="K31" s="45"/>
    </row>
    <row r="32" spans="2:11" s="1" customFormat="1" ht="14.45" customHeight="1" x14ac:dyDescent="0.3">
      <c r="B32" s="41"/>
      <c r="C32" s="42"/>
      <c r="D32" s="49" t="s">
        <v>50</v>
      </c>
      <c r="E32" s="49" t="s">
        <v>51</v>
      </c>
      <c r="F32" s="125">
        <f>ROUNDUP(SUM(BE91:BE398), 2)</f>
        <v>0</v>
      </c>
      <c r="G32" s="42"/>
      <c r="H32" s="42"/>
      <c r="I32" s="126">
        <v>0.21</v>
      </c>
      <c r="J32" s="125">
        <f>ROUNDUP(ROUNDUP((SUM(BE91:BE398)), 2)*I32, 1)</f>
        <v>0</v>
      </c>
      <c r="K32" s="45"/>
    </row>
    <row r="33" spans="2:11" s="1" customFormat="1" ht="14.45" customHeight="1" x14ac:dyDescent="0.3">
      <c r="B33" s="41"/>
      <c r="C33" s="42"/>
      <c r="D33" s="42"/>
      <c r="E33" s="49" t="s">
        <v>52</v>
      </c>
      <c r="F33" s="125">
        <f>ROUNDUP(SUM(BF91:BF398), 2)</f>
        <v>0</v>
      </c>
      <c r="G33" s="42"/>
      <c r="H33" s="42"/>
      <c r="I33" s="126">
        <v>0.15</v>
      </c>
      <c r="J33" s="125">
        <f>ROUNDUP(ROUNDUP((SUM(BF91:BF398)), 2)*I33, 1)</f>
        <v>0</v>
      </c>
      <c r="K33" s="45"/>
    </row>
    <row r="34" spans="2:11" s="1" customFormat="1" ht="14.45" hidden="1" customHeight="1" x14ac:dyDescent="0.3">
      <c r="B34" s="41"/>
      <c r="C34" s="42"/>
      <c r="D34" s="42"/>
      <c r="E34" s="49" t="s">
        <v>53</v>
      </c>
      <c r="F34" s="125">
        <f>ROUNDUP(SUM(BG91:BG398), 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hidden="1" customHeight="1" x14ac:dyDescent="0.3">
      <c r="B35" s="41"/>
      <c r="C35" s="42"/>
      <c r="D35" s="42"/>
      <c r="E35" s="49" t="s">
        <v>54</v>
      </c>
      <c r="F35" s="125">
        <f>ROUNDUP(SUM(BH91:BH398), 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hidden="1" customHeight="1" x14ac:dyDescent="0.3">
      <c r="B36" s="41"/>
      <c r="C36" s="42"/>
      <c r="D36" s="42"/>
      <c r="E36" s="49" t="s">
        <v>55</v>
      </c>
      <c r="F36" s="125">
        <f>ROUNDUP(SUM(BI91:BI398), 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 x14ac:dyDescent="0.3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 x14ac:dyDescent="0.3">
      <c r="B38" s="41"/>
      <c r="C38" s="127"/>
      <c r="D38" s="128" t="s">
        <v>56</v>
      </c>
      <c r="E38" s="71"/>
      <c r="F38" s="71"/>
      <c r="G38" s="129" t="s">
        <v>57</v>
      </c>
      <c r="H38" s="130" t="s">
        <v>58</v>
      </c>
      <c r="I38" s="131"/>
      <c r="J38" s="132">
        <f>SUM(J29:J36)</f>
        <v>0</v>
      </c>
      <c r="K38" s="133"/>
    </row>
    <row r="39" spans="2:11" s="1" customFormat="1" ht="14.45" customHeight="1" x14ac:dyDescent="0.3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 x14ac:dyDescent="0.3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0000000000003" customHeight="1" x14ac:dyDescent="0.3">
      <c r="B44" s="41"/>
      <c r="C44" s="30" t="s">
        <v>157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 x14ac:dyDescent="0.3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 x14ac:dyDescent="0.3">
      <c r="B46" s="41"/>
      <c r="C46" s="37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6.5" customHeight="1" x14ac:dyDescent="0.3">
      <c r="B47" s="41"/>
      <c r="C47" s="42"/>
      <c r="D47" s="42"/>
      <c r="E47" s="363" t="str">
        <f>E7</f>
        <v>Rekonstrukce kanalizace ul. Matušinského, Tomicova, Třanovského</v>
      </c>
      <c r="F47" s="369"/>
      <c r="G47" s="369"/>
      <c r="H47" s="369"/>
      <c r="I47" s="113"/>
      <c r="J47" s="42"/>
      <c r="K47" s="45"/>
    </row>
    <row r="48" spans="2:11" ht="15" x14ac:dyDescent="0.3">
      <c r="B48" s="28"/>
      <c r="C48" s="37" t="s">
        <v>153</v>
      </c>
      <c r="D48" s="29"/>
      <c r="E48" s="29"/>
      <c r="F48" s="29"/>
      <c r="G48" s="29"/>
      <c r="H48" s="29"/>
      <c r="I48" s="112"/>
      <c r="J48" s="29"/>
      <c r="K48" s="31"/>
    </row>
    <row r="49" spans="2:47" s="1" customFormat="1" ht="16.5" customHeight="1" x14ac:dyDescent="0.3">
      <c r="B49" s="41"/>
      <c r="C49" s="42"/>
      <c r="D49" s="42"/>
      <c r="E49" s="363" t="s">
        <v>646</v>
      </c>
      <c r="F49" s="364"/>
      <c r="G49" s="364"/>
      <c r="H49" s="364"/>
      <c r="I49" s="113"/>
      <c r="J49" s="42"/>
      <c r="K49" s="45"/>
    </row>
    <row r="50" spans="2:47" s="1" customFormat="1" ht="14.45" customHeight="1" x14ac:dyDescent="0.3">
      <c r="B50" s="41"/>
      <c r="C50" s="37" t="s">
        <v>155</v>
      </c>
      <c r="D50" s="42"/>
      <c r="E50" s="42"/>
      <c r="F50" s="42"/>
      <c r="G50" s="42"/>
      <c r="H50" s="42"/>
      <c r="I50" s="113"/>
      <c r="J50" s="42"/>
      <c r="K50" s="45"/>
    </row>
    <row r="51" spans="2:47" s="1" customFormat="1" ht="17.25" customHeight="1" x14ac:dyDescent="0.3">
      <c r="B51" s="41"/>
      <c r="C51" s="42"/>
      <c r="D51" s="42"/>
      <c r="E51" s="365" t="str">
        <f>E11</f>
        <v>01.2.3 - SO 01.2.3 přeložky stávajících kanalizačních přípojek vyvolaných stavbou Ra2</v>
      </c>
      <c r="F51" s="364"/>
      <c r="G51" s="364"/>
      <c r="H51" s="364"/>
      <c r="I51" s="113"/>
      <c r="J51" s="42"/>
      <c r="K51" s="45"/>
    </row>
    <row r="52" spans="2:47" s="1" customFormat="1" ht="6.95" customHeight="1" x14ac:dyDescent="0.3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47" s="1" customFormat="1" ht="18" customHeight="1" x14ac:dyDescent="0.3">
      <c r="B53" s="41"/>
      <c r="C53" s="37" t="s">
        <v>26</v>
      </c>
      <c r="D53" s="42"/>
      <c r="E53" s="42"/>
      <c r="F53" s="35" t="str">
        <f>F14</f>
        <v>Ostrava,k.ú.715018 Radvanice</v>
      </c>
      <c r="G53" s="42"/>
      <c r="H53" s="42"/>
      <c r="I53" s="114" t="s">
        <v>28</v>
      </c>
      <c r="J53" s="115" t="str">
        <f>IF(J14="","",J14)</f>
        <v>23.11.2012</v>
      </c>
      <c r="K53" s="45"/>
    </row>
    <row r="54" spans="2:47" s="1" customFormat="1" ht="6.95" customHeight="1" x14ac:dyDescent="0.3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47" s="1" customFormat="1" ht="15" x14ac:dyDescent="0.3">
      <c r="B55" s="41"/>
      <c r="C55" s="37" t="s">
        <v>32</v>
      </c>
      <c r="D55" s="42"/>
      <c r="E55" s="42"/>
      <c r="F55" s="35" t="str">
        <f>E17</f>
        <v>Statutární město Ostrava</v>
      </c>
      <c r="G55" s="42"/>
      <c r="H55" s="42"/>
      <c r="I55" s="114" t="s">
        <v>40</v>
      </c>
      <c r="J55" s="327" t="str">
        <f>E23</f>
        <v>Koneko spol. s r. o.</v>
      </c>
      <c r="K55" s="45"/>
    </row>
    <row r="56" spans="2:47" s="1" customFormat="1" ht="14.45" customHeight="1" x14ac:dyDescent="0.3">
      <c r="B56" s="41"/>
      <c r="C56" s="37" t="s">
        <v>38</v>
      </c>
      <c r="D56" s="42"/>
      <c r="E56" s="42"/>
      <c r="F56" s="35" t="str">
        <f>IF(E20="","",E20)</f>
        <v/>
      </c>
      <c r="G56" s="42"/>
      <c r="H56" s="42"/>
      <c r="I56" s="113"/>
      <c r="J56" s="366"/>
      <c r="K56" s="45"/>
    </row>
    <row r="57" spans="2:47" s="1" customFormat="1" ht="10.35" customHeight="1" x14ac:dyDescent="0.3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47" s="1" customFormat="1" ht="29.25" customHeight="1" x14ac:dyDescent="0.3">
      <c r="B58" s="41"/>
      <c r="C58" s="137" t="s">
        <v>158</v>
      </c>
      <c r="D58" s="127"/>
      <c r="E58" s="127"/>
      <c r="F58" s="127"/>
      <c r="G58" s="127"/>
      <c r="H58" s="127"/>
      <c r="I58" s="138"/>
      <c r="J58" s="139" t="s">
        <v>159</v>
      </c>
      <c r="K58" s="140"/>
    </row>
    <row r="59" spans="2:47" s="1" customFormat="1" ht="10.35" customHeight="1" x14ac:dyDescent="0.3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 x14ac:dyDescent="0.3">
      <c r="B60" s="41"/>
      <c r="C60" s="141" t="s">
        <v>160</v>
      </c>
      <c r="D60" s="42"/>
      <c r="E60" s="42"/>
      <c r="F60" s="42"/>
      <c r="G60" s="42"/>
      <c r="H60" s="42"/>
      <c r="I60" s="113"/>
      <c r="J60" s="123">
        <f>J91</f>
        <v>0</v>
      </c>
      <c r="K60" s="45"/>
      <c r="AU60" s="24" t="s">
        <v>161</v>
      </c>
    </row>
    <row r="61" spans="2:47" s="8" customFormat="1" ht="24.95" customHeight="1" x14ac:dyDescent="0.3">
      <c r="B61" s="142"/>
      <c r="C61" s="143"/>
      <c r="D61" s="144" t="s">
        <v>162</v>
      </c>
      <c r="E61" s="145"/>
      <c r="F61" s="145"/>
      <c r="G61" s="145"/>
      <c r="H61" s="145"/>
      <c r="I61" s="146"/>
      <c r="J61" s="147">
        <f>J92</f>
        <v>0</v>
      </c>
      <c r="K61" s="148"/>
    </row>
    <row r="62" spans="2:47" s="9" customFormat="1" ht="19.899999999999999" customHeight="1" x14ac:dyDescent="0.3">
      <c r="B62" s="149"/>
      <c r="C62" s="150"/>
      <c r="D62" s="151" t="s">
        <v>163</v>
      </c>
      <c r="E62" s="152"/>
      <c r="F62" s="152"/>
      <c r="G62" s="152"/>
      <c r="H62" s="152"/>
      <c r="I62" s="153"/>
      <c r="J62" s="154">
        <f>J93</f>
        <v>0</v>
      </c>
      <c r="K62" s="155"/>
    </row>
    <row r="63" spans="2:47" s="9" customFormat="1" ht="19.899999999999999" customHeight="1" x14ac:dyDescent="0.3">
      <c r="B63" s="149"/>
      <c r="C63" s="150"/>
      <c r="D63" s="151" t="s">
        <v>164</v>
      </c>
      <c r="E63" s="152"/>
      <c r="F63" s="152"/>
      <c r="G63" s="152"/>
      <c r="H63" s="152"/>
      <c r="I63" s="153"/>
      <c r="J63" s="154">
        <f>J250</f>
        <v>0</v>
      </c>
      <c r="K63" s="155"/>
    </row>
    <row r="64" spans="2:47" s="9" customFormat="1" ht="19.899999999999999" customHeight="1" x14ac:dyDescent="0.3">
      <c r="B64" s="149"/>
      <c r="C64" s="150"/>
      <c r="D64" s="151" t="s">
        <v>166</v>
      </c>
      <c r="E64" s="152"/>
      <c r="F64" s="152"/>
      <c r="G64" s="152"/>
      <c r="H64" s="152"/>
      <c r="I64" s="153"/>
      <c r="J64" s="154">
        <f>J259</f>
        <v>0</v>
      </c>
      <c r="K64" s="155"/>
    </row>
    <row r="65" spans="2:12" s="9" customFormat="1" ht="19.899999999999999" customHeight="1" x14ac:dyDescent="0.3">
      <c r="B65" s="149"/>
      <c r="C65" s="150"/>
      <c r="D65" s="151" t="s">
        <v>167</v>
      </c>
      <c r="E65" s="152"/>
      <c r="F65" s="152"/>
      <c r="G65" s="152"/>
      <c r="H65" s="152"/>
      <c r="I65" s="153"/>
      <c r="J65" s="154">
        <f>J309</f>
        <v>0</v>
      </c>
      <c r="K65" s="155"/>
    </row>
    <row r="66" spans="2:12" s="9" customFormat="1" ht="19.899999999999999" customHeight="1" x14ac:dyDescent="0.3">
      <c r="B66" s="149"/>
      <c r="C66" s="150"/>
      <c r="D66" s="151" t="s">
        <v>168</v>
      </c>
      <c r="E66" s="152"/>
      <c r="F66" s="152"/>
      <c r="G66" s="152"/>
      <c r="H66" s="152"/>
      <c r="I66" s="153"/>
      <c r="J66" s="154">
        <f>J363</f>
        <v>0</v>
      </c>
      <c r="K66" s="155"/>
    </row>
    <row r="67" spans="2:12" s="9" customFormat="1" ht="14.85" customHeight="1" x14ac:dyDescent="0.3">
      <c r="B67" s="149"/>
      <c r="C67" s="150"/>
      <c r="D67" s="151" t="s">
        <v>169</v>
      </c>
      <c r="E67" s="152"/>
      <c r="F67" s="152"/>
      <c r="G67" s="152"/>
      <c r="H67" s="152"/>
      <c r="I67" s="153"/>
      <c r="J67" s="154">
        <f>J381</f>
        <v>0</v>
      </c>
      <c r="K67" s="155"/>
    </row>
    <row r="68" spans="2:12" s="8" customFormat="1" ht="24.95" customHeight="1" x14ac:dyDescent="0.3">
      <c r="B68" s="142"/>
      <c r="C68" s="143"/>
      <c r="D68" s="144" t="s">
        <v>170</v>
      </c>
      <c r="E68" s="145"/>
      <c r="F68" s="145"/>
      <c r="G68" s="145"/>
      <c r="H68" s="145"/>
      <c r="I68" s="146"/>
      <c r="J68" s="147">
        <f>J395</f>
        <v>0</v>
      </c>
      <c r="K68" s="148"/>
    </row>
    <row r="69" spans="2:12" s="9" customFormat="1" ht="19.899999999999999" customHeight="1" x14ac:dyDescent="0.3">
      <c r="B69" s="149"/>
      <c r="C69" s="150"/>
      <c r="D69" s="151" t="s">
        <v>171</v>
      </c>
      <c r="E69" s="152"/>
      <c r="F69" s="152"/>
      <c r="G69" s="152"/>
      <c r="H69" s="152"/>
      <c r="I69" s="153"/>
      <c r="J69" s="154">
        <f>J396</f>
        <v>0</v>
      </c>
      <c r="K69" s="155"/>
    </row>
    <row r="70" spans="2:12" s="1" customFormat="1" ht="21.75" customHeight="1" x14ac:dyDescent="0.3">
      <c r="B70" s="41"/>
      <c r="C70" s="42"/>
      <c r="D70" s="42"/>
      <c r="E70" s="42"/>
      <c r="F70" s="42"/>
      <c r="G70" s="42"/>
      <c r="H70" s="42"/>
      <c r="I70" s="113"/>
      <c r="J70" s="42"/>
      <c r="K70" s="45"/>
    </row>
    <row r="71" spans="2:12" s="1" customFormat="1" ht="6.95" customHeight="1" x14ac:dyDescent="0.3">
      <c r="B71" s="56"/>
      <c r="C71" s="57"/>
      <c r="D71" s="57"/>
      <c r="E71" s="57"/>
      <c r="F71" s="57"/>
      <c r="G71" s="57"/>
      <c r="H71" s="57"/>
      <c r="I71" s="134"/>
      <c r="J71" s="57"/>
      <c r="K71" s="58"/>
    </row>
    <row r="75" spans="2:12" s="1" customFormat="1" ht="6.95" customHeight="1" x14ac:dyDescent="0.3">
      <c r="B75" s="59"/>
      <c r="C75" s="60"/>
      <c r="D75" s="60"/>
      <c r="E75" s="60"/>
      <c r="F75" s="60"/>
      <c r="G75" s="60"/>
      <c r="H75" s="60"/>
      <c r="I75" s="135"/>
      <c r="J75" s="60"/>
      <c r="K75" s="60"/>
      <c r="L75" s="41"/>
    </row>
    <row r="76" spans="2:12" s="1" customFormat="1" ht="36.950000000000003" customHeight="1" x14ac:dyDescent="0.3">
      <c r="B76" s="41"/>
      <c r="C76" s="61" t="s">
        <v>172</v>
      </c>
      <c r="L76" s="41"/>
    </row>
    <row r="77" spans="2:12" s="1" customFormat="1" ht="6.95" customHeight="1" x14ac:dyDescent="0.3">
      <c r="B77" s="41"/>
      <c r="L77" s="41"/>
    </row>
    <row r="78" spans="2:12" s="1" customFormat="1" ht="14.45" customHeight="1" x14ac:dyDescent="0.3">
      <c r="B78" s="41"/>
      <c r="C78" s="63" t="s">
        <v>19</v>
      </c>
      <c r="L78" s="41"/>
    </row>
    <row r="79" spans="2:12" s="1" customFormat="1" ht="16.5" customHeight="1" x14ac:dyDescent="0.3">
      <c r="B79" s="41"/>
      <c r="E79" s="367" t="str">
        <f>E7</f>
        <v>Rekonstrukce kanalizace ul. Matušinského, Tomicova, Třanovského</v>
      </c>
      <c r="F79" s="368"/>
      <c r="G79" s="368"/>
      <c r="H79" s="368"/>
      <c r="L79" s="41"/>
    </row>
    <row r="80" spans="2:12" ht="15" x14ac:dyDescent="0.3">
      <c r="B80" s="28"/>
      <c r="C80" s="63" t="s">
        <v>153</v>
      </c>
      <c r="L80" s="28"/>
    </row>
    <row r="81" spans="2:65" s="1" customFormat="1" ht="16.5" customHeight="1" x14ac:dyDescent="0.3">
      <c r="B81" s="41"/>
      <c r="E81" s="367" t="s">
        <v>646</v>
      </c>
      <c r="F81" s="361"/>
      <c r="G81" s="361"/>
      <c r="H81" s="361"/>
      <c r="L81" s="41"/>
    </row>
    <row r="82" spans="2:65" s="1" customFormat="1" ht="14.45" customHeight="1" x14ac:dyDescent="0.3">
      <c r="B82" s="41"/>
      <c r="C82" s="63" t="s">
        <v>155</v>
      </c>
      <c r="L82" s="41"/>
    </row>
    <row r="83" spans="2:65" s="1" customFormat="1" ht="17.25" customHeight="1" x14ac:dyDescent="0.3">
      <c r="B83" s="41"/>
      <c r="E83" s="338" t="str">
        <f>E11</f>
        <v>01.2.3 - SO 01.2.3 přeložky stávajících kanalizačních přípojek vyvolaných stavbou Ra2</v>
      </c>
      <c r="F83" s="361"/>
      <c r="G83" s="361"/>
      <c r="H83" s="361"/>
      <c r="L83" s="41"/>
    </row>
    <row r="84" spans="2:65" s="1" customFormat="1" ht="6.95" customHeight="1" x14ac:dyDescent="0.3">
      <c r="B84" s="41"/>
      <c r="L84" s="41"/>
    </row>
    <row r="85" spans="2:65" s="1" customFormat="1" ht="18" customHeight="1" x14ac:dyDescent="0.3">
      <c r="B85" s="41"/>
      <c r="C85" s="63" t="s">
        <v>26</v>
      </c>
      <c r="F85" s="156" t="str">
        <f>F14</f>
        <v>Ostrava,k.ú.715018 Radvanice</v>
      </c>
      <c r="I85" s="157" t="s">
        <v>28</v>
      </c>
      <c r="J85" s="67" t="str">
        <f>IF(J14="","",J14)</f>
        <v>23.11.2012</v>
      </c>
      <c r="L85" s="41"/>
    </row>
    <row r="86" spans="2:65" s="1" customFormat="1" ht="6.95" customHeight="1" x14ac:dyDescent="0.3">
      <c r="B86" s="41"/>
      <c r="L86" s="41"/>
    </row>
    <row r="87" spans="2:65" s="1" customFormat="1" ht="15" x14ac:dyDescent="0.3">
      <c r="B87" s="41"/>
      <c r="C87" s="63" t="s">
        <v>32</v>
      </c>
      <c r="F87" s="156" t="str">
        <f>E17</f>
        <v>Statutární město Ostrava</v>
      </c>
      <c r="I87" s="157" t="s">
        <v>40</v>
      </c>
      <c r="J87" s="156" t="str">
        <f>E23</f>
        <v>Koneko spol. s r. o.</v>
      </c>
      <c r="L87" s="41"/>
    </row>
    <row r="88" spans="2:65" s="1" customFormat="1" ht="14.45" customHeight="1" x14ac:dyDescent="0.3">
      <c r="B88" s="41"/>
      <c r="C88" s="63" t="s">
        <v>38</v>
      </c>
      <c r="F88" s="156" t="str">
        <f>IF(E20="","",E20)</f>
        <v/>
      </c>
      <c r="L88" s="41"/>
    </row>
    <row r="89" spans="2:65" s="1" customFormat="1" ht="10.35" customHeight="1" x14ac:dyDescent="0.3">
      <c r="B89" s="41"/>
      <c r="L89" s="41"/>
    </row>
    <row r="90" spans="2:65" s="10" customFormat="1" ht="29.25" customHeight="1" x14ac:dyDescent="0.3">
      <c r="B90" s="158"/>
      <c r="C90" s="159" t="s">
        <v>173</v>
      </c>
      <c r="D90" s="160" t="s">
        <v>65</v>
      </c>
      <c r="E90" s="160" t="s">
        <v>61</v>
      </c>
      <c r="F90" s="160" t="s">
        <v>174</v>
      </c>
      <c r="G90" s="160" t="s">
        <v>175</v>
      </c>
      <c r="H90" s="160" t="s">
        <v>176</v>
      </c>
      <c r="I90" s="161" t="s">
        <v>177</v>
      </c>
      <c r="J90" s="160" t="s">
        <v>159</v>
      </c>
      <c r="K90" s="162" t="s">
        <v>178</v>
      </c>
      <c r="L90" s="158"/>
      <c r="M90" s="73" t="s">
        <v>179</v>
      </c>
      <c r="N90" s="74" t="s">
        <v>50</v>
      </c>
      <c r="O90" s="74" t="s">
        <v>180</v>
      </c>
      <c r="P90" s="74" t="s">
        <v>181</v>
      </c>
      <c r="Q90" s="74" t="s">
        <v>182</v>
      </c>
      <c r="R90" s="74" t="s">
        <v>183</v>
      </c>
      <c r="S90" s="74" t="s">
        <v>184</v>
      </c>
      <c r="T90" s="75" t="s">
        <v>185</v>
      </c>
    </row>
    <row r="91" spans="2:65" s="1" customFormat="1" ht="29.25" customHeight="1" x14ac:dyDescent="0.35">
      <c r="B91" s="41"/>
      <c r="C91" s="77" t="s">
        <v>160</v>
      </c>
      <c r="J91" s="163">
        <f>BK91</f>
        <v>0</v>
      </c>
      <c r="L91" s="41"/>
      <c r="M91" s="76"/>
      <c r="N91" s="68"/>
      <c r="O91" s="68"/>
      <c r="P91" s="164">
        <f>P92+P395</f>
        <v>0</v>
      </c>
      <c r="Q91" s="68"/>
      <c r="R91" s="164">
        <f>R92+R395</f>
        <v>292.75581197000002</v>
      </c>
      <c r="S91" s="68"/>
      <c r="T91" s="165">
        <f>T92+T395</f>
        <v>28.64425</v>
      </c>
      <c r="AT91" s="24" t="s">
        <v>79</v>
      </c>
      <c r="AU91" s="24" t="s">
        <v>161</v>
      </c>
      <c r="BK91" s="166">
        <f>BK92+BK395</f>
        <v>0</v>
      </c>
    </row>
    <row r="92" spans="2:65" s="11" customFormat="1" ht="37.35" customHeight="1" x14ac:dyDescent="0.35">
      <c r="B92" s="167"/>
      <c r="D92" s="168" t="s">
        <v>79</v>
      </c>
      <c r="E92" s="169" t="s">
        <v>186</v>
      </c>
      <c r="F92" s="169" t="s">
        <v>187</v>
      </c>
      <c r="I92" s="170"/>
      <c r="J92" s="171">
        <f>BK92</f>
        <v>0</v>
      </c>
      <c r="L92" s="167"/>
      <c r="M92" s="172"/>
      <c r="N92" s="173"/>
      <c r="O92" s="173"/>
      <c r="P92" s="174">
        <f>P93+P250+P259+P309+P363</f>
        <v>0</v>
      </c>
      <c r="Q92" s="173"/>
      <c r="R92" s="174">
        <f>R93+R250+R259+R309+R363</f>
        <v>292.75581197000002</v>
      </c>
      <c r="S92" s="173"/>
      <c r="T92" s="175">
        <f>T93+T250+T259+T309+T363</f>
        <v>28.64425</v>
      </c>
      <c r="AR92" s="168" t="s">
        <v>25</v>
      </c>
      <c r="AT92" s="176" t="s">
        <v>79</v>
      </c>
      <c r="AU92" s="176" t="s">
        <v>80</v>
      </c>
      <c r="AY92" s="168" t="s">
        <v>188</v>
      </c>
      <c r="BK92" s="177">
        <f>BK93+BK250+BK259+BK309+BK363</f>
        <v>0</v>
      </c>
    </row>
    <row r="93" spans="2:65" s="11" customFormat="1" ht="19.899999999999999" customHeight="1" x14ac:dyDescent="0.3">
      <c r="B93" s="167"/>
      <c r="D93" s="168" t="s">
        <v>79</v>
      </c>
      <c r="E93" s="178" t="s">
        <v>25</v>
      </c>
      <c r="F93" s="178" t="s">
        <v>189</v>
      </c>
      <c r="I93" s="170"/>
      <c r="J93" s="179">
        <f>BK93</f>
        <v>0</v>
      </c>
      <c r="L93" s="167"/>
      <c r="M93" s="172"/>
      <c r="N93" s="173"/>
      <c r="O93" s="173"/>
      <c r="P93" s="174">
        <f>SUM(P94:P249)</f>
        <v>0</v>
      </c>
      <c r="Q93" s="173"/>
      <c r="R93" s="174">
        <f>SUM(R94:R249)</f>
        <v>236.63086827000001</v>
      </c>
      <c r="S93" s="173"/>
      <c r="T93" s="175">
        <f>SUM(T94:T249)</f>
        <v>28.64425</v>
      </c>
      <c r="AR93" s="168" t="s">
        <v>25</v>
      </c>
      <c r="AT93" s="176" t="s">
        <v>79</v>
      </c>
      <c r="AU93" s="176" t="s">
        <v>25</v>
      </c>
      <c r="AY93" s="168" t="s">
        <v>188</v>
      </c>
      <c r="BK93" s="177">
        <f>SUM(BK94:BK249)</f>
        <v>0</v>
      </c>
    </row>
    <row r="94" spans="2:65" s="1" customFormat="1" ht="16.5" customHeight="1" x14ac:dyDescent="0.3">
      <c r="B94" s="180"/>
      <c r="C94" s="181" t="s">
        <v>25</v>
      </c>
      <c r="D94" s="181" t="s">
        <v>190</v>
      </c>
      <c r="E94" s="182" t="s">
        <v>191</v>
      </c>
      <c r="F94" s="183" t="s">
        <v>192</v>
      </c>
      <c r="G94" s="184" t="s">
        <v>193</v>
      </c>
      <c r="H94" s="185">
        <v>37.29</v>
      </c>
      <c r="I94" s="186"/>
      <c r="J94" s="187">
        <f>ROUND(I94*H94,2)</f>
        <v>0</v>
      </c>
      <c r="K94" s="183"/>
      <c r="L94" s="41"/>
      <c r="M94" s="188" t="s">
        <v>5</v>
      </c>
      <c r="N94" s="189" t="s">
        <v>51</v>
      </c>
      <c r="O94" s="42"/>
      <c r="P94" s="190">
        <f>O94*H94</f>
        <v>0</v>
      </c>
      <c r="Q94" s="190">
        <v>0</v>
      </c>
      <c r="R94" s="190">
        <f>Q94*H94</f>
        <v>0</v>
      </c>
      <c r="S94" s="190">
        <v>0.23499999999999999</v>
      </c>
      <c r="T94" s="191">
        <f>S94*H94</f>
        <v>8.7631499999999996</v>
      </c>
      <c r="AR94" s="24" t="s">
        <v>194</v>
      </c>
      <c r="AT94" s="24" t="s">
        <v>190</v>
      </c>
      <c r="AU94" s="24" t="s">
        <v>24</v>
      </c>
      <c r="AY94" s="24" t="s">
        <v>188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24" t="s">
        <v>25</v>
      </c>
      <c r="BK94" s="192">
        <f>ROUND(I94*H94,2)</f>
        <v>0</v>
      </c>
      <c r="BL94" s="24" t="s">
        <v>194</v>
      </c>
      <c r="BM94" s="24" t="s">
        <v>952</v>
      </c>
    </row>
    <row r="95" spans="2:65" s="1" customFormat="1" ht="40.5" x14ac:dyDescent="0.3">
      <c r="B95" s="41"/>
      <c r="D95" s="193" t="s">
        <v>196</v>
      </c>
      <c r="F95" s="194" t="s">
        <v>1328</v>
      </c>
      <c r="I95" s="195"/>
      <c r="L95" s="41"/>
      <c r="M95" s="196"/>
      <c r="N95" s="42"/>
      <c r="O95" s="42"/>
      <c r="P95" s="42"/>
      <c r="Q95" s="42"/>
      <c r="R95" s="42"/>
      <c r="S95" s="42"/>
      <c r="T95" s="70"/>
      <c r="AT95" s="24" t="s">
        <v>196</v>
      </c>
      <c r="AU95" s="24" t="s">
        <v>24</v>
      </c>
    </row>
    <row r="96" spans="2:65" s="12" customFormat="1" x14ac:dyDescent="0.3">
      <c r="B96" s="197"/>
      <c r="D96" s="193" t="s">
        <v>198</v>
      </c>
      <c r="E96" s="198" t="s">
        <v>5</v>
      </c>
      <c r="F96" s="199" t="s">
        <v>1329</v>
      </c>
      <c r="H96" s="200">
        <v>15.257999999999999</v>
      </c>
      <c r="I96" s="201"/>
      <c r="L96" s="197"/>
      <c r="M96" s="202"/>
      <c r="N96" s="203"/>
      <c r="O96" s="203"/>
      <c r="P96" s="203"/>
      <c r="Q96" s="203"/>
      <c r="R96" s="203"/>
      <c r="S96" s="203"/>
      <c r="T96" s="204"/>
      <c r="AT96" s="198" t="s">
        <v>198</v>
      </c>
      <c r="AU96" s="198" t="s">
        <v>24</v>
      </c>
      <c r="AV96" s="12" t="s">
        <v>24</v>
      </c>
      <c r="AW96" s="12" t="s">
        <v>44</v>
      </c>
      <c r="AX96" s="12" t="s">
        <v>80</v>
      </c>
      <c r="AY96" s="198" t="s">
        <v>188</v>
      </c>
    </row>
    <row r="97" spans="2:65" s="12" customFormat="1" x14ac:dyDescent="0.3">
      <c r="B97" s="197"/>
      <c r="D97" s="193" t="s">
        <v>198</v>
      </c>
      <c r="E97" s="198" t="s">
        <v>5</v>
      </c>
      <c r="F97" s="199" t="s">
        <v>1330</v>
      </c>
      <c r="H97" s="200">
        <v>2.258</v>
      </c>
      <c r="I97" s="201"/>
      <c r="L97" s="197"/>
      <c r="M97" s="202"/>
      <c r="N97" s="203"/>
      <c r="O97" s="203"/>
      <c r="P97" s="203"/>
      <c r="Q97" s="203"/>
      <c r="R97" s="203"/>
      <c r="S97" s="203"/>
      <c r="T97" s="204"/>
      <c r="AT97" s="198" t="s">
        <v>198</v>
      </c>
      <c r="AU97" s="198" t="s">
        <v>24</v>
      </c>
      <c r="AV97" s="12" t="s">
        <v>24</v>
      </c>
      <c r="AW97" s="12" t="s">
        <v>44</v>
      </c>
      <c r="AX97" s="12" t="s">
        <v>80</v>
      </c>
      <c r="AY97" s="198" t="s">
        <v>188</v>
      </c>
    </row>
    <row r="98" spans="2:65" s="12" customFormat="1" x14ac:dyDescent="0.3">
      <c r="B98" s="197"/>
      <c r="D98" s="193" t="s">
        <v>198</v>
      </c>
      <c r="E98" s="198" t="s">
        <v>5</v>
      </c>
      <c r="F98" s="199" t="s">
        <v>1331</v>
      </c>
      <c r="H98" s="200">
        <v>9.2579999999999991</v>
      </c>
      <c r="I98" s="201"/>
      <c r="L98" s="197"/>
      <c r="M98" s="202"/>
      <c r="N98" s="203"/>
      <c r="O98" s="203"/>
      <c r="P98" s="203"/>
      <c r="Q98" s="203"/>
      <c r="R98" s="203"/>
      <c r="S98" s="203"/>
      <c r="T98" s="204"/>
      <c r="AT98" s="198" t="s">
        <v>198</v>
      </c>
      <c r="AU98" s="198" t="s">
        <v>24</v>
      </c>
      <c r="AV98" s="12" t="s">
        <v>24</v>
      </c>
      <c r="AW98" s="12" t="s">
        <v>44</v>
      </c>
      <c r="AX98" s="12" t="s">
        <v>80</v>
      </c>
      <c r="AY98" s="198" t="s">
        <v>188</v>
      </c>
    </row>
    <row r="99" spans="2:65" s="12" customFormat="1" x14ac:dyDescent="0.3">
      <c r="B99" s="197"/>
      <c r="D99" s="193" t="s">
        <v>198</v>
      </c>
      <c r="E99" s="198" t="s">
        <v>5</v>
      </c>
      <c r="F99" s="199" t="s">
        <v>1332</v>
      </c>
      <c r="H99" s="200">
        <v>3.258</v>
      </c>
      <c r="I99" s="201"/>
      <c r="L99" s="197"/>
      <c r="M99" s="202"/>
      <c r="N99" s="203"/>
      <c r="O99" s="203"/>
      <c r="P99" s="203"/>
      <c r="Q99" s="203"/>
      <c r="R99" s="203"/>
      <c r="S99" s="203"/>
      <c r="T99" s="204"/>
      <c r="AT99" s="198" t="s">
        <v>198</v>
      </c>
      <c r="AU99" s="198" t="s">
        <v>24</v>
      </c>
      <c r="AV99" s="12" t="s">
        <v>24</v>
      </c>
      <c r="AW99" s="12" t="s">
        <v>44</v>
      </c>
      <c r="AX99" s="12" t="s">
        <v>80</v>
      </c>
      <c r="AY99" s="198" t="s">
        <v>188</v>
      </c>
    </row>
    <row r="100" spans="2:65" s="12" customFormat="1" x14ac:dyDescent="0.3">
      <c r="B100" s="197"/>
      <c r="D100" s="193" t="s">
        <v>198</v>
      </c>
      <c r="E100" s="198" t="s">
        <v>5</v>
      </c>
      <c r="F100" s="199" t="s">
        <v>1333</v>
      </c>
      <c r="H100" s="200">
        <v>7.258</v>
      </c>
      <c r="I100" s="201"/>
      <c r="L100" s="197"/>
      <c r="M100" s="202"/>
      <c r="N100" s="203"/>
      <c r="O100" s="203"/>
      <c r="P100" s="203"/>
      <c r="Q100" s="203"/>
      <c r="R100" s="203"/>
      <c r="S100" s="203"/>
      <c r="T100" s="204"/>
      <c r="AT100" s="198" t="s">
        <v>198</v>
      </c>
      <c r="AU100" s="198" t="s">
        <v>24</v>
      </c>
      <c r="AV100" s="12" t="s">
        <v>24</v>
      </c>
      <c r="AW100" s="12" t="s">
        <v>44</v>
      </c>
      <c r="AX100" s="12" t="s">
        <v>80</v>
      </c>
      <c r="AY100" s="198" t="s">
        <v>188</v>
      </c>
    </row>
    <row r="101" spans="2:65" s="13" customFormat="1" x14ac:dyDescent="0.3">
      <c r="B101" s="205"/>
      <c r="D101" s="193" t="s">
        <v>198</v>
      </c>
      <c r="E101" s="206" t="s">
        <v>5</v>
      </c>
      <c r="F101" s="207" t="s">
        <v>200</v>
      </c>
      <c r="H101" s="208">
        <v>37.29</v>
      </c>
      <c r="I101" s="209"/>
      <c r="L101" s="205"/>
      <c r="M101" s="210"/>
      <c r="N101" s="211"/>
      <c r="O101" s="211"/>
      <c r="P101" s="211"/>
      <c r="Q101" s="211"/>
      <c r="R101" s="211"/>
      <c r="S101" s="211"/>
      <c r="T101" s="212"/>
      <c r="AT101" s="206" t="s">
        <v>198</v>
      </c>
      <c r="AU101" s="206" t="s">
        <v>24</v>
      </c>
      <c r="AV101" s="13" t="s">
        <v>194</v>
      </c>
      <c r="AW101" s="13" t="s">
        <v>44</v>
      </c>
      <c r="AX101" s="13" t="s">
        <v>25</v>
      </c>
      <c r="AY101" s="206" t="s">
        <v>188</v>
      </c>
    </row>
    <row r="102" spans="2:65" s="1" customFormat="1" ht="25.5" customHeight="1" x14ac:dyDescent="0.3">
      <c r="B102" s="180"/>
      <c r="C102" s="181" t="s">
        <v>24</v>
      </c>
      <c r="D102" s="181" t="s">
        <v>190</v>
      </c>
      <c r="E102" s="182" t="s">
        <v>958</v>
      </c>
      <c r="F102" s="183" t="s">
        <v>959</v>
      </c>
      <c r="G102" s="184" t="s">
        <v>193</v>
      </c>
      <c r="H102" s="185">
        <v>37.29</v>
      </c>
      <c r="I102" s="186"/>
      <c r="J102" s="187">
        <f>ROUND(I102*H102,2)</f>
        <v>0</v>
      </c>
      <c r="K102" s="183"/>
      <c r="L102" s="41"/>
      <c r="M102" s="188" t="s">
        <v>5</v>
      </c>
      <c r="N102" s="189" t="s">
        <v>51</v>
      </c>
      <c r="O102" s="42"/>
      <c r="P102" s="190">
        <f>O102*H102</f>
        <v>0</v>
      </c>
      <c r="Q102" s="190">
        <v>0</v>
      </c>
      <c r="R102" s="190">
        <f>Q102*H102</f>
        <v>0</v>
      </c>
      <c r="S102" s="190">
        <v>0.28999999999999998</v>
      </c>
      <c r="T102" s="191">
        <f>S102*H102</f>
        <v>10.8141</v>
      </c>
      <c r="AR102" s="24" t="s">
        <v>194</v>
      </c>
      <c r="AT102" s="24" t="s">
        <v>190</v>
      </c>
      <c r="AU102" s="24" t="s">
        <v>24</v>
      </c>
      <c r="AY102" s="24" t="s">
        <v>188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24" t="s">
        <v>25</v>
      </c>
      <c r="BK102" s="192">
        <f>ROUND(I102*H102,2)</f>
        <v>0</v>
      </c>
      <c r="BL102" s="24" t="s">
        <v>194</v>
      </c>
      <c r="BM102" s="24" t="s">
        <v>960</v>
      </c>
    </row>
    <row r="103" spans="2:65" s="1" customFormat="1" ht="40.5" x14ac:dyDescent="0.3">
      <c r="B103" s="41"/>
      <c r="D103" s="193" t="s">
        <v>196</v>
      </c>
      <c r="F103" s="194" t="s">
        <v>1328</v>
      </c>
      <c r="I103" s="195"/>
      <c r="L103" s="41"/>
      <c r="M103" s="196"/>
      <c r="N103" s="42"/>
      <c r="O103" s="42"/>
      <c r="P103" s="42"/>
      <c r="Q103" s="42"/>
      <c r="R103" s="42"/>
      <c r="S103" s="42"/>
      <c r="T103" s="70"/>
      <c r="AT103" s="24" t="s">
        <v>196</v>
      </c>
      <c r="AU103" s="24" t="s">
        <v>24</v>
      </c>
    </row>
    <row r="104" spans="2:65" s="12" customFormat="1" x14ac:dyDescent="0.3">
      <c r="B104" s="197"/>
      <c r="D104" s="193" t="s">
        <v>198</v>
      </c>
      <c r="E104" s="198" t="s">
        <v>5</v>
      </c>
      <c r="F104" s="199" t="s">
        <v>1329</v>
      </c>
      <c r="H104" s="200">
        <v>15.257999999999999</v>
      </c>
      <c r="I104" s="201"/>
      <c r="L104" s="197"/>
      <c r="M104" s="202"/>
      <c r="N104" s="203"/>
      <c r="O104" s="203"/>
      <c r="P104" s="203"/>
      <c r="Q104" s="203"/>
      <c r="R104" s="203"/>
      <c r="S104" s="203"/>
      <c r="T104" s="204"/>
      <c r="AT104" s="198" t="s">
        <v>198</v>
      </c>
      <c r="AU104" s="198" t="s">
        <v>24</v>
      </c>
      <c r="AV104" s="12" t="s">
        <v>24</v>
      </c>
      <c r="AW104" s="12" t="s">
        <v>44</v>
      </c>
      <c r="AX104" s="12" t="s">
        <v>80</v>
      </c>
      <c r="AY104" s="198" t="s">
        <v>188</v>
      </c>
    </row>
    <row r="105" spans="2:65" s="12" customFormat="1" x14ac:dyDescent="0.3">
      <c r="B105" s="197"/>
      <c r="D105" s="193" t="s">
        <v>198</v>
      </c>
      <c r="E105" s="198" t="s">
        <v>5</v>
      </c>
      <c r="F105" s="199" t="s">
        <v>1330</v>
      </c>
      <c r="H105" s="200">
        <v>2.258</v>
      </c>
      <c r="I105" s="201"/>
      <c r="L105" s="197"/>
      <c r="M105" s="202"/>
      <c r="N105" s="203"/>
      <c r="O105" s="203"/>
      <c r="P105" s="203"/>
      <c r="Q105" s="203"/>
      <c r="R105" s="203"/>
      <c r="S105" s="203"/>
      <c r="T105" s="204"/>
      <c r="AT105" s="198" t="s">
        <v>198</v>
      </c>
      <c r="AU105" s="198" t="s">
        <v>24</v>
      </c>
      <c r="AV105" s="12" t="s">
        <v>24</v>
      </c>
      <c r="AW105" s="12" t="s">
        <v>44</v>
      </c>
      <c r="AX105" s="12" t="s">
        <v>80</v>
      </c>
      <c r="AY105" s="198" t="s">
        <v>188</v>
      </c>
    </row>
    <row r="106" spans="2:65" s="12" customFormat="1" x14ac:dyDescent="0.3">
      <c r="B106" s="197"/>
      <c r="D106" s="193" t="s">
        <v>198</v>
      </c>
      <c r="E106" s="198" t="s">
        <v>5</v>
      </c>
      <c r="F106" s="199" t="s">
        <v>1331</v>
      </c>
      <c r="H106" s="200">
        <v>9.2579999999999991</v>
      </c>
      <c r="I106" s="201"/>
      <c r="L106" s="197"/>
      <c r="M106" s="202"/>
      <c r="N106" s="203"/>
      <c r="O106" s="203"/>
      <c r="P106" s="203"/>
      <c r="Q106" s="203"/>
      <c r="R106" s="203"/>
      <c r="S106" s="203"/>
      <c r="T106" s="204"/>
      <c r="AT106" s="198" t="s">
        <v>198</v>
      </c>
      <c r="AU106" s="198" t="s">
        <v>24</v>
      </c>
      <c r="AV106" s="12" t="s">
        <v>24</v>
      </c>
      <c r="AW106" s="12" t="s">
        <v>44</v>
      </c>
      <c r="AX106" s="12" t="s">
        <v>80</v>
      </c>
      <c r="AY106" s="198" t="s">
        <v>188</v>
      </c>
    </row>
    <row r="107" spans="2:65" s="12" customFormat="1" x14ac:dyDescent="0.3">
      <c r="B107" s="197"/>
      <c r="D107" s="193" t="s">
        <v>198</v>
      </c>
      <c r="E107" s="198" t="s">
        <v>5</v>
      </c>
      <c r="F107" s="199" t="s">
        <v>1332</v>
      </c>
      <c r="H107" s="200">
        <v>3.258</v>
      </c>
      <c r="I107" s="201"/>
      <c r="L107" s="197"/>
      <c r="M107" s="202"/>
      <c r="N107" s="203"/>
      <c r="O107" s="203"/>
      <c r="P107" s="203"/>
      <c r="Q107" s="203"/>
      <c r="R107" s="203"/>
      <c r="S107" s="203"/>
      <c r="T107" s="204"/>
      <c r="AT107" s="198" t="s">
        <v>198</v>
      </c>
      <c r="AU107" s="198" t="s">
        <v>24</v>
      </c>
      <c r="AV107" s="12" t="s">
        <v>24</v>
      </c>
      <c r="AW107" s="12" t="s">
        <v>44</v>
      </c>
      <c r="AX107" s="12" t="s">
        <v>80</v>
      </c>
      <c r="AY107" s="198" t="s">
        <v>188</v>
      </c>
    </row>
    <row r="108" spans="2:65" s="12" customFormat="1" x14ac:dyDescent="0.3">
      <c r="B108" s="197"/>
      <c r="D108" s="193" t="s">
        <v>198</v>
      </c>
      <c r="E108" s="198" t="s">
        <v>5</v>
      </c>
      <c r="F108" s="199" t="s">
        <v>1333</v>
      </c>
      <c r="H108" s="200">
        <v>7.258</v>
      </c>
      <c r="I108" s="201"/>
      <c r="L108" s="197"/>
      <c r="M108" s="202"/>
      <c r="N108" s="203"/>
      <c r="O108" s="203"/>
      <c r="P108" s="203"/>
      <c r="Q108" s="203"/>
      <c r="R108" s="203"/>
      <c r="S108" s="203"/>
      <c r="T108" s="204"/>
      <c r="AT108" s="198" t="s">
        <v>198</v>
      </c>
      <c r="AU108" s="198" t="s">
        <v>24</v>
      </c>
      <c r="AV108" s="12" t="s">
        <v>24</v>
      </c>
      <c r="AW108" s="12" t="s">
        <v>44</v>
      </c>
      <c r="AX108" s="12" t="s">
        <v>80</v>
      </c>
      <c r="AY108" s="198" t="s">
        <v>188</v>
      </c>
    </row>
    <row r="109" spans="2:65" s="13" customFormat="1" x14ac:dyDescent="0.3">
      <c r="B109" s="205"/>
      <c r="D109" s="193" t="s">
        <v>198</v>
      </c>
      <c r="E109" s="206" t="s">
        <v>5</v>
      </c>
      <c r="F109" s="207" t="s">
        <v>200</v>
      </c>
      <c r="H109" s="208">
        <v>37.29</v>
      </c>
      <c r="I109" s="209"/>
      <c r="L109" s="205"/>
      <c r="M109" s="210"/>
      <c r="N109" s="211"/>
      <c r="O109" s="211"/>
      <c r="P109" s="211"/>
      <c r="Q109" s="211"/>
      <c r="R109" s="211"/>
      <c r="S109" s="211"/>
      <c r="T109" s="212"/>
      <c r="AT109" s="206" t="s">
        <v>198</v>
      </c>
      <c r="AU109" s="206" t="s">
        <v>24</v>
      </c>
      <c r="AV109" s="13" t="s">
        <v>194</v>
      </c>
      <c r="AW109" s="13" t="s">
        <v>44</v>
      </c>
      <c r="AX109" s="13" t="s">
        <v>25</v>
      </c>
      <c r="AY109" s="206" t="s">
        <v>188</v>
      </c>
    </row>
    <row r="110" spans="2:65" s="1" customFormat="1" ht="16.5" customHeight="1" x14ac:dyDescent="0.3">
      <c r="B110" s="180"/>
      <c r="C110" s="181" t="s">
        <v>204</v>
      </c>
      <c r="D110" s="181" t="s">
        <v>190</v>
      </c>
      <c r="E110" s="182" t="s">
        <v>648</v>
      </c>
      <c r="F110" s="183" t="s">
        <v>649</v>
      </c>
      <c r="G110" s="184" t="s">
        <v>193</v>
      </c>
      <c r="H110" s="185">
        <v>9.34</v>
      </c>
      <c r="I110" s="186"/>
      <c r="J110" s="187">
        <f>ROUND(I110*H110,2)</f>
        <v>0</v>
      </c>
      <c r="K110" s="183"/>
      <c r="L110" s="41"/>
      <c r="M110" s="188" t="s">
        <v>5</v>
      </c>
      <c r="N110" s="189" t="s">
        <v>51</v>
      </c>
      <c r="O110" s="42"/>
      <c r="P110" s="190">
        <f>O110*H110</f>
        <v>0</v>
      </c>
      <c r="Q110" s="190">
        <v>0</v>
      </c>
      <c r="R110" s="190">
        <f>Q110*H110</f>
        <v>0</v>
      </c>
      <c r="S110" s="190">
        <v>0.57999999999999996</v>
      </c>
      <c r="T110" s="191">
        <f>S110*H110</f>
        <v>5.4171999999999993</v>
      </c>
      <c r="AR110" s="24" t="s">
        <v>194</v>
      </c>
      <c r="AT110" s="24" t="s">
        <v>190</v>
      </c>
      <c r="AU110" s="24" t="s">
        <v>24</v>
      </c>
      <c r="AY110" s="24" t="s">
        <v>188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24" t="s">
        <v>25</v>
      </c>
      <c r="BK110" s="192">
        <f>ROUND(I110*H110,2)</f>
        <v>0</v>
      </c>
      <c r="BL110" s="24" t="s">
        <v>194</v>
      </c>
      <c r="BM110" s="24" t="s">
        <v>650</v>
      </c>
    </row>
    <row r="111" spans="2:65" s="1" customFormat="1" ht="40.5" x14ac:dyDescent="0.3">
      <c r="B111" s="41"/>
      <c r="D111" s="193" t="s">
        <v>196</v>
      </c>
      <c r="F111" s="194" t="s">
        <v>1328</v>
      </c>
      <c r="I111" s="195"/>
      <c r="L111" s="41"/>
      <c r="M111" s="196"/>
      <c r="N111" s="42"/>
      <c r="O111" s="42"/>
      <c r="P111" s="42"/>
      <c r="Q111" s="42"/>
      <c r="R111" s="42"/>
      <c r="S111" s="42"/>
      <c r="T111" s="70"/>
      <c r="AT111" s="24" t="s">
        <v>196</v>
      </c>
      <c r="AU111" s="24" t="s">
        <v>24</v>
      </c>
    </row>
    <row r="112" spans="2:65" s="12" customFormat="1" x14ac:dyDescent="0.3">
      <c r="B112" s="197"/>
      <c r="D112" s="193" t="s">
        <v>198</v>
      </c>
      <c r="E112" s="198" t="s">
        <v>5</v>
      </c>
      <c r="F112" s="199" t="s">
        <v>1334</v>
      </c>
      <c r="H112" s="200">
        <v>1.6579999999999999</v>
      </c>
      <c r="I112" s="201"/>
      <c r="L112" s="197"/>
      <c r="M112" s="202"/>
      <c r="N112" s="203"/>
      <c r="O112" s="203"/>
      <c r="P112" s="203"/>
      <c r="Q112" s="203"/>
      <c r="R112" s="203"/>
      <c r="S112" s="203"/>
      <c r="T112" s="204"/>
      <c r="AT112" s="198" t="s">
        <v>198</v>
      </c>
      <c r="AU112" s="198" t="s">
        <v>24</v>
      </c>
      <c r="AV112" s="12" t="s">
        <v>24</v>
      </c>
      <c r="AW112" s="12" t="s">
        <v>44</v>
      </c>
      <c r="AX112" s="12" t="s">
        <v>80</v>
      </c>
      <c r="AY112" s="198" t="s">
        <v>188</v>
      </c>
    </row>
    <row r="113" spans="2:65" s="12" customFormat="1" x14ac:dyDescent="0.3">
      <c r="B113" s="197"/>
      <c r="D113" s="193" t="s">
        <v>198</v>
      </c>
      <c r="E113" s="198" t="s">
        <v>5</v>
      </c>
      <c r="F113" s="199" t="s">
        <v>1335</v>
      </c>
      <c r="H113" s="200">
        <v>2.008</v>
      </c>
      <c r="I113" s="201"/>
      <c r="L113" s="197"/>
      <c r="M113" s="202"/>
      <c r="N113" s="203"/>
      <c r="O113" s="203"/>
      <c r="P113" s="203"/>
      <c r="Q113" s="203"/>
      <c r="R113" s="203"/>
      <c r="S113" s="203"/>
      <c r="T113" s="204"/>
      <c r="AT113" s="198" t="s">
        <v>198</v>
      </c>
      <c r="AU113" s="198" t="s">
        <v>24</v>
      </c>
      <c r="AV113" s="12" t="s">
        <v>24</v>
      </c>
      <c r="AW113" s="12" t="s">
        <v>44</v>
      </c>
      <c r="AX113" s="12" t="s">
        <v>80</v>
      </c>
      <c r="AY113" s="198" t="s">
        <v>188</v>
      </c>
    </row>
    <row r="114" spans="2:65" s="12" customFormat="1" x14ac:dyDescent="0.3">
      <c r="B114" s="197"/>
      <c r="D114" s="193" t="s">
        <v>198</v>
      </c>
      <c r="E114" s="198" t="s">
        <v>5</v>
      </c>
      <c r="F114" s="199" t="s">
        <v>1336</v>
      </c>
      <c r="H114" s="200">
        <v>1.8080000000000001</v>
      </c>
      <c r="I114" s="201"/>
      <c r="L114" s="197"/>
      <c r="M114" s="202"/>
      <c r="N114" s="203"/>
      <c r="O114" s="203"/>
      <c r="P114" s="203"/>
      <c r="Q114" s="203"/>
      <c r="R114" s="203"/>
      <c r="S114" s="203"/>
      <c r="T114" s="204"/>
      <c r="AT114" s="198" t="s">
        <v>198</v>
      </c>
      <c r="AU114" s="198" t="s">
        <v>24</v>
      </c>
      <c r="AV114" s="12" t="s">
        <v>24</v>
      </c>
      <c r="AW114" s="12" t="s">
        <v>44</v>
      </c>
      <c r="AX114" s="12" t="s">
        <v>80</v>
      </c>
      <c r="AY114" s="198" t="s">
        <v>188</v>
      </c>
    </row>
    <row r="115" spans="2:65" s="12" customFormat="1" x14ac:dyDescent="0.3">
      <c r="B115" s="197"/>
      <c r="D115" s="193" t="s">
        <v>198</v>
      </c>
      <c r="E115" s="198" t="s">
        <v>5</v>
      </c>
      <c r="F115" s="199" t="s">
        <v>1337</v>
      </c>
      <c r="H115" s="200">
        <v>2.008</v>
      </c>
      <c r="I115" s="201"/>
      <c r="L115" s="197"/>
      <c r="M115" s="202"/>
      <c r="N115" s="203"/>
      <c r="O115" s="203"/>
      <c r="P115" s="203"/>
      <c r="Q115" s="203"/>
      <c r="R115" s="203"/>
      <c r="S115" s="203"/>
      <c r="T115" s="204"/>
      <c r="AT115" s="198" t="s">
        <v>198</v>
      </c>
      <c r="AU115" s="198" t="s">
        <v>24</v>
      </c>
      <c r="AV115" s="12" t="s">
        <v>24</v>
      </c>
      <c r="AW115" s="12" t="s">
        <v>44</v>
      </c>
      <c r="AX115" s="12" t="s">
        <v>80</v>
      </c>
      <c r="AY115" s="198" t="s">
        <v>188</v>
      </c>
    </row>
    <row r="116" spans="2:65" s="12" customFormat="1" x14ac:dyDescent="0.3">
      <c r="B116" s="197"/>
      <c r="D116" s="193" t="s">
        <v>198</v>
      </c>
      <c r="E116" s="198" t="s">
        <v>5</v>
      </c>
      <c r="F116" s="199" t="s">
        <v>1338</v>
      </c>
      <c r="H116" s="200">
        <v>1.8580000000000001</v>
      </c>
      <c r="I116" s="201"/>
      <c r="L116" s="197"/>
      <c r="M116" s="202"/>
      <c r="N116" s="203"/>
      <c r="O116" s="203"/>
      <c r="P116" s="203"/>
      <c r="Q116" s="203"/>
      <c r="R116" s="203"/>
      <c r="S116" s="203"/>
      <c r="T116" s="204"/>
      <c r="AT116" s="198" t="s">
        <v>198</v>
      </c>
      <c r="AU116" s="198" t="s">
        <v>24</v>
      </c>
      <c r="AV116" s="12" t="s">
        <v>24</v>
      </c>
      <c r="AW116" s="12" t="s">
        <v>44</v>
      </c>
      <c r="AX116" s="12" t="s">
        <v>80</v>
      </c>
      <c r="AY116" s="198" t="s">
        <v>188</v>
      </c>
    </row>
    <row r="117" spans="2:65" s="13" customFormat="1" x14ac:dyDescent="0.3">
      <c r="B117" s="205"/>
      <c r="D117" s="193" t="s">
        <v>198</v>
      </c>
      <c r="E117" s="206" t="s">
        <v>5</v>
      </c>
      <c r="F117" s="207" t="s">
        <v>200</v>
      </c>
      <c r="H117" s="208">
        <v>9.34</v>
      </c>
      <c r="I117" s="209"/>
      <c r="L117" s="205"/>
      <c r="M117" s="210"/>
      <c r="N117" s="211"/>
      <c r="O117" s="211"/>
      <c r="P117" s="211"/>
      <c r="Q117" s="211"/>
      <c r="R117" s="211"/>
      <c r="S117" s="211"/>
      <c r="T117" s="212"/>
      <c r="AT117" s="206" t="s">
        <v>198</v>
      </c>
      <c r="AU117" s="206" t="s">
        <v>24</v>
      </c>
      <c r="AV117" s="13" t="s">
        <v>194</v>
      </c>
      <c r="AW117" s="13" t="s">
        <v>44</v>
      </c>
      <c r="AX117" s="13" t="s">
        <v>25</v>
      </c>
      <c r="AY117" s="206" t="s">
        <v>188</v>
      </c>
    </row>
    <row r="118" spans="2:65" s="1" customFormat="1" ht="16.5" customHeight="1" x14ac:dyDescent="0.3">
      <c r="B118" s="180"/>
      <c r="C118" s="181" t="s">
        <v>194</v>
      </c>
      <c r="D118" s="181" t="s">
        <v>190</v>
      </c>
      <c r="E118" s="182" t="s">
        <v>668</v>
      </c>
      <c r="F118" s="183" t="s">
        <v>669</v>
      </c>
      <c r="G118" s="184" t="s">
        <v>193</v>
      </c>
      <c r="H118" s="185">
        <v>9.34</v>
      </c>
      <c r="I118" s="186"/>
      <c r="J118" s="187">
        <f>ROUND(I118*H118,2)</f>
        <v>0</v>
      </c>
      <c r="K118" s="183"/>
      <c r="L118" s="41"/>
      <c r="M118" s="188" t="s">
        <v>5</v>
      </c>
      <c r="N118" s="189" t="s">
        <v>51</v>
      </c>
      <c r="O118" s="42"/>
      <c r="P118" s="190">
        <f>O118*H118</f>
        <v>0</v>
      </c>
      <c r="Q118" s="190">
        <v>0</v>
      </c>
      <c r="R118" s="190">
        <f>Q118*H118</f>
        <v>0</v>
      </c>
      <c r="S118" s="190">
        <v>0.22</v>
      </c>
      <c r="T118" s="191">
        <f>S118*H118</f>
        <v>2.0548000000000002</v>
      </c>
      <c r="AR118" s="24" t="s">
        <v>194</v>
      </c>
      <c r="AT118" s="24" t="s">
        <v>190</v>
      </c>
      <c r="AU118" s="24" t="s">
        <v>24</v>
      </c>
      <c r="AY118" s="24" t="s">
        <v>188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24" t="s">
        <v>25</v>
      </c>
      <c r="BK118" s="192">
        <f>ROUND(I118*H118,2)</f>
        <v>0</v>
      </c>
      <c r="BL118" s="24" t="s">
        <v>194</v>
      </c>
      <c r="BM118" s="24" t="s">
        <v>670</v>
      </c>
    </row>
    <row r="119" spans="2:65" s="1" customFormat="1" ht="40.5" x14ac:dyDescent="0.3">
      <c r="B119" s="41"/>
      <c r="D119" s="193" t="s">
        <v>196</v>
      </c>
      <c r="F119" s="194" t="s">
        <v>1328</v>
      </c>
      <c r="I119" s="195"/>
      <c r="L119" s="41"/>
      <c r="M119" s="196"/>
      <c r="N119" s="42"/>
      <c r="O119" s="42"/>
      <c r="P119" s="42"/>
      <c r="Q119" s="42"/>
      <c r="R119" s="42"/>
      <c r="S119" s="42"/>
      <c r="T119" s="70"/>
      <c r="AT119" s="24" t="s">
        <v>196</v>
      </c>
      <c r="AU119" s="24" t="s">
        <v>24</v>
      </c>
    </row>
    <row r="120" spans="2:65" s="12" customFormat="1" x14ac:dyDescent="0.3">
      <c r="B120" s="197"/>
      <c r="D120" s="193" t="s">
        <v>198</v>
      </c>
      <c r="E120" s="198" t="s">
        <v>5</v>
      </c>
      <c r="F120" s="199" t="s">
        <v>1334</v>
      </c>
      <c r="H120" s="200">
        <v>1.6579999999999999</v>
      </c>
      <c r="I120" s="201"/>
      <c r="L120" s="197"/>
      <c r="M120" s="202"/>
      <c r="N120" s="203"/>
      <c r="O120" s="203"/>
      <c r="P120" s="203"/>
      <c r="Q120" s="203"/>
      <c r="R120" s="203"/>
      <c r="S120" s="203"/>
      <c r="T120" s="204"/>
      <c r="AT120" s="198" t="s">
        <v>198</v>
      </c>
      <c r="AU120" s="198" t="s">
        <v>24</v>
      </c>
      <c r="AV120" s="12" t="s">
        <v>24</v>
      </c>
      <c r="AW120" s="12" t="s">
        <v>44</v>
      </c>
      <c r="AX120" s="12" t="s">
        <v>80</v>
      </c>
      <c r="AY120" s="198" t="s">
        <v>188</v>
      </c>
    </row>
    <row r="121" spans="2:65" s="12" customFormat="1" x14ac:dyDescent="0.3">
      <c r="B121" s="197"/>
      <c r="D121" s="193" t="s">
        <v>198</v>
      </c>
      <c r="E121" s="198" t="s">
        <v>5</v>
      </c>
      <c r="F121" s="199" t="s">
        <v>1335</v>
      </c>
      <c r="H121" s="200">
        <v>2.008</v>
      </c>
      <c r="I121" s="201"/>
      <c r="L121" s="197"/>
      <c r="M121" s="202"/>
      <c r="N121" s="203"/>
      <c r="O121" s="203"/>
      <c r="P121" s="203"/>
      <c r="Q121" s="203"/>
      <c r="R121" s="203"/>
      <c r="S121" s="203"/>
      <c r="T121" s="204"/>
      <c r="AT121" s="198" t="s">
        <v>198</v>
      </c>
      <c r="AU121" s="198" t="s">
        <v>24</v>
      </c>
      <c r="AV121" s="12" t="s">
        <v>24</v>
      </c>
      <c r="AW121" s="12" t="s">
        <v>44</v>
      </c>
      <c r="AX121" s="12" t="s">
        <v>80</v>
      </c>
      <c r="AY121" s="198" t="s">
        <v>188</v>
      </c>
    </row>
    <row r="122" spans="2:65" s="12" customFormat="1" x14ac:dyDescent="0.3">
      <c r="B122" s="197"/>
      <c r="D122" s="193" t="s">
        <v>198</v>
      </c>
      <c r="E122" s="198" t="s">
        <v>5</v>
      </c>
      <c r="F122" s="199" t="s">
        <v>1336</v>
      </c>
      <c r="H122" s="200">
        <v>1.8080000000000001</v>
      </c>
      <c r="I122" s="201"/>
      <c r="L122" s="197"/>
      <c r="M122" s="202"/>
      <c r="N122" s="203"/>
      <c r="O122" s="203"/>
      <c r="P122" s="203"/>
      <c r="Q122" s="203"/>
      <c r="R122" s="203"/>
      <c r="S122" s="203"/>
      <c r="T122" s="204"/>
      <c r="AT122" s="198" t="s">
        <v>198</v>
      </c>
      <c r="AU122" s="198" t="s">
        <v>24</v>
      </c>
      <c r="AV122" s="12" t="s">
        <v>24</v>
      </c>
      <c r="AW122" s="12" t="s">
        <v>44</v>
      </c>
      <c r="AX122" s="12" t="s">
        <v>80</v>
      </c>
      <c r="AY122" s="198" t="s">
        <v>188</v>
      </c>
    </row>
    <row r="123" spans="2:65" s="12" customFormat="1" x14ac:dyDescent="0.3">
      <c r="B123" s="197"/>
      <c r="D123" s="193" t="s">
        <v>198</v>
      </c>
      <c r="E123" s="198" t="s">
        <v>5</v>
      </c>
      <c r="F123" s="199" t="s">
        <v>1337</v>
      </c>
      <c r="H123" s="200">
        <v>2.008</v>
      </c>
      <c r="I123" s="201"/>
      <c r="L123" s="197"/>
      <c r="M123" s="202"/>
      <c r="N123" s="203"/>
      <c r="O123" s="203"/>
      <c r="P123" s="203"/>
      <c r="Q123" s="203"/>
      <c r="R123" s="203"/>
      <c r="S123" s="203"/>
      <c r="T123" s="204"/>
      <c r="AT123" s="198" t="s">
        <v>198</v>
      </c>
      <c r="AU123" s="198" t="s">
        <v>24</v>
      </c>
      <c r="AV123" s="12" t="s">
        <v>24</v>
      </c>
      <c r="AW123" s="12" t="s">
        <v>44</v>
      </c>
      <c r="AX123" s="12" t="s">
        <v>80</v>
      </c>
      <c r="AY123" s="198" t="s">
        <v>188</v>
      </c>
    </row>
    <row r="124" spans="2:65" s="12" customFormat="1" x14ac:dyDescent="0.3">
      <c r="B124" s="197"/>
      <c r="D124" s="193" t="s">
        <v>198</v>
      </c>
      <c r="E124" s="198" t="s">
        <v>5</v>
      </c>
      <c r="F124" s="199" t="s">
        <v>1338</v>
      </c>
      <c r="H124" s="200">
        <v>1.8580000000000001</v>
      </c>
      <c r="I124" s="201"/>
      <c r="L124" s="197"/>
      <c r="M124" s="202"/>
      <c r="N124" s="203"/>
      <c r="O124" s="203"/>
      <c r="P124" s="203"/>
      <c r="Q124" s="203"/>
      <c r="R124" s="203"/>
      <c r="S124" s="203"/>
      <c r="T124" s="204"/>
      <c r="AT124" s="198" t="s">
        <v>198</v>
      </c>
      <c r="AU124" s="198" t="s">
        <v>24</v>
      </c>
      <c r="AV124" s="12" t="s">
        <v>24</v>
      </c>
      <c r="AW124" s="12" t="s">
        <v>44</v>
      </c>
      <c r="AX124" s="12" t="s">
        <v>80</v>
      </c>
      <c r="AY124" s="198" t="s">
        <v>188</v>
      </c>
    </row>
    <row r="125" spans="2:65" s="13" customFormat="1" x14ac:dyDescent="0.3">
      <c r="B125" s="205"/>
      <c r="D125" s="193" t="s">
        <v>198</v>
      </c>
      <c r="E125" s="206" t="s">
        <v>5</v>
      </c>
      <c r="F125" s="207" t="s">
        <v>200</v>
      </c>
      <c r="H125" s="208">
        <v>9.34</v>
      </c>
      <c r="I125" s="209"/>
      <c r="L125" s="205"/>
      <c r="M125" s="210"/>
      <c r="N125" s="211"/>
      <c r="O125" s="211"/>
      <c r="P125" s="211"/>
      <c r="Q125" s="211"/>
      <c r="R125" s="211"/>
      <c r="S125" s="211"/>
      <c r="T125" s="212"/>
      <c r="AT125" s="206" t="s">
        <v>198</v>
      </c>
      <c r="AU125" s="206" t="s">
        <v>24</v>
      </c>
      <c r="AV125" s="13" t="s">
        <v>194</v>
      </c>
      <c r="AW125" s="13" t="s">
        <v>44</v>
      </c>
      <c r="AX125" s="13" t="s">
        <v>25</v>
      </c>
      <c r="AY125" s="206" t="s">
        <v>188</v>
      </c>
    </row>
    <row r="126" spans="2:65" s="1" customFormat="1" ht="16.5" customHeight="1" x14ac:dyDescent="0.3">
      <c r="B126" s="180"/>
      <c r="C126" s="181" t="s">
        <v>212</v>
      </c>
      <c r="D126" s="181" t="s">
        <v>190</v>
      </c>
      <c r="E126" s="182" t="s">
        <v>965</v>
      </c>
      <c r="F126" s="183" t="s">
        <v>966</v>
      </c>
      <c r="G126" s="184" t="s">
        <v>372</v>
      </c>
      <c r="H126" s="185">
        <v>5.5</v>
      </c>
      <c r="I126" s="186"/>
      <c r="J126" s="187">
        <f>ROUND(I126*H126,2)</f>
        <v>0</v>
      </c>
      <c r="K126" s="183"/>
      <c r="L126" s="41"/>
      <c r="M126" s="188" t="s">
        <v>5</v>
      </c>
      <c r="N126" s="189" t="s">
        <v>51</v>
      </c>
      <c r="O126" s="42"/>
      <c r="P126" s="190">
        <f>O126*H126</f>
        <v>0</v>
      </c>
      <c r="Q126" s="190">
        <v>0</v>
      </c>
      <c r="R126" s="190">
        <f>Q126*H126</f>
        <v>0</v>
      </c>
      <c r="S126" s="190">
        <v>0.28999999999999998</v>
      </c>
      <c r="T126" s="191">
        <f>S126*H126</f>
        <v>1.595</v>
      </c>
      <c r="AR126" s="24" t="s">
        <v>194</v>
      </c>
      <c r="AT126" s="24" t="s">
        <v>190</v>
      </c>
      <c r="AU126" s="24" t="s">
        <v>24</v>
      </c>
      <c r="AY126" s="24" t="s">
        <v>188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24" t="s">
        <v>25</v>
      </c>
      <c r="BK126" s="192">
        <f>ROUND(I126*H126,2)</f>
        <v>0</v>
      </c>
      <c r="BL126" s="24" t="s">
        <v>194</v>
      </c>
      <c r="BM126" s="24" t="s">
        <v>967</v>
      </c>
    </row>
    <row r="127" spans="2:65" s="1" customFormat="1" ht="40.5" x14ac:dyDescent="0.3">
      <c r="B127" s="41"/>
      <c r="D127" s="193" t="s">
        <v>196</v>
      </c>
      <c r="F127" s="194" t="s">
        <v>1328</v>
      </c>
      <c r="I127" s="195"/>
      <c r="L127" s="41"/>
      <c r="M127" s="196"/>
      <c r="N127" s="42"/>
      <c r="O127" s="42"/>
      <c r="P127" s="42"/>
      <c r="Q127" s="42"/>
      <c r="R127" s="42"/>
      <c r="S127" s="42"/>
      <c r="T127" s="70"/>
      <c r="AT127" s="24" t="s">
        <v>196</v>
      </c>
      <c r="AU127" s="24" t="s">
        <v>24</v>
      </c>
    </row>
    <row r="128" spans="2:65" s="12" customFormat="1" x14ac:dyDescent="0.3">
      <c r="B128" s="197"/>
      <c r="D128" s="193" t="s">
        <v>198</v>
      </c>
      <c r="E128" s="198" t="s">
        <v>5</v>
      </c>
      <c r="F128" s="199" t="s">
        <v>1339</v>
      </c>
      <c r="H128" s="200">
        <v>1</v>
      </c>
      <c r="I128" s="201"/>
      <c r="L128" s="197"/>
      <c r="M128" s="202"/>
      <c r="N128" s="203"/>
      <c r="O128" s="203"/>
      <c r="P128" s="203"/>
      <c r="Q128" s="203"/>
      <c r="R128" s="203"/>
      <c r="S128" s="203"/>
      <c r="T128" s="204"/>
      <c r="AT128" s="198" t="s">
        <v>198</v>
      </c>
      <c r="AU128" s="198" t="s">
        <v>24</v>
      </c>
      <c r="AV128" s="12" t="s">
        <v>24</v>
      </c>
      <c r="AW128" s="12" t="s">
        <v>44</v>
      </c>
      <c r="AX128" s="12" t="s">
        <v>80</v>
      </c>
      <c r="AY128" s="198" t="s">
        <v>188</v>
      </c>
    </row>
    <row r="129" spans="2:65" s="12" customFormat="1" x14ac:dyDescent="0.3">
      <c r="B129" s="197"/>
      <c r="D129" s="193" t="s">
        <v>198</v>
      </c>
      <c r="E129" s="198" t="s">
        <v>5</v>
      </c>
      <c r="F129" s="199" t="s">
        <v>1340</v>
      </c>
      <c r="H129" s="200">
        <v>1</v>
      </c>
      <c r="I129" s="201"/>
      <c r="L129" s="197"/>
      <c r="M129" s="202"/>
      <c r="N129" s="203"/>
      <c r="O129" s="203"/>
      <c r="P129" s="203"/>
      <c r="Q129" s="203"/>
      <c r="R129" s="203"/>
      <c r="S129" s="203"/>
      <c r="T129" s="204"/>
      <c r="AT129" s="198" t="s">
        <v>198</v>
      </c>
      <c r="AU129" s="198" t="s">
        <v>24</v>
      </c>
      <c r="AV129" s="12" t="s">
        <v>24</v>
      </c>
      <c r="AW129" s="12" t="s">
        <v>44</v>
      </c>
      <c r="AX129" s="12" t="s">
        <v>80</v>
      </c>
      <c r="AY129" s="198" t="s">
        <v>188</v>
      </c>
    </row>
    <row r="130" spans="2:65" s="12" customFormat="1" x14ac:dyDescent="0.3">
      <c r="B130" s="197"/>
      <c r="D130" s="193" t="s">
        <v>198</v>
      </c>
      <c r="E130" s="198" t="s">
        <v>5</v>
      </c>
      <c r="F130" s="199" t="s">
        <v>1341</v>
      </c>
      <c r="H130" s="200">
        <v>1</v>
      </c>
      <c r="I130" s="201"/>
      <c r="L130" s="197"/>
      <c r="M130" s="202"/>
      <c r="N130" s="203"/>
      <c r="O130" s="203"/>
      <c r="P130" s="203"/>
      <c r="Q130" s="203"/>
      <c r="R130" s="203"/>
      <c r="S130" s="203"/>
      <c r="T130" s="204"/>
      <c r="AT130" s="198" t="s">
        <v>198</v>
      </c>
      <c r="AU130" s="198" t="s">
        <v>24</v>
      </c>
      <c r="AV130" s="12" t="s">
        <v>24</v>
      </c>
      <c r="AW130" s="12" t="s">
        <v>44</v>
      </c>
      <c r="AX130" s="12" t="s">
        <v>80</v>
      </c>
      <c r="AY130" s="198" t="s">
        <v>188</v>
      </c>
    </row>
    <row r="131" spans="2:65" s="12" customFormat="1" x14ac:dyDescent="0.3">
      <c r="B131" s="197"/>
      <c r="D131" s="193" t="s">
        <v>198</v>
      </c>
      <c r="E131" s="198" t="s">
        <v>5</v>
      </c>
      <c r="F131" s="199" t="s">
        <v>1342</v>
      </c>
      <c r="H131" s="200">
        <v>1</v>
      </c>
      <c r="I131" s="201"/>
      <c r="L131" s="197"/>
      <c r="M131" s="202"/>
      <c r="N131" s="203"/>
      <c r="O131" s="203"/>
      <c r="P131" s="203"/>
      <c r="Q131" s="203"/>
      <c r="R131" s="203"/>
      <c r="S131" s="203"/>
      <c r="T131" s="204"/>
      <c r="AT131" s="198" t="s">
        <v>198</v>
      </c>
      <c r="AU131" s="198" t="s">
        <v>24</v>
      </c>
      <c r="AV131" s="12" t="s">
        <v>24</v>
      </c>
      <c r="AW131" s="12" t="s">
        <v>44</v>
      </c>
      <c r="AX131" s="12" t="s">
        <v>80</v>
      </c>
      <c r="AY131" s="198" t="s">
        <v>188</v>
      </c>
    </row>
    <row r="132" spans="2:65" s="12" customFormat="1" x14ac:dyDescent="0.3">
      <c r="B132" s="197"/>
      <c r="D132" s="193" t="s">
        <v>198</v>
      </c>
      <c r="E132" s="198" t="s">
        <v>5</v>
      </c>
      <c r="F132" s="199" t="s">
        <v>1343</v>
      </c>
      <c r="H132" s="200">
        <v>1</v>
      </c>
      <c r="I132" s="201"/>
      <c r="L132" s="197"/>
      <c r="M132" s="202"/>
      <c r="N132" s="203"/>
      <c r="O132" s="203"/>
      <c r="P132" s="203"/>
      <c r="Q132" s="203"/>
      <c r="R132" s="203"/>
      <c r="S132" s="203"/>
      <c r="T132" s="204"/>
      <c r="AT132" s="198" t="s">
        <v>198</v>
      </c>
      <c r="AU132" s="198" t="s">
        <v>24</v>
      </c>
      <c r="AV132" s="12" t="s">
        <v>24</v>
      </c>
      <c r="AW132" s="12" t="s">
        <v>44</v>
      </c>
      <c r="AX132" s="12" t="s">
        <v>80</v>
      </c>
      <c r="AY132" s="198" t="s">
        <v>188</v>
      </c>
    </row>
    <row r="133" spans="2:65" s="13" customFormat="1" x14ac:dyDescent="0.3">
      <c r="B133" s="205"/>
      <c r="D133" s="193" t="s">
        <v>198</v>
      </c>
      <c r="E133" s="206" t="s">
        <v>5</v>
      </c>
      <c r="F133" s="207" t="s">
        <v>200</v>
      </c>
      <c r="H133" s="208">
        <v>5</v>
      </c>
      <c r="I133" s="209"/>
      <c r="L133" s="205"/>
      <c r="M133" s="210"/>
      <c r="N133" s="211"/>
      <c r="O133" s="211"/>
      <c r="P133" s="211"/>
      <c r="Q133" s="211"/>
      <c r="R133" s="211"/>
      <c r="S133" s="211"/>
      <c r="T133" s="212"/>
      <c r="AT133" s="206" t="s">
        <v>198</v>
      </c>
      <c r="AU133" s="206" t="s">
        <v>24</v>
      </c>
      <c r="AV133" s="13" t="s">
        <v>194</v>
      </c>
      <c r="AW133" s="13" t="s">
        <v>44</v>
      </c>
      <c r="AX133" s="13" t="s">
        <v>25</v>
      </c>
      <c r="AY133" s="206" t="s">
        <v>188</v>
      </c>
    </row>
    <row r="134" spans="2:65" s="12" customFormat="1" x14ac:dyDescent="0.3">
      <c r="B134" s="197"/>
      <c r="D134" s="193" t="s">
        <v>198</v>
      </c>
      <c r="F134" s="199" t="s">
        <v>1344</v>
      </c>
      <c r="H134" s="200">
        <v>5.5</v>
      </c>
      <c r="I134" s="201"/>
      <c r="L134" s="197"/>
      <c r="M134" s="202"/>
      <c r="N134" s="203"/>
      <c r="O134" s="203"/>
      <c r="P134" s="203"/>
      <c r="Q134" s="203"/>
      <c r="R134" s="203"/>
      <c r="S134" s="203"/>
      <c r="T134" s="204"/>
      <c r="AT134" s="198" t="s">
        <v>198</v>
      </c>
      <c r="AU134" s="198" t="s">
        <v>24</v>
      </c>
      <c r="AV134" s="12" t="s">
        <v>24</v>
      </c>
      <c r="AW134" s="12" t="s">
        <v>6</v>
      </c>
      <c r="AX134" s="12" t="s">
        <v>25</v>
      </c>
      <c r="AY134" s="198" t="s">
        <v>188</v>
      </c>
    </row>
    <row r="135" spans="2:65" s="1" customFormat="1" ht="16.5" customHeight="1" x14ac:dyDescent="0.3">
      <c r="B135" s="180"/>
      <c r="C135" s="181" t="s">
        <v>220</v>
      </c>
      <c r="D135" s="181" t="s">
        <v>190</v>
      </c>
      <c r="E135" s="182" t="s">
        <v>973</v>
      </c>
      <c r="F135" s="183" t="s">
        <v>974</v>
      </c>
      <c r="G135" s="184" t="s">
        <v>231</v>
      </c>
      <c r="H135" s="185">
        <v>25.989000000000001</v>
      </c>
      <c r="I135" s="186"/>
      <c r="J135" s="187">
        <f>ROUND(I135*H135,2)</f>
        <v>0</v>
      </c>
      <c r="K135" s="183"/>
      <c r="L135" s="41"/>
      <c r="M135" s="188" t="s">
        <v>5</v>
      </c>
      <c r="N135" s="189" t="s">
        <v>51</v>
      </c>
      <c r="O135" s="42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AR135" s="24" t="s">
        <v>194</v>
      </c>
      <c r="AT135" s="24" t="s">
        <v>190</v>
      </c>
      <c r="AU135" s="24" t="s">
        <v>24</v>
      </c>
      <c r="AY135" s="24" t="s">
        <v>188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24" t="s">
        <v>25</v>
      </c>
      <c r="BK135" s="192">
        <f>ROUND(I135*H135,2)</f>
        <v>0</v>
      </c>
      <c r="BL135" s="24" t="s">
        <v>194</v>
      </c>
      <c r="BM135" s="24" t="s">
        <v>975</v>
      </c>
    </row>
    <row r="136" spans="2:65" s="1" customFormat="1" ht="40.5" x14ac:dyDescent="0.3">
      <c r="B136" s="41"/>
      <c r="D136" s="193" t="s">
        <v>196</v>
      </c>
      <c r="F136" s="194" t="s">
        <v>1328</v>
      </c>
      <c r="I136" s="195"/>
      <c r="L136" s="41"/>
      <c r="M136" s="196"/>
      <c r="N136" s="42"/>
      <c r="O136" s="42"/>
      <c r="P136" s="42"/>
      <c r="Q136" s="42"/>
      <c r="R136" s="42"/>
      <c r="S136" s="42"/>
      <c r="T136" s="70"/>
      <c r="AT136" s="24" t="s">
        <v>196</v>
      </c>
      <c r="AU136" s="24" t="s">
        <v>24</v>
      </c>
    </row>
    <row r="137" spans="2:65" s="12" customFormat="1" x14ac:dyDescent="0.3">
      <c r="B137" s="197"/>
      <c r="D137" s="193" t="s">
        <v>198</v>
      </c>
      <c r="E137" s="198" t="s">
        <v>5</v>
      </c>
      <c r="F137" s="199" t="s">
        <v>1345</v>
      </c>
      <c r="H137" s="200">
        <v>1.9</v>
      </c>
      <c r="I137" s="201"/>
      <c r="L137" s="197"/>
      <c r="M137" s="202"/>
      <c r="N137" s="203"/>
      <c r="O137" s="203"/>
      <c r="P137" s="203"/>
      <c r="Q137" s="203"/>
      <c r="R137" s="203"/>
      <c r="S137" s="203"/>
      <c r="T137" s="204"/>
      <c r="AT137" s="198" t="s">
        <v>198</v>
      </c>
      <c r="AU137" s="198" t="s">
        <v>24</v>
      </c>
      <c r="AV137" s="12" t="s">
        <v>24</v>
      </c>
      <c r="AW137" s="12" t="s">
        <v>44</v>
      </c>
      <c r="AX137" s="12" t="s">
        <v>80</v>
      </c>
      <c r="AY137" s="198" t="s">
        <v>188</v>
      </c>
    </row>
    <row r="138" spans="2:65" s="12" customFormat="1" x14ac:dyDescent="0.3">
      <c r="B138" s="197"/>
      <c r="D138" s="193" t="s">
        <v>198</v>
      </c>
      <c r="E138" s="198" t="s">
        <v>5</v>
      </c>
      <c r="F138" s="199" t="s">
        <v>1346</v>
      </c>
      <c r="H138" s="200">
        <v>7.3129999999999997</v>
      </c>
      <c r="I138" s="201"/>
      <c r="L138" s="197"/>
      <c r="M138" s="202"/>
      <c r="N138" s="203"/>
      <c r="O138" s="203"/>
      <c r="P138" s="203"/>
      <c r="Q138" s="203"/>
      <c r="R138" s="203"/>
      <c r="S138" s="203"/>
      <c r="T138" s="204"/>
      <c r="AT138" s="198" t="s">
        <v>198</v>
      </c>
      <c r="AU138" s="198" t="s">
        <v>24</v>
      </c>
      <c r="AV138" s="12" t="s">
        <v>24</v>
      </c>
      <c r="AW138" s="12" t="s">
        <v>44</v>
      </c>
      <c r="AX138" s="12" t="s">
        <v>80</v>
      </c>
      <c r="AY138" s="198" t="s">
        <v>188</v>
      </c>
    </row>
    <row r="139" spans="2:65" s="12" customFormat="1" x14ac:dyDescent="0.3">
      <c r="B139" s="197"/>
      <c r="D139" s="193" t="s">
        <v>198</v>
      </c>
      <c r="E139" s="198" t="s">
        <v>5</v>
      </c>
      <c r="F139" s="199" t="s">
        <v>1347</v>
      </c>
      <c r="H139" s="200">
        <v>4.1130000000000004</v>
      </c>
      <c r="I139" s="201"/>
      <c r="L139" s="197"/>
      <c r="M139" s="202"/>
      <c r="N139" s="203"/>
      <c r="O139" s="203"/>
      <c r="P139" s="203"/>
      <c r="Q139" s="203"/>
      <c r="R139" s="203"/>
      <c r="S139" s="203"/>
      <c r="T139" s="204"/>
      <c r="AT139" s="198" t="s">
        <v>198</v>
      </c>
      <c r="AU139" s="198" t="s">
        <v>24</v>
      </c>
      <c r="AV139" s="12" t="s">
        <v>24</v>
      </c>
      <c r="AW139" s="12" t="s">
        <v>44</v>
      </c>
      <c r="AX139" s="12" t="s">
        <v>80</v>
      </c>
      <c r="AY139" s="198" t="s">
        <v>188</v>
      </c>
    </row>
    <row r="140" spans="2:65" s="12" customFormat="1" x14ac:dyDescent="0.3">
      <c r="B140" s="197"/>
      <c r="D140" s="193" t="s">
        <v>198</v>
      </c>
      <c r="E140" s="198" t="s">
        <v>5</v>
      </c>
      <c r="F140" s="199" t="s">
        <v>1348</v>
      </c>
      <c r="H140" s="200">
        <v>8.3130000000000006</v>
      </c>
      <c r="I140" s="201"/>
      <c r="L140" s="197"/>
      <c r="M140" s="202"/>
      <c r="N140" s="203"/>
      <c r="O140" s="203"/>
      <c r="P140" s="203"/>
      <c r="Q140" s="203"/>
      <c r="R140" s="203"/>
      <c r="S140" s="203"/>
      <c r="T140" s="204"/>
      <c r="AT140" s="198" t="s">
        <v>198</v>
      </c>
      <c r="AU140" s="198" t="s">
        <v>24</v>
      </c>
      <c r="AV140" s="12" t="s">
        <v>24</v>
      </c>
      <c r="AW140" s="12" t="s">
        <v>44</v>
      </c>
      <c r="AX140" s="12" t="s">
        <v>80</v>
      </c>
      <c r="AY140" s="198" t="s">
        <v>188</v>
      </c>
    </row>
    <row r="141" spans="2:65" s="12" customFormat="1" x14ac:dyDescent="0.3">
      <c r="B141" s="197"/>
      <c r="D141" s="193" t="s">
        <v>198</v>
      </c>
      <c r="E141" s="198" t="s">
        <v>5</v>
      </c>
      <c r="F141" s="199" t="s">
        <v>1349</v>
      </c>
      <c r="H141" s="200">
        <v>4.3499999999999996</v>
      </c>
      <c r="I141" s="201"/>
      <c r="L141" s="197"/>
      <c r="M141" s="202"/>
      <c r="N141" s="203"/>
      <c r="O141" s="203"/>
      <c r="P141" s="203"/>
      <c r="Q141" s="203"/>
      <c r="R141" s="203"/>
      <c r="S141" s="203"/>
      <c r="T141" s="204"/>
      <c r="AT141" s="198" t="s">
        <v>198</v>
      </c>
      <c r="AU141" s="198" t="s">
        <v>24</v>
      </c>
      <c r="AV141" s="12" t="s">
        <v>24</v>
      </c>
      <c r="AW141" s="12" t="s">
        <v>44</v>
      </c>
      <c r="AX141" s="12" t="s">
        <v>80</v>
      </c>
      <c r="AY141" s="198" t="s">
        <v>188</v>
      </c>
    </row>
    <row r="142" spans="2:65" s="13" customFormat="1" x14ac:dyDescent="0.3">
      <c r="B142" s="205"/>
      <c r="D142" s="193" t="s">
        <v>198</v>
      </c>
      <c r="E142" s="206" t="s">
        <v>5</v>
      </c>
      <c r="F142" s="207" t="s">
        <v>200</v>
      </c>
      <c r="H142" s="208">
        <v>25.989000000000001</v>
      </c>
      <c r="I142" s="209"/>
      <c r="L142" s="205"/>
      <c r="M142" s="210"/>
      <c r="N142" s="211"/>
      <c r="O142" s="211"/>
      <c r="P142" s="211"/>
      <c r="Q142" s="211"/>
      <c r="R142" s="211"/>
      <c r="S142" s="211"/>
      <c r="T142" s="212"/>
      <c r="AT142" s="206" t="s">
        <v>198</v>
      </c>
      <c r="AU142" s="206" t="s">
        <v>24</v>
      </c>
      <c r="AV142" s="13" t="s">
        <v>194</v>
      </c>
      <c r="AW142" s="13" t="s">
        <v>44</v>
      </c>
      <c r="AX142" s="13" t="s">
        <v>25</v>
      </c>
      <c r="AY142" s="206" t="s">
        <v>188</v>
      </c>
    </row>
    <row r="143" spans="2:65" s="1" customFormat="1" ht="16.5" customHeight="1" x14ac:dyDescent="0.3">
      <c r="B143" s="180"/>
      <c r="C143" s="181" t="s">
        <v>228</v>
      </c>
      <c r="D143" s="181" t="s">
        <v>190</v>
      </c>
      <c r="E143" s="182" t="s">
        <v>671</v>
      </c>
      <c r="F143" s="183" t="s">
        <v>672</v>
      </c>
      <c r="G143" s="184" t="s">
        <v>231</v>
      </c>
      <c r="H143" s="185">
        <v>42.692</v>
      </c>
      <c r="I143" s="186"/>
      <c r="J143" s="187">
        <f>ROUND(I143*H143,2)</f>
        <v>0</v>
      </c>
      <c r="K143" s="183"/>
      <c r="L143" s="41"/>
      <c r="M143" s="188" t="s">
        <v>5</v>
      </c>
      <c r="N143" s="189" t="s">
        <v>51</v>
      </c>
      <c r="O143" s="42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AR143" s="24" t="s">
        <v>194</v>
      </c>
      <c r="AT143" s="24" t="s">
        <v>190</v>
      </c>
      <c r="AU143" s="24" t="s">
        <v>24</v>
      </c>
      <c r="AY143" s="24" t="s">
        <v>188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24" t="s">
        <v>25</v>
      </c>
      <c r="BK143" s="192">
        <f>ROUND(I143*H143,2)</f>
        <v>0</v>
      </c>
      <c r="BL143" s="24" t="s">
        <v>194</v>
      </c>
      <c r="BM143" s="24" t="s">
        <v>673</v>
      </c>
    </row>
    <row r="144" spans="2:65" s="1" customFormat="1" ht="54" x14ac:dyDescent="0.3">
      <c r="B144" s="41"/>
      <c r="D144" s="193" t="s">
        <v>196</v>
      </c>
      <c r="F144" s="194" t="s">
        <v>1350</v>
      </c>
      <c r="I144" s="195"/>
      <c r="L144" s="41"/>
      <c r="M144" s="196"/>
      <c r="N144" s="42"/>
      <c r="O144" s="42"/>
      <c r="P144" s="42"/>
      <c r="Q144" s="42"/>
      <c r="R144" s="42"/>
      <c r="S144" s="42"/>
      <c r="T144" s="70"/>
      <c r="AT144" s="24" t="s">
        <v>196</v>
      </c>
      <c r="AU144" s="24" t="s">
        <v>24</v>
      </c>
    </row>
    <row r="145" spans="2:65" s="12" customFormat="1" x14ac:dyDescent="0.3">
      <c r="B145" s="197"/>
      <c r="D145" s="193" t="s">
        <v>198</v>
      </c>
      <c r="E145" s="198" t="s">
        <v>5</v>
      </c>
      <c r="F145" s="199" t="s">
        <v>1351</v>
      </c>
      <c r="H145" s="200">
        <v>34.726999999999997</v>
      </c>
      <c r="I145" s="201"/>
      <c r="L145" s="197"/>
      <c r="M145" s="202"/>
      <c r="N145" s="203"/>
      <c r="O145" s="203"/>
      <c r="P145" s="203"/>
      <c r="Q145" s="203"/>
      <c r="R145" s="203"/>
      <c r="S145" s="203"/>
      <c r="T145" s="204"/>
      <c r="AT145" s="198" t="s">
        <v>198</v>
      </c>
      <c r="AU145" s="198" t="s">
        <v>24</v>
      </c>
      <c r="AV145" s="12" t="s">
        <v>24</v>
      </c>
      <c r="AW145" s="12" t="s">
        <v>44</v>
      </c>
      <c r="AX145" s="12" t="s">
        <v>80</v>
      </c>
      <c r="AY145" s="198" t="s">
        <v>188</v>
      </c>
    </row>
    <row r="146" spans="2:65" s="12" customFormat="1" x14ac:dyDescent="0.3">
      <c r="B146" s="197"/>
      <c r="D146" s="193" t="s">
        <v>198</v>
      </c>
      <c r="E146" s="198" t="s">
        <v>5</v>
      </c>
      <c r="F146" s="199" t="s">
        <v>1352</v>
      </c>
      <c r="H146" s="200">
        <v>47.292000000000002</v>
      </c>
      <c r="I146" s="201"/>
      <c r="L146" s="197"/>
      <c r="M146" s="202"/>
      <c r="N146" s="203"/>
      <c r="O146" s="203"/>
      <c r="P146" s="203"/>
      <c r="Q146" s="203"/>
      <c r="R146" s="203"/>
      <c r="S146" s="203"/>
      <c r="T146" s="204"/>
      <c r="AT146" s="198" t="s">
        <v>198</v>
      </c>
      <c r="AU146" s="198" t="s">
        <v>24</v>
      </c>
      <c r="AV146" s="12" t="s">
        <v>24</v>
      </c>
      <c r="AW146" s="12" t="s">
        <v>44</v>
      </c>
      <c r="AX146" s="12" t="s">
        <v>80</v>
      </c>
      <c r="AY146" s="198" t="s">
        <v>188</v>
      </c>
    </row>
    <row r="147" spans="2:65" s="12" customFormat="1" x14ac:dyDescent="0.3">
      <c r="B147" s="197"/>
      <c r="D147" s="193" t="s">
        <v>198</v>
      </c>
      <c r="E147" s="198" t="s">
        <v>5</v>
      </c>
      <c r="F147" s="199" t="s">
        <v>1353</v>
      </c>
      <c r="H147" s="200">
        <v>39.124000000000002</v>
      </c>
      <c r="I147" s="201"/>
      <c r="L147" s="197"/>
      <c r="M147" s="202"/>
      <c r="N147" s="203"/>
      <c r="O147" s="203"/>
      <c r="P147" s="203"/>
      <c r="Q147" s="203"/>
      <c r="R147" s="203"/>
      <c r="S147" s="203"/>
      <c r="T147" s="204"/>
      <c r="AT147" s="198" t="s">
        <v>198</v>
      </c>
      <c r="AU147" s="198" t="s">
        <v>24</v>
      </c>
      <c r="AV147" s="12" t="s">
        <v>24</v>
      </c>
      <c r="AW147" s="12" t="s">
        <v>44</v>
      </c>
      <c r="AX147" s="12" t="s">
        <v>80</v>
      </c>
      <c r="AY147" s="198" t="s">
        <v>188</v>
      </c>
    </row>
    <row r="148" spans="2:65" s="12" customFormat="1" x14ac:dyDescent="0.3">
      <c r="B148" s="197"/>
      <c r="D148" s="193" t="s">
        <v>198</v>
      </c>
      <c r="E148" s="198" t="s">
        <v>5</v>
      </c>
      <c r="F148" s="199" t="s">
        <v>1354</v>
      </c>
      <c r="H148" s="200">
        <v>54.182000000000002</v>
      </c>
      <c r="I148" s="201"/>
      <c r="L148" s="197"/>
      <c r="M148" s="202"/>
      <c r="N148" s="203"/>
      <c r="O148" s="203"/>
      <c r="P148" s="203"/>
      <c r="Q148" s="203"/>
      <c r="R148" s="203"/>
      <c r="S148" s="203"/>
      <c r="T148" s="204"/>
      <c r="AT148" s="198" t="s">
        <v>198</v>
      </c>
      <c r="AU148" s="198" t="s">
        <v>24</v>
      </c>
      <c r="AV148" s="12" t="s">
        <v>24</v>
      </c>
      <c r="AW148" s="12" t="s">
        <v>44</v>
      </c>
      <c r="AX148" s="12" t="s">
        <v>80</v>
      </c>
      <c r="AY148" s="198" t="s">
        <v>188</v>
      </c>
    </row>
    <row r="149" spans="2:65" s="12" customFormat="1" x14ac:dyDescent="0.3">
      <c r="B149" s="197"/>
      <c r="D149" s="193" t="s">
        <v>198</v>
      </c>
      <c r="E149" s="198" t="s">
        <v>5</v>
      </c>
      <c r="F149" s="199" t="s">
        <v>1355</v>
      </c>
      <c r="H149" s="200">
        <v>38.134999999999998</v>
      </c>
      <c r="I149" s="201"/>
      <c r="L149" s="197"/>
      <c r="M149" s="202"/>
      <c r="N149" s="203"/>
      <c r="O149" s="203"/>
      <c r="P149" s="203"/>
      <c r="Q149" s="203"/>
      <c r="R149" s="203"/>
      <c r="S149" s="203"/>
      <c r="T149" s="204"/>
      <c r="AT149" s="198" t="s">
        <v>198</v>
      </c>
      <c r="AU149" s="198" t="s">
        <v>24</v>
      </c>
      <c r="AV149" s="12" t="s">
        <v>24</v>
      </c>
      <c r="AW149" s="12" t="s">
        <v>44</v>
      </c>
      <c r="AX149" s="12" t="s">
        <v>80</v>
      </c>
      <c r="AY149" s="198" t="s">
        <v>188</v>
      </c>
    </row>
    <row r="150" spans="2:65" s="13" customFormat="1" x14ac:dyDescent="0.3">
      <c r="B150" s="205"/>
      <c r="D150" s="193" t="s">
        <v>198</v>
      </c>
      <c r="E150" s="206" t="s">
        <v>5</v>
      </c>
      <c r="F150" s="207" t="s">
        <v>200</v>
      </c>
      <c r="H150" s="208">
        <v>213.46</v>
      </c>
      <c r="I150" s="209"/>
      <c r="L150" s="205"/>
      <c r="M150" s="210"/>
      <c r="N150" s="211"/>
      <c r="O150" s="211"/>
      <c r="P150" s="211"/>
      <c r="Q150" s="211"/>
      <c r="R150" s="211"/>
      <c r="S150" s="211"/>
      <c r="T150" s="212"/>
      <c r="AT150" s="206" t="s">
        <v>198</v>
      </c>
      <c r="AU150" s="206" t="s">
        <v>24</v>
      </c>
      <c r="AV150" s="13" t="s">
        <v>194</v>
      </c>
      <c r="AW150" s="13" t="s">
        <v>44</v>
      </c>
      <c r="AX150" s="13" t="s">
        <v>25</v>
      </c>
      <c r="AY150" s="206" t="s">
        <v>188</v>
      </c>
    </row>
    <row r="151" spans="2:65" s="12" customFormat="1" x14ac:dyDescent="0.3">
      <c r="B151" s="197"/>
      <c r="D151" s="193" t="s">
        <v>198</v>
      </c>
      <c r="F151" s="199" t="s">
        <v>1356</v>
      </c>
      <c r="H151" s="200">
        <v>42.692</v>
      </c>
      <c r="I151" s="201"/>
      <c r="L151" s="197"/>
      <c r="M151" s="202"/>
      <c r="N151" s="203"/>
      <c r="O151" s="203"/>
      <c r="P151" s="203"/>
      <c r="Q151" s="203"/>
      <c r="R151" s="203"/>
      <c r="S151" s="203"/>
      <c r="T151" s="204"/>
      <c r="AT151" s="198" t="s">
        <v>198</v>
      </c>
      <c r="AU151" s="198" t="s">
        <v>24</v>
      </c>
      <c r="AV151" s="12" t="s">
        <v>24</v>
      </c>
      <c r="AW151" s="12" t="s">
        <v>6</v>
      </c>
      <c r="AX151" s="12" t="s">
        <v>25</v>
      </c>
      <c r="AY151" s="198" t="s">
        <v>188</v>
      </c>
    </row>
    <row r="152" spans="2:65" s="1" customFormat="1" ht="16.5" customHeight="1" x14ac:dyDescent="0.3">
      <c r="B152" s="180"/>
      <c r="C152" s="181" t="s">
        <v>236</v>
      </c>
      <c r="D152" s="181" t="s">
        <v>190</v>
      </c>
      <c r="E152" s="182" t="s">
        <v>986</v>
      </c>
      <c r="F152" s="183" t="s">
        <v>987</v>
      </c>
      <c r="G152" s="184" t="s">
        <v>231</v>
      </c>
      <c r="H152" s="185">
        <v>149.422</v>
      </c>
      <c r="I152" s="186"/>
      <c r="J152" s="187">
        <f>ROUND(I152*H152,2)</f>
        <v>0</v>
      </c>
      <c r="K152" s="183"/>
      <c r="L152" s="41"/>
      <c r="M152" s="188" t="s">
        <v>5</v>
      </c>
      <c r="N152" s="189" t="s">
        <v>51</v>
      </c>
      <c r="O152" s="42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AR152" s="24" t="s">
        <v>194</v>
      </c>
      <c r="AT152" s="24" t="s">
        <v>190</v>
      </c>
      <c r="AU152" s="24" t="s">
        <v>24</v>
      </c>
      <c r="AY152" s="24" t="s">
        <v>188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24" t="s">
        <v>25</v>
      </c>
      <c r="BK152" s="192">
        <f>ROUND(I152*H152,2)</f>
        <v>0</v>
      </c>
      <c r="BL152" s="24" t="s">
        <v>194</v>
      </c>
      <c r="BM152" s="24" t="s">
        <v>988</v>
      </c>
    </row>
    <row r="153" spans="2:65" s="1" customFormat="1" ht="40.5" x14ac:dyDescent="0.3">
      <c r="B153" s="41"/>
      <c r="D153" s="193" t="s">
        <v>196</v>
      </c>
      <c r="F153" s="194" t="s">
        <v>1357</v>
      </c>
      <c r="I153" s="195"/>
      <c r="L153" s="41"/>
      <c r="M153" s="196"/>
      <c r="N153" s="42"/>
      <c r="O153" s="42"/>
      <c r="P153" s="42"/>
      <c r="Q153" s="42"/>
      <c r="R153" s="42"/>
      <c r="S153" s="42"/>
      <c r="T153" s="70"/>
      <c r="AT153" s="24" t="s">
        <v>196</v>
      </c>
      <c r="AU153" s="24" t="s">
        <v>24</v>
      </c>
    </row>
    <row r="154" spans="2:65" s="12" customFormat="1" x14ac:dyDescent="0.3">
      <c r="B154" s="197"/>
      <c r="D154" s="193" t="s">
        <v>198</v>
      </c>
      <c r="E154" s="198" t="s">
        <v>5</v>
      </c>
      <c r="F154" s="199" t="s">
        <v>1351</v>
      </c>
      <c r="H154" s="200">
        <v>34.726999999999997</v>
      </c>
      <c r="I154" s="201"/>
      <c r="L154" s="197"/>
      <c r="M154" s="202"/>
      <c r="N154" s="203"/>
      <c r="O154" s="203"/>
      <c r="P154" s="203"/>
      <c r="Q154" s="203"/>
      <c r="R154" s="203"/>
      <c r="S154" s="203"/>
      <c r="T154" s="204"/>
      <c r="AT154" s="198" t="s">
        <v>198</v>
      </c>
      <c r="AU154" s="198" t="s">
        <v>24</v>
      </c>
      <c r="AV154" s="12" t="s">
        <v>24</v>
      </c>
      <c r="AW154" s="12" t="s">
        <v>44</v>
      </c>
      <c r="AX154" s="12" t="s">
        <v>80</v>
      </c>
      <c r="AY154" s="198" t="s">
        <v>188</v>
      </c>
    </row>
    <row r="155" spans="2:65" s="12" customFormat="1" x14ac:dyDescent="0.3">
      <c r="B155" s="197"/>
      <c r="D155" s="193" t="s">
        <v>198</v>
      </c>
      <c r="E155" s="198" t="s">
        <v>5</v>
      </c>
      <c r="F155" s="199" t="s">
        <v>1352</v>
      </c>
      <c r="H155" s="200">
        <v>47.292000000000002</v>
      </c>
      <c r="I155" s="201"/>
      <c r="L155" s="197"/>
      <c r="M155" s="202"/>
      <c r="N155" s="203"/>
      <c r="O155" s="203"/>
      <c r="P155" s="203"/>
      <c r="Q155" s="203"/>
      <c r="R155" s="203"/>
      <c r="S155" s="203"/>
      <c r="T155" s="204"/>
      <c r="AT155" s="198" t="s">
        <v>198</v>
      </c>
      <c r="AU155" s="198" t="s">
        <v>24</v>
      </c>
      <c r="AV155" s="12" t="s">
        <v>24</v>
      </c>
      <c r="AW155" s="12" t="s">
        <v>44</v>
      </c>
      <c r="AX155" s="12" t="s">
        <v>80</v>
      </c>
      <c r="AY155" s="198" t="s">
        <v>188</v>
      </c>
    </row>
    <row r="156" spans="2:65" s="12" customFormat="1" x14ac:dyDescent="0.3">
      <c r="B156" s="197"/>
      <c r="D156" s="193" t="s">
        <v>198</v>
      </c>
      <c r="E156" s="198" t="s">
        <v>5</v>
      </c>
      <c r="F156" s="199" t="s">
        <v>1353</v>
      </c>
      <c r="H156" s="200">
        <v>39.124000000000002</v>
      </c>
      <c r="I156" s="201"/>
      <c r="L156" s="197"/>
      <c r="M156" s="202"/>
      <c r="N156" s="203"/>
      <c r="O156" s="203"/>
      <c r="P156" s="203"/>
      <c r="Q156" s="203"/>
      <c r="R156" s="203"/>
      <c r="S156" s="203"/>
      <c r="T156" s="204"/>
      <c r="AT156" s="198" t="s">
        <v>198</v>
      </c>
      <c r="AU156" s="198" t="s">
        <v>24</v>
      </c>
      <c r="AV156" s="12" t="s">
        <v>24</v>
      </c>
      <c r="AW156" s="12" t="s">
        <v>44</v>
      </c>
      <c r="AX156" s="12" t="s">
        <v>80</v>
      </c>
      <c r="AY156" s="198" t="s">
        <v>188</v>
      </c>
    </row>
    <row r="157" spans="2:65" s="12" customFormat="1" x14ac:dyDescent="0.3">
      <c r="B157" s="197"/>
      <c r="D157" s="193" t="s">
        <v>198</v>
      </c>
      <c r="E157" s="198" t="s">
        <v>5</v>
      </c>
      <c r="F157" s="199" t="s">
        <v>1354</v>
      </c>
      <c r="H157" s="200">
        <v>54.182000000000002</v>
      </c>
      <c r="I157" s="201"/>
      <c r="L157" s="197"/>
      <c r="M157" s="202"/>
      <c r="N157" s="203"/>
      <c r="O157" s="203"/>
      <c r="P157" s="203"/>
      <c r="Q157" s="203"/>
      <c r="R157" s="203"/>
      <c r="S157" s="203"/>
      <c r="T157" s="204"/>
      <c r="AT157" s="198" t="s">
        <v>198</v>
      </c>
      <c r="AU157" s="198" t="s">
        <v>24</v>
      </c>
      <c r="AV157" s="12" t="s">
        <v>24</v>
      </c>
      <c r="AW157" s="12" t="s">
        <v>44</v>
      </c>
      <c r="AX157" s="12" t="s">
        <v>80</v>
      </c>
      <c r="AY157" s="198" t="s">
        <v>188</v>
      </c>
    </row>
    <row r="158" spans="2:65" s="12" customFormat="1" x14ac:dyDescent="0.3">
      <c r="B158" s="197"/>
      <c r="D158" s="193" t="s">
        <v>198</v>
      </c>
      <c r="E158" s="198" t="s">
        <v>5</v>
      </c>
      <c r="F158" s="199" t="s">
        <v>1355</v>
      </c>
      <c r="H158" s="200">
        <v>38.134999999999998</v>
      </c>
      <c r="I158" s="201"/>
      <c r="L158" s="197"/>
      <c r="M158" s="202"/>
      <c r="N158" s="203"/>
      <c r="O158" s="203"/>
      <c r="P158" s="203"/>
      <c r="Q158" s="203"/>
      <c r="R158" s="203"/>
      <c r="S158" s="203"/>
      <c r="T158" s="204"/>
      <c r="AT158" s="198" t="s">
        <v>198</v>
      </c>
      <c r="AU158" s="198" t="s">
        <v>24</v>
      </c>
      <c r="AV158" s="12" t="s">
        <v>24</v>
      </c>
      <c r="AW158" s="12" t="s">
        <v>44</v>
      </c>
      <c r="AX158" s="12" t="s">
        <v>80</v>
      </c>
      <c r="AY158" s="198" t="s">
        <v>188</v>
      </c>
    </row>
    <row r="159" spans="2:65" s="13" customFormat="1" x14ac:dyDescent="0.3">
      <c r="B159" s="205"/>
      <c r="D159" s="193" t="s">
        <v>198</v>
      </c>
      <c r="E159" s="206" t="s">
        <v>5</v>
      </c>
      <c r="F159" s="207" t="s">
        <v>200</v>
      </c>
      <c r="H159" s="208">
        <v>213.46</v>
      </c>
      <c r="I159" s="209"/>
      <c r="L159" s="205"/>
      <c r="M159" s="210"/>
      <c r="N159" s="211"/>
      <c r="O159" s="211"/>
      <c r="P159" s="211"/>
      <c r="Q159" s="211"/>
      <c r="R159" s="211"/>
      <c r="S159" s="211"/>
      <c r="T159" s="212"/>
      <c r="AT159" s="206" t="s">
        <v>198</v>
      </c>
      <c r="AU159" s="206" t="s">
        <v>24</v>
      </c>
      <c r="AV159" s="13" t="s">
        <v>194</v>
      </c>
      <c r="AW159" s="13" t="s">
        <v>44</v>
      </c>
      <c r="AX159" s="13" t="s">
        <v>25</v>
      </c>
      <c r="AY159" s="206" t="s">
        <v>188</v>
      </c>
    </row>
    <row r="160" spans="2:65" s="12" customFormat="1" x14ac:dyDescent="0.3">
      <c r="B160" s="197"/>
      <c r="D160" s="193" t="s">
        <v>198</v>
      </c>
      <c r="F160" s="199" t="s">
        <v>1358</v>
      </c>
      <c r="H160" s="200">
        <v>149.422</v>
      </c>
      <c r="I160" s="201"/>
      <c r="L160" s="197"/>
      <c r="M160" s="202"/>
      <c r="N160" s="203"/>
      <c r="O160" s="203"/>
      <c r="P160" s="203"/>
      <c r="Q160" s="203"/>
      <c r="R160" s="203"/>
      <c r="S160" s="203"/>
      <c r="T160" s="204"/>
      <c r="AT160" s="198" t="s">
        <v>198</v>
      </c>
      <c r="AU160" s="198" t="s">
        <v>24</v>
      </c>
      <c r="AV160" s="12" t="s">
        <v>24</v>
      </c>
      <c r="AW160" s="12" t="s">
        <v>6</v>
      </c>
      <c r="AX160" s="12" t="s">
        <v>25</v>
      </c>
      <c r="AY160" s="198" t="s">
        <v>188</v>
      </c>
    </row>
    <row r="161" spans="2:65" s="1" customFormat="1" ht="16.5" customHeight="1" x14ac:dyDescent="0.3">
      <c r="B161" s="180"/>
      <c r="C161" s="181" t="s">
        <v>241</v>
      </c>
      <c r="D161" s="181" t="s">
        <v>190</v>
      </c>
      <c r="E161" s="182" t="s">
        <v>242</v>
      </c>
      <c r="F161" s="183" t="s">
        <v>243</v>
      </c>
      <c r="G161" s="184" t="s">
        <v>231</v>
      </c>
      <c r="H161" s="185">
        <v>44.826999999999998</v>
      </c>
      <c r="I161" s="186"/>
      <c r="J161" s="187">
        <f>ROUND(I161*H161,2)</f>
        <v>0</v>
      </c>
      <c r="K161" s="183"/>
      <c r="L161" s="41"/>
      <c r="M161" s="188" t="s">
        <v>5</v>
      </c>
      <c r="N161" s="189" t="s">
        <v>51</v>
      </c>
      <c r="O161" s="42"/>
      <c r="P161" s="190">
        <f>O161*H161</f>
        <v>0</v>
      </c>
      <c r="Q161" s="190">
        <v>0</v>
      </c>
      <c r="R161" s="190">
        <f>Q161*H161</f>
        <v>0</v>
      </c>
      <c r="S161" s="190">
        <v>0</v>
      </c>
      <c r="T161" s="191">
        <f>S161*H161</f>
        <v>0</v>
      </c>
      <c r="AR161" s="24" t="s">
        <v>194</v>
      </c>
      <c r="AT161" s="24" t="s">
        <v>190</v>
      </c>
      <c r="AU161" s="24" t="s">
        <v>24</v>
      </c>
      <c r="AY161" s="24" t="s">
        <v>188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24" t="s">
        <v>25</v>
      </c>
      <c r="BK161" s="192">
        <f>ROUND(I161*H161,2)</f>
        <v>0</v>
      </c>
      <c r="BL161" s="24" t="s">
        <v>194</v>
      </c>
      <c r="BM161" s="24" t="s">
        <v>244</v>
      </c>
    </row>
    <row r="162" spans="2:65" s="1" customFormat="1" ht="40.5" x14ac:dyDescent="0.3">
      <c r="B162" s="41"/>
      <c r="D162" s="193" t="s">
        <v>196</v>
      </c>
      <c r="F162" s="194" t="s">
        <v>1359</v>
      </c>
      <c r="I162" s="195"/>
      <c r="L162" s="41"/>
      <c r="M162" s="196"/>
      <c r="N162" s="42"/>
      <c r="O162" s="42"/>
      <c r="P162" s="42"/>
      <c r="Q162" s="42"/>
      <c r="R162" s="42"/>
      <c r="S162" s="42"/>
      <c r="T162" s="70"/>
      <c r="AT162" s="24" t="s">
        <v>196</v>
      </c>
      <c r="AU162" s="24" t="s">
        <v>24</v>
      </c>
    </row>
    <row r="163" spans="2:65" s="12" customFormat="1" x14ac:dyDescent="0.3">
      <c r="B163" s="197"/>
      <c r="D163" s="193" t="s">
        <v>198</v>
      </c>
      <c r="F163" s="199" t="s">
        <v>1360</v>
      </c>
      <c r="H163" s="200">
        <v>44.826999999999998</v>
      </c>
      <c r="I163" s="201"/>
      <c r="L163" s="197"/>
      <c r="M163" s="202"/>
      <c r="N163" s="203"/>
      <c r="O163" s="203"/>
      <c r="P163" s="203"/>
      <c r="Q163" s="203"/>
      <c r="R163" s="203"/>
      <c r="S163" s="203"/>
      <c r="T163" s="204"/>
      <c r="AT163" s="198" t="s">
        <v>198</v>
      </c>
      <c r="AU163" s="198" t="s">
        <v>24</v>
      </c>
      <c r="AV163" s="12" t="s">
        <v>24</v>
      </c>
      <c r="AW163" s="12" t="s">
        <v>6</v>
      </c>
      <c r="AX163" s="12" t="s">
        <v>25</v>
      </c>
      <c r="AY163" s="198" t="s">
        <v>188</v>
      </c>
    </row>
    <row r="164" spans="2:65" s="1" customFormat="1" ht="16.5" customHeight="1" x14ac:dyDescent="0.3">
      <c r="B164" s="180"/>
      <c r="C164" s="181" t="s">
        <v>30</v>
      </c>
      <c r="D164" s="181" t="s">
        <v>190</v>
      </c>
      <c r="E164" s="182" t="s">
        <v>698</v>
      </c>
      <c r="F164" s="183" t="s">
        <v>699</v>
      </c>
      <c r="G164" s="184" t="s">
        <v>231</v>
      </c>
      <c r="H164" s="185">
        <v>21.346</v>
      </c>
      <c r="I164" s="186"/>
      <c r="J164" s="187">
        <f>ROUND(I164*H164,2)</f>
        <v>0</v>
      </c>
      <c r="K164" s="183"/>
      <c r="L164" s="41"/>
      <c r="M164" s="188" t="s">
        <v>5</v>
      </c>
      <c r="N164" s="189" t="s">
        <v>51</v>
      </c>
      <c r="O164" s="42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AR164" s="24" t="s">
        <v>194</v>
      </c>
      <c r="AT164" s="24" t="s">
        <v>190</v>
      </c>
      <c r="AU164" s="24" t="s">
        <v>24</v>
      </c>
      <c r="AY164" s="24" t="s">
        <v>188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24" t="s">
        <v>25</v>
      </c>
      <c r="BK164" s="192">
        <f>ROUND(I164*H164,2)</f>
        <v>0</v>
      </c>
      <c r="BL164" s="24" t="s">
        <v>194</v>
      </c>
      <c r="BM164" s="24" t="s">
        <v>700</v>
      </c>
    </row>
    <row r="165" spans="2:65" s="1" customFormat="1" ht="40.5" x14ac:dyDescent="0.3">
      <c r="B165" s="41"/>
      <c r="D165" s="193" t="s">
        <v>196</v>
      </c>
      <c r="F165" s="194" t="s">
        <v>1357</v>
      </c>
      <c r="I165" s="195"/>
      <c r="L165" s="41"/>
      <c r="M165" s="196"/>
      <c r="N165" s="42"/>
      <c r="O165" s="42"/>
      <c r="P165" s="42"/>
      <c r="Q165" s="42"/>
      <c r="R165" s="42"/>
      <c r="S165" s="42"/>
      <c r="T165" s="70"/>
      <c r="AT165" s="24" t="s">
        <v>196</v>
      </c>
      <c r="AU165" s="24" t="s">
        <v>24</v>
      </c>
    </row>
    <row r="166" spans="2:65" s="12" customFormat="1" x14ac:dyDescent="0.3">
      <c r="B166" s="197"/>
      <c r="D166" s="193" t="s">
        <v>198</v>
      </c>
      <c r="E166" s="198" t="s">
        <v>5</v>
      </c>
      <c r="F166" s="199" t="s">
        <v>1351</v>
      </c>
      <c r="H166" s="200">
        <v>34.726999999999997</v>
      </c>
      <c r="I166" s="201"/>
      <c r="L166" s="197"/>
      <c r="M166" s="202"/>
      <c r="N166" s="203"/>
      <c r="O166" s="203"/>
      <c r="P166" s="203"/>
      <c r="Q166" s="203"/>
      <c r="R166" s="203"/>
      <c r="S166" s="203"/>
      <c r="T166" s="204"/>
      <c r="AT166" s="198" t="s">
        <v>198</v>
      </c>
      <c r="AU166" s="198" t="s">
        <v>24</v>
      </c>
      <c r="AV166" s="12" t="s">
        <v>24</v>
      </c>
      <c r="AW166" s="12" t="s">
        <v>44</v>
      </c>
      <c r="AX166" s="12" t="s">
        <v>80</v>
      </c>
      <c r="AY166" s="198" t="s">
        <v>188</v>
      </c>
    </row>
    <row r="167" spans="2:65" s="12" customFormat="1" x14ac:dyDescent="0.3">
      <c r="B167" s="197"/>
      <c r="D167" s="193" t="s">
        <v>198</v>
      </c>
      <c r="E167" s="198" t="s">
        <v>5</v>
      </c>
      <c r="F167" s="199" t="s">
        <v>1352</v>
      </c>
      <c r="H167" s="200">
        <v>47.292000000000002</v>
      </c>
      <c r="I167" s="201"/>
      <c r="L167" s="197"/>
      <c r="M167" s="202"/>
      <c r="N167" s="203"/>
      <c r="O167" s="203"/>
      <c r="P167" s="203"/>
      <c r="Q167" s="203"/>
      <c r="R167" s="203"/>
      <c r="S167" s="203"/>
      <c r="T167" s="204"/>
      <c r="AT167" s="198" t="s">
        <v>198</v>
      </c>
      <c r="AU167" s="198" t="s">
        <v>24</v>
      </c>
      <c r="AV167" s="12" t="s">
        <v>24</v>
      </c>
      <c r="AW167" s="12" t="s">
        <v>44</v>
      </c>
      <c r="AX167" s="12" t="s">
        <v>80</v>
      </c>
      <c r="AY167" s="198" t="s">
        <v>188</v>
      </c>
    </row>
    <row r="168" spans="2:65" s="12" customFormat="1" x14ac:dyDescent="0.3">
      <c r="B168" s="197"/>
      <c r="D168" s="193" t="s">
        <v>198</v>
      </c>
      <c r="E168" s="198" t="s">
        <v>5</v>
      </c>
      <c r="F168" s="199" t="s">
        <v>1353</v>
      </c>
      <c r="H168" s="200">
        <v>39.124000000000002</v>
      </c>
      <c r="I168" s="201"/>
      <c r="L168" s="197"/>
      <c r="M168" s="202"/>
      <c r="N168" s="203"/>
      <c r="O168" s="203"/>
      <c r="P168" s="203"/>
      <c r="Q168" s="203"/>
      <c r="R168" s="203"/>
      <c r="S168" s="203"/>
      <c r="T168" s="204"/>
      <c r="AT168" s="198" t="s">
        <v>198</v>
      </c>
      <c r="AU168" s="198" t="s">
        <v>24</v>
      </c>
      <c r="AV168" s="12" t="s">
        <v>24</v>
      </c>
      <c r="AW168" s="12" t="s">
        <v>44</v>
      </c>
      <c r="AX168" s="12" t="s">
        <v>80</v>
      </c>
      <c r="AY168" s="198" t="s">
        <v>188</v>
      </c>
    </row>
    <row r="169" spans="2:65" s="12" customFormat="1" x14ac:dyDescent="0.3">
      <c r="B169" s="197"/>
      <c r="D169" s="193" t="s">
        <v>198</v>
      </c>
      <c r="E169" s="198" t="s">
        <v>5</v>
      </c>
      <c r="F169" s="199" t="s">
        <v>1354</v>
      </c>
      <c r="H169" s="200">
        <v>54.182000000000002</v>
      </c>
      <c r="I169" s="201"/>
      <c r="L169" s="197"/>
      <c r="M169" s="202"/>
      <c r="N169" s="203"/>
      <c r="O169" s="203"/>
      <c r="P169" s="203"/>
      <c r="Q169" s="203"/>
      <c r="R169" s="203"/>
      <c r="S169" s="203"/>
      <c r="T169" s="204"/>
      <c r="AT169" s="198" t="s">
        <v>198</v>
      </c>
      <c r="AU169" s="198" t="s">
        <v>24</v>
      </c>
      <c r="AV169" s="12" t="s">
        <v>24</v>
      </c>
      <c r="AW169" s="12" t="s">
        <v>44</v>
      </c>
      <c r="AX169" s="12" t="s">
        <v>80</v>
      </c>
      <c r="AY169" s="198" t="s">
        <v>188</v>
      </c>
    </row>
    <row r="170" spans="2:65" s="12" customFormat="1" x14ac:dyDescent="0.3">
      <c r="B170" s="197"/>
      <c r="D170" s="193" t="s">
        <v>198</v>
      </c>
      <c r="E170" s="198" t="s">
        <v>5</v>
      </c>
      <c r="F170" s="199" t="s">
        <v>1355</v>
      </c>
      <c r="H170" s="200">
        <v>38.134999999999998</v>
      </c>
      <c r="I170" s="201"/>
      <c r="L170" s="197"/>
      <c r="M170" s="202"/>
      <c r="N170" s="203"/>
      <c r="O170" s="203"/>
      <c r="P170" s="203"/>
      <c r="Q170" s="203"/>
      <c r="R170" s="203"/>
      <c r="S170" s="203"/>
      <c r="T170" s="204"/>
      <c r="AT170" s="198" t="s">
        <v>198</v>
      </c>
      <c r="AU170" s="198" t="s">
        <v>24</v>
      </c>
      <c r="AV170" s="12" t="s">
        <v>24</v>
      </c>
      <c r="AW170" s="12" t="s">
        <v>44</v>
      </c>
      <c r="AX170" s="12" t="s">
        <v>80</v>
      </c>
      <c r="AY170" s="198" t="s">
        <v>188</v>
      </c>
    </row>
    <row r="171" spans="2:65" s="13" customFormat="1" x14ac:dyDescent="0.3">
      <c r="B171" s="205"/>
      <c r="D171" s="193" t="s">
        <v>198</v>
      </c>
      <c r="E171" s="206" t="s">
        <v>5</v>
      </c>
      <c r="F171" s="207" t="s">
        <v>200</v>
      </c>
      <c r="H171" s="208">
        <v>213.46</v>
      </c>
      <c r="I171" s="209"/>
      <c r="L171" s="205"/>
      <c r="M171" s="210"/>
      <c r="N171" s="211"/>
      <c r="O171" s="211"/>
      <c r="P171" s="211"/>
      <c r="Q171" s="211"/>
      <c r="R171" s="211"/>
      <c r="S171" s="211"/>
      <c r="T171" s="212"/>
      <c r="AT171" s="206" t="s">
        <v>198</v>
      </c>
      <c r="AU171" s="206" t="s">
        <v>24</v>
      </c>
      <c r="AV171" s="13" t="s">
        <v>194</v>
      </c>
      <c r="AW171" s="13" t="s">
        <v>44</v>
      </c>
      <c r="AX171" s="13" t="s">
        <v>25</v>
      </c>
      <c r="AY171" s="206" t="s">
        <v>188</v>
      </c>
    </row>
    <row r="172" spans="2:65" s="12" customFormat="1" x14ac:dyDescent="0.3">
      <c r="B172" s="197"/>
      <c r="D172" s="193" t="s">
        <v>198</v>
      </c>
      <c r="F172" s="199" t="s">
        <v>1361</v>
      </c>
      <c r="H172" s="200">
        <v>21.346</v>
      </c>
      <c r="I172" s="201"/>
      <c r="L172" s="197"/>
      <c r="M172" s="202"/>
      <c r="N172" s="203"/>
      <c r="O172" s="203"/>
      <c r="P172" s="203"/>
      <c r="Q172" s="203"/>
      <c r="R172" s="203"/>
      <c r="S172" s="203"/>
      <c r="T172" s="204"/>
      <c r="AT172" s="198" t="s">
        <v>198</v>
      </c>
      <c r="AU172" s="198" t="s">
        <v>24</v>
      </c>
      <c r="AV172" s="12" t="s">
        <v>24</v>
      </c>
      <c r="AW172" s="12" t="s">
        <v>6</v>
      </c>
      <c r="AX172" s="12" t="s">
        <v>25</v>
      </c>
      <c r="AY172" s="198" t="s">
        <v>188</v>
      </c>
    </row>
    <row r="173" spans="2:65" s="1" customFormat="1" ht="16.5" customHeight="1" x14ac:dyDescent="0.3">
      <c r="B173" s="180"/>
      <c r="C173" s="181" t="s">
        <v>251</v>
      </c>
      <c r="D173" s="181" t="s">
        <v>190</v>
      </c>
      <c r="E173" s="182" t="s">
        <v>252</v>
      </c>
      <c r="F173" s="183" t="s">
        <v>253</v>
      </c>
      <c r="G173" s="184" t="s">
        <v>231</v>
      </c>
      <c r="H173" s="185">
        <v>6.4039999999999999</v>
      </c>
      <c r="I173" s="186"/>
      <c r="J173" s="187">
        <f>ROUND(I173*H173,2)</f>
        <v>0</v>
      </c>
      <c r="K173" s="183"/>
      <c r="L173" s="41"/>
      <c r="M173" s="188" t="s">
        <v>5</v>
      </c>
      <c r="N173" s="189" t="s">
        <v>51</v>
      </c>
      <c r="O173" s="42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AR173" s="24" t="s">
        <v>194</v>
      </c>
      <c r="AT173" s="24" t="s">
        <v>190</v>
      </c>
      <c r="AU173" s="24" t="s">
        <v>24</v>
      </c>
      <c r="AY173" s="24" t="s">
        <v>188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24" t="s">
        <v>25</v>
      </c>
      <c r="BK173" s="192">
        <f>ROUND(I173*H173,2)</f>
        <v>0</v>
      </c>
      <c r="BL173" s="24" t="s">
        <v>194</v>
      </c>
      <c r="BM173" s="24" t="s">
        <v>254</v>
      </c>
    </row>
    <row r="174" spans="2:65" s="1" customFormat="1" ht="40.5" x14ac:dyDescent="0.3">
      <c r="B174" s="41"/>
      <c r="D174" s="193" t="s">
        <v>196</v>
      </c>
      <c r="F174" s="194" t="s">
        <v>1359</v>
      </c>
      <c r="I174" s="195"/>
      <c r="L174" s="41"/>
      <c r="M174" s="196"/>
      <c r="N174" s="42"/>
      <c r="O174" s="42"/>
      <c r="P174" s="42"/>
      <c r="Q174" s="42"/>
      <c r="R174" s="42"/>
      <c r="S174" s="42"/>
      <c r="T174" s="70"/>
      <c r="AT174" s="24" t="s">
        <v>196</v>
      </c>
      <c r="AU174" s="24" t="s">
        <v>24</v>
      </c>
    </row>
    <row r="175" spans="2:65" s="12" customFormat="1" x14ac:dyDescent="0.3">
      <c r="B175" s="197"/>
      <c r="D175" s="193" t="s">
        <v>198</v>
      </c>
      <c r="F175" s="199" t="s">
        <v>1362</v>
      </c>
      <c r="H175" s="200">
        <v>6.4039999999999999</v>
      </c>
      <c r="I175" s="201"/>
      <c r="L175" s="197"/>
      <c r="M175" s="202"/>
      <c r="N175" s="203"/>
      <c r="O175" s="203"/>
      <c r="P175" s="203"/>
      <c r="Q175" s="203"/>
      <c r="R175" s="203"/>
      <c r="S175" s="203"/>
      <c r="T175" s="204"/>
      <c r="AT175" s="198" t="s">
        <v>198</v>
      </c>
      <c r="AU175" s="198" t="s">
        <v>24</v>
      </c>
      <c r="AV175" s="12" t="s">
        <v>24</v>
      </c>
      <c r="AW175" s="12" t="s">
        <v>6</v>
      </c>
      <c r="AX175" s="12" t="s">
        <v>25</v>
      </c>
      <c r="AY175" s="198" t="s">
        <v>188</v>
      </c>
    </row>
    <row r="176" spans="2:65" s="1" customFormat="1" ht="16.5" customHeight="1" x14ac:dyDescent="0.3">
      <c r="B176" s="180"/>
      <c r="C176" s="181" t="s">
        <v>256</v>
      </c>
      <c r="D176" s="181" t="s">
        <v>190</v>
      </c>
      <c r="E176" s="182" t="s">
        <v>257</v>
      </c>
      <c r="F176" s="183" t="s">
        <v>258</v>
      </c>
      <c r="G176" s="184" t="s">
        <v>193</v>
      </c>
      <c r="H176" s="185">
        <v>499.39400000000001</v>
      </c>
      <c r="I176" s="186"/>
      <c r="J176" s="187">
        <f>ROUND(I176*H176,2)</f>
        <v>0</v>
      </c>
      <c r="K176" s="183"/>
      <c r="L176" s="41"/>
      <c r="M176" s="188" t="s">
        <v>5</v>
      </c>
      <c r="N176" s="189" t="s">
        <v>51</v>
      </c>
      <c r="O176" s="42"/>
      <c r="P176" s="190">
        <f>O176*H176</f>
        <v>0</v>
      </c>
      <c r="Q176" s="190">
        <v>2.0100000000000001E-3</v>
      </c>
      <c r="R176" s="190">
        <f>Q176*H176</f>
        <v>1.0037819400000001</v>
      </c>
      <c r="S176" s="190">
        <v>0</v>
      </c>
      <c r="T176" s="191">
        <f>S176*H176</f>
        <v>0</v>
      </c>
      <c r="AR176" s="24" t="s">
        <v>194</v>
      </c>
      <c r="AT176" s="24" t="s">
        <v>190</v>
      </c>
      <c r="AU176" s="24" t="s">
        <v>24</v>
      </c>
      <c r="AY176" s="24" t="s">
        <v>188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24" t="s">
        <v>25</v>
      </c>
      <c r="BK176" s="192">
        <f>ROUND(I176*H176,2)</f>
        <v>0</v>
      </c>
      <c r="BL176" s="24" t="s">
        <v>194</v>
      </c>
      <c r="BM176" s="24" t="s">
        <v>259</v>
      </c>
    </row>
    <row r="177" spans="2:65" s="1" customFormat="1" ht="40.5" x14ac:dyDescent="0.3">
      <c r="B177" s="41"/>
      <c r="D177" s="193" t="s">
        <v>196</v>
      </c>
      <c r="F177" s="194" t="s">
        <v>1363</v>
      </c>
      <c r="I177" s="195"/>
      <c r="L177" s="41"/>
      <c r="M177" s="196"/>
      <c r="N177" s="42"/>
      <c r="O177" s="42"/>
      <c r="P177" s="42"/>
      <c r="Q177" s="42"/>
      <c r="R177" s="42"/>
      <c r="S177" s="42"/>
      <c r="T177" s="70"/>
      <c r="AT177" s="24" t="s">
        <v>196</v>
      </c>
      <c r="AU177" s="24" t="s">
        <v>24</v>
      </c>
    </row>
    <row r="178" spans="2:65" s="12" customFormat="1" x14ac:dyDescent="0.3">
      <c r="B178" s="197"/>
      <c r="D178" s="193" t="s">
        <v>198</v>
      </c>
      <c r="E178" s="198" t="s">
        <v>5</v>
      </c>
      <c r="F178" s="199" t="s">
        <v>1364</v>
      </c>
      <c r="H178" s="200">
        <v>81.254999999999995</v>
      </c>
      <c r="I178" s="201"/>
      <c r="L178" s="197"/>
      <c r="M178" s="202"/>
      <c r="N178" s="203"/>
      <c r="O178" s="203"/>
      <c r="P178" s="203"/>
      <c r="Q178" s="203"/>
      <c r="R178" s="203"/>
      <c r="S178" s="203"/>
      <c r="T178" s="204"/>
      <c r="AT178" s="198" t="s">
        <v>198</v>
      </c>
      <c r="AU178" s="198" t="s">
        <v>24</v>
      </c>
      <c r="AV178" s="12" t="s">
        <v>24</v>
      </c>
      <c r="AW178" s="12" t="s">
        <v>44</v>
      </c>
      <c r="AX178" s="12" t="s">
        <v>80</v>
      </c>
      <c r="AY178" s="198" t="s">
        <v>188</v>
      </c>
    </row>
    <row r="179" spans="2:65" s="12" customFormat="1" x14ac:dyDescent="0.3">
      <c r="B179" s="197"/>
      <c r="D179" s="193" t="s">
        <v>198</v>
      </c>
      <c r="E179" s="198" t="s">
        <v>5</v>
      </c>
      <c r="F179" s="199" t="s">
        <v>1365</v>
      </c>
      <c r="H179" s="200">
        <v>110.708</v>
      </c>
      <c r="I179" s="201"/>
      <c r="L179" s="197"/>
      <c r="M179" s="202"/>
      <c r="N179" s="203"/>
      <c r="O179" s="203"/>
      <c r="P179" s="203"/>
      <c r="Q179" s="203"/>
      <c r="R179" s="203"/>
      <c r="S179" s="203"/>
      <c r="T179" s="204"/>
      <c r="AT179" s="198" t="s">
        <v>198</v>
      </c>
      <c r="AU179" s="198" t="s">
        <v>24</v>
      </c>
      <c r="AV179" s="12" t="s">
        <v>24</v>
      </c>
      <c r="AW179" s="12" t="s">
        <v>44</v>
      </c>
      <c r="AX179" s="12" t="s">
        <v>80</v>
      </c>
      <c r="AY179" s="198" t="s">
        <v>188</v>
      </c>
    </row>
    <row r="180" spans="2:65" s="12" customFormat="1" x14ac:dyDescent="0.3">
      <c r="B180" s="197"/>
      <c r="D180" s="193" t="s">
        <v>198</v>
      </c>
      <c r="E180" s="198" t="s">
        <v>5</v>
      </c>
      <c r="F180" s="199" t="s">
        <v>1366</v>
      </c>
      <c r="H180" s="200">
        <v>91.471999999999994</v>
      </c>
      <c r="I180" s="201"/>
      <c r="L180" s="197"/>
      <c r="M180" s="202"/>
      <c r="N180" s="203"/>
      <c r="O180" s="203"/>
      <c r="P180" s="203"/>
      <c r="Q180" s="203"/>
      <c r="R180" s="203"/>
      <c r="S180" s="203"/>
      <c r="T180" s="204"/>
      <c r="AT180" s="198" t="s">
        <v>198</v>
      </c>
      <c r="AU180" s="198" t="s">
        <v>24</v>
      </c>
      <c r="AV180" s="12" t="s">
        <v>24</v>
      </c>
      <c r="AW180" s="12" t="s">
        <v>44</v>
      </c>
      <c r="AX180" s="12" t="s">
        <v>80</v>
      </c>
      <c r="AY180" s="198" t="s">
        <v>188</v>
      </c>
    </row>
    <row r="181" spans="2:65" s="12" customFormat="1" x14ac:dyDescent="0.3">
      <c r="B181" s="197"/>
      <c r="D181" s="193" t="s">
        <v>198</v>
      </c>
      <c r="E181" s="198" t="s">
        <v>5</v>
      </c>
      <c r="F181" s="199" t="s">
        <v>1367</v>
      </c>
      <c r="H181" s="200">
        <v>126.989</v>
      </c>
      <c r="I181" s="201"/>
      <c r="L181" s="197"/>
      <c r="M181" s="202"/>
      <c r="N181" s="203"/>
      <c r="O181" s="203"/>
      <c r="P181" s="203"/>
      <c r="Q181" s="203"/>
      <c r="R181" s="203"/>
      <c r="S181" s="203"/>
      <c r="T181" s="204"/>
      <c r="AT181" s="198" t="s">
        <v>198</v>
      </c>
      <c r="AU181" s="198" t="s">
        <v>24</v>
      </c>
      <c r="AV181" s="12" t="s">
        <v>24</v>
      </c>
      <c r="AW181" s="12" t="s">
        <v>44</v>
      </c>
      <c r="AX181" s="12" t="s">
        <v>80</v>
      </c>
      <c r="AY181" s="198" t="s">
        <v>188</v>
      </c>
    </row>
    <row r="182" spans="2:65" s="12" customFormat="1" x14ac:dyDescent="0.3">
      <c r="B182" s="197"/>
      <c r="D182" s="193" t="s">
        <v>198</v>
      </c>
      <c r="E182" s="198" t="s">
        <v>5</v>
      </c>
      <c r="F182" s="199" t="s">
        <v>1368</v>
      </c>
      <c r="H182" s="200">
        <v>88.97</v>
      </c>
      <c r="I182" s="201"/>
      <c r="L182" s="197"/>
      <c r="M182" s="202"/>
      <c r="N182" s="203"/>
      <c r="O182" s="203"/>
      <c r="P182" s="203"/>
      <c r="Q182" s="203"/>
      <c r="R182" s="203"/>
      <c r="S182" s="203"/>
      <c r="T182" s="204"/>
      <c r="AT182" s="198" t="s">
        <v>198</v>
      </c>
      <c r="AU182" s="198" t="s">
        <v>24</v>
      </c>
      <c r="AV182" s="12" t="s">
        <v>24</v>
      </c>
      <c r="AW182" s="12" t="s">
        <v>44</v>
      </c>
      <c r="AX182" s="12" t="s">
        <v>80</v>
      </c>
      <c r="AY182" s="198" t="s">
        <v>188</v>
      </c>
    </row>
    <row r="183" spans="2:65" s="13" customFormat="1" x14ac:dyDescent="0.3">
      <c r="B183" s="205"/>
      <c r="D183" s="193" t="s">
        <v>198</v>
      </c>
      <c r="E183" s="206" t="s">
        <v>5</v>
      </c>
      <c r="F183" s="207" t="s">
        <v>200</v>
      </c>
      <c r="H183" s="208">
        <v>499.39400000000001</v>
      </c>
      <c r="I183" s="209"/>
      <c r="L183" s="205"/>
      <c r="M183" s="210"/>
      <c r="N183" s="211"/>
      <c r="O183" s="211"/>
      <c r="P183" s="211"/>
      <c r="Q183" s="211"/>
      <c r="R183" s="211"/>
      <c r="S183" s="211"/>
      <c r="T183" s="212"/>
      <c r="AT183" s="206" t="s">
        <v>198</v>
      </c>
      <c r="AU183" s="206" t="s">
        <v>24</v>
      </c>
      <c r="AV183" s="13" t="s">
        <v>194</v>
      </c>
      <c r="AW183" s="13" t="s">
        <v>44</v>
      </c>
      <c r="AX183" s="13" t="s">
        <v>25</v>
      </c>
      <c r="AY183" s="206" t="s">
        <v>188</v>
      </c>
    </row>
    <row r="184" spans="2:65" s="1" customFormat="1" ht="16.5" customHeight="1" x14ac:dyDescent="0.3">
      <c r="B184" s="180"/>
      <c r="C184" s="181" t="s">
        <v>262</v>
      </c>
      <c r="D184" s="181" t="s">
        <v>190</v>
      </c>
      <c r="E184" s="182" t="s">
        <v>263</v>
      </c>
      <c r="F184" s="183" t="s">
        <v>264</v>
      </c>
      <c r="G184" s="184" t="s">
        <v>193</v>
      </c>
      <c r="H184" s="185">
        <v>499.39400000000001</v>
      </c>
      <c r="I184" s="186"/>
      <c r="J184" s="187">
        <f>ROUND(I184*H184,2)</f>
        <v>0</v>
      </c>
      <c r="K184" s="183"/>
      <c r="L184" s="41"/>
      <c r="M184" s="188" t="s">
        <v>5</v>
      </c>
      <c r="N184" s="189" t="s">
        <v>51</v>
      </c>
      <c r="O184" s="42"/>
      <c r="P184" s="190">
        <f>O184*H184</f>
        <v>0</v>
      </c>
      <c r="Q184" s="190">
        <v>0</v>
      </c>
      <c r="R184" s="190">
        <f>Q184*H184</f>
        <v>0</v>
      </c>
      <c r="S184" s="190">
        <v>0</v>
      </c>
      <c r="T184" s="191">
        <f>S184*H184</f>
        <v>0</v>
      </c>
      <c r="AR184" s="24" t="s">
        <v>194</v>
      </c>
      <c r="AT184" s="24" t="s">
        <v>190</v>
      </c>
      <c r="AU184" s="24" t="s">
        <v>24</v>
      </c>
      <c r="AY184" s="24" t="s">
        <v>188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24" t="s">
        <v>25</v>
      </c>
      <c r="BK184" s="192">
        <f>ROUND(I184*H184,2)</f>
        <v>0</v>
      </c>
      <c r="BL184" s="24" t="s">
        <v>194</v>
      </c>
      <c r="BM184" s="24" t="s">
        <v>265</v>
      </c>
    </row>
    <row r="185" spans="2:65" s="1" customFormat="1" ht="40.5" x14ac:dyDescent="0.3">
      <c r="B185" s="41"/>
      <c r="D185" s="193" t="s">
        <v>196</v>
      </c>
      <c r="F185" s="194" t="s">
        <v>1369</v>
      </c>
      <c r="I185" s="195"/>
      <c r="L185" s="41"/>
      <c r="M185" s="196"/>
      <c r="N185" s="42"/>
      <c r="O185" s="42"/>
      <c r="P185" s="42"/>
      <c r="Q185" s="42"/>
      <c r="R185" s="42"/>
      <c r="S185" s="42"/>
      <c r="T185" s="70"/>
      <c r="AT185" s="24" t="s">
        <v>196</v>
      </c>
      <c r="AU185" s="24" t="s">
        <v>24</v>
      </c>
    </row>
    <row r="186" spans="2:65" s="1" customFormat="1" ht="16.5" customHeight="1" x14ac:dyDescent="0.3">
      <c r="B186" s="180"/>
      <c r="C186" s="181" t="s">
        <v>266</v>
      </c>
      <c r="D186" s="181" t="s">
        <v>190</v>
      </c>
      <c r="E186" s="182" t="s">
        <v>267</v>
      </c>
      <c r="F186" s="183" t="s">
        <v>268</v>
      </c>
      <c r="G186" s="184" t="s">
        <v>231</v>
      </c>
      <c r="H186" s="185">
        <v>213.46</v>
      </c>
      <c r="I186" s="186"/>
      <c r="J186" s="187">
        <f>ROUND(I186*H186,2)</f>
        <v>0</v>
      </c>
      <c r="K186" s="183"/>
      <c r="L186" s="41"/>
      <c r="M186" s="188" t="s">
        <v>5</v>
      </c>
      <c r="N186" s="189" t="s">
        <v>51</v>
      </c>
      <c r="O186" s="42"/>
      <c r="P186" s="190">
        <f>O186*H186</f>
        <v>0</v>
      </c>
      <c r="Q186" s="190">
        <v>0</v>
      </c>
      <c r="R186" s="190">
        <f>Q186*H186</f>
        <v>0</v>
      </c>
      <c r="S186" s="190">
        <v>0</v>
      </c>
      <c r="T186" s="191">
        <f>S186*H186</f>
        <v>0</v>
      </c>
      <c r="AR186" s="24" t="s">
        <v>194</v>
      </c>
      <c r="AT186" s="24" t="s">
        <v>190</v>
      </c>
      <c r="AU186" s="24" t="s">
        <v>24</v>
      </c>
      <c r="AY186" s="24" t="s">
        <v>188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24" t="s">
        <v>25</v>
      </c>
      <c r="BK186" s="192">
        <f>ROUND(I186*H186,2)</f>
        <v>0</v>
      </c>
      <c r="BL186" s="24" t="s">
        <v>194</v>
      </c>
      <c r="BM186" s="24" t="s">
        <v>269</v>
      </c>
    </row>
    <row r="187" spans="2:65" s="1" customFormat="1" ht="40.5" x14ac:dyDescent="0.3">
      <c r="B187" s="41"/>
      <c r="D187" s="193" t="s">
        <v>196</v>
      </c>
      <c r="F187" s="194" t="s">
        <v>1328</v>
      </c>
      <c r="I187" s="195"/>
      <c r="L187" s="41"/>
      <c r="M187" s="196"/>
      <c r="N187" s="42"/>
      <c r="O187" s="42"/>
      <c r="P187" s="42"/>
      <c r="Q187" s="42"/>
      <c r="R187" s="42"/>
      <c r="S187" s="42"/>
      <c r="T187" s="70"/>
      <c r="AT187" s="24" t="s">
        <v>196</v>
      </c>
      <c r="AU187" s="24" t="s">
        <v>24</v>
      </c>
    </row>
    <row r="188" spans="2:65" s="12" customFormat="1" x14ac:dyDescent="0.3">
      <c r="B188" s="197"/>
      <c r="D188" s="193" t="s">
        <v>198</v>
      </c>
      <c r="E188" s="198" t="s">
        <v>5</v>
      </c>
      <c r="F188" s="199" t="s">
        <v>1370</v>
      </c>
      <c r="H188" s="200">
        <v>213.46</v>
      </c>
      <c r="I188" s="201"/>
      <c r="L188" s="197"/>
      <c r="M188" s="202"/>
      <c r="N188" s="203"/>
      <c r="O188" s="203"/>
      <c r="P188" s="203"/>
      <c r="Q188" s="203"/>
      <c r="R188" s="203"/>
      <c r="S188" s="203"/>
      <c r="T188" s="204"/>
      <c r="AT188" s="198" t="s">
        <v>198</v>
      </c>
      <c r="AU188" s="198" t="s">
        <v>24</v>
      </c>
      <c r="AV188" s="12" t="s">
        <v>24</v>
      </c>
      <c r="AW188" s="12" t="s">
        <v>44</v>
      </c>
      <c r="AX188" s="12" t="s">
        <v>25</v>
      </c>
      <c r="AY188" s="198" t="s">
        <v>188</v>
      </c>
    </row>
    <row r="189" spans="2:65" s="1" customFormat="1" ht="16.5" customHeight="1" x14ac:dyDescent="0.3">
      <c r="B189" s="180"/>
      <c r="C189" s="181" t="s">
        <v>11</v>
      </c>
      <c r="D189" s="181" t="s">
        <v>190</v>
      </c>
      <c r="E189" s="182" t="s">
        <v>273</v>
      </c>
      <c r="F189" s="183" t="s">
        <v>274</v>
      </c>
      <c r="G189" s="184" t="s">
        <v>231</v>
      </c>
      <c r="H189" s="185">
        <v>125.101</v>
      </c>
      <c r="I189" s="186"/>
      <c r="J189" s="187">
        <f>ROUND(I189*H189,2)</f>
        <v>0</v>
      </c>
      <c r="K189" s="183"/>
      <c r="L189" s="41"/>
      <c r="M189" s="188" t="s">
        <v>5</v>
      </c>
      <c r="N189" s="189" t="s">
        <v>51</v>
      </c>
      <c r="O189" s="42"/>
      <c r="P189" s="190">
        <f>O189*H189</f>
        <v>0</v>
      </c>
      <c r="Q189" s="190">
        <v>0</v>
      </c>
      <c r="R189" s="190">
        <f>Q189*H189</f>
        <v>0</v>
      </c>
      <c r="S189" s="190">
        <v>0</v>
      </c>
      <c r="T189" s="191">
        <f>S189*H189</f>
        <v>0</v>
      </c>
      <c r="AR189" s="24" t="s">
        <v>194</v>
      </c>
      <c r="AT189" s="24" t="s">
        <v>190</v>
      </c>
      <c r="AU189" s="24" t="s">
        <v>24</v>
      </c>
      <c r="AY189" s="24" t="s">
        <v>188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24" t="s">
        <v>25</v>
      </c>
      <c r="BK189" s="192">
        <f>ROUND(I189*H189,2)</f>
        <v>0</v>
      </c>
      <c r="BL189" s="24" t="s">
        <v>194</v>
      </c>
      <c r="BM189" s="24" t="s">
        <v>275</v>
      </c>
    </row>
    <row r="190" spans="2:65" s="1" customFormat="1" ht="40.5" x14ac:dyDescent="0.3">
      <c r="B190" s="41"/>
      <c r="D190" s="193" t="s">
        <v>196</v>
      </c>
      <c r="F190" s="194" t="s">
        <v>1328</v>
      </c>
      <c r="I190" s="195"/>
      <c r="L190" s="41"/>
      <c r="M190" s="196"/>
      <c r="N190" s="42"/>
      <c r="O190" s="42"/>
      <c r="P190" s="42"/>
      <c r="Q190" s="42"/>
      <c r="R190" s="42"/>
      <c r="S190" s="42"/>
      <c r="T190" s="70"/>
      <c r="AT190" s="24" t="s">
        <v>196</v>
      </c>
      <c r="AU190" s="24" t="s">
        <v>24</v>
      </c>
    </row>
    <row r="191" spans="2:65" s="12" customFormat="1" x14ac:dyDescent="0.3">
      <c r="B191" s="197"/>
      <c r="D191" s="193" t="s">
        <v>198</v>
      </c>
      <c r="E191" s="198" t="s">
        <v>5</v>
      </c>
      <c r="F191" s="199" t="s">
        <v>1370</v>
      </c>
      <c r="H191" s="200">
        <v>213.46</v>
      </c>
      <c r="I191" s="201"/>
      <c r="L191" s="197"/>
      <c r="M191" s="202"/>
      <c r="N191" s="203"/>
      <c r="O191" s="203"/>
      <c r="P191" s="203"/>
      <c r="Q191" s="203"/>
      <c r="R191" s="203"/>
      <c r="S191" s="203"/>
      <c r="T191" s="204"/>
      <c r="AT191" s="198" t="s">
        <v>198</v>
      </c>
      <c r="AU191" s="198" t="s">
        <v>24</v>
      </c>
      <c r="AV191" s="12" t="s">
        <v>24</v>
      </c>
      <c r="AW191" s="12" t="s">
        <v>44</v>
      </c>
      <c r="AX191" s="12" t="s">
        <v>80</v>
      </c>
      <c r="AY191" s="198" t="s">
        <v>188</v>
      </c>
    </row>
    <row r="192" spans="2:65" s="12" customFormat="1" x14ac:dyDescent="0.3">
      <c r="B192" s="197"/>
      <c r="D192" s="193" t="s">
        <v>198</v>
      </c>
      <c r="E192" s="198" t="s">
        <v>5</v>
      </c>
      <c r="F192" s="199" t="s">
        <v>1371</v>
      </c>
      <c r="H192" s="200">
        <v>-6.46</v>
      </c>
      <c r="I192" s="201"/>
      <c r="L192" s="197"/>
      <c r="M192" s="202"/>
      <c r="N192" s="203"/>
      <c r="O192" s="203"/>
      <c r="P192" s="203"/>
      <c r="Q192" s="203"/>
      <c r="R192" s="203"/>
      <c r="S192" s="203"/>
      <c r="T192" s="204"/>
      <c r="AT192" s="198" t="s">
        <v>198</v>
      </c>
      <c r="AU192" s="198" t="s">
        <v>24</v>
      </c>
      <c r="AV192" s="12" t="s">
        <v>24</v>
      </c>
      <c r="AW192" s="12" t="s">
        <v>44</v>
      </c>
      <c r="AX192" s="12" t="s">
        <v>80</v>
      </c>
      <c r="AY192" s="198" t="s">
        <v>188</v>
      </c>
    </row>
    <row r="193" spans="2:65" s="12" customFormat="1" x14ac:dyDescent="0.3">
      <c r="B193" s="197"/>
      <c r="D193" s="193" t="s">
        <v>198</v>
      </c>
      <c r="E193" s="198" t="s">
        <v>5</v>
      </c>
      <c r="F193" s="199" t="s">
        <v>1372</v>
      </c>
      <c r="H193" s="200">
        <v>-24.863</v>
      </c>
      <c r="I193" s="201"/>
      <c r="L193" s="197"/>
      <c r="M193" s="202"/>
      <c r="N193" s="203"/>
      <c r="O193" s="203"/>
      <c r="P193" s="203"/>
      <c r="Q193" s="203"/>
      <c r="R193" s="203"/>
      <c r="S193" s="203"/>
      <c r="T193" s="204"/>
      <c r="AT193" s="198" t="s">
        <v>198</v>
      </c>
      <c r="AU193" s="198" t="s">
        <v>24</v>
      </c>
      <c r="AV193" s="12" t="s">
        <v>24</v>
      </c>
      <c r="AW193" s="12" t="s">
        <v>44</v>
      </c>
      <c r="AX193" s="12" t="s">
        <v>80</v>
      </c>
      <c r="AY193" s="198" t="s">
        <v>188</v>
      </c>
    </row>
    <row r="194" spans="2:65" s="12" customFormat="1" x14ac:dyDescent="0.3">
      <c r="B194" s="197"/>
      <c r="D194" s="193" t="s">
        <v>198</v>
      </c>
      <c r="E194" s="198" t="s">
        <v>5</v>
      </c>
      <c r="F194" s="199" t="s">
        <v>1373</v>
      </c>
      <c r="H194" s="200">
        <v>-13.983000000000001</v>
      </c>
      <c r="I194" s="201"/>
      <c r="L194" s="197"/>
      <c r="M194" s="202"/>
      <c r="N194" s="203"/>
      <c r="O194" s="203"/>
      <c r="P194" s="203"/>
      <c r="Q194" s="203"/>
      <c r="R194" s="203"/>
      <c r="S194" s="203"/>
      <c r="T194" s="204"/>
      <c r="AT194" s="198" t="s">
        <v>198</v>
      </c>
      <c r="AU194" s="198" t="s">
        <v>24</v>
      </c>
      <c r="AV194" s="12" t="s">
        <v>24</v>
      </c>
      <c r="AW194" s="12" t="s">
        <v>44</v>
      </c>
      <c r="AX194" s="12" t="s">
        <v>80</v>
      </c>
      <c r="AY194" s="198" t="s">
        <v>188</v>
      </c>
    </row>
    <row r="195" spans="2:65" s="12" customFormat="1" x14ac:dyDescent="0.3">
      <c r="B195" s="197"/>
      <c r="D195" s="193" t="s">
        <v>198</v>
      </c>
      <c r="E195" s="198" t="s">
        <v>5</v>
      </c>
      <c r="F195" s="199" t="s">
        <v>1374</v>
      </c>
      <c r="H195" s="200">
        <v>-28.263000000000002</v>
      </c>
      <c r="I195" s="201"/>
      <c r="L195" s="197"/>
      <c r="M195" s="202"/>
      <c r="N195" s="203"/>
      <c r="O195" s="203"/>
      <c r="P195" s="203"/>
      <c r="Q195" s="203"/>
      <c r="R195" s="203"/>
      <c r="S195" s="203"/>
      <c r="T195" s="204"/>
      <c r="AT195" s="198" t="s">
        <v>198</v>
      </c>
      <c r="AU195" s="198" t="s">
        <v>24</v>
      </c>
      <c r="AV195" s="12" t="s">
        <v>24</v>
      </c>
      <c r="AW195" s="12" t="s">
        <v>44</v>
      </c>
      <c r="AX195" s="12" t="s">
        <v>80</v>
      </c>
      <c r="AY195" s="198" t="s">
        <v>188</v>
      </c>
    </row>
    <row r="196" spans="2:65" s="12" customFormat="1" x14ac:dyDescent="0.3">
      <c r="B196" s="197"/>
      <c r="D196" s="193" t="s">
        <v>198</v>
      </c>
      <c r="E196" s="198" t="s">
        <v>5</v>
      </c>
      <c r="F196" s="199" t="s">
        <v>1375</v>
      </c>
      <c r="H196" s="200">
        <v>-14.79</v>
      </c>
      <c r="I196" s="201"/>
      <c r="L196" s="197"/>
      <c r="M196" s="202"/>
      <c r="N196" s="203"/>
      <c r="O196" s="203"/>
      <c r="P196" s="203"/>
      <c r="Q196" s="203"/>
      <c r="R196" s="203"/>
      <c r="S196" s="203"/>
      <c r="T196" s="204"/>
      <c r="AT196" s="198" t="s">
        <v>198</v>
      </c>
      <c r="AU196" s="198" t="s">
        <v>24</v>
      </c>
      <c r="AV196" s="12" t="s">
        <v>24</v>
      </c>
      <c r="AW196" s="12" t="s">
        <v>44</v>
      </c>
      <c r="AX196" s="12" t="s">
        <v>80</v>
      </c>
      <c r="AY196" s="198" t="s">
        <v>188</v>
      </c>
    </row>
    <row r="197" spans="2:65" s="13" customFormat="1" x14ac:dyDescent="0.3">
      <c r="B197" s="205"/>
      <c r="D197" s="193" t="s">
        <v>198</v>
      </c>
      <c r="E197" s="206" t="s">
        <v>5</v>
      </c>
      <c r="F197" s="207" t="s">
        <v>200</v>
      </c>
      <c r="H197" s="208">
        <v>125.101</v>
      </c>
      <c r="I197" s="209"/>
      <c r="L197" s="205"/>
      <c r="M197" s="210"/>
      <c r="N197" s="211"/>
      <c r="O197" s="211"/>
      <c r="P197" s="211"/>
      <c r="Q197" s="211"/>
      <c r="R197" s="211"/>
      <c r="S197" s="211"/>
      <c r="T197" s="212"/>
      <c r="AT197" s="206" t="s">
        <v>198</v>
      </c>
      <c r="AU197" s="206" t="s">
        <v>24</v>
      </c>
      <c r="AV197" s="13" t="s">
        <v>194</v>
      </c>
      <c r="AW197" s="13" t="s">
        <v>44</v>
      </c>
      <c r="AX197" s="13" t="s">
        <v>25</v>
      </c>
      <c r="AY197" s="206" t="s">
        <v>188</v>
      </c>
    </row>
    <row r="198" spans="2:65" s="1" customFormat="1" ht="16.5" customHeight="1" x14ac:dyDescent="0.3">
      <c r="B198" s="180"/>
      <c r="C198" s="181" t="s">
        <v>276</v>
      </c>
      <c r="D198" s="181" t="s">
        <v>190</v>
      </c>
      <c r="E198" s="182" t="s">
        <v>277</v>
      </c>
      <c r="F198" s="183" t="s">
        <v>278</v>
      </c>
      <c r="G198" s="184" t="s">
        <v>231</v>
      </c>
      <c r="H198" s="185">
        <v>125.101</v>
      </c>
      <c r="I198" s="186"/>
      <c r="J198" s="187">
        <f>ROUND(I198*H198,2)</f>
        <v>0</v>
      </c>
      <c r="K198" s="183"/>
      <c r="L198" s="41"/>
      <c r="M198" s="188" t="s">
        <v>5</v>
      </c>
      <c r="N198" s="189" t="s">
        <v>51</v>
      </c>
      <c r="O198" s="42"/>
      <c r="P198" s="190">
        <f>O198*H198</f>
        <v>0</v>
      </c>
      <c r="Q198" s="190">
        <v>0</v>
      </c>
      <c r="R198" s="190">
        <f>Q198*H198</f>
        <v>0</v>
      </c>
      <c r="S198" s="190">
        <v>0</v>
      </c>
      <c r="T198" s="191">
        <f>S198*H198</f>
        <v>0</v>
      </c>
      <c r="AR198" s="24" t="s">
        <v>194</v>
      </c>
      <c r="AT198" s="24" t="s">
        <v>190</v>
      </c>
      <c r="AU198" s="24" t="s">
        <v>24</v>
      </c>
      <c r="AY198" s="24" t="s">
        <v>188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24" t="s">
        <v>25</v>
      </c>
      <c r="BK198" s="192">
        <f>ROUND(I198*H198,2)</f>
        <v>0</v>
      </c>
      <c r="BL198" s="24" t="s">
        <v>194</v>
      </c>
      <c r="BM198" s="24" t="s">
        <v>279</v>
      </c>
    </row>
    <row r="199" spans="2:65" s="1" customFormat="1" ht="40.5" x14ac:dyDescent="0.3">
      <c r="B199" s="41"/>
      <c r="D199" s="193" t="s">
        <v>196</v>
      </c>
      <c r="F199" s="194" t="s">
        <v>1328</v>
      </c>
      <c r="I199" s="195"/>
      <c r="L199" s="41"/>
      <c r="M199" s="196"/>
      <c r="N199" s="42"/>
      <c r="O199" s="42"/>
      <c r="P199" s="42"/>
      <c r="Q199" s="42"/>
      <c r="R199" s="42"/>
      <c r="S199" s="42"/>
      <c r="T199" s="70"/>
      <c r="AT199" s="24" t="s">
        <v>196</v>
      </c>
      <c r="AU199" s="24" t="s">
        <v>24</v>
      </c>
    </row>
    <row r="200" spans="2:65" s="1" customFormat="1" ht="16.5" customHeight="1" x14ac:dyDescent="0.3">
      <c r="B200" s="180"/>
      <c r="C200" s="181" t="s">
        <v>280</v>
      </c>
      <c r="D200" s="181" t="s">
        <v>190</v>
      </c>
      <c r="E200" s="182" t="s">
        <v>281</v>
      </c>
      <c r="F200" s="183" t="s">
        <v>282</v>
      </c>
      <c r="G200" s="184" t="s">
        <v>283</v>
      </c>
      <c r="H200" s="185">
        <v>239.54</v>
      </c>
      <c r="I200" s="186"/>
      <c r="J200" s="187">
        <f>ROUND(I200*H200,2)</f>
        <v>0</v>
      </c>
      <c r="K200" s="183"/>
      <c r="L200" s="41"/>
      <c r="M200" s="188" t="s">
        <v>5</v>
      </c>
      <c r="N200" s="189" t="s">
        <v>51</v>
      </c>
      <c r="O200" s="42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AR200" s="24" t="s">
        <v>194</v>
      </c>
      <c r="AT200" s="24" t="s">
        <v>190</v>
      </c>
      <c r="AU200" s="24" t="s">
        <v>24</v>
      </c>
      <c r="AY200" s="24" t="s">
        <v>188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24" t="s">
        <v>25</v>
      </c>
      <c r="BK200" s="192">
        <f>ROUND(I200*H200,2)</f>
        <v>0</v>
      </c>
      <c r="BL200" s="24" t="s">
        <v>194</v>
      </c>
      <c r="BM200" s="24" t="s">
        <v>284</v>
      </c>
    </row>
    <row r="201" spans="2:65" s="1" customFormat="1" ht="40.5" x14ac:dyDescent="0.3">
      <c r="B201" s="41"/>
      <c r="D201" s="193" t="s">
        <v>196</v>
      </c>
      <c r="F201" s="194" t="s">
        <v>1328</v>
      </c>
      <c r="I201" s="195"/>
      <c r="L201" s="41"/>
      <c r="M201" s="196"/>
      <c r="N201" s="42"/>
      <c r="O201" s="42"/>
      <c r="P201" s="42"/>
      <c r="Q201" s="42"/>
      <c r="R201" s="42"/>
      <c r="S201" s="42"/>
      <c r="T201" s="70"/>
      <c r="AT201" s="24" t="s">
        <v>196</v>
      </c>
      <c r="AU201" s="24" t="s">
        <v>24</v>
      </c>
    </row>
    <row r="202" spans="2:65" s="12" customFormat="1" x14ac:dyDescent="0.3">
      <c r="B202" s="197"/>
      <c r="D202" s="193" t="s">
        <v>198</v>
      </c>
      <c r="F202" s="199" t="s">
        <v>1376</v>
      </c>
      <c r="H202" s="200">
        <v>239.54</v>
      </c>
      <c r="I202" s="201"/>
      <c r="L202" s="197"/>
      <c r="M202" s="202"/>
      <c r="N202" s="203"/>
      <c r="O202" s="203"/>
      <c r="P202" s="203"/>
      <c r="Q202" s="203"/>
      <c r="R202" s="203"/>
      <c r="S202" s="203"/>
      <c r="T202" s="204"/>
      <c r="AT202" s="198" t="s">
        <v>198</v>
      </c>
      <c r="AU202" s="198" t="s">
        <v>24</v>
      </c>
      <c r="AV202" s="12" t="s">
        <v>24</v>
      </c>
      <c r="AW202" s="12" t="s">
        <v>6</v>
      </c>
      <c r="AX202" s="12" t="s">
        <v>25</v>
      </c>
      <c r="AY202" s="198" t="s">
        <v>188</v>
      </c>
    </row>
    <row r="203" spans="2:65" s="1" customFormat="1" ht="16.5" customHeight="1" x14ac:dyDescent="0.3">
      <c r="B203" s="180"/>
      <c r="C203" s="181" t="s">
        <v>286</v>
      </c>
      <c r="D203" s="181" t="s">
        <v>190</v>
      </c>
      <c r="E203" s="182" t="s">
        <v>287</v>
      </c>
      <c r="F203" s="183" t="s">
        <v>288</v>
      </c>
      <c r="G203" s="184" t="s">
        <v>231</v>
      </c>
      <c r="H203" s="185">
        <v>134.215</v>
      </c>
      <c r="I203" s="186"/>
      <c r="J203" s="187">
        <f>ROUND(I203*H203,2)</f>
        <v>0</v>
      </c>
      <c r="K203" s="183"/>
      <c r="L203" s="41"/>
      <c r="M203" s="188" t="s">
        <v>5</v>
      </c>
      <c r="N203" s="189" t="s">
        <v>51</v>
      </c>
      <c r="O203" s="42"/>
      <c r="P203" s="190">
        <f>O203*H203</f>
        <v>0</v>
      </c>
      <c r="Q203" s="190">
        <v>0</v>
      </c>
      <c r="R203" s="190">
        <f>Q203*H203</f>
        <v>0</v>
      </c>
      <c r="S203" s="190">
        <v>0</v>
      </c>
      <c r="T203" s="191">
        <f>S203*H203</f>
        <v>0</v>
      </c>
      <c r="AR203" s="24" t="s">
        <v>194</v>
      </c>
      <c r="AT203" s="24" t="s">
        <v>190</v>
      </c>
      <c r="AU203" s="24" t="s">
        <v>24</v>
      </c>
      <c r="AY203" s="24" t="s">
        <v>188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24" t="s">
        <v>25</v>
      </c>
      <c r="BK203" s="192">
        <f>ROUND(I203*H203,2)</f>
        <v>0</v>
      </c>
      <c r="BL203" s="24" t="s">
        <v>194</v>
      </c>
      <c r="BM203" s="24" t="s">
        <v>289</v>
      </c>
    </row>
    <row r="204" spans="2:65" s="1" customFormat="1" ht="40.5" x14ac:dyDescent="0.3">
      <c r="B204" s="41"/>
      <c r="D204" s="193" t="s">
        <v>196</v>
      </c>
      <c r="F204" s="194" t="s">
        <v>1328</v>
      </c>
      <c r="I204" s="195"/>
      <c r="L204" s="41"/>
      <c r="M204" s="196"/>
      <c r="N204" s="42"/>
      <c r="O204" s="42"/>
      <c r="P204" s="42"/>
      <c r="Q204" s="42"/>
      <c r="R204" s="42"/>
      <c r="S204" s="42"/>
      <c r="T204" s="70"/>
      <c r="AT204" s="24" t="s">
        <v>196</v>
      </c>
      <c r="AU204" s="24" t="s">
        <v>24</v>
      </c>
    </row>
    <row r="205" spans="2:65" s="12" customFormat="1" ht="27" x14ac:dyDescent="0.3">
      <c r="B205" s="197"/>
      <c r="D205" s="193" t="s">
        <v>198</v>
      </c>
      <c r="E205" s="198" t="s">
        <v>5</v>
      </c>
      <c r="F205" s="199" t="s">
        <v>1377</v>
      </c>
      <c r="H205" s="200">
        <v>21.725999999999999</v>
      </c>
      <c r="I205" s="201"/>
      <c r="L205" s="197"/>
      <c r="M205" s="202"/>
      <c r="N205" s="203"/>
      <c r="O205" s="203"/>
      <c r="P205" s="203"/>
      <c r="Q205" s="203"/>
      <c r="R205" s="203"/>
      <c r="S205" s="203"/>
      <c r="T205" s="204"/>
      <c r="AT205" s="198" t="s">
        <v>198</v>
      </c>
      <c r="AU205" s="198" t="s">
        <v>24</v>
      </c>
      <c r="AV205" s="12" t="s">
        <v>24</v>
      </c>
      <c r="AW205" s="12" t="s">
        <v>44</v>
      </c>
      <c r="AX205" s="12" t="s">
        <v>80</v>
      </c>
      <c r="AY205" s="198" t="s">
        <v>188</v>
      </c>
    </row>
    <row r="206" spans="2:65" s="12" customFormat="1" ht="27" x14ac:dyDescent="0.3">
      <c r="B206" s="197"/>
      <c r="D206" s="193" t="s">
        <v>198</v>
      </c>
      <c r="E206" s="198" t="s">
        <v>5</v>
      </c>
      <c r="F206" s="199" t="s">
        <v>1378</v>
      </c>
      <c r="H206" s="200">
        <v>29.710999999999999</v>
      </c>
      <c r="I206" s="201"/>
      <c r="L206" s="197"/>
      <c r="M206" s="202"/>
      <c r="N206" s="203"/>
      <c r="O206" s="203"/>
      <c r="P206" s="203"/>
      <c r="Q206" s="203"/>
      <c r="R206" s="203"/>
      <c r="S206" s="203"/>
      <c r="T206" s="204"/>
      <c r="AT206" s="198" t="s">
        <v>198</v>
      </c>
      <c r="AU206" s="198" t="s">
        <v>24</v>
      </c>
      <c r="AV206" s="12" t="s">
        <v>24</v>
      </c>
      <c r="AW206" s="12" t="s">
        <v>44</v>
      </c>
      <c r="AX206" s="12" t="s">
        <v>80</v>
      </c>
      <c r="AY206" s="198" t="s">
        <v>188</v>
      </c>
    </row>
    <row r="207" spans="2:65" s="12" customFormat="1" ht="27" x14ac:dyDescent="0.3">
      <c r="B207" s="197"/>
      <c r="D207" s="193" t="s">
        <v>198</v>
      </c>
      <c r="E207" s="198" t="s">
        <v>5</v>
      </c>
      <c r="F207" s="199" t="s">
        <v>1379</v>
      </c>
      <c r="H207" s="200">
        <v>24.588000000000001</v>
      </c>
      <c r="I207" s="201"/>
      <c r="L207" s="197"/>
      <c r="M207" s="202"/>
      <c r="N207" s="203"/>
      <c r="O207" s="203"/>
      <c r="P207" s="203"/>
      <c r="Q207" s="203"/>
      <c r="R207" s="203"/>
      <c r="S207" s="203"/>
      <c r="T207" s="204"/>
      <c r="AT207" s="198" t="s">
        <v>198</v>
      </c>
      <c r="AU207" s="198" t="s">
        <v>24</v>
      </c>
      <c r="AV207" s="12" t="s">
        <v>24</v>
      </c>
      <c r="AW207" s="12" t="s">
        <v>44</v>
      </c>
      <c r="AX207" s="12" t="s">
        <v>80</v>
      </c>
      <c r="AY207" s="198" t="s">
        <v>188</v>
      </c>
    </row>
    <row r="208" spans="2:65" s="12" customFormat="1" ht="27" x14ac:dyDescent="0.3">
      <c r="B208" s="197"/>
      <c r="D208" s="193" t="s">
        <v>198</v>
      </c>
      <c r="E208" s="198" t="s">
        <v>5</v>
      </c>
      <c r="F208" s="199" t="s">
        <v>1380</v>
      </c>
      <c r="H208" s="200">
        <v>34.101999999999997</v>
      </c>
      <c r="I208" s="201"/>
      <c r="L208" s="197"/>
      <c r="M208" s="202"/>
      <c r="N208" s="203"/>
      <c r="O208" s="203"/>
      <c r="P208" s="203"/>
      <c r="Q208" s="203"/>
      <c r="R208" s="203"/>
      <c r="S208" s="203"/>
      <c r="T208" s="204"/>
      <c r="AT208" s="198" t="s">
        <v>198</v>
      </c>
      <c r="AU208" s="198" t="s">
        <v>24</v>
      </c>
      <c r="AV208" s="12" t="s">
        <v>24</v>
      </c>
      <c r="AW208" s="12" t="s">
        <v>44</v>
      </c>
      <c r="AX208" s="12" t="s">
        <v>80</v>
      </c>
      <c r="AY208" s="198" t="s">
        <v>188</v>
      </c>
    </row>
    <row r="209" spans="2:65" s="12" customFormat="1" ht="27" x14ac:dyDescent="0.3">
      <c r="B209" s="197"/>
      <c r="D209" s="193" t="s">
        <v>198</v>
      </c>
      <c r="E209" s="198" t="s">
        <v>5</v>
      </c>
      <c r="F209" s="199" t="s">
        <v>1381</v>
      </c>
      <c r="H209" s="200">
        <v>24.088000000000001</v>
      </c>
      <c r="I209" s="201"/>
      <c r="L209" s="197"/>
      <c r="M209" s="202"/>
      <c r="N209" s="203"/>
      <c r="O209" s="203"/>
      <c r="P209" s="203"/>
      <c r="Q209" s="203"/>
      <c r="R209" s="203"/>
      <c r="S209" s="203"/>
      <c r="T209" s="204"/>
      <c r="AT209" s="198" t="s">
        <v>198</v>
      </c>
      <c r="AU209" s="198" t="s">
        <v>24</v>
      </c>
      <c r="AV209" s="12" t="s">
        <v>24</v>
      </c>
      <c r="AW209" s="12" t="s">
        <v>44</v>
      </c>
      <c r="AX209" s="12" t="s">
        <v>80</v>
      </c>
      <c r="AY209" s="198" t="s">
        <v>188</v>
      </c>
    </row>
    <row r="210" spans="2:65" s="13" customFormat="1" x14ac:dyDescent="0.3">
      <c r="B210" s="205"/>
      <c r="D210" s="193" t="s">
        <v>198</v>
      </c>
      <c r="E210" s="206" t="s">
        <v>5</v>
      </c>
      <c r="F210" s="207" t="s">
        <v>200</v>
      </c>
      <c r="H210" s="208">
        <v>134.215</v>
      </c>
      <c r="I210" s="209"/>
      <c r="L210" s="205"/>
      <c r="M210" s="210"/>
      <c r="N210" s="211"/>
      <c r="O210" s="211"/>
      <c r="P210" s="211"/>
      <c r="Q210" s="211"/>
      <c r="R210" s="211"/>
      <c r="S210" s="211"/>
      <c r="T210" s="212"/>
      <c r="AT210" s="206" t="s">
        <v>198</v>
      </c>
      <c r="AU210" s="206" t="s">
        <v>24</v>
      </c>
      <c r="AV210" s="13" t="s">
        <v>194</v>
      </c>
      <c r="AW210" s="13" t="s">
        <v>44</v>
      </c>
      <c r="AX210" s="13" t="s">
        <v>25</v>
      </c>
      <c r="AY210" s="206" t="s">
        <v>188</v>
      </c>
    </row>
    <row r="211" spans="2:65" s="1" customFormat="1" ht="16.5" customHeight="1" x14ac:dyDescent="0.3">
      <c r="B211" s="180"/>
      <c r="C211" s="213" t="s">
        <v>291</v>
      </c>
      <c r="D211" s="213" t="s">
        <v>292</v>
      </c>
      <c r="E211" s="214" t="s">
        <v>293</v>
      </c>
      <c r="F211" s="215" t="s">
        <v>294</v>
      </c>
      <c r="G211" s="216" t="s">
        <v>283</v>
      </c>
      <c r="H211" s="217">
        <v>87.808000000000007</v>
      </c>
      <c r="I211" s="218"/>
      <c r="J211" s="219">
        <f>ROUND(I211*H211,2)</f>
        <v>0</v>
      </c>
      <c r="K211" s="215"/>
      <c r="L211" s="220"/>
      <c r="M211" s="221" t="s">
        <v>5</v>
      </c>
      <c r="N211" s="222" t="s">
        <v>51</v>
      </c>
      <c r="O211" s="42"/>
      <c r="P211" s="190">
        <f>O211*H211</f>
        <v>0</v>
      </c>
      <c r="Q211" s="190">
        <v>1</v>
      </c>
      <c r="R211" s="190">
        <f>Q211*H211</f>
        <v>87.808000000000007</v>
      </c>
      <c r="S211" s="190">
        <v>0</v>
      </c>
      <c r="T211" s="191">
        <f>S211*H211</f>
        <v>0</v>
      </c>
      <c r="AR211" s="24" t="s">
        <v>236</v>
      </c>
      <c r="AT211" s="24" t="s">
        <v>292</v>
      </c>
      <c r="AU211" s="24" t="s">
        <v>24</v>
      </c>
      <c r="AY211" s="24" t="s">
        <v>188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24" t="s">
        <v>25</v>
      </c>
      <c r="BK211" s="192">
        <f>ROUND(I211*H211,2)</f>
        <v>0</v>
      </c>
      <c r="BL211" s="24" t="s">
        <v>194</v>
      </c>
      <c r="BM211" s="24" t="s">
        <v>295</v>
      </c>
    </row>
    <row r="212" spans="2:65" s="1" customFormat="1" ht="40.5" x14ac:dyDescent="0.3">
      <c r="B212" s="41"/>
      <c r="D212" s="193" t="s">
        <v>196</v>
      </c>
      <c r="F212" s="194" t="s">
        <v>1328</v>
      </c>
      <c r="I212" s="195"/>
      <c r="L212" s="41"/>
      <c r="M212" s="196"/>
      <c r="N212" s="42"/>
      <c r="O212" s="42"/>
      <c r="P212" s="42"/>
      <c r="Q212" s="42"/>
      <c r="R212" s="42"/>
      <c r="S212" s="42"/>
      <c r="T212" s="70"/>
      <c r="AT212" s="24" t="s">
        <v>196</v>
      </c>
      <c r="AU212" s="24" t="s">
        <v>24</v>
      </c>
    </row>
    <row r="213" spans="2:65" s="12" customFormat="1" ht="27" x14ac:dyDescent="0.3">
      <c r="B213" s="197"/>
      <c r="D213" s="193" t="s">
        <v>198</v>
      </c>
      <c r="E213" s="198" t="s">
        <v>5</v>
      </c>
      <c r="F213" s="199" t="s">
        <v>1382</v>
      </c>
      <c r="H213" s="200">
        <v>15.266</v>
      </c>
      <c r="I213" s="201"/>
      <c r="L213" s="197"/>
      <c r="M213" s="202"/>
      <c r="N213" s="203"/>
      <c r="O213" s="203"/>
      <c r="P213" s="203"/>
      <c r="Q213" s="203"/>
      <c r="R213" s="203"/>
      <c r="S213" s="203"/>
      <c r="T213" s="204"/>
      <c r="AT213" s="198" t="s">
        <v>198</v>
      </c>
      <c r="AU213" s="198" t="s">
        <v>24</v>
      </c>
      <c r="AV213" s="12" t="s">
        <v>24</v>
      </c>
      <c r="AW213" s="12" t="s">
        <v>44</v>
      </c>
      <c r="AX213" s="12" t="s">
        <v>80</v>
      </c>
      <c r="AY213" s="198" t="s">
        <v>188</v>
      </c>
    </row>
    <row r="214" spans="2:65" s="12" customFormat="1" ht="27" x14ac:dyDescent="0.3">
      <c r="B214" s="197"/>
      <c r="D214" s="193" t="s">
        <v>198</v>
      </c>
      <c r="E214" s="198" t="s">
        <v>5</v>
      </c>
      <c r="F214" s="199" t="s">
        <v>1383</v>
      </c>
      <c r="H214" s="200">
        <v>4.8490000000000002</v>
      </c>
      <c r="I214" s="201"/>
      <c r="L214" s="197"/>
      <c r="M214" s="202"/>
      <c r="N214" s="203"/>
      <c r="O214" s="203"/>
      <c r="P214" s="203"/>
      <c r="Q214" s="203"/>
      <c r="R214" s="203"/>
      <c r="S214" s="203"/>
      <c r="T214" s="204"/>
      <c r="AT214" s="198" t="s">
        <v>198</v>
      </c>
      <c r="AU214" s="198" t="s">
        <v>24</v>
      </c>
      <c r="AV214" s="12" t="s">
        <v>24</v>
      </c>
      <c r="AW214" s="12" t="s">
        <v>44</v>
      </c>
      <c r="AX214" s="12" t="s">
        <v>80</v>
      </c>
      <c r="AY214" s="198" t="s">
        <v>188</v>
      </c>
    </row>
    <row r="215" spans="2:65" s="12" customFormat="1" ht="27" x14ac:dyDescent="0.3">
      <c r="B215" s="197"/>
      <c r="D215" s="193" t="s">
        <v>198</v>
      </c>
      <c r="E215" s="198" t="s">
        <v>5</v>
      </c>
      <c r="F215" s="199" t="s">
        <v>1384</v>
      </c>
      <c r="H215" s="200">
        <v>10.606</v>
      </c>
      <c r="I215" s="201"/>
      <c r="L215" s="197"/>
      <c r="M215" s="202"/>
      <c r="N215" s="203"/>
      <c r="O215" s="203"/>
      <c r="P215" s="203"/>
      <c r="Q215" s="203"/>
      <c r="R215" s="203"/>
      <c r="S215" s="203"/>
      <c r="T215" s="204"/>
      <c r="AT215" s="198" t="s">
        <v>198</v>
      </c>
      <c r="AU215" s="198" t="s">
        <v>24</v>
      </c>
      <c r="AV215" s="12" t="s">
        <v>24</v>
      </c>
      <c r="AW215" s="12" t="s">
        <v>44</v>
      </c>
      <c r="AX215" s="12" t="s">
        <v>80</v>
      </c>
      <c r="AY215" s="198" t="s">
        <v>188</v>
      </c>
    </row>
    <row r="216" spans="2:65" s="12" customFormat="1" ht="27" x14ac:dyDescent="0.3">
      <c r="B216" s="197"/>
      <c r="D216" s="193" t="s">
        <v>198</v>
      </c>
      <c r="E216" s="198" t="s">
        <v>5</v>
      </c>
      <c r="F216" s="199" t="s">
        <v>1385</v>
      </c>
      <c r="H216" s="200">
        <v>5.8390000000000004</v>
      </c>
      <c r="I216" s="201"/>
      <c r="L216" s="197"/>
      <c r="M216" s="202"/>
      <c r="N216" s="203"/>
      <c r="O216" s="203"/>
      <c r="P216" s="203"/>
      <c r="Q216" s="203"/>
      <c r="R216" s="203"/>
      <c r="S216" s="203"/>
      <c r="T216" s="204"/>
      <c r="AT216" s="198" t="s">
        <v>198</v>
      </c>
      <c r="AU216" s="198" t="s">
        <v>24</v>
      </c>
      <c r="AV216" s="12" t="s">
        <v>24</v>
      </c>
      <c r="AW216" s="12" t="s">
        <v>44</v>
      </c>
      <c r="AX216" s="12" t="s">
        <v>80</v>
      </c>
      <c r="AY216" s="198" t="s">
        <v>188</v>
      </c>
    </row>
    <row r="217" spans="2:65" s="12" customFormat="1" ht="27" x14ac:dyDescent="0.3">
      <c r="B217" s="197"/>
      <c r="D217" s="193" t="s">
        <v>198</v>
      </c>
      <c r="E217" s="198" t="s">
        <v>5</v>
      </c>
      <c r="F217" s="199" t="s">
        <v>1386</v>
      </c>
      <c r="H217" s="200">
        <v>9.298</v>
      </c>
      <c r="I217" s="201"/>
      <c r="L217" s="197"/>
      <c r="M217" s="202"/>
      <c r="N217" s="203"/>
      <c r="O217" s="203"/>
      <c r="P217" s="203"/>
      <c r="Q217" s="203"/>
      <c r="R217" s="203"/>
      <c r="S217" s="203"/>
      <c r="T217" s="204"/>
      <c r="AT217" s="198" t="s">
        <v>198</v>
      </c>
      <c r="AU217" s="198" t="s">
        <v>24</v>
      </c>
      <c r="AV217" s="12" t="s">
        <v>24</v>
      </c>
      <c r="AW217" s="12" t="s">
        <v>44</v>
      </c>
      <c r="AX217" s="12" t="s">
        <v>80</v>
      </c>
      <c r="AY217" s="198" t="s">
        <v>188</v>
      </c>
    </row>
    <row r="218" spans="2:65" s="13" customFormat="1" x14ac:dyDescent="0.3">
      <c r="B218" s="205"/>
      <c r="D218" s="193" t="s">
        <v>198</v>
      </c>
      <c r="E218" s="206" t="s">
        <v>5</v>
      </c>
      <c r="F218" s="207" t="s">
        <v>200</v>
      </c>
      <c r="H218" s="208">
        <v>45.857999999999997</v>
      </c>
      <c r="I218" s="209"/>
      <c r="L218" s="205"/>
      <c r="M218" s="210"/>
      <c r="N218" s="211"/>
      <c r="O218" s="211"/>
      <c r="P218" s="211"/>
      <c r="Q218" s="211"/>
      <c r="R218" s="211"/>
      <c r="S218" s="211"/>
      <c r="T218" s="212"/>
      <c r="AT218" s="206" t="s">
        <v>198</v>
      </c>
      <c r="AU218" s="206" t="s">
        <v>24</v>
      </c>
      <c r="AV218" s="13" t="s">
        <v>194</v>
      </c>
      <c r="AW218" s="13" t="s">
        <v>44</v>
      </c>
      <c r="AX218" s="13" t="s">
        <v>25</v>
      </c>
      <c r="AY218" s="206" t="s">
        <v>188</v>
      </c>
    </row>
    <row r="219" spans="2:65" s="12" customFormat="1" x14ac:dyDescent="0.3">
      <c r="B219" s="197"/>
      <c r="D219" s="193" t="s">
        <v>198</v>
      </c>
      <c r="F219" s="199" t="s">
        <v>1387</v>
      </c>
      <c r="H219" s="200">
        <v>87.808000000000007</v>
      </c>
      <c r="I219" s="201"/>
      <c r="L219" s="197"/>
      <c r="M219" s="202"/>
      <c r="N219" s="203"/>
      <c r="O219" s="203"/>
      <c r="P219" s="203"/>
      <c r="Q219" s="203"/>
      <c r="R219" s="203"/>
      <c r="S219" s="203"/>
      <c r="T219" s="204"/>
      <c r="AT219" s="198" t="s">
        <v>198</v>
      </c>
      <c r="AU219" s="198" t="s">
        <v>24</v>
      </c>
      <c r="AV219" s="12" t="s">
        <v>24</v>
      </c>
      <c r="AW219" s="12" t="s">
        <v>6</v>
      </c>
      <c r="AX219" s="12" t="s">
        <v>25</v>
      </c>
      <c r="AY219" s="198" t="s">
        <v>188</v>
      </c>
    </row>
    <row r="220" spans="2:65" s="1" customFormat="1" ht="25.5" customHeight="1" x14ac:dyDescent="0.3">
      <c r="B220" s="180"/>
      <c r="C220" s="181" t="s">
        <v>297</v>
      </c>
      <c r="D220" s="181" t="s">
        <v>190</v>
      </c>
      <c r="E220" s="182" t="s">
        <v>298</v>
      </c>
      <c r="F220" s="183" t="s">
        <v>299</v>
      </c>
      <c r="G220" s="184" t="s">
        <v>231</v>
      </c>
      <c r="H220" s="185">
        <v>77.144999999999996</v>
      </c>
      <c r="I220" s="186"/>
      <c r="J220" s="187">
        <f>ROUND(I220*H220,2)</f>
        <v>0</v>
      </c>
      <c r="K220" s="183"/>
      <c r="L220" s="41"/>
      <c r="M220" s="188" t="s">
        <v>5</v>
      </c>
      <c r="N220" s="189" t="s">
        <v>51</v>
      </c>
      <c r="O220" s="42"/>
      <c r="P220" s="190">
        <f>O220*H220</f>
        <v>0</v>
      </c>
      <c r="Q220" s="190">
        <v>0</v>
      </c>
      <c r="R220" s="190">
        <f>Q220*H220</f>
        <v>0</v>
      </c>
      <c r="S220" s="190">
        <v>0</v>
      </c>
      <c r="T220" s="191">
        <f>S220*H220</f>
        <v>0</v>
      </c>
      <c r="AR220" s="24" t="s">
        <v>194</v>
      </c>
      <c r="AT220" s="24" t="s">
        <v>190</v>
      </c>
      <c r="AU220" s="24" t="s">
        <v>24</v>
      </c>
      <c r="AY220" s="24" t="s">
        <v>188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24" t="s">
        <v>25</v>
      </c>
      <c r="BK220" s="192">
        <f>ROUND(I220*H220,2)</f>
        <v>0</v>
      </c>
      <c r="BL220" s="24" t="s">
        <v>194</v>
      </c>
      <c r="BM220" s="24" t="s">
        <v>300</v>
      </c>
    </row>
    <row r="221" spans="2:65" s="1" customFormat="1" ht="40.5" x14ac:dyDescent="0.3">
      <c r="B221" s="41"/>
      <c r="D221" s="193" t="s">
        <v>196</v>
      </c>
      <c r="F221" s="194" t="s">
        <v>1328</v>
      </c>
      <c r="I221" s="195"/>
      <c r="L221" s="41"/>
      <c r="M221" s="196"/>
      <c r="N221" s="42"/>
      <c r="O221" s="42"/>
      <c r="P221" s="42"/>
      <c r="Q221" s="42"/>
      <c r="R221" s="42"/>
      <c r="S221" s="42"/>
      <c r="T221" s="70"/>
      <c r="AT221" s="24" t="s">
        <v>196</v>
      </c>
      <c r="AU221" s="24" t="s">
        <v>24</v>
      </c>
    </row>
    <row r="222" spans="2:65" s="12" customFormat="1" x14ac:dyDescent="0.3">
      <c r="B222" s="197"/>
      <c r="D222" s="193" t="s">
        <v>198</v>
      </c>
      <c r="E222" s="198" t="s">
        <v>5</v>
      </c>
      <c r="F222" s="199" t="s">
        <v>1388</v>
      </c>
      <c r="H222" s="200">
        <v>12.629</v>
      </c>
      <c r="I222" s="201"/>
      <c r="L222" s="197"/>
      <c r="M222" s="202"/>
      <c r="N222" s="203"/>
      <c r="O222" s="203"/>
      <c r="P222" s="203"/>
      <c r="Q222" s="203"/>
      <c r="R222" s="203"/>
      <c r="S222" s="203"/>
      <c r="T222" s="204"/>
      <c r="AT222" s="198" t="s">
        <v>198</v>
      </c>
      <c r="AU222" s="198" t="s">
        <v>24</v>
      </c>
      <c r="AV222" s="12" t="s">
        <v>24</v>
      </c>
      <c r="AW222" s="12" t="s">
        <v>44</v>
      </c>
      <c r="AX222" s="12" t="s">
        <v>80</v>
      </c>
      <c r="AY222" s="198" t="s">
        <v>188</v>
      </c>
    </row>
    <row r="223" spans="2:65" s="12" customFormat="1" x14ac:dyDescent="0.3">
      <c r="B223" s="197"/>
      <c r="D223" s="193" t="s">
        <v>198</v>
      </c>
      <c r="E223" s="198" t="s">
        <v>5</v>
      </c>
      <c r="F223" s="199" t="s">
        <v>1389</v>
      </c>
      <c r="H223" s="200">
        <v>17.129000000000001</v>
      </c>
      <c r="I223" s="201"/>
      <c r="L223" s="197"/>
      <c r="M223" s="202"/>
      <c r="N223" s="203"/>
      <c r="O223" s="203"/>
      <c r="P223" s="203"/>
      <c r="Q223" s="203"/>
      <c r="R223" s="203"/>
      <c r="S223" s="203"/>
      <c r="T223" s="204"/>
      <c r="AT223" s="198" t="s">
        <v>198</v>
      </c>
      <c r="AU223" s="198" t="s">
        <v>24</v>
      </c>
      <c r="AV223" s="12" t="s">
        <v>24</v>
      </c>
      <c r="AW223" s="12" t="s">
        <v>44</v>
      </c>
      <c r="AX223" s="12" t="s">
        <v>80</v>
      </c>
      <c r="AY223" s="198" t="s">
        <v>188</v>
      </c>
    </row>
    <row r="224" spans="2:65" s="12" customFormat="1" x14ac:dyDescent="0.3">
      <c r="B224" s="197"/>
      <c r="D224" s="193" t="s">
        <v>198</v>
      </c>
      <c r="E224" s="198" t="s">
        <v>5</v>
      </c>
      <c r="F224" s="199" t="s">
        <v>1390</v>
      </c>
      <c r="H224" s="200">
        <v>14.129</v>
      </c>
      <c r="I224" s="201"/>
      <c r="L224" s="197"/>
      <c r="M224" s="202"/>
      <c r="N224" s="203"/>
      <c r="O224" s="203"/>
      <c r="P224" s="203"/>
      <c r="Q224" s="203"/>
      <c r="R224" s="203"/>
      <c r="S224" s="203"/>
      <c r="T224" s="204"/>
      <c r="AT224" s="198" t="s">
        <v>198</v>
      </c>
      <c r="AU224" s="198" t="s">
        <v>24</v>
      </c>
      <c r="AV224" s="12" t="s">
        <v>24</v>
      </c>
      <c r="AW224" s="12" t="s">
        <v>44</v>
      </c>
      <c r="AX224" s="12" t="s">
        <v>80</v>
      </c>
      <c r="AY224" s="198" t="s">
        <v>188</v>
      </c>
    </row>
    <row r="225" spans="2:65" s="12" customFormat="1" x14ac:dyDescent="0.3">
      <c r="B225" s="197"/>
      <c r="D225" s="193" t="s">
        <v>198</v>
      </c>
      <c r="E225" s="198" t="s">
        <v>5</v>
      </c>
      <c r="F225" s="199" t="s">
        <v>1391</v>
      </c>
      <c r="H225" s="200">
        <v>19.629000000000001</v>
      </c>
      <c r="I225" s="201"/>
      <c r="L225" s="197"/>
      <c r="M225" s="202"/>
      <c r="N225" s="203"/>
      <c r="O225" s="203"/>
      <c r="P225" s="203"/>
      <c r="Q225" s="203"/>
      <c r="R225" s="203"/>
      <c r="S225" s="203"/>
      <c r="T225" s="204"/>
      <c r="AT225" s="198" t="s">
        <v>198</v>
      </c>
      <c r="AU225" s="198" t="s">
        <v>24</v>
      </c>
      <c r="AV225" s="12" t="s">
        <v>24</v>
      </c>
      <c r="AW225" s="12" t="s">
        <v>44</v>
      </c>
      <c r="AX225" s="12" t="s">
        <v>80</v>
      </c>
      <c r="AY225" s="198" t="s">
        <v>188</v>
      </c>
    </row>
    <row r="226" spans="2:65" s="12" customFormat="1" x14ac:dyDescent="0.3">
      <c r="B226" s="197"/>
      <c r="D226" s="193" t="s">
        <v>198</v>
      </c>
      <c r="E226" s="198" t="s">
        <v>5</v>
      </c>
      <c r="F226" s="199" t="s">
        <v>1392</v>
      </c>
      <c r="H226" s="200">
        <v>13.629</v>
      </c>
      <c r="I226" s="201"/>
      <c r="L226" s="197"/>
      <c r="M226" s="202"/>
      <c r="N226" s="203"/>
      <c r="O226" s="203"/>
      <c r="P226" s="203"/>
      <c r="Q226" s="203"/>
      <c r="R226" s="203"/>
      <c r="S226" s="203"/>
      <c r="T226" s="204"/>
      <c r="AT226" s="198" t="s">
        <v>198</v>
      </c>
      <c r="AU226" s="198" t="s">
        <v>24</v>
      </c>
      <c r="AV226" s="12" t="s">
        <v>24</v>
      </c>
      <c r="AW226" s="12" t="s">
        <v>44</v>
      </c>
      <c r="AX226" s="12" t="s">
        <v>80</v>
      </c>
      <c r="AY226" s="198" t="s">
        <v>188</v>
      </c>
    </row>
    <row r="227" spans="2:65" s="13" customFormat="1" x14ac:dyDescent="0.3">
      <c r="B227" s="205"/>
      <c r="D227" s="193" t="s">
        <v>198</v>
      </c>
      <c r="E227" s="206" t="s">
        <v>5</v>
      </c>
      <c r="F227" s="207" t="s">
        <v>200</v>
      </c>
      <c r="H227" s="208">
        <v>77.144999999999996</v>
      </c>
      <c r="I227" s="209"/>
      <c r="L227" s="205"/>
      <c r="M227" s="210"/>
      <c r="N227" s="211"/>
      <c r="O227" s="211"/>
      <c r="P227" s="211"/>
      <c r="Q227" s="211"/>
      <c r="R227" s="211"/>
      <c r="S227" s="211"/>
      <c r="T227" s="212"/>
      <c r="AT227" s="206" t="s">
        <v>198</v>
      </c>
      <c r="AU227" s="206" t="s">
        <v>24</v>
      </c>
      <c r="AV227" s="13" t="s">
        <v>194</v>
      </c>
      <c r="AW227" s="13" t="s">
        <v>44</v>
      </c>
      <c r="AX227" s="13" t="s">
        <v>25</v>
      </c>
      <c r="AY227" s="206" t="s">
        <v>188</v>
      </c>
    </row>
    <row r="228" spans="2:65" s="1" customFormat="1" ht="16.5" customHeight="1" x14ac:dyDescent="0.3">
      <c r="B228" s="180"/>
      <c r="C228" s="213" t="s">
        <v>10</v>
      </c>
      <c r="D228" s="213" t="s">
        <v>292</v>
      </c>
      <c r="E228" s="214" t="s">
        <v>302</v>
      </c>
      <c r="F228" s="215" t="s">
        <v>303</v>
      </c>
      <c r="G228" s="216" t="s">
        <v>283</v>
      </c>
      <c r="H228" s="217">
        <v>147.715</v>
      </c>
      <c r="I228" s="218"/>
      <c r="J228" s="219">
        <f>ROUND(I228*H228,2)</f>
        <v>0</v>
      </c>
      <c r="K228" s="215"/>
      <c r="L228" s="220"/>
      <c r="M228" s="221" t="s">
        <v>5</v>
      </c>
      <c r="N228" s="222" t="s">
        <v>51</v>
      </c>
      <c r="O228" s="42"/>
      <c r="P228" s="190">
        <f>O228*H228</f>
        <v>0</v>
      </c>
      <c r="Q228" s="190">
        <v>1</v>
      </c>
      <c r="R228" s="190">
        <f>Q228*H228</f>
        <v>147.715</v>
      </c>
      <c r="S228" s="190">
        <v>0</v>
      </c>
      <c r="T228" s="191">
        <f>S228*H228</f>
        <v>0</v>
      </c>
      <c r="AR228" s="24" t="s">
        <v>236</v>
      </c>
      <c r="AT228" s="24" t="s">
        <v>292</v>
      </c>
      <c r="AU228" s="24" t="s">
        <v>24</v>
      </c>
      <c r="AY228" s="24" t="s">
        <v>188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24" t="s">
        <v>25</v>
      </c>
      <c r="BK228" s="192">
        <f>ROUND(I228*H228,2)</f>
        <v>0</v>
      </c>
      <c r="BL228" s="24" t="s">
        <v>194</v>
      </c>
      <c r="BM228" s="24" t="s">
        <v>304</v>
      </c>
    </row>
    <row r="229" spans="2:65" s="1" customFormat="1" ht="40.5" x14ac:dyDescent="0.3">
      <c r="B229" s="41"/>
      <c r="D229" s="193" t="s">
        <v>196</v>
      </c>
      <c r="F229" s="194" t="s">
        <v>1328</v>
      </c>
      <c r="I229" s="195"/>
      <c r="L229" s="41"/>
      <c r="M229" s="196"/>
      <c r="N229" s="42"/>
      <c r="O229" s="42"/>
      <c r="P229" s="42"/>
      <c r="Q229" s="42"/>
      <c r="R229" s="42"/>
      <c r="S229" s="42"/>
      <c r="T229" s="70"/>
      <c r="AT229" s="24" t="s">
        <v>196</v>
      </c>
      <c r="AU229" s="24" t="s">
        <v>24</v>
      </c>
    </row>
    <row r="230" spans="2:65" s="12" customFormat="1" x14ac:dyDescent="0.3">
      <c r="B230" s="197"/>
      <c r="D230" s="193" t="s">
        <v>198</v>
      </c>
      <c r="F230" s="199" t="s">
        <v>1393</v>
      </c>
      <c r="H230" s="200">
        <v>147.715</v>
      </c>
      <c r="I230" s="201"/>
      <c r="L230" s="197"/>
      <c r="M230" s="202"/>
      <c r="N230" s="203"/>
      <c r="O230" s="203"/>
      <c r="P230" s="203"/>
      <c r="Q230" s="203"/>
      <c r="R230" s="203"/>
      <c r="S230" s="203"/>
      <c r="T230" s="204"/>
      <c r="AT230" s="198" t="s">
        <v>198</v>
      </c>
      <c r="AU230" s="198" t="s">
        <v>24</v>
      </c>
      <c r="AV230" s="12" t="s">
        <v>24</v>
      </c>
      <c r="AW230" s="12" t="s">
        <v>6</v>
      </c>
      <c r="AX230" s="12" t="s">
        <v>25</v>
      </c>
      <c r="AY230" s="198" t="s">
        <v>188</v>
      </c>
    </row>
    <row r="231" spans="2:65" s="1" customFormat="1" ht="25.5" customHeight="1" x14ac:dyDescent="0.3">
      <c r="B231" s="180"/>
      <c r="C231" s="181" t="s">
        <v>307</v>
      </c>
      <c r="D231" s="181" t="s">
        <v>190</v>
      </c>
      <c r="E231" s="182" t="s">
        <v>1020</v>
      </c>
      <c r="F231" s="183" t="s">
        <v>1021</v>
      </c>
      <c r="G231" s="184" t="s">
        <v>193</v>
      </c>
      <c r="H231" s="185">
        <v>25.989000000000001</v>
      </c>
      <c r="I231" s="186"/>
      <c r="J231" s="187">
        <f>ROUND(I231*H231,2)</f>
        <v>0</v>
      </c>
      <c r="K231" s="183"/>
      <c r="L231" s="41"/>
      <c r="M231" s="188" t="s">
        <v>5</v>
      </c>
      <c r="N231" s="189" t="s">
        <v>51</v>
      </c>
      <c r="O231" s="42"/>
      <c r="P231" s="190">
        <f>O231*H231</f>
        <v>0</v>
      </c>
      <c r="Q231" s="190">
        <v>0</v>
      </c>
      <c r="R231" s="190">
        <f>Q231*H231</f>
        <v>0</v>
      </c>
      <c r="S231" s="190">
        <v>0</v>
      </c>
      <c r="T231" s="191">
        <f>S231*H231</f>
        <v>0</v>
      </c>
      <c r="AR231" s="24" t="s">
        <v>194</v>
      </c>
      <c r="AT231" s="24" t="s">
        <v>190</v>
      </c>
      <c r="AU231" s="24" t="s">
        <v>24</v>
      </c>
      <c r="AY231" s="24" t="s">
        <v>188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24" t="s">
        <v>25</v>
      </c>
      <c r="BK231" s="192">
        <f>ROUND(I231*H231,2)</f>
        <v>0</v>
      </c>
      <c r="BL231" s="24" t="s">
        <v>194</v>
      </c>
      <c r="BM231" s="24" t="s">
        <v>1022</v>
      </c>
    </row>
    <row r="232" spans="2:65" s="1" customFormat="1" ht="40.5" x14ac:dyDescent="0.3">
      <c r="B232" s="41"/>
      <c r="D232" s="193" t="s">
        <v>196</v>
      </c>
      <c r="F232" s="194" t="s">
        <v>1328</v>
      </c>
      <c r="I232" s="195"/>
      <c r="L232" s="41"/>
      <c r="M232" s="196"/>
      <c r="N232" s="42"/>
      <c r="O232" s="42"/>
      <c r="P232" s="42"/>
      <c r="Q232" s="42"/>
      <c r="R232" s="42"/>
      <c r="S232" s="42"/>
      <c r="T232" s="70"/>
      <c r="AT232" s="24" t="s">
        <v>196</v>
      </c>
      <c r="AU232" s="24" t="s">
        <v>24</v>
      </c>
    </row>
    <row r="233" spans="2:65" s="12" customFormat="1" x14ac:dyDescent="0.3">
      <c r="B233" s="197"/>
      <c r="D233" s="193" t="s">
        <v>198</v>
      </c>
      <c r="E233" s="198" t="s">
        <v>5</v>
      </c>
      <c r="F233" s="199" t="s">
        <v>1345</v>
      </c>
      <c r="H233" s="200">
        <v>1.9</v>
      </c>
      <c r="I233" s="201"/>
      <c r="L233" s="197"/>
      <c r="M233" s="202"/>
      <c r="N233" s="203"/>
      <c r="O233" s="203"/>
      <c r="P233" s="203"/>
      <c r="Q233" s="203"/>
      <c r="R233" s="203"/>
      <c r="S233" s="203"/>
      <c r="T233" s="204"/>
      <c r="AT233" s="198" t="s">
        <v>198</v>
      </c>
      <c r="AU233" s="198" t="s">
        <v>24</v>
      </c>
      <c r="AV233" s="12" t="s">
        <v>24</v>
      </c>
      <c r="AW233" s="12" t="s">
        <v>44</v>
      </c>
      <c r="AX233" s="12" t="s">
        <v>80</v>
      </c>
      <c r="AY233" s="198" t="s">
        <v>188</v>
      </c>
    </row>
    <row r="234" spans="2:65" s="12" customFormat="1" x14ac:dyDescent="0.3">
      <c r="B234" s="197"/>
      <c r="D234" s="193" t="s">
        <v>198</v>
      </c>
      <c r="E234" s="198" t="s">
        <v>5</v>
      </c>
      <c r="F234" s="199" t="s">
        <v>1346</v>
      </c>
      <c r="H234" s="200">
        <v>7.3129999999999997</v>
      </c>
      <c r="I234" s="201"/>
      <c r="L234" s="197"/>
      <c r="M234" s="202"/>
      <c r="N234" s="203"/>
      <c r="O234" s="203"/>
      <c r="P234" s="203"/>
      <c r="Q234" s="203"/>
      <c r="R234" s="203"/>
      <c r="S234" s="203"/>
      <c r="T234" s="204"/>
      <c r="AT234" s="198" t="s">
        <v>198</v>
      </c>
      <c r="AU234" s="198" t="s">
        <v>24</v>
      </c>
      <c r="AV234" s="12" t="s">
        <v>24</v>
      </c>
      <c r="AW234" s="12" t="s">
        <v>44</v>
      </c>
      <c r="AX234" s="12" t="s">
        <v>80</v>
      </c>
      <c r="AY234" s="198" t="s">
        <v>188</v>
      </c>
    </row>
    <row r="235" spans="2:65" s="12" customFormat="1" x14ac:dyDescent="0.3">
      <c r="B235" s="197"/>
      <c r="D235" s="193" t="s">
        <v>198</v>
      </c>
      <c r="E235" s="198" t="s">
        <v>5</v>
      </c>
      <c r="F235" s="199" t="s">
        <v>1347</v>
      </c>
      <c r="H235" s="200">
        <v>4.1130000000000004</v>
      </c>
      <c r="I235" s="201"/>
      <c r="L235" s="197"/>
      <c r="M235" s="202"/>
      <c r="N235" s="203"/>
      <c r="O235" s="203"/>
      <c r="P235" s="203"/>
      <c r="Q235" s="203"/>
      <c r="R235" s="203"/>
      <c r="S235" s="203"/>
      <c r="T235" s="204"/>
      <c r="AT235" s="198" t="s">
        <v>198</v>
      </c>
      <c r="AU235" s="198" t="s">
        <v>24</v>
      </c>
      <c r="AV235" s="12" t="s">
        <v>24</v>
      </c>
      <c r="AW235" s="12" t="s">
        <v>44</v>
      </c>
      <c r="AX235" s="12" t="s">
        <v>80</v>
      </c>
      <c r="AY235" s="198" t="s">
        <v>188</v>
      </c>
    </row>
    <row r="236" spans="2:65" s="12" customFormat="1" x14ac:dyDescent="0.3">
      <c r="B236" s="197"/>
      <c r="D236" s="193" t="s">
        <v>198</v>
      </c>
      <c r="E236" s="198" t="s">
        <v>5</v>
      </c>
      <c r="F236" s="199" t="s">
        <v>1348</v>
      </c>
      <c r="H236" s="200">
        <v>8.3130000000000006</v>
      </c>
      <c r="I236" s="201"/>
      <c r="L236" s="197"/>
      <c r="M236" s="202"/>
      <c r="N236" s="203"/>
      <c r="O236" s="203"/>
      <c r="P236" s="203"/>
      <c r="Q236" s="203"/>
      <c r="R236" s="203"/>
      <c r="S236" s="203"/>
      <c r="T236" s="204"/>
      <c r="AT236" s="198" t="s">
        <v>198</v>
      </c>
      <c r="AU236" s="198" t="s">
        <v>24</v>
      </c>
      <c r="AV236" s="12" t="s">
        <v>24</v>
      </c>
      <c r="AW236" s="12" t="s">
        <v>44</v>
      </c>
      <c r="AX236" s="12" t="s">
        <v>80</v>
      </c>
      <c r="AY236" s="198" t="s">
        <v>188</v>
      </c>
    </row>
    <row r="237" spans="2:65" s="12" customFormat="1" x14ac:dyDescent="0.3">
      <c r="B237" s="197"/>
      <c r="D237" s="193" t="s">
        <v>198</v>
      </c>
      <c r="E237" s="198" t="s">
        <v>5</v>
      </c>
      <c r="F237" s="199" t="s">
        <v>1349</v>
      </c>
      <c r="H237" s="200">
        <v>4.3499999999999996</v>
      </c>
      <c r="I237" s="201"/>
      <c r="L237" s="197"/>
      <c r="M237" s="202"/>
      <c r="N237" s="203"/>
      <c r="O237" s="203"/>
      <c r="P237" s="203"/>
      <c r="Q237" s="203"/>
      <c r="R237" s="203"/>
      <c r="S237" s="203"/>
      <c r="T237" s="204"/>
      <c r="AT237" s="198" t="s">
        <v>198</v>
      </c>
      <c r="AU237" s="198" t="s">
        <v>24</v>
      </c>
      <c r="AV237" s="12" t="s">
        <v>24</v>
      </c>
      <c r="AW237" s="12" t="s">
        <v>44</v>
      </c>
      <c r="AX237" s="12" t="s">
        <v>80</v>
      </c>
      <c r="AY237" s="198" t="s">
        <v>188</v>
      </c>
    </row>
    <row r="238" spans="2:65" s="13" customFormat="1" x14ac:dyDescent="0.3">
      <c r="B238" s="205"/>
      <c r="D238" s="193" t="s">
        <v>198</v>
      </c>
      <c r="E238" s="206" t="s">
        <v>5</v>
      </c>
      <c r="F238" s="207" t="s">
        <v>200</v>
      </c>
      <c r="H238" s="208">
        <v>25.989000000000001</v>
      </c>
      <c r="I238" s="209"/>
      <c r="L238" s="205"/>
      <c r="M238" s="210"/>
      <c r="N238" s="211"/>
      <c r="O238" s="211"/>
      <c r="P238" s="211"/>
      <c r="Q238" s="211"/>
      <c r="R238" s="211"/>
      <c r="S238" s="211"/>
      <c r="T238" s="212"/>
      <c r="AT238" s="206" t="s">
        <v>198</v>
      </c>
      <c r="AU238" s="206" t="s">
        <v>24</v>
      </c>
      <c r="AV238" s="13" t="s">
        <v>194</v>
      </c>
      <c r="AW238" s="13" t="s">
        <v>44</v>
      </c>
      <c r="AX238" s="13" t="s">
        <v>25</v>
      </c>
      <c r="AY238" s="206" t="s">
        <v>188</v>
      </c>
    </row>
    <row r="239" spans="2:65" s="1" customFormat="1" ht="16.5" customHeight="1" x14ac:dyDescent="0.3">
      <c r="B239" s="180"/>
      <c r="C239" s="181" t="s">
        <v>314</v>
      </c>
      <c r="D239" s="181" t="s">
        <v>190</v>
      </c>
      <c r="E239" s="182" t="s">
        <v>1023</v>
      </c>
      <c r="F239" s="183" t="s">
        <v>1024</v>
      </c>
      <c r="G239" s="184" t="s">
        <v>193</v>
      </c>
      <c r="H239" s="185">
        <v>25.989000000000001</v>
      </c>
      <c r="I239" s="186"/>
      <c r="J239" s="187">
        <f>ROUND(I239*H239,2)</f>
        <v>0</v>
      </c>
      <c r="K239" s="183"/>
      <c r="L239" s="41"/>
      <c r="M239" s="188" t="s">
        <v>5</v>
      </c>
      <c r="N239" s="189" t="s">
        <v>51</v>
      </c>
      <c r="O239" s="42"/>
      <c r="P239" s="190">
        <f>O239*H239</f>
        <v>0</v>
      </c>
      <c r="Q239" s="190">
        <v>3.9699999999999996E-3</v>
      </c>
      <c r="R239" s="190">
        <f>Q239*H239</f>
        <v>0.10317633</v>
      </c>
      <c r="S239" s="190">
        <v>0</v>
      </c>
      <c r="T239" s="191">
        <f>S239*H239</f>
        <v>0</v>
      </c>
      <c r="AR239" s="24" t="s">
        <v>194</v>
      </c>
      <c r="AT239" s="24" t="s">
        <v>190</v>
      </c>
      <c r="AU239" s="24" t="s">
        <v>24</v>
      </c>
      <c r="AY239" s="24" t="s">
        <v>188</v>
      </c>
      <c r="BE239" s="192">
        <f>IF(N239="základní",J239,0)</f>
        <v>0</v>
      </c>
      <c r="BF239" s="192">
        <f>IF(N239="snížená",J239,0)</f>
        <v>0</v>
      </c>
      <c r="BG239" s="192">
        <f>IF(N239="zákl. přenesená",J239,0)</f>
        <v>0</v>
      </c>
      <c r="BH239" s="192">
        <f>IF(N239="sníž. přenesená",J239,0)</f>
        <v>0</v>
      </c>
      <c r="BI239" s="192">
        <f>IF(N239="nulová",J239,0)</f>
        <v>0</v>
      </c>
      <c r="BJ239" s="24" t="s">
        <v>25</v>
      </c>
      <c r="BK239" s="192">
        <f>ROUND(I239*H239,2)</f>
        <v>0</v>
      </c>
      <c r="BL239" s="24" t="s">
        <v>194</v>
      </c>
      <c r="BM239" s="24" t="s">
        <v>1025</v>
      </c>
    </row>
    <row r="240" spans="2:65" s="1" customFormat="1" ht="40.5" x14ac:dyDescent="0.3">
      <c r="B240" s="41"/>
      <c r="D240" s="193" t="s">
        <v>196</v>
      </c>
      <c r="F240" s="194" t="s">
        <v>1328</v>
      </c>
      <c r="I240" s="195"/>
      <c r="L240" s="41"/>
      <c r="M240" s="196"/>
      <c r="N240" s="42"/>
      <c r="O240" s="42"/>
      <c r="P240" s="42"/>
      <c r="Q240" s="42"/>
      <c r="R240" s="42"/>
      <c r="S240" s="42"/>
      <c r="T240" s="70"/>
      <c r="AT240" s="24" t="s">
        <v>196</v>
      </c>
      <c r="AU240" s="24" t="s">
        <v>24</v>
      </c>
    </row>
    <row r="241" spans="2:65" s="12" customFormat="1" x14ac:dyDescent="0.3">
      <c r="B241" s="197"/>
      <c r="D241" s="193" t="s">
        <v>198</v>
      </c>
      <c r="E241" s="198" t="s">
        <v>5</v>
      </c>
      <c r="F241" s="199" t="s">
        <v>1345</v>
      </c>
      <c r="H241" s="200">
        <v>1.9</v>
      </c>
      <c r="I241" s="201"/>
      <c r="L241" s="197"/>
      <c r="M241" s="202"/>
      <c r="N241" s="203"/>
      <c r="O241" s="203"/>
      <c r="P241" s="203"/>
      <c r="Q241" s="203"/>
      <c r="R241" s="203"/>
      <c r="S241" s="203"/>
      <c r="T241" s="204"/>
      <c r="AT241" s="198" t="s">
        <v>198</v>
      </c>
      <c r="AU241" s="198" t="s">
        <v>24</v>
      </c>
      <c r="AV241" s="12" t="s">
        <v>24</v>
      </c>
      <c r="AW241" s="12" t="s">
        <v>44</v>
      </c>
      <c r="AX241" s="12" t="s">
        <v>80</v>
      </c>
      <c r="AY241" s="198" t="s">
        <v>188</v>
      </c>
    </row>
    <row r="242" spans="2:65" s="12" customFormat="1" x14ac:dyDescent="0.3">
      <c r="B242" s="197"/>
      <c r="D242" s="193" t="s">
        <v>198</v>
      </c>
      <c r="E242" s="198" t="s">
        <v>5</v>
      </c>
      <c r="F242" s="199" t="s">
        <v>1346</v>
      </c>
      <c r="H242" s="200">
        <v>7.3129999999999997</v>
      </c>
      <c r="I242" s="201"/>
      <c r="L242" s="197"/>
      <c r="M242" s="202"/>
      <c r="N242" s="203"/>
      <c r="O242" s="203"/>
      <c r="P242" s="203"/>
      <c r="Q242" s="203"/>
      <c r="R242" s="203"/>
      <c r="S242" s="203"/>
      <c r="T242" s="204"/>
      <c r="AT242" s="198" t="s">
        <v>198</v>
      </c>
      <c r="AU242" s="198" t="s">
        <v>24</v>
      </c>
      <c r="AV242" s="12" t="s">
        <v>24</v>
      </c>
      <c r="AW242" s="12" t="s">
        <v>44</v>
      </c>
      <c r="AX242" s="12" t="s">
        <v>80</v>
      </c>
      <c r="AY242" s="198" t="s">
        <v>188</v>
      </c>
    </row>
    <row r="243" spans="2:65" s="12" customFormat="1" x14ac:dyDescent="0.3">
      <c r="B243" s="197"/>
      <c r="D243" s="193" t="s">
        <v>198</v>
      </c>
      <c r="E243" s="198" t="s">
        <v>5</v>
      </c>
      <c r="F243" s="199" t="s">
        <v>1347</v>
      </c>
      <c r="H243" s="200">
        <v>4.1130000000000004</v>
      </c>
      <c r="I243" s="201"/>
      <c r="L243" s="197"/>
      <c r="M243" s="202"/>
      <c r="N243" s="203"/>
      <c r="O243" s="203"/>
      <c r="P243" s="203"/>
      <c r="Q243" s="203"/>
      <c r="R243" s="203"/>
      <c r="S243" s="203"/>
      <c r="T243" s="204"/>
      <c r="AT243" s="198" t="s">
        <v>198</v>
      </c>
      <c r="AU243" s="198" t="s">
        <v>24</v>
      </c>
      <c r="AV243" s="12" t="s">
        <v>24</v>
      </c>
      <c r="AW243" s="12" t="s">
        <v>44</v>
      </c>
      <c r="AX243" s="12" t="s">
        <v>80</v>
      </c>
      <c r="AY243" s="198" t="s">
        <v>188</v>
      </c>
    </row>
    <row r="244" spans="2:65" s="12" customFormat="1" x14ac:dyDescent="0.3">
      <c r="B244" s="197"/>
      <c r="D244" s="193" t="s">
        <v>198</v>
      </c>
      <c r="E244" s="198" t="s">
        <v>5</v>
      </c>
      <c r="F244" s="199" t="s">
        <v>1348</v>
      </c>
      <c r="H244" s="200">
        <v>8.3130000000000006</v>
      </c>
      <c r="I244" s="201"/>
      <c r="L244" s="197"/>
      <c r="M244" s="202"/>
      <c r="N244" s="203"/>
      <c r="O244" s="203"/>
      <c r="P244" s="203"/>
      <c r="Q244" s="203"/>
      <c r="R244" s="203"/>
      <c r="S244" s="203"/>
      <c r="T244" s="204"/>
      <c r="AT244" s="198" t="s">
        <v>198</v>
      </c>
      <c r="AU244" s="198" t="s">
        <v>24</v>
      </c>
      <c r="AV244" s="12" t="s">
        <v>24</v>
      </c>
      <c r="AW244" s="12" t="s">
        <v>44</v>
      </c>
      <c r="AX244" s="12" t="s">
        <v>80</v>
      </c>
      <c r="AY244" s="198" t="s">
        <v>188</v>
      </c>
    </row>
    <row r="245" spans="2:65" s="12" customFormat="1" x14ac:dyDescent="0.3">
      <c r="B245" s="197"/>
      <c r="D245" s="193" t="s">
        <v>198</v>
      </c>
      <c r="E245" s="198" t="s">
        <v>5</v>
      </c>
      <c r="F245" s="199" t="s">
        <v>1349</v>
      </c>
      <c r="H245" s="200">
        <v>4.3499999999999996</v>
      </c>
      <c r="I245" s="201"/>
      <c r="L245" s="197"/>
      <c r="M245" s="202"/>
      <c r="N245" s="203"/>
      <c r="O245" s="203"/>
      <c r="P245" s="203"/>
      <c r="Q245" s="203"/>
      <c r="R245" s="203"/>
      <c r="S245" s="203"/>
      <c r="T245" s="204"/>
      <c r="AT245" s="198" t="s">
        <v>198</v>
      </c>
      <c r="AU245" s="198" t="s">
        <v>24</v>
      </c>
      <c r="AV245" s="12" t="s">
        <v>24</v>
      </c>
      <c r="AW245" s="12" t="s">
        <v>44</v>
      </c>
      <c r="AX245" s="12" t="s">
        <v>80</v>
      </c>
      <c r="AY245" s="198" t="s">
        <v>188</v>
      </c>
    </row>
    <row r="246" spans="2:65" s="13" customFormat="1" x14ac:dyDescent="0.3">
      <c r="B246" s="205"/>
      <c r="D246" s="193" t="s">
        <v>198</v>
      </c>
      <c r="E246" s="206" t="s">
        <v>5</v>
      </c>
      <c r="F246" s="207" t="s">
        <v>200</v>
      </c>
      <c r="H246" s="208">
        <v>25.989000000000001</v>
      </c>
      <c r="I246" s="209"/>
      <c r="L246" s="205"/>
      <c r="M246" s="210"/>
      <c r="N246" s="211"/>
      <c r="O246" s="211"/>
      <c r="P246" s="211"/>
      <c r="Q246" s="211"/>
      <c r="R246" s="211"/>
      <c r="S246" s="211"/>
      <c r="T246" s="212"/>
      <c r="AT246" s="206" t="s">
        <v>198</v>
      </c>
      <c r="AU246" s="206" t="s">
        <v>24</v>
      </c>
      <c r="AV246" s="13" t="s">
        <v>194</v>
      </c>
      <c r="AW246" s="13" t="s">
        <v>44</v>
      </c>
      <c r="AX246" s="13" t="s">
        <v>25</v>
      </c>
      <c r="AY246" s="206" t="s">
        <v>188</v>
      </c>
    </row>
    <row r="247" spans="2:65" s="1" customFormat="1" ht="16.5" customHeight="1" x14ac:dyDescent="0.3">
      <c r="B247" s="180"/>
      <c r="C247" s="213" t="s">
        <v>321</v>
      </c>
      <c r="D247" s="213" t="s">
        <v>292</v>
      </c>
      <c r="E247" s="214" t="s">
        <v>1026</v>
      </c>
      <c r="F247" s="215" t="s">
        <v>1027</v>
      </c>
      <c r="G247" s="216" t="s">
        <v>1028</v>
      </c>
      <c r="H247" s="217">
        <v>0.91</v>
      </c>
      <c r="I247" s="218"/>
      <c r="J247" s="219">
        <f>ROUND(I247*H247,2)</f>
        <v>0</v>
      </c>
      <c r="K247" s="215"/>
      <c r="L247" s="220"/>
      <c r="M247" s="221" t="s">
        <v>5</v>
      </c>
      <c r="N247" s="222" t="s">
        <v>51</v>
      </c>
      <c r="O247" s="42"/>
      <c r="P247" s="190">
        <f>O247*H247</f>
        <v>0</v>
      </c>
      <c r="Q247" s="190">
        <v>1E-3</v>
      </c>
      <c r="R247" s="190">
        <f>Q247*H247</f>
        <v>9.1E-4</v>
      </c>
      <c r="S247" s="190">
        <v>0</v>
      </c>
      <c r="T247" s="191">
        <f>S247*H247</f>
        <v>0</v>
      </c>
      <c r="AR247" s="24" t="s">
        <v>236</v>
      </c>
      <c r="AT247" s="24" t="s">
        <v>292</v>
      </c>
      <c r="AU247" s="24" t="s">
        <v>24</v>
      </c>
      <c r="AY247" s="24" t="s">
        <v>188</v>
      </c>
      <c r="BE247" s="192">
        <f>IF(N247="základní",J247,0)</f>
        <v>0</v>
      </c>
      <c r="BF247" s="192">
        <f>IF(N247="snížená",J247,0)</f>
        <v>0</v>
      </c>
      <c r="BG247" s="192">
        <f>IF(N247="zákl. přenesená",J247,0)</f>
        <v>0</v>
      </c>
      <c r="BH247" s="192">
        <f>IF(N247="sníž. přenesená",J247,0)</f>
        <v>0</v>
      </c>
      <c r="BI247" s="192">
        <f>IF(N247="nulová",J247,0)</f>
        <v>0</v>
      </c>
      <c r="BJ247" s="24" t="s">
        <v>25</v>
      </c>
      <c r="BK247" s="192">
        <f>ROUND(I247*H247,2)</f>
        <v>0</v>
      </c>
      <c r="BL247" s="24" t="s">
        <v>194</v>
      </c>
      <c r="BM247" s="24" t="s">
        <v>1029</v>
      </c>
    </row>
    <row r="248" spans="2:65" s="1" customFormat="1" ht="40.5" x14ac:dyDescent="0.3">
      <c r="B248" s="41"/>
      <c r="D248" s="193" t="s">
        <v>196</v>
      </c>
      <c r="F248" s="194" t="s">
        <v>1328</v>
      </c>
      <c r="I248" s="195"/>
      <c r="L248" s="41"/>
      <c r="M248" s="196"/>
      <c r="N248" s="42"/>
      <c r="O248" s="42"/>
      <c r="P248" s="42"/>
      <c r="Q248" s="42"/>
      <c r="R248" s="42"/>
      <c r="S248" s="42"/>
      <c r="T248" s="70"/>
      <c r="AT248" s="24" t="s">
        <v>196</v>
      </c>
      <c r="AU248" s="24" t="s">
        <v>24</v>
      </c>
    </row>
    <row r="249" spans="2:65" s="12" customFormat="1" x14ac:dyDescent="0.3">
      <c r="B249" s="197"/>
      <c r="D249" s="193" t="s">
        <v>198</v>
      </c>
      <c r="F249" s="199" t="s">
        <v>1394</v>
      </c>
      <c r="H249" s="200">
        <v>0.91</v>
      </c>
      <c r="I249" s="201"/>
      <c r="L249" s="197"/>
      <c r="M249" s="202"/>
      <c r="N249" s="203"/>
      <c r="O249" s="203"/>
      <c r="P249" s="203"/>
      <c r="Q249" s="203"/>
      <c r="R249" s="203"/>
      <c r="S249" s="203"/>
      <c r="T249" s="204"/>
      <c r="AT249" s="198" t="s">
        <v>198</v>
      </c>
      <c r="AU249" s="198" t="s">
        <v>24</v>
      </c>
      <c r="AV249" s="12" t="s">
        <v>24</v>
      </c>
      <c r="AW249" s="12" t="s">
        <v>6</v>
      </c>
      <c r="AX249" s="12" t="s">
        <v>25</v>
      </c>
      <c r="AY249" s="198" t="s">
        <v>188</v>
      </c>
    </row>
    <row r="250" spans="2:65" s="11" customFormat="1" ht="29.85" customHeight="1" x14ac:dyDescent="0.3">
      <c r="B250" s="167"/>
      <c r="D250" s="168" t="s">
        <v>79</v>
      </c>
      <c r="E250" s="178" t="s">
        <v>24</v>
      </c>
      <c r="F250" s="178" t="s">
        <v>306</v>
      </c>
      <c r="I250" s="170"/>
      <c r="J250" s="179">
        <f>BK250</f>
        <v>0</v>
      </c>
      <c r="L250" s="167"/>
      <c r="M250" s="172"/>
      <c r="N250" s="173"/>
      <c r="O250" s="173"/>
      <c r="P250" s="174">
        <f>SUM(P251:P258)</f>
        <v>0</v>
      </c>
      <c r="Q250" s="173"/>
      <c r="R250" s="174">
        <f>SUM(R251:R258)</f>
        <v>34.358927399999999</v>
      </c>
      <c r="S250" s="173"/>
      <c r="T250" s="175">
        <f>SUM(T251:T258)</f>
        <v>0</v>
      </c>
      <c r="AR250" s="168" t="s">
        <v>25</v>
      </c>
      <c r="AT250" s="176" t="s">
        <v>79</v>
      </c>
      <c r="AU250" s="176" t="s">
        <v>25</v>
      </c>
      <c r="AY250" s="168" t="s">
        <v>188</v>
      </c>
      <c r="BK250" s="177">
        <f>SUM(BK251:BK258)</f>
        <v>0</v>
      </c>
    </row>
    <row r="251" spans="2:65" s="1" customFormat="1" ht="16.5" customHeight="1" x14ac:dyDescent="0.3">
      <c r="B251" s="180"/>
      <c r="C251" s="181" t="s">
        <v>327</v>
      </c>
      <c r="D251" s="181" t="s">
        <v>190</v>
      </c>
      <c r="E251" s="182" t="s">
        <v>308</v>
      </c>
      <c r="F251" s="183" t="s">
        <v>908</v>
      </c>
      <c r="G251" s="184" t="s">
        <v>231</v>
      </c>
      <c r="H251" s="185">
        <v>19.285</v>
      </c>
      <c r="I251" s="186"/>
      <c r="J251" s="187">
        <f>ROUND(I251*H251,2)</f>
        <v>0</v>
      </c>
      <c r="K251" s="183"/>
      <c r="L251" s="41"/>
      <c r="M251" s="188" t="s">
        <v>5</v>
      </c>
      <c r="N251" s="189" t="s">
        <v>51</v>
      </c>
      <c r="O251" s="42"/>
      <c r="P251" s="190">
        <f>O251*H251</f>
        <v>0</v>
      </c>
      <c r="Q251" s="190">
        <v>1.7816399999999999</v>
      </c>
      <c r="R251" s="190">
        <f>Q251*H251</f>
        <v>34.358927399999999</v>
      </c>
      <c r="S251" s="190">
        <v>0</v>
      </c>
      <c r="T251" s="191">
        <f>S251*H251</f>
        <v>0</v>
      </c>
      <c r="AR251" s="24" t="s">
        <v>194</v>
      </c>
      <c r="AT251" s="24" t="s">
        <v>190</v>
      </c>
      <c r="AU251" s="24" t="s">
        <v>24</v>
      </c>
      <c r="AY251" s="24" t="s">
        <v>188</v>
      </c>
      <c r="BE251" s="192">
        <f>IF(N251="základní",J251,0)</f>
        <v>0</v>
      </c>
      <c r="BF251" s="192">
        <f>IF(N251="snížená",J251,0)</f>
        <v>0</v>
      </c>
      <c r="BG251" s="192">
        <f>IF(N251="zákl. přenesená",J251,0)</f>
        <v>0</v>
      </c>
      <c r="BH251" s="192">
        <f>IF(N251="sníž. přenesená",J251,0)</f>
        <v>0</v>
      </c>
      <c r="BI251" s="192">
        <f>IF(N251="nulová",J251,0)</f>
        <v>0</v>
      </c>
      <c r="BJ251" s="24" t="s">
        <v>25</v>
      </c>
      <c r="BK251" s="192">
        <f>ROUND(I251*H251,2)</f>
        <v>0</v>
      </c>
      <c r="BL251" s="24" t="s">
        <v>194</v>
      </c>
      <c r="BM251" s="24" t="s">
        <v>310</v>
      </c>
    </row>
    <row r="252" spans="2:65" s="1" customFormat="1" ht="40.5" x14ac:dyDescent="0.3">
      <c r="B252" s="41"/>
      <c r="D252" s="193" t="s">
        <v>196</v>
      </c>
      <c r="F252" s="194" t="s">
        <v>1328</v>
      </c>
      <c r="I252" s="195"/>
      <c r="L252" s="41"/>
      <c r="M252" s="196"/>
      <c r="N252" s="42"/>
      <c r="O252" s="42"/>
      <c r="P252" s="42"/>
      <c r="Q252" s="42"/>
      <c r="R252" s="42"/>
      <c r="S252" s="42"/>
      <c r="T252" s="70"/>
      <c r="AT252" s="24" t="s">
        <v>196</v>
      </c>
      <c r="AU252" s="24" t="s">
        <v>24</v>
      </c>
    </row>
    <row r="253" spans="2:65" s="12" customFormat="1" x14ac:dyDescent="0.3">
      <c r="B253" s="197"/>
      <c r="D253" s="193" t="s">
        <v>198</v>
      </c>
      <c r="E253" s="198" t="s">
        <v>5</v>
      </c>
      <c r="F253" s="199" t="s">
        <v>1395</v>
      </c>
      <c r="H253" s="200">
        <v>3.157</v>
      </c>
      <c r="I253" s="201"/>
      <c r="L253" s="197"/>
      <c r="M253" s="202"/>
      <c r="N253" s="203"/>
      <c r="O253" s="203"/>
      <c r="P253" s="203"/>
      <c r="Q253" s="203"/>
      <c r="R253" s="203"/>
      <c r="S253" s="203"/>
      <c r="T253" s="204"/>
      <c r="AT253" s="198" t="s">
        <v>198</v>
      </c>
      <c r="AU253" s="198" t="s">
        <v>24</v>
      </c>
      <c r="AV253" s="12" t="s">
        <v>24</v>
      </c>
      <c r="AW253" s="12" t="s">
        <v>44</v>
      </c>
      <c r="AX253" s="12" t="s">
        <v>80</v>
      </c>
      <c r="AY253" s="198" t="s">
        <v>188</v>
      </c>
    </row>
    <row r="254" spans="2:65" s="12" customFormat="1" x14ac:dyDescent="0.3">
      <c r="B254" s="197"/>
      <c r="D254" s="193" t="s">
        <v>198</v>
      </c>
      <c r="E254" s="198" t="s">
        <v>5</v>
      </c>
      <c r="F254" s="199" t="s">
        <v>1396</v>
      </c>
      <c r="H254" s="200">
        <v>4.282</v>
      </c>
      <c r="I254" s="201"/>
      <c r="L254" s="197"/>
      <c r="M254" s="202"/>
      <c r="N254" s="203"/>
      <c r="O254" s="203"/>
      <c r="P254" s="203"/>
      <c r="Q254" s="203"/>
      <c r="R254" s="203"/>
      <c r="S254" s="203"/>
      <c r="T254" s="204"/>
      <c r="AT254" s="198" t="s">
        <v>198</v>
      </c>
      <c r="AU254" s="198" t="s">
        <v>24</v>
      </c>
      <c r="AV254" s="12" t="s">
        <v>24</v>
      </c>
      <c r="AW254" s="12" t="s">
        <v>44</v>
      </c>
      <c r="AX254" s="12" t="s">
        <v>80</v>
      </c>
      <c r="AY254" s="198" t="s">
        <v>188</v>
      </c>
    </row>
    <row r="255" spans="2:65" s="12" customFormat="1" x14ac:dyDescent="0.3">
      <c r="B255" s="197"/>
      <c r="D255" s="193" t="s">
        <v>198</v>
      </c>
      <c r="E255" s="198" t="s">
        <v>5</v>
      </c>
      <c r="F255" s="199" t="s">
        <v>1397</v>
      </c>
      <c r="H255" s="200">
        <v>3.532</v>
      </c>
      <c r="I255" s="201"/>
      <c r="L255" s="197"/>
      <c r="M255" s="202"/>
      <c r="N255" s="203"/>
      <c r="O255" s="203"/>
      <c r="P255" s="203"/>
      <c r="Q255" s="203"/>
      <c r="R255" s="203"/>
      <c r="S255" s="203"/>
      <c r="T255" s="204"/>
      <c r="AT255" s="198" t="s">
        <v>198</v>
      </c>
      <c r="AU255" s="198" t="s">
        <v>24</v>
      </c>
      <c r="AV255" s="12" t="s">
        <v>24</v>
      </c>
      <c r="AW255" s="12" t="s">
        <v>44</v>
      </c>
      <c r="AX255" s="12" t="s">
        <v>80</v>
      </c>
      <c r="AY255" s="198" t="s">
        <v>188</v>
      </c>
    </row>
    <row r="256" spans="2:65" s="12" customFormat="1" x14ac:dyDescent="0.3">
      <c r="B256" s="197"/>
      <c r="D256" s="193" t="s">
        <v>198</v>
      </c>
      <c r="E256" s="198" t="s">
        <v>5</v>
      </c>
      <c r="F256" s="199" t="s">
        <v>1398</v>
      </c>
      <c r="H256" s="200">
        <v>4.907</v>
      </c>
      <c r="I256" s="201"/>
      <c r="L256" s="197"/>
      <c r="M256" s="202"/>
      <c r="N256" s="203"/>
      <c r="O256" s="203"/>
      <c r="P256" s="203"/>
      <c r="Q256" s="203"/>
      <c r="R256" s="203"/>
      <c r="S256" s="203"/>
      <c r="T256" s="204"/>
      <c r="AT256" s="198" t="s">
        <v>198</v>
      </c>
      <c r="AU256" s="198" t="s">
        <v>24</v>
      </c>
      <c r="AV256" s="12" t="s">
        <v>24</v>
      </c>
      <c r="AW256" s="12" t="s">
        <v>44</v>
      </c>
      <c r="AX256" s="12" t="s">
        <v>80</v>
      </c>
      <c r="AY256" s="198" t="s">
        <v>188</v>
      </c>
    </row>
    <row r="257" spans="2:65" s="12" customFormat="1" x14ac:dyDescent="0.3">
      <c r="B257" s="197"/>
      <c r="D257" s="193" t="s">
        <v>198</v>
      </c>
      <c r="E257" s="198" t="s">
        <v>5</v>
      </c>
      <c r="F257" s="199" t="s">
        <v>1399</v>
      </c>
      <c r="H257" s="200">
        <v>3.407</v>
      </c>
      <c r="I257" s="201"/>
      <c r="L257" s="197"/>
      <c r="M257" s="202"/>
      <c r="N257" s="203"/>
      <c r="O257" s="203"/>
      <c r="P257" s="203"/>
      <c r="Q257" s="203"/>
      <c r="R257" s="203"/>
      <c r="S257" s="203"/>
      <c r="T257" s="204"/>
      <c r="AT257" s="198" t="s">
        <v>198</v>
      </c>
      <c r="AU257" s="198" t="s">
        <v>24</v>
      </c>
      <c r="AV257" s="12" t="s">
        <v>24</v>
      </c>
      <c r="AW257" s="12" t="s">
        <v>44</v>
      </c>
      <c r="AX257" s="12" t="s">
        <v>80</v>
      </c>
      <c r="AY257" s="198" t="s">
        <v>188</v>
      </c>
    </row>
    <row r="258" spans="2:65" s="13" customFormat="1" x14ac:dyDescent="0.3">
      <c r="B258" s="205"/>
      <c r="D258" s="193" t="s">
        <v>198</v>
      </c>
      <c r="E258" s="206" t="s">
        <v>5</v>
      </c>
      <c r="F258" s="207" t="s">
        <v>200</v>
      </c>
      <c r="H258" s="208">
        <v>19.285</v>
      </c>
      <c r="I258" s="209"/>
      <c r="L258" s="205"/>
      <c r="M258" s="210"/>
      <c r="N258" s="211"/>
      <c r="O258" s="211"/>
      <c r="P258" s="211"/>
      <c r="Q258" s="211"/>
      <c r="R258" s="211"/>
      <c r="S258" s="211"/>
      <c r="T258" s="212"/>
      <c r="AT258" s="206" t="s">
        <v>198</v>
      </c>
      <c r="AU258" s="206" t="s">
        <v>24</v>
      </c>
      <c r="AV258" s="13" t="s">
        <v>194</v>
      </c>
      <c r="AW258" s="13" t="s">
        <v>44</v>
      </c>
      <c r="AX258" s="13" t="s">
        <v>25</v>
      </c>
      <c r="AY258" s="206" t="s">
        <v>188</v>
      </c>
    </row>
    <row r="259" spans="2:65" s="11" customFormat="1" ht="29.85" customHeight="1" x14ac:dyDescent="0.3">
      <c r="B259" s="167"/>
      <c r="D259" s="168" t="s">
        <v>79</v>
      </c>
      <c r="E259" s="178" t="s">
        <v>212</v>
      </c>
      <c r="F259" s="178" t="s">
        <v>320</v>
      </c>
      <c r="I259" s="170"/>
      <c r="J259" s="179">
        <f>BK259</f>
        <v>0</v>
      </c>
      <c r="L259" s="167"/>
      <c r="M259" s="172"/>
      <c r="N259" s="173"/>
      <c r="O259" s="173"/>
      <c r="P259" s="174">
        <f>SUM(P260:P308)</f>
        <v>0</v>
      </c>
      <c r="Q259" s="173"/>
      <c r="R259" s="174">
        <f>SUM(R260:R308)</f>
        <v>18.458056300000003</v>
      </c>
      <c r="S259" s="173"/>
      <c r="T259" s="175">
        <f>SUM(T260:T308)</f>
        <v>0</v>
      </c>
      <c r="AR259" s="168" t="s">
        <v>25</v>
      </c>
      <c r="AT259" s="176" t="s">
        <v>79</v>
      </c>
      <c r="AU259" s="176" t="s">
        <v>25</v>
      </c>
      <c r="AY259" s="168" t="s">
        <v>188</v>
      </c>
      <c r="BK259" s="177">
        <f>SUM(BK260:BK308)</f>
        <v>0</v>
      </c>
    </row>
    <row r="260" spans="2:65" s="1" customFormat="1" ht="16.5" customHeight="1" x14ac:dyDescent="0.3">
      <c r="B260" s="180"/>
      <c r="C260" s="181" t="s">
        <v>332</v>
      </c>
      <c r="D260" s="181" t="s">
        <v>190</v>
      </c>
      <c r="E260" s="182" t="s">
        <v>322</v>
      </c>
      <c r="F260" s="183" t="s">
        <v>323</v>
      </c>
      <c r="G260" s="184" t="s">
        <v>193</v>
      </c>
      <c r="H260" s="185">
        <v>37.29</v>
      </c>
      <c r="I260" s="186"/>
      <c r="J260" s="187">
        <f>ROUND(I260*H260,2)</f>
        <v>0</v>
      </c>
      <c r="K260" s="183"/>
      <c r="L260" s="41"/>
      <c r="M260" s="188" t="s">
        <v>5</v>
      </c>
      <c r="N260" s="189" t="s">
        <v>51</v>
      </c>
      <c r="O260" s="42"/>
      <c r="P260" s="190">
        <f>O260*H260</f>
        <v>0</v>
      </c>
      <c r="Q260" s="190">
        <v>0.27994000000000002</v>
      </c>
      <c r="R260" s="190">
        <f>Q260*H260</f>
        <v>10.4389626</v>
      </c>
      <c r="S260" s="190">
        <v>0</v>
      </c>
      <c r="T260" s="191">
        <f>S260*H260</f>
        <v>0</v>
      </c>
      <c r="AR260" s="24" t="s">
        <v>194</v>
      </c>
      <c r="AT260" s="24" t="s">
        <v>190</v>
      </c>
      <c r="AU260" s="24" t="s">
        <v>24</v>
      </c>
      <c r="AY260" s="24" t="s">
        <v>188</v>
      </c>
      <c r="BE260" s="192">
        <f>IF(N260="základní",J260,0)</f>
        <v>0</v>
      </c>
      <c r="BF260" s="192">
        <f>IF(N260="snížená",J260,0)</f>
        <v>0</v>
      </c>
      <c r="BG260" s="192">
        <f>IF(N260="zákl. přenesená",J260,0)</f>
        <v>0</v>
      </c>
      <c r="BH260" s="192">
        <f>IF(N260="sníž. přenesená",J260,0)</f>
        <v>0</v>
      </c>
      <c r="BI260" s="192">
        <f>IF(N260="nulová",J260,0)</f>
        <v>0</v>
      </c>
      <c r="BJ260" s="24" t="s">
        <v>25</v>
      </c>
      <c r="BK260" s="192">
        <f>ROUND(I260*H260,2)</f>
        <v>0</v>
      </c>
      <c r="BL260" s="24" t="s">
        <v>194</v>
      </c>
      <c r="BM260" s="24" t="s">
        <v>1035</v>
      </c>
    </row>
    <row r="261" spans="2:65" s="1" customFormat="1" ht="40.5" x14ac:dyDescent="0.3">
      <c r="B261" s="41"/>
      <c r="D261" s="193" t="s">
        <v>196</v>
      </c>
      <c r="F261" s="194" t="s">
        <v>1328</v>
      </c>
      <c r="I261" s="195"/>
      <c r="L261" s="41"/>
      <c r="M261" s="196"/>
      <c r="N261" s="42"/>
      <c r="O261" s="42"/>
      <c r="P261" s="42"/>
      <c r="Q261" s="42"/>
      <c r="R261" s="42"/>
      <c r="S261" s="42"/>
      <c r="T261" s="70"/>
      <c r="AT261" s="24" t="s">
        <v>196</v>
      </c>
      <c r="AU261" s="24" t="s">
        <v>24</v>
      </c>
    </row>
    <row r="262" spans="2:65" s="12" customFormat="1" x14ac:dyDescent="0.3">
      <c r="B262" s="197"/>
      <c r="D262" s="193" t="s">
        <v>198</v>
      </c>
      <c r="E262" s="198" t="s">
        <v>5</v>
      </c>
      <c r="F262" s="199" t="s">
        <v>1329</v>
      </c>
      <c r="H262" s="200">
        <v>15.257999999999999</v>
      </c>
      <c r="I262" s="201"/>
      <c r="L262" s="197"/>
      <c r="M262" s="202"/>
      <c r="N262" s="203"/>
      <c r="O262" s="203"/>
      <c r="P262" s="203"/>
      <c r="Q262" s="203"/>
      <c r="R262" s="203"/>
      <c r="S262" s="203"/>
      <c r="T262" s="204"/>
      <c r="AT262" s="198" t="s">
        <v>198</v>
      </c>
      <c r="AU262" s="198" t="s">
        <v>24</v>
      </c>
      <c r="AV262" s="12" t="s">
        <v>24</v>
      </c>
      <c r="AW262" s="12" t="s">
        <v>44</v>
      </c>
      <c r="AX262" s="12" t="s">
        <v>80</v>
      </c>
      <c r="AY262" s="198" t="s">
        <v>188</v>
      </c>
    </row>
    <row r="263" spans="2:65" s="12" customFormat="1" x14ac:dyDescent="0.3">
      <c r="B263" s="197"/>
      <c r="D263" s="193" t="s">
        <v>198</v>
      </c>
      <c r="E263" s="198" t="s">
        <v>5</v>
      </c>
      <c r="F263" s="199" t="s">
        <v>1330</v>
      </c>
      <c r="H263" s="200">
        <v>2.258</v>
      </c>
      <c r="I263" s="201"/>
      <c r="L263" s="197"/>
      <c r="M263" s="202"/>
      <c r="N263" s="203"/>
      <c r="O263" s="203"/>
      <c r="P263" s="203"/>
      <c r="Q263" s="203"/>
      <c r="R263" s="203"/>
      <c r="S263" s="203"/>
      <c r="T263" s="204"/>
      <c r="AT263" s="198" t="s">
        <v>198</v>
      </c>
      <c r="AU263" s="198" t="s">
        <v>24</v>
      </c>
      <c r="AV263" s="12" t="s">
        <v>24</v>
      </c>
      <c r="AW263" s="12" t="s">
        <v>44</v>
      </c>
      <c r="AX263" s="12" t="s">
        <v>80</v>
      </c>
      <c r="AY263" s="198" t="s">
        <v>188</v>
      </c>
    </row>
    <row r="264" spans="2:65" s="12" customFormat="1" x14ac:dyDescent="0.3">
      <c r="B264" s="197"/>
      <c r="D264" s="193" t="s">
        <v>198</v>
      </c>
      <c r="E264" s="198" t="s">
        <v>5</v>
      </c>
      <c r="F264" s="199" t="s">
        <v>1331</v>
      </c>
      <c r="H264" s="200">
        <v>9.2579999999999991</v>
      </c>
      <c r="I264" s="201"/>
      <c r="L264" s="197"/>
      <c r="M264" s="202"/>
      <c r="N264" s="203"/>
      <c r="O264" s="203"/>
      <c r="P264" s="203"/>
      <c r="Q264" s="203"/>
      <c r="R264" s="203"/>
      <c r="S264" s="203"/>
      <c r="T264" s="204"/>
      <c r="AT264" s="198" t="s">
        <v>198</v>
      </c>
      <c r="AU264" s="198" t="s">
        <v>24</v>
      </c>
      <c r="AV264" s="12" t="s">
        <v>24</v>
      </c>
      <c r="AW264" s="12" t="s">
        <v>44</v>
      </c>
      <c r="AX264" s="12" t="s">
        <v>80</v>
      </c>
      <c r="AY264" s="198" t="s">
        <v>188</v>
      </c>
    </row>
    <row r="265" spans="2:65" s="12" customFormat="1" x14ac:dyDescent="0.3">
      <c r="B265" s="197"/>
      <c r="D265" s="193" t="s">
        <v>198</v>
      </c>
      <c r="E265" s="198" t="s">
        <v>5</v>
      </c>
      <c r="F265" s="199" t="s">
        <v>1332</v>
      </c>
      <c r="H265" s="200">
        <v>3.258</v>
      </c>
      <c r="I265" s="201"/>
      <c r="L265" s="197"/>
      <c r="M265" s="202"/>
      <c r="N265" s="203"/>
      <c r="O265" s="203"/>
      <c r="P265" s="203"/>
      <c r="Q265" s="203"/>
      <c r="R265" s="203"/>
      <c r="S265" s="203"/>
      <c r="T265" s="204"/>
      <c r="AT265" s="198" t="s">
        <v>198</v>
      </c>
      <c r="AU265" s="198" t="s">
        <v>24</v>
      </c>
      <c r="AV265" s="12" t="s">
        <v>24</v>
      </c>
      <c r="AW265" s="12" t="s">
        <v>44</v>
      </c>
      <c r="AX265" s="12" t="s">
        <v>80</v>
      </c>
      <c r="AY265" s="198" t="s">
        <v>188</v>
      </c>
    </row>
    <row r="266" spans="2:65" s="12" customFormat="1" x14ac:dyDescent="0.3">
      <c r="B266" s="197"/>
      <c r="D266" s="193" t="s">
        <v>198</v>
      </c>
      <c r="E266" s="198" t="s">
        <v>5</v>
      </c>
      <c r="F266" s="199" t="s">
        <v>1333</v>
      </c>
      <c r="H266" s="200">
        <v>7.258</v>
      </c>
      <c r="I266" s="201"/>
      <c r="L266" s="197"/>
      <c r="M266" s="202"/>
      <c r="N266" s="203"/>
      <c r="O266" s="203"/>
      <c r="P266" s="203"/>
      <c r="Q266" s="203"/>
      <c r="R266" s="203"/>
      <c r="S266" s="203"/>
      <c r="T266" s="204"/>
      <c r="AT266" s="198" t="s">
        <v>198</v>
      </c>
      <c r="AU266" s="198" t="s">
        <v>24</v>
      </c>
      <c r="AV266" s="12" t="s">
        <v>24</v>
      </c>
      <c r="AW266" s="12" t="s">
        <v>44</v>
      </c>
      <c r="AX266" s="12" t="s">
        <v>80</v>
      </c>
      <c r="AY266" s="198" t="s">
        <v>188</v>
      </c>
    </row>
    <row r="267" spans="2:65" s="13" customFormat="1" x14ac:dyDescent="0.3">
      <c r="B267" s="205"/>
      <c r="D267" s="193" t="s">
        <v>198</v>
      </c>
      <c r="E267" s="206" t="s">
        <v>5</v>
      </c>
      <c r="F267" s="207" t="s">
        <v>200</v>
      </c>
      <c r="H267" s="208">
        <v>37.29</v>
      </c>
      <c r="I267" s="209"/>
      <c r="L267" s="205"/>
      <c r="M267" s="210"/>
      <c r="N267" s="211"/>
      <c r="O267" s="211"/>
      <c r="P267" s="211"/>
      <c r="Q267" s="211"/>
      <c r="R267" s="211"/>
      <c r="S267" s="211"/>
      <c r="T267" s="212"/>
      <c r="AT267" s="206" t="s">
        <v>198</v>
      </c>
      <c r="AU267" s="206" t="s">
        <v>24</v>
      </c>
      <c r="AV267" s="13" t="s">
        <v>194</v>
      </c>
      <c r="AW267" s="13" t="s">
        <v>44</v>
      </c>
      <c r="AX267" s="13" t="s">
        <v>25</v>
      </c>
      <c r="AY267" s="206" t="s">
        <v>188</v>
      </c>
    </row>
    <row r="268" spans="2:65" s="1" customFormat="1" ht="16.5" customHeight="1" x14ac:dyDescent="0.3">
      <c r="B268" s="180"/>
      <c r="C268" s="181" t="s">
        <v>336</v>
      </c>
      <c r="D268" s="181" t="s">
        <v>190</v>
      </c>
      <c r="E268" s="182" t="s">
        <v>351</v>
      </c>
      <c r="F268" s="183" t="s">
        <v>352</v>
      </c>
      <c r="G268" s="184" t="s">
        <v>193</v>
      </c>
      <c r="H268" s="185">
        <v>18.675000000000001</v>
      </c>
      <c r="I268" s="186"/>
      <c r="J268" s="187">
        <f>ROUND(I268*H268,2)</f>
        <v>0</v>
      </c>
      <c r="K268" s="183"/>
      <c r="L268" s="41"/>
      <c r="M268" s="188" t="s">
        <v>5</v>
      </c>
      <c r="N268" s="189" t="s">
        <v>51</v>
      </c>
      <c r="O268" s="42"/>
      <c r="P268" s="190">
        <f>O268*H268</f>
        <v>0</v>
      </c>
      <c r="Q268" s="190">
        <v>0</v>
      </c>
      <c r="R268" s="190">
        <f>Q268*H268</f>
        <v>0</v>
      </c>
      <c r="S268" s="190">
        <v>0</v>
      </c>
      <c r="T268" s="191">
        <f>S268*H268</f>
        <v>0</v>
      </c>
      <c r="AR268" s="24" t="s">
        <v>194</v>
      </c>
      <c r="AT268" s="24" t="s">
        <v>190</v>
      </c>
      <c r="AU268" s="24" t="s">
        <v>24</v>
      </c>
      <c r="AY268" s="24" t="s">
        <v>188</v>
      </c>
      <c r="BE268" s="192">
        <f>IF(N268="základní",J268,0)</f>
        <v>0</v>
      </c>
      <c r="BF268" s="192">
        <f>IF(N268="snížená",J268,0)</f>
        <v>0</v>
      </c>
      <c r="BG268" s="192">
        <f>IF(N268="zákl. přenesená",J268,0)</f>
        <v>0</v>
      </c>
      <c r="BH268" s="192">
        <f>IF(N268="sníž. přenesená",J268,0)</f>
        <v>0</v>
      </c>
      <c r="BI268" s="192">
        <f>IF(N268="nulová",J268,0)</f>
        <v>0</v>
      </c>
      <c r="BJ268" s="24" t="s">
        <v>25</v>
      </c>
      <c r="BK268" s="192">
        <f>ROUND(I268*H268,2)</f>
        <v>0</v>
      </c>
      <c r="BL268" s="24" t="s">
        <v>194</v>
      </c>
      <c r="BM268" s="24" t="s">
        <v>353</v>
      </c>
    </row>
    <row r="269" spans="2:65" s="1" customFormat="1" ht="40.5" x14ac:dyDescent="0.3">
      <c r="B269" s="41"/>
      <c r="D269" s="193" t="s">
        <v>196</v>
      </c>
      <c r="F269" s="194" t="s">
        <v>1328</v>
      </c>
      <c r="I269" s="195"/>
      <c r="L269" s="41"/>
      <c r="M269" s="196"/>
      <c r="N269" s="42"/>
      <c r="O269" s="42"/>
      <c r="P269" s="42"/>
      <c r="Q269" s="42"/>
      <c r="R269" s="42"/>
      <c r="S269" s="42"/>
      <c r="T269" s="70"/>
      <c r="AT269" s="24" t="s">
        <v>196</v>
      </c>
      <c r="AU269" s="24" t="s">
        <v>24</v>
      </c>
    </row>
    <row r="270" spans="2:65" s="12" customFormat="1" x14ac:dyDescent="0.3">
      <c r="B270" s="197"/>
      <c r="D270" s="193" t="s">
        <v>198</v>
      </c>
      <c r="E270" s="198" t="s">
        <v>5</v>
      </c>
      <c r="F270" s="199" t="s">
        <v>1400</v>
      </c>
      <c r="H270" s="200">
        <v>3.3149999999999999</v>
      </c>
      <c r="I270" s="201"/>
      <c r="L270" s="197"/>
      <c r="M270" s="202"/>
      <c r="N270" s="203"/>
      <c r="O270" s="203"/>
      <c r="P270" s="203"/>
      <c r="Q270" s="203"/>
      <c r="R270" s="203"/>
      <c r="S270" s="203"/>
      <c r="T270" s="204"/>
      <c r="AT270" s="198" t="s">
        <v>198</v>
      </c>
      <c r="AU270" s="198" t="s">
        <v>24</v>
      </c>
      <c r="AV270" s="12" t="s">
        <v>24</v>
      </c>
      <c r="AW270" s="12" t="s">
        <v>44</v>
      </c>
      <c r="AX270" s="12" t="s">
        <v>80</v>
      </c>
      <c r="AY270" s="198" t="s">
        <v>188</v>
      </c>
    </row>
    <row r="271" spans="2:65" s="12" customFormat="1" x14ac:dyDescent="0.3">
      <c r="B271" s="197"/>
      <c r="D271" s="193" t="s">
        <v>198</v>
      </c>
      <c r="E271" s="198" t="s">
        <v>5</v>
      </c>
      <c r="F271" s="199" t="s">
        <v>1401</v>
      </c>
      <c r="H271" s="200">
        <v>4.0149999999999997</v>
      </c>
      <c r="I271" s="201"/>
      <c r="L271" s="197"/>
      <c r="M271" s="202"/>
      <c r="N271" s="203"/>
      <c r="O271" s="203"/>
      <c r="P271" s="203"/>
      <c r="Q271" s="203"/>
      <c r="R271" s="203"/>
      <c r="S271" s="203"/>
      <c r="T271" s="204"/>
      <c r="AT271" s="198" t="s">
        <v>198</v>
      </c>
      <c r="AU271" s="198" t="s">
        <v>24</v>
      </c>
      <c r="AV271" s="12" t="s">
        <v>24</v>
      </c>
      <c r="AW271" s="12" t="s">
        <v>44</v>
      </c>
      <c r="AX271" s="12" t="s">
        <v>80</v>
      </c>
      <c r="AY271" s="198" t="s">
        <v>188</v>
      </c>
    </row>
    <row r="272" spans="2:65" s="12" customFormat="1" x14ac:dyDescent="0.3">
      <c r="B272" s="197"/>
      <c r="D272" s="193" t="s">
        <v>198</v>
      </c>
      <c r="E272" s="198" t="s">
        <v>5</v>
      </c>
      <c r="F272" s="199" t="s">
        <v>1402</v>
      </c>
      <c r="H272" s="200">
        <v>3.6150000000000002</v>
      </c>
      <c r="I272" s="201"/>
      <c r="L272" s="197"/>
      <c r="M272" s="202"/>
      <c r="N272" s="203"/>
      <c r="O272" s="203"/>
      <c r="P272" s="203"/>
      <c r="Q272" s="203"/>
      <c r="R272" s="203"/>
      <c r="S272" s="203"/>
      <c r="T272" s="204"/>
      <c r="AT272" s="198" t="s">
        <v>198</v>
      </c>
      <c r="AU272" s="198" t="s">
        <v>24</v>
      </c>
      <c r="AV272" s="12" t="s">
        <v>24</v>
      </c>
      <c r="AW272" s="12" t="s">
        <v>44</v>
      </c>
      <c r="AX272" s="12" t="s">
        <v>80</v>
      </c>
      <c r="AY272" s="198" t="s">
        <v>188</v>
      </c>
    </row>
    <row r="273" spans="2:65" s="12" customFormat="1" x14ac:dyDescent="0.3">
      <c r="B273" s="197"/>
      <c r="D273" s="193" t="s">
        <v>198</v>
      </c>
      <c r="E273" s="198" t="s">
        <v>5</v>
      </c>
      <c r="F273" s="199" t="s">
        <v>1403</v>
      </c>
      <c r="H273" s="200">
        <v>4.0149999999999997</v>
      </c>
      <c r="I273" s="201"/>
      <c r="L273" s="197"/>
      <c r="M273" s="202"/>
      <c r="N273" s="203"/>
      <c r="O273" s="203"/>
      <c r="P273" s="203"/>
      <c r="Q273" s="203"/>
      <c r="R273" s="203"/>
      <c r="S273" s="203"/>
      <c r="T273" s="204"/>
      <c r="AT273" s="198" t="s">
        <v>198</v>
      </c>
      <c r="AU273" s="198" t="s">
        <v>24</v>
      </c>
      <c r="AV273" s="12" t="s">
        <v>24</v>
      </c>
      <c r="AW273" s="12" t="s">
        <v>44</v>
      </c>
      <c r="AX273" s="12" t="s">
        <v>80</v>
      </c>
      <c r="AY273" s="198" t="s">
        <v>188</v>
      </c>
    </row>
    <row r="274" spans="2:65" s="12" customFormat="1" x14ac:dyDescent="0.3">
      <c r="B274" s="197"/>
      <c r="D274" s="193" t="s">
        <v>198</v>
      </c>
      <c r="E274" s="198" t="s">
        <v>5</v>
      </c>
      <c r="F274" s="199" t="s">
        <v>1404</v>
      </c>
      <c r="H274" s="200">
        <v>3.7149999999999999</v>
      </c>
      <c r="I274" s="201"/>
      <c r="L274" s="197"/>
      <c r="M274" s="202"/>
      <c r="N274" s="203"/>
      <c r="O274" s="203"/>
      <c r="P274" s="203"/>
      <c r="Q274" s="203"/>
      <c r="R274" s="203"/>
      <c r="S274" s="203"/>
      <c r="T274" s="204"/>
      <c r="AT274" s="198" t="s">
        <v>198</v>
      </c>
      <c r="AU274" s="198" t="s">
        <v>24</v>
      </c>
      <c r="AV274" s="12" t="s">
        <v>24</v>
      </c>
      <c r="AW274" s="12" t="s">
        <v>44</v>
      </c>
      <c r="AX274" s="12" t="s">
        <v>80</v>
      </c>
      <c r="AY274" s="198" t="s">
        <v>188</v>
      </c>
    </row>
    <row r="275" spans="2:65" s="13" customFormat="1" x14ac:dyDescent="0.3">
      <c r="B275" s="205"/>
      <c r="D275" s="193" t="s">
        <v>198</v>
      </c>
      <c r="E275" s="206" t="s">
        <v>5</v>
      </c>
      <c r="F275" s="207" t="s">
        <v>200</v>
      </c>
      <c r="H275" s="208">
        <v>18.675000000000001</v>
      </c>
      <c r="I275" s="209"/>
      <c r="L275" s="205"/>
      <c r="M275" s="210"/>
      <c r="N275" s="211"/>
      <c r="O275" s="211"/>
      <c r="P275" s="211"/>
      <c r="Q275" s="211"/>
      <c r="R275" s="211"/>
      <c r="S275" s="211"/>
      <c r="T275" s="212"/>
      <c r="AT275" s="206" t="s">
        <v>198</v>
      </c>
      <c r="AU275" s="206" t="s">
        <v>24</v>
      </c>
      <c r="AV275" s="13" t="s">
        <v>194</v>
      </c>
      <c r="AW275" s="13" t="s">
        <v>44</v>
      </c>
      <c r="AX275" s="13" t="s">
        <v>25</v>
      </c>
      <c r="AY275" s="206" t="s">
        <v>188</v>
      </c>
    </row>
    <row r="276" spans="2:65" s="1" customFormat="1" ht="25.5" customHeight="1" x14ac:dyDescent="0.3">
      <c r="B276" s="180"/>
      <c r="C276" s="181" t="s">
        <v>340</v>
      </c>
      <c r="D276" s="181" t="s">
        <v>190</v>
      </c>
      <c r="E276" s="182" t="s">
        <v>356</v>
      </c>
      <c r="F276" s="183" t="s">
        <v>357</v>
      </c>
      <c r="G276" s="184" t="s">
        <v>193</v>
      </c>
      <c r="H276" s="185">
        <v>9.34</v>
      </c>
      <c r="I276" s="186"/>
      <c r="J276" s="187">
        <f>ROUND(I276*H276,2)</f>
        <v>0</v>
      </c>
      <c r="K276" s="183"/>
      <c r="L276" s="41"/>
      <c r="M276" s="188" t="s">
        <v>5</v>
      </c>
      <c r="N276" s="189" t="s">
        <v>51</v>
      </c>
      <c r="O276" s="42"/>
      <c r="P276" s="190">
        <f>O276*H276</f>
        <v>0</v>
      </c>
      <c r="Q276" s="190">
        <v>0.18462999999999999</v>
      </c>
      <c r="R276" s="190">
        <f>Q276*H276</f>
        <v>1.7244441999999998</v>
      </c>
      <c r="S276" s="190">
        <v>0</v>
      </c>
      <c r="T276" s="191">
        <f>S276*H276</f>
        <v>0</v>
      </c>
      <c r="AR276" s="24" t="s">
        <v>194</v>
      </c>
      <c r="AT276" s="24" t="s">
        <v>190</v>
      </c>
      <c r="AU276" s="24" t="s">
        <v>24</v>
      </c>
      <c r="AY276" s="24" t="s">
        <v>188</v>
      </c>
      <c r="BE276" s="192">
        <f>IF(N276="základní",J276,0)</f>
        <v>0</v>
      </c>
      <c r="BF276" s="192">
        <f>IF(N276="snížená",J276,0)</f>
        <v>0</v>
      </c>
      <c r="BG276" s="192">
        <f>IF(N276="zákl. přenesená",J276,0)</f>
        <v>0</v>
      </c>
      <c r="BH276" s="192">
        <f>IF(N276="sníž. přenesená",J276,0)</f>
        <v>0</v>
      </c>
      <c r="BI276" s="192">
        <f>IF(N276="nulová",J276,0)</f>
        <v>0</v>
      </c>
      <c r="BJ276" s="24" t="s">
        <v>25</v>
      </c>
      <c r="BK276" s="192">
        <f>ROUND(I276*H276,2)</f>
        <v>0</v>
      </c>
      <c r="BL276" s="24" t="s">
        <v>194</v>
      </c>
      <c r="BM276" s="24" t="s">
        <v>358</v>
      </c>
    </row>
    <row r="277" spans="2:65" s="1" customFormat="1" ht="40.5" x14ac:dyDescent="0.3">
      <c r="B277" s="41"/>
      <c r="D277" s="193" t="s">
        <v>196</v>
      </c>
      <c r="F277" s="194" t="s">
        <v>1328</v>
      </c>
      <c r="I277" s="195"/>
      <c r="L277" s="41"/>
      <c r="M277" s="196"/>
      <c r="N277" s="42"/>
      <c r="O277" s="42"/>
      <c r="P277" s="42"/>
      <c r="Q277" s="42"/>
      <c r="R277" s="42"/>
      <c r="S277" s="42"/>
      <c r="T277" s="70"/>
      <c r="AT277" s="24" t="s">
        <v>196</v>
      </c>
      <c r="AU277" s="24" t="s">
        <v>24</v>
      </c>
    </row>
    <row r="278" spans="2:65" s="12" customFormat="1" x14ac:dyDescent="0.3">
      <c r="B278" s="197"/>
      <c r="D278" s="193" t="s">
        <v>198</v>
      </c>
      <c r="E278" s="198" t="s">
        <v>5</v>
      </c>
      <c r="F278" s="199" t="s">
        <v>1334</v>
      </c>
      <c r="H278" s="200">
        <v>1.6579999999999999</v>
      </c>
      <c r="I278" s="201"/>
      <c r="L278" s="197"/>
      <c r="M278" s="202"/>
      <c r="N278" s="203"/>
      <c r="O278" s="203"/>
      <c r="P278" s="203"/>
      <c r="Q278" s="203"/>
      <c r="R278" s="203"/>
      <c r="S278" s="203"/>
      <c r="T278" s="204"/>
      <c r="AT278" s="198" t="s">
        <v>198</v>
      </c>
      <c r="AU278" s="198" t="s">
        <v>24</v>
      </c>
      <c r="AV278" s="12" t="s">
        <v>24</v>
      </c>
      <c r="AW278" s="12" t="s">
        <v>44</v>
      </c>
      <c r="AX278" s="12" t="s">
        <v>80</v>
      </c>
      <c r="AY278" s="198" t="s">
        <v>188</v>
      </c>
    </row>
    <row r="279" spans="2:65" s="12" customFormat="1" x14ac:dyDescent="0.3">
      <c r="B279" s="197"/>
      <c r="D279" s="193" t="s">
        <v>198</v>
      </c>
      <c r="E279" s="198" t="s">
        <v>5</v>
      </c>
      <c r="F279" s="199" t="s">
        <v>1335</v>
      </c>
      <c r="H279" s="200">
        <v>2.008</v>
      </c>
      <c r="I279" s="201"/>
      <c r="L279" s="197"/>
      <c r="M279" s="202"/>
      <c r="N279" s="203"/>
      <c r="O279" s="203"/>
      <c r="P279" s="203"/>
      <c r="Q279" s="203"/>
      <c r="R279" s="203"/>
      <c r="S279" s="203"/>
      <c r="T279" s="204"/>
      <c r="AT279" s="198" t="s">
        <v>198</v>
      </c>
      <c r="AU279" s="198" t="s">
        <v>24</v>
      </c>
      <c r="AV279" s="12" t="s">
        <v>24</v>
      </c>
      <c r="AW279" s="12" t="s">
        <v>44</v>
      </c>
      <c r="AX279" s="12" t="s">
        <v>80</v>
      </c>
      <c r="AY279" s="198" t="s">
        <v>188</v>
      </c>
    </row>
    <row r="280" spans="2:65" s="12" customFormat="1" x14ac:dyDescent="0.3">
      <c r="B280" s="197"/>
      <c r="D280" s="193" t="s">
        <v>198</v>
      </c>
      <c r="E280" s="198" t="s">
        <v>5</v>
      </c>
      <c r="F280" s="199" t="s">
        <v>1336</v>
      </c>
      <c r="H280" s="200">
        <v>1.8080000000000001</v>
      </c>
      <c r="I280" s="201"/>
      <c r="L280" s="197"/>
      <c r="M280" s="202"/>
      <c r="N280" s="203"/>
      <c r="O280" s="203"/>
      <c r="P280" s="203"/>
      <c r="Q280" s="203"/>
      <c r="R280" s="203"/>
      <c r="S280" s="203"/>
      <c r="T280" s="204"/>
      <c r="AT280" s="198" t="s">
        <v>198</v>
      </c>
      <c r="AU280" s="198" t="s">
        <v>24</v>
      </c>
      <c r="AV280" s="12" t="s">
        <v>24</v>
      </c>
      <c r="AW280" s="12" t="s">
        <v>44</v>
      </c>
      <c r="AX280" s="12" t="s">
        <v>80</v>
      </c>
      <c r="AY280" s="198" t="s">
        <v>188</v>
      </c>
    </row>
    <row r="281" spans="2:65" s="12" customFormat="1" x14ac:dyDescent="0.3">
      <c r="B281" s="197"/>
      <c r="D281" s="193" t="s">
        <v>198</v>
      </c>
      <c r="E281" s="198" t="s">
        <v>5</v>
      </c>
      <c r="F281" s="199" t="s">
        <v>1337</v>
      </c>
      <c r="H281" s="200">
        <v>2.008</v>
      </c>
      <c r="I281" s="201"/>
      <c r="L281" s="197"/>
      <c r="M281" s="202"/>
      <c r="N281" s="203"/>
      <c r="O281" s="203"/>
      <c r="P281" s="203"/>
      <c r="Q281" s="203"/>
      <c r="R281" s="203"/>
      <c r="S281" s="203"/>
      <c r="T281" s="204"/>
      <c r="AT281" s="198" t="s">
        <v>198</v>
      </c>
      <c r="AU281" s="198" t="s">
        <v>24</v>
      </c>
      <c r="AV281" s="12" t="s">
        <v>24</v>
      </c>
      <c r="AW281" s="12" t="s">
        <v>44</v>
      </c>
      <c r="AX281" s="12" t="s">
        <v>80</v>
      </c>
      <c r="AY281" s="198" t="s">
        <v>188</v>
      </c>
    </row>
    <row r="282" spans="2:65" s="12" customFormat="1" x14ac:dyDescent="0.3">
      <c r="B282" s="197"/>
      <c r="D282" s="193" t="s">
        <v>198</v>
      </c>
      <c r="E282" s="198" t="s">
        <v>5</v>
      </c>
      <c r="F282" s="199" t="s">
        <v>1338</v>
      </c>
      <c r="H282" s="200">
        <v>1.8580000000000001</v>
      </c>
      <c r="I282" s="201"/>
      <c r="L282" s="197"/>
      <c r="M282" s="202"/>
      <c r="N282" s="203"/>
      <c r="O282" s="203"/>
      <c r="P282" s="203"/>
      <c r="Q282" s="203"/>
      <c r="R282" s="203"/>
      <c r="S282" s="203"/>
      <c r="T282" s="204"/>
      <c r="AT282" s="198" t="s">
        <v>198</v>
      </c>
      <c r="AU282" s="198" t="s">
        <v>24</v>
      </c>
      <c r="AV282" s="12" t="s">
        <v>24</v>
      </c>
      <c r="AW282" s="12" t="s">
        <v>44</v>
      </c>
      <c r="AX282" s="12" t="s">
        <v>80</v>
      </c>
      <c r="AY282" s="198" t="s">
        <v>188</v>
      </c>
    </row>
    <row r="283" spans="2:65" s="13" customFormat="1" x14ac:dyDescent="0.3">
      <c r="B283" s="205"/>
      <c r="D283" s="193" t="s">
        <v>198</v>
      </c>
      <c r="E283" s="206" t="s">
        <v>5</v>
      </c>
      <c r="F283" s="207" t="s">
        <v>200</v>
      </c>
      <c r="H283" s="208">
        <v>9.34</v>
      </c>
      <c r="I283" s="209"/>
      <c r="L283" s="205"/>
      <c r="M283" s="210"/>
      <c r="N283" s="211"/>
      <c r="O283" s="211"/>
      <c r="P283" s="211"/>
      <c r="Q283" s="211"/>
      <c r="R283" s="211"/>
      <c r="S283" s="211"/>
      <c r="T283" s="212"/>
      <c r="AT283" s="206" t="s">
        <v>198</v>
      </c>
      <c r="AU283" s="206" t="s">
        <v>24</v>
      </c>
      <c r="AV283" s="13" t="s">
        <v>194</v>
      </c>
      <c r="AW283" s="13" t="s">
        <v>44</v>
      </c>
      <c r="AX283" s="13" t="s">
        <v>25</v>
      </c>
      <c r="AY283" s="206" t="s">
        <v>188</v>
      </c>
    </row>
    <row r="284" spans="2:65" s="1" customFormat="1" ht="25.5" customHeight="1" x14ac:dyDescent="0.3">
      <c r="B284" s="180"/>
      <c r="C284" s="181" t="s">
        <v>345</v>
      </c>
      <c r="D284" s="181" t="s">
        <v>190</v>
      </c>
      <c r="E284" s="182" t="s">
        <v>361</v>
      </c>
      <c r="F284" s="183" t="s">
        <v>362</v>
      </c>
      <c r="G284" s="184" t="s">
        <v>193</v>
      </c>
      <c r="H284" s="185">
        <v>18.675000000000001</v>
      </c>
      <c r="I284" s="186"/>
      <c r="J284" s="187">
        <f>ROUND(I284*H284,2)</f>
        <v>0</v>
      </c>
      <c r="K284" s="183"/>
      <c r="L284" s="41"/>
      <c r="M284" s="188" t="s">
        <v>5</v>
      </c>
      <c r="N284" s="189" t="s">
        <v>51</v>
      </c>
      <c r="O284" s="42"/>
      <c r="P284" s="190">
        <f>O284*H284</f>
        <v>0</v>
      </c>
      <c r="Q284" s="190">
        <v>0.12966</v>
      </c>
      <c r="R284" s="190">
        <f>Q284*H284</f>
        <v>2.4214004999999998</v>
      </c>
      <c r="S284" s="190">
        <v>0</v>
      </c>
      <c r="T284" s="191">
        <f>S284*H284</f>
        <v>0</v>
      </c>
      <c r="AR284" s="24" t="s">
        <v>194</v>
      </c>
      <c r="AT284" s="24" t="s">
        <v>190</v>
      </c>
      <c r="AU284" s="24" t="s">
        <v>24</v>
      </c>
      <c r="AY284" s="24" t="s">
        <v>188</v>
      </c>
      <c r="BE284" s="192">
        <f>IF(N284="základní",J284,0)</f>
        <v>0</v>
      </c>
      <c r="BF284" s="192">
        <f>IF(N284="snížená",J284,0)</f>
        <v>0</v>
      </c>
      <c r="BG284" s="192">
        <f>IF(N284="zákl. přenesená",J284,0)</f>
        <v>0</v>
      </c>
      <c r="BH284" s="192">
        <f>IF(N284="sníž. přenesená",J284,0)</f>
        <v>0</v>
      </c>
      <c r="BI284" s="192">
        <f>IF(N284="nulová",J284,0)</f>
        <v>0</v>
      </c>
      <c r="BJ284" s="24" t="s">
        <v>25</v>
      </c>
      <c r="BK284" s="192">
        <f>ROUND(I284*H284,2)</f>
        <v>0</v>
      </c>
      <c r="BL284" s="24" t="s">
        <v>194</v>
      </c>
      <c r="BM284" s="24" t="s">
        <v>363</v>
      </c>
    </row>
    <row r="285" spans="2:65" s="1" customFormat="1" ht="40.5" x14ac:dyDescent="0.3">
      <c r="B285" s="41"/>
      <c r="D285" s="193" t="s">
        <v>196</v>
      </c>
      <c r="F285" s="194" t="s">
        <v>1328</v>
      </c>
      <c r="I285" s="195"/>
      <c r="L285" s="41"/>
      <c r="M285" s="196"/>
      <c r="N285" s="42"/>
      <c r="O285" s="42"/>
      <c r="P285" s="42"/>
      <c r="Q285" s="42"/>
      <c r="R285" s="42"/>
      <c r="S285" s="42"/>
      <c r="T285" s="70"/>
      <c r="AT285" s="24" t="s">
        <v>196</v>
      </c>
      <c r="AU285" s="24" t="s">
        <v>24</v>
      </c>
    </row>
    <row r="286" spans="2:65" s="12" customFormat="1" x14ac:dyDescent="0.3">
      <c r="B286" s="197"/>
      <c r="D286" s="193" t="s">
        <v>198</v>
      </c>
      <c r="E286" s="198" t="s">
        <v>5</v>
      </c>
      <c r="F286" s="199" t="s">
        <v>1400</v>
      </c>
      <c r="H286" s="200">
        <v>3.3149999999999999</v>
      </c>
      <c r="I286" s="201"/>
      <c r="L286" s="197"/>
      <c r="M286" s="202"/>
      <c r="N286" s="203"/>
      <c r="O286" s="203"/>
      <c r="P286" s="203"/>
      <c r="Q286" s="203"/>
      <c r="R286" s="203"/>
      <c r="S286" s="203"/>
      <c r="T286" s="204"/>
      <c r="AT286" s="198" t="s">
        <v>198</v>
      </c>
      <c r="AU286" s="198" t="s">
        <v>24</v>
      </c>
      <c r="AV286" s="12" t="s">
        <v>24</v>
      </c>
      <c r="AW286" s="12" t="s">
        <v>44</v>
      </c>
      <c r="AX286" s="12" t="s">
        <v>80</v>
      </c>
      <c r="AY286" s="198" t="s">
        <v>188</v>
      </c>
    </row>
    <row r="287" spans="2:65" s="12" customFormat="1" x14ac:dyDescent="0.3">
      <c r="B287" s="197"/>
      <c r="D287" s="193" t="s">
        <v>198</v>
      </c>
      <c r="E287" s="198" t="s">
        <v>5</v>
      </c>
      <c r="F287" s="199" t="s">
        <v>1401</v>
      </c>
      <c r="H287" s="200">
        <v>4.0149999999999997</v>
      </c>
      <c r="I287" s="201"/>
      <c r="L287" s="197"/>
      <c r="M287" s="202"/>
      <c r="N287" s="203"/>
      <c r="O287" s="203"/>
      <c r="P287" s="203"/>
      <c r="Q287" s="203"/>
      <c r="R287" s="203"/>
      <c r="S287" s="203"/>
      <c r="T287" s="204"/>
      <c r="AT287" s="198" t="s">
        <v>198</v>
      </c>
      <c r="AU287" s="198" t="s">
        <v>24</v>
      </c>
      <c r="AV287" s="12" t="s">
        <v>24</v>
      </c>
      <c r="AW287" s="12" t="s">
        <v>44</v>
      </c>
      <c r="AX287" s="12" t="s">
        <v>80</v>
      </c>
      <c r="AY287" s="198" t="s">
        <v>188</v>
      </c>
    </row>
    <row r="288" spans="2:65" s="12" customFormat="1" x14ac:dyDescent="0.3">
      <c r="B288" s="197"/>
      <c r="D288" s="193" t="s">
        <v>198</v>
      </c>
      <c r="E288" s="198" t="s">
        <v>5</v>
      </c>
      <c r="F288" s="199" t="s">
        <v>1402</v>
      </c>
      <c r="H288" s="200">
        <v>3.6150000000000002</v>
      </c>
      <c r="I288" s="201"/>
      <c r="L288" s="197"/>
      <c r="M288" s="202"/>
      <c r="N288" s="203"/>
      <c r="O288" s="203"/>
      <c r="P288" s="203"/>
      <c r="Q288" s="203"/>
      <c r="R288" s="203"/>
      <c r="S288" s="203"/>
      <c r="T288" s="204"/>
      <c r="AT288" s="198" t="s">
        <v>198</v>
      </c>
      <c r="AU288" s="198" t="s">
        <v>24</v>
      </c>
      <c r="AV288" s="12" t="s">
        <v>24</v>
      </c>
      <c r="AW288" s="12" t="s">
        <v>44</v>
      </c>
      <c r="AX288" s="12" t="s">
        <v>80</v>
      </c>
      <c r="AY288" s="198" t="s">
        <v>188</v>
      </c>
    </row>
    <row r="289" spans="2:65" s="12" customFormat="1" x14ac:dyDescent="0.3">
      <c r="B289" s="197"/>
      <c r="D289" s="193" t="s">
        <v>198</v>
      </c>
      <c r="E289" s="198" t="s">
        <v>5</v>
      </c>
      <c r="F289" s="199" t="s">
        <v>1403</v>
      </c>
      <c r="H289" s="200">
        <v>4.0149999999999997</v>
      </c>
      <c r="I289" s="201"/>
      <c r="L289" s="197"/>
      <c r="M289" s="202"/>
      <c r="N289" s="203"/>
      <c r="O289" s="203"/>
      <c r="P289" s="203"/>
      <c r="Q289" s="203"/>
      <c r="R289" s="203"/>
      <c r="S289" s="203"/>
      <c r="T289" s="204"/>
      <c r="AT289" s="198" t="s">
        <v>198</v>
      </c>
      <c r="AU289" s="198" t="s">
        <v>24</v>
      </c>
      <c r="AV289" s="12" t="s">
        <v>24</v>
      </c>
      <c r="AW289" s="12" t="s">
        <v>44</v>
      </c>
      <c r="AX289" s="12" t="s">
        <v>80</v>
      </c>
      <c r="AY289" s="198" t="s">
        <v>188</v>
      </c>
    </row>
    <row r="290" spans="2:65" s="12" customFormat="1" x14ac:dyDescent="0.3">
      <c r="B290" s="197"/>
      <c r="D290" s="193" t="s">
        <v>198</v>
      </c>
      <c r="E290" s="198" t="s">
        <v>5</v>
      </c>
      <c r="F290" s="199" t="s">
        <v>1404</v>
      </c>
      <c r="H290" s="200">
        <v>3.7149999999999999</v>
      </c>
      <c r="I290" s="201"/>
      <c r="L290" s="197"/>
      <c r="M290" s="202"/>
      <c r="N290" s="203"/>
      <c r="O290" s="203"/>
      <c r="P290" s="203"/>
      <c r="Q290" s="203"/>
      <c r="R290" s="203"/>
      <c r="S290" s="203"/>
      <c r="T290" s="204"/>
      <c r="AT290" s="198" t="s">
        <v>198</v>
      </c>
      <c r="AU290" s="198" t="s">
        <v>24</v>
      </c>
      <c r="AV290" s="12" t="s">
        <v>24</v>
      </c>
      <c r="AW290" s="12" t="s">
        <v>44</v>
      </c>
      <c r="AX290" s="12" t="s">
        <v>80</v>
      </c>
      <c r="AY290" s="198" t="s">
        <v>188</v>
      </c>
    </row>
    <row r="291" spans="2:65" s="13" customFormat="1" x14ac:dyDescent="0.3">
      <c r="B291" s="205"/>
      <c r="D291" s="193" t="s">
        <v>198</v>
      </c>
      <c r="E291" s="206" t="s">
        <v>5</v>
      </c>
      <c r="F291" s="207" t="s">
        <v>200</v>
      </c>
      <c r="H291" s="208">
        <v>18.675000000000001</v>
      </c>
      <c r="I291" s="209"/>
      <c r="L291" s="205"/>
      <c r="M291" s="210"/>
      <c r="N291" s="211"/>
      <c r="O291" s="211"/>
      <c r="P291" s="211"/>
      <c r="Q291" s="211"/>
      <c r="R291" s="211"/>
      <c r="S291" s="211"/>
      <c r="T291" s="212"/>
      <c r="AT291" s="206" t="s">
        <v>198</v>
      </c>
      <c r="AU291" s="206" t="s">
        <v>24</v>
      </c>
      <c r="AV291" s="13" t="s">
        <v>194</v>
      </c>
      <c r="AW291" s="13" t="s">
        <v>44</v>
      </c>
      <c r="AX291" s="13" t="s">
        <v>25</v>
      </c>
      <c r="AY291" s="206" t="s">
        <v>188</v>
      </c>
    </row>
    <row r="292" spans="2:65" s="1" customFormat="1" ht="16.5" customHeight="1" x14ac:dyDescent="0.3">
      <c r="B292" s="180"/>
      <c r="C292" s="181" t="s">
        <v>350</v>
      </c>
      <c r="D292" s="181" t="s">
        <v>190</v>
      </c>
      <c r="E292" s="182" t="s">
        <v>366</v>
      </c>
      <c r="F292" s="183" t="s">
        <v>1041</v>
      </c>
      <c r="G292" s="184" t="s">
        <v>193</v>
      </c>
      <c r="H292" s="185">
        <v>44.747999999999998</v>
      </c>
      <c r="I292" s="186"/>
      <c r="J292" s="187">
        <f>ROUND(I292*H292,2)</f>
        <v>0</v>
      </c>
      <c r="K292" s="183"/>
      <c r="L292" s="41"/>
      <c r="M292" s="188" t="s">
        <v>5</v>
      </c>
      <c r="N292" s="189" t="s">
        <v>51</v>
      </c>
      <c r="O292" s="42"/>
      <c r="P292" s="190">
        <f>O292*H292</f>
        <v>0</v>
      </c>
      <c r="Q292" s="190">
        <v>8.4250000000000005E-2</v>
      </c>
      <c r="R292" s="190">
        <f>Q292*H292</f>
        <v>3.770019</v>
      </c>
      <c r="S292" s="190">
        <v>0</v>
      </c>
      <c r="T292" s="191">
        <f>S292*H292</f>
        <v>0</v>
      </c>
      <c r="AR292" s="24" t="s">
        <v>194</v>
      </c>
      <c r="AT292" s="24" t="s">
        <v>190</v>
      </c>
      <c r="AU292" s="24" t="s">
        <v>24</v>
      </c>
      <c r="AY292" s="24" t="s">
        <v>188</v>
      </c>
      <c r="BE292" s="192">
        <f>IF(N292="základní",J292,0)</f>
        <v>0</v>
      </c>
      <c r="BF292" s="192">
        <f>IF(N292="snížená",J292,0)</f>
        <v>0</v>
      </c>
      <c r="BG292" s="192">
        <f>IF(N292="zákl. přenesená",J292,0)</f>
        <v>0</v>
      </c>
      <c r="BH292" s="192">
        <f>IF(N292="sníž. přenesená",J292,0)</f>
        <v>0</v>
      </c>
      <c r="BI292" s="192">
        <f>IF(N292="nulová",J292,0)</f>
        <v>0</v>
      </c>
      <c r="BJ292" s="24" t="s">
        <v>25</v>
      </c>
      <c r="BK292" s="192">
        <f>ROUND(I292*H292,2)</f>
        <v>0</v>
      </c>
      <c r="BL292" s="24" t="s">
        <v>194</v>
      </c>
      <c r="BM292" s="24" t="s">
        <v>1042</v>
      </c>
    </row>
    <row r="293" spans="2:65" s="1" customFormat="1" ht="40.5" x14ac:dyDescent="0.3">
      <c r="B293" s="41"/>
      <c r="D293" s="193" t="s">
        <v>196</v>
      </c>
      <c r="F293" s="194" t="s">
        <v>1328</v>
      </c>
      <c r="I293" s="195"/>
      <c r="L293" s="41"/>
      <c r="M293" s="196"/>
      <c r="N293" s="42"/>
      <c r="O293" s="42"/>
      <c r="P293" s="42"/>
      <c r="Q293" s="42"/>
      <c r="R293" s="42"/>
      <c r="S293" s="42"/>
      <c r="T293" s="70"/>
      <c r="AT293" s="24" t="s">
        <v>196</v>
      </c>
      <c r="AU293" s="24" t="s">
        <v>24</v>
      </c>
    </row>
    <row r="294" spans="2:65" s="12" customFormat="1" x14ac:dyDescent="0.3">
      <c r="B294" s="197"/>
      <c r="D294" s="193" t="s">
        <v>198</v>
      </c>
      <c r="E294" s="198" t="s">
        <v>5</v>
      </c>
      <c r="F294" s="199" t="s">
        <v>1329</v>
      </c>
      <c r="H294" s="200">
        <v>15.257999999999999</v>
      </c>
      <c r="I294" s="201"/>
      <c r="L294" s="197"/>
      <c r="M294" s="202"/>
      <c r="N294" s="203"/>
      <c r="O294" s="203"/>
      <c r="P294" s="203"/>
      <c r="Q294" s="203"/>
      <c r="R294" s="203"/>
      <c r="S294" s="203"/>
      <c r="T294" s="204"/>
      <c r="AT294" s="198" t="s">
        <v>198</v>
      </c>
      <c r="AU294" s="198" t="s">
        <v>24</v>
      </c>
      <c r="AV294" s="12" t="s">
        <v>24</v>
      </c>
      <c r="AW294" s="12" t="s">
        <v>44</v>
      </c>
      <c r="AX294" s="12" t="s">
        <v>80</v>
      </c>
      <c r="AY294" s="198" t="s">
        <v>188</v>
      </c>
    </row>
    <row r="295" spans="2:65" s="12" customFormat="1" x14ac:dyDescent="0.3">
      <c r="B295" s="197"/>
      <c r="D295" s="193" t="s">
        <v>198</v>
      </c>
      <c r="E295" s="198" t="s">
        <v>5</v>
      </c>
      <c r="F295" s="199" t="s">
        <v>1330</v>
      </c>
      <c r="H295" s="200">
        <v>2.258</v>
      </c>
      <c r="I295" s="201"/>
      <c r="L295" s="197"/>
      <c r="M295" s="202"/>
      <c r="N295" s="203"/>
      <c r="O295" s="203"/>
      <c r="P295" s="203"/>
      <c r="Q295" s="203"/>
      <c r="R295" s="203"/>
      <c r="S295" s="203"/>
      <c r="T295" s="204"/>
      <c r="AT295" s="198" t="s">
        <v>198</v>
      </c>
      <c r="AU295" s="198" t="s">
        <v>24</v>
      </c>
      <c r="AV295" s="12" t="s">
        <v>24</v>
      </c>
      <c r="AW295" s="12" t="s">
        <v>44</v>
      </c>
      <c r="AX295" s="12" t="s">
        <v>80</v>
      </c>
      <c r="AY295" s="198" t="s">
        <v>188</v>
      </c>
    </row>
    <row r="296" spans="2:65" s="12" customFormat="1" x14ac:dyDescent="0.3">
      <c r="B296" s="197"/>
      <c r="D296" s="193" t="s">
        <v>198</v>
      </c>
      <c r="E296" s="198" t="s">
        <v>5</v>
      </c>
      <c r="F296" s="199" t="s">
        <v>1331</v>
      </c>
      <c r="H296" s="200">
        <v>9.2579999999999991</v>
      </c>
      <c r="I296" s="201"/>
      <c r="L296" s="197"/>
      <c r="M296" s="202"/>
      <c r="N296" s="203"/>
      <c r="O296" s="203"/>
      <c r="P296" s="203"/>
      <c r="Q296" s="203"/>
      <c r="R296" s="203"/>
      <c r="S296" s="203"/>
      <c r="T296" s="204"/>
      <c r="AT296" s="198" t="s">
        <v>198</v>
      </c>
      <c r="AU296" s="198" t="s">
        <v>24</v>
      </c>
      <c r="AV296" s="12" t="s">
        <v>24</v>
      </c>
      <c r="AW296" s="12" t="s">
        <v>44</v>
      </c>
      <c r="AX296" s="12" t="s">
        <v>80</v>
      </c>
      <c r="AY296" s="198" t="s">
        <v>188</v>
      </c>
    </row>
    <row r="297" spans="2:65" s="12" customFormat="1" x14ac:dyDescent="0.3">
      <c r="B297" s="197"/>
      <c r="D297" s="193" t="s">
        <v>198</v>
      </c>
      <c r="E297" s="198" t="s">
        <v>5</v>
      </c>
      <c r="F297" s="199" t="s">
        <v>1332</v>
      </c>
      <c r="H297" s="200">
        <v>3.258</v>
      </c>
      <c r="I297" s="201"/>
      <c r="L297" s="197"/>
      <c r="M297" s="202"/>
      <c r="N297" s="203"/>
      <c r="O297" s="203"/>
      <c r="P297" s="203"/>
      <c r="Q297" s="203"/>
      <c r="R297" s="203"/>
      <c r="S297" s="203"/>
      <c r="T297" s="204"/>
      <c r="AT297" s="198" t="s">
        <v>198</v>
      </c>
      <c r="AU297" s="198" t="s">
        <v>24</v>
      </c>
      <c r="AV297" s="12" t="s">
        <v>24</v>
      </c>
      <c r="AW297" s="12" t="s">
        <v>44</v>
      </c>
      <c r="AX297" s="12" t="s">
        <v>80</v>
      </c>
      <c r="AY297" s="198" t="s">
        <v>188</v>
      </c>
    </row>
    <row r="298" spans="2:65" s="12" customFormat="1" x14ac:dyDescent="0.3">
      <c r="B298" s="197"/>
      <c r="D298" s="193" t="s">
        <v>198</v>
      </c>
      <c r="E298" s="198" t="s">
        <v>5</v>
      </c>
      <c r="F298" s="199" t="s">
        <v>1333</v>
      </c>
      <c r="H298" s="200">
        <v>7.258</v>
      </c>
      <c r="I298" s="201"/>
      <c r="L298" s="197"/>
      <c r="M298" s="202"/>
      <c r="N298" s="203"/>
      <c r="O298" s="203"/>
      <c r="P298" s="203"/>
      <c r="Q298" s="203"/>
      <c r="R298" s="203"/>
      <c r="S298" s="203"/>
      <c r="T298" s="204"/>
      <c r="AT298" s="198" t="s">
        <v>198</v>
      </c>
      <c r="AU298" s="198" t="s">
        <v>24</v>
      </c>
      <c r="AV298" s="12" t="s">
        <v>24</v>
      </c>
      <c r="AW298" s="12" t="s">
        <v>44</v>
      </c>
      <c r="AX298" s="12" t="s">
        <v>80</v>
      </c>
      <c r="AY298" s="198" t="s">
        <v>188</v>
      </c>
    </row>
    <row r="299" spans="2:65" s="13" customFormat="1" x14ac:dyDescent="0.3">
      <c r="B299" s="205"/>
      <c r="D299" s="193" t="s">
        <v>198</v>
      </c>
      <c r="E299" s="206" t="s">
        <v>5</v>
      </c>
      <c r="F299" s="207" t="s">
        <v>200</v>
      </c>
      <c r="H299" s="208">
        <v>37.29</v>
      </c>
      <c r="I299" s="209"/>
      <c r="L299" s="205"/>
      <c r="M299" s="210"/>
      <c r="N299" s="211"/>
      <c r="O299" s="211"/>
      <c r="P299" s="211"/>
      <c r="Q299" s="211"/>
      <c r="R299" s="211"/>
      <c r="S299" s="211"/>
      <c r="T299" s="212"/>
      <c r="AT299" s="206" t="s">
        <v>198</v>
      </c>
      <c r="AU299" s="206" t="s">
        <v>24</v>
      </c>
      <c r="AV299" s="13" t="s">
        <v>194</v>
      </c>
      <c r="AW299" s="13" t="s">
        <v>44</v>
      </c>
      <c r="AX299" s="13" t="s">
        <v>25</v>
      </c>
      <c r="AY299" s="206" t="s">
        <v>188</v>
      </c>
    </row>
    <row r="300" spans="2:65" s="12" customFormat="1" x14ac:dyDescent="0.3">
      <c r="B300" s="197"/>
      <c r="D300" s="193" t="s">
        <v>198</v>
      </c>
      <c r="F300" s="199" t="s">
        <v>1405</v>
      </c>
      <c r="H300" s="200">
        <v>44.747999999999998</v>
      </c>
      <c r="I300" s="201"/>
      <c r="L300" s="197"/>
      <c r="M300" s="202"/>
      <c r="N300" s="203"/>
      <c r="O300" s="203"/>
      <c r="P300" s="203"/>
      <c r="Q300" s="203"/>
      <c r="R300" s="203"/>
      <c r="S300" s="203"/>
      <c r="T300" s="204"/>
      <c r="AT300" s="198" t="s">
        <v>198</v>
      </c>
      <c r="AU300" s="198" t="s">
        <v>24</v>
      </c>
      <c r="AV300" s="12" t="s">
        <v>24</v>
      </c>
      <c r="AW300" s="12" t="s">
        <v>6</v>
      </c>
      <c r="AX300" s="12" t="s">
        <v>25</v>
      </c>
      <c r="AY300" s="198" t="s">
        <v>188</v>
      </c>
    </row>
    <row r="301" spans="2:65" s="1" customFormat="1" ht="16.5" customHeight="1" x14ac:dyDescent="0.3">
      <c r="B301" s="180"/>
      <c r="C301" s="181" t="s">
        <v>355</v>
      </c>
      <c r="D301" s="181" t="s">
        <v>190</v>
      </c>
      <c r="E301" s="182" t="s">
        <v>370</v>
      </c>
      <c r="F301" s="183" t="s">
        <v>371</v>
      </c>
      <c r="G301" s="184" t="s">
        <v>372</v>
      </c>
      <c r="H301" s="185">
        <v>28.675000000000001</v>
      </c>
      <c r="I301" s="186"/>
      <c r="J301" s="187">
        <f>ROUND(I301*H301,2)</f>
        <v>0</v>
      </c>
      <c r="K301" s="183"/>
      <c r="L301" s="41"/>
      <c r="M301" s="188" t="s">
        <v>5</v>
      </c>
      <c r="N301" s="189" t="s">
        <v>51</v>
      </c>
      <c r="O301" s="42"/>
      <c r="P301" s="190">
        <f>O301*H301</f>
        <v>0</v>
      </c>
      <c r="Q301" s="190">
        <v>3.5999999999999999E-3</v>
      </c>
      <c r="R301" s="190">
        <f>Q301*H301</f>
        <v>0.10323</v>
      </c>
      <c r="S301" s="190">
        <v>0</v>
      </c>
      <c r="T301" s="191">
        <f>S301*H301</f>
        <v>0</v>
      </c>
      <c r="AR301" s="24" t="s">
        <v>194</v>
      </c>
      <c r="AT301" s="24" t="s">
        <v>190</v>
      </c>
      <c r="AU301" s="24" t="s">
        <v>24</v>
      </c>
      <c r="AY301" s="24" t="s">
        <v>188</v>
      </c>
      <c r="BE301" s="192">
        <f>IF(N301="základní",J301,0)</f>
        <v>0</v>
      </c>
      <c r="BF301" s="192">
        <f>IF(N301="snížená",J301,0)</f>
        <v>0</v>
      </c>
      <c r="BG301" s="192">
        <f>IF(N301="zákl. přenesená",J301,0)</f>
        <v>0</v>
      </c>
      <c r="BH301" s="192">
        <f>IF(N301="sníž. přenesená",J301,0)</f>
        <v>0</v>
      </c>
      <c r="BI301" s="192">
        <f>IF(N301="nulová",J301,0)</f>
        <v>0</v>
      </c>
      <c r="BJ301" s="24" t="s">
        <v>25</v>
      </c>
      <c r="BK301" s="192">
        <f>ROUND(I301*H301,2)</f>
        <v>0</v>
      </c>
      <c r="BL301" s="24" t="s">
        <v>194</v>
      </c>
      <c r="BM301" s="24" t="s">
        <v>373</v>
      </c>
    </row>
    <row r="302" spans="2:65" s="1" customFormat="1" ht="40.5" x14ac:dyDescent="0.3">
      <c r="B302" s="41"/>
      <c r="D302" s="193" t="s">
        <v>196</v>
      </c>
      <c r="F302" s="194" t="s">
        <v>1328</v>
      </c>
      <c r="I302" s="195"/>
      <c r="L302" s="41"/>
      <c r="M302" s="196"/>
      <c r="N302" s="42"/>
      <c r="O302" s="42"/>
      <c r="P302" s="42"/>
      <c r="Q302" s="42"/>
      <c r="R302" s="42"/>
      <c r="S302" s="42"/>
      <c r="T302" s="70"/>
      <c r="AT302" s="24" t="s">
        <v>196</v>
      </c>
      <c r="AU302" s="24" t="s">
        <v>24</v>
      </c>
    </row>
    <row r="303" spans="2:65" s="12" customFormat="1" x14ac:dyDescent="0.3">
      <c r="B303" s="197"/>
      <c r="D303" s="193" t="s">
        <v>198</v>
      </c>
      <c r="E303" s="198" t="s">
        <v>5</v>
      </c>
      <c r="F303" s="199" t="s">
        <v>1406</v>
      </c>
      <c r="H303" s="200">
        <v>5.3150000000000004</v>
      </c>
      <c r="I303" s="201"/>
      <c r="L303" s="197"/>
      <c r="M303" s="202"/>
      <c r="N303" s="203"/>
      <c r="O303" s="203"/>
      <c r="P303" s="203"/>
      <c r="Q303" s="203"/>
      <c r="R303" s="203"/>
      <c r="S303" s="203"/>
      <c r="T303" s="204"/>
      <c r="AT303" s="198" t="s">
        <v>198</v>
      </c>
      <c r="AU303" s="198" t="s">
        <v>24</v>
      </c>
      <c r="AV303" s="12" t="s">
        <v>24</v>
      </c>
      <c r="AW303" s="12" t="s">
        <v>44</v>
      </c>
      <c r="AX303" s="12" t="s">
        <v>80</v>
      </c>
      <c r="AY303" s="198" t="s">
        <v>188</v>
      </c>
    </row>
    <row r="304" spans="2:65" s="12" customFormat="1" x14ac:dyDescent="0.3">
      <c r="B304" s="197"/>
      <c r="D304" s="193" t="s">
        <v>198</v>
      </c>
      <c r="E304" s="198" t="s">
        <v>5</v>
      </c>
      <c r="F304" s="199" t="s">
        <v>1407</v>
      </c>
      <c r="H304" s="200">
        <v>6.0149999999999997</v>
      </c>
      <c r="I304" s="201"/>
      <c r="L304" s="197"/>
      <c r="M304" s="202"/>
      <c r="N304" s="203"/>
      <c r="O304" s="203"/>
      <c r="P304" s="203"/>
      <c r="Q304" s="203"/>
      <c r="R304" s="203"/>
      <c r="S304" s="203"/>
      <c r="T304" s="204"/>
      <c r="AT304" s="198" t="s">
        <v>198</v>
      </c>
      <c r="AU304" s="198" t="s">
        <v>24</v>
      </c>
      <c r="AV304" s="12" t="s">
        <v>24</v>
      </c>
      <c r="AW304" s="12" t="s">
        <v>44</v>
      </c>
      <c r="AX304" s="12" t="s">
        <v>80</v>
      </c>
      <c r="AY304" s="198" t="s">
        <v>188</v>
      </c>
    </row>
    <row r="305" spans="2:65" s="12" customFormat="1" x14ac:dyDescent="0.3">
      <c r="B305" s="197"/>
      <c r="D305" s="193" t="s">
        <v>198</v>
      </c>
      <c r="E305" s="198" t="s">
        <v>5</v>
      </c>
      <c r="F305" s="199" t="s">
        <v>1408</v>
      </c>
      <c r="H305" s="200">
        <v>5.6150000000000002</v>
      </c>
      <c r="I305" s="201"/>
      <c r="L305" s="197"/>
      <c r="M305" s="202"/>
      <c r="N305" s="203"/>
      <c r="O305" s="203"/>
      <c r="P305" s="203"/>
      <c r="Q305" s="203"/>
      <c r="R305" s="203"/>
      <c r="S305" s="203"/>
      <c r="T305" s="204"/>
      <c r="AT305" s="198" t="s">
        <v>198</v>
      </c>
      <c r="AU305" s="198" t="s">
        <v>24</v>
      </c>
      <c r="AV305" s="12" t="s">
        <v>24</v>
      </c>
      <c r="AW305" s="12" t="s">
        <v>44</v>
      </c>
      <c r="AX305" s="12" t="s">
        <v>80</v>
      </c>
      <c r="AY305" s="198" t="s">
        <v>188</v>
      </c>
    </row>
    <row r="306" spans="2:65" s="12" customFormat="1" x14ac:dyDescent="0.3">
      <c r="B306" s="197"/>
      <c r="D306" s="193" t="s">
        <v>198</v>
      </c>
      <c r="E306" s="198" t="s">
        <v>5</v>
      </c>
      <c r="F306" s="199" t="s">
        <v>1409</v>
      </c>
      <c r="H306" s="200">
        <v>6.0149999999999997</v>
      </c>
      <c r="I306" s="201"/>
      <c r="L306" s="197"/>
      <c r="M306" s="202"/>
      <c r="N306" s="203"/>
      <c r="O306" s="203"/>
      <c r="P306" s="203"/>
      <c r="Q306" s="203"/>
      <c r="R306" s="203"/>
      <c r="S306" s="203"/>
      <c r="T306" s="204"/>
      <c r="AT306" s="198" t="s">
        <v>198</v>
      </c>
      <c r="AU306" s="198" t="s">
        <v>24</v>
      </c>
      <c r="AV306" s="12" t="s">
        <v>24</v>
      </c>
      <c r="AW306" s="12" t="s">
        <v>44</v>
      </c>
      <c r="AX306" s="12" t="s">
        <v>80</v>
      </c>
      <c r="AY306" s="198" t="s">
        <v>188</v>
      </c>
    </row>
    <row r="307" spans="2:65" s="12" customFormat="1" x14ac:dyDescent="0.3">
      <c r="B307" s="197"/>
      <c r="D307" s="193" t="s">
        <v>198</v>
      </c>
      <c r="E307" s="198" t="s">
        <v>5</v>
      </c>
      <c r="F307" s="199" t="s">
        <v>1410</v>
      </c>
      <c r="H307" s="200">
        <v>5.7149999999999999</v>
      </c>
      <c r="I307" s="201"/>
      <c r="L307" s="197"/>
      <c r="M307" s="202"/>
      <c r="N307" s="203"/>
      <c r="O307" s="203"/>
      <c r="P307" s="203"/>
      <c r="Q307" s="203"/>
      <c r="R307" s="203"/>
      <c r="S307" s="203"/>
      <c r="T307" s="204"/>
      <c r="AT307" s="198" t="s">
        <v>198</v>
      </c>
      <c r="AU307" s="198" t="s">
        <v>24</v>
      </c>
      <c r="AV307" s="12" t="s">
        <v>24</v>
      </c>
      <c r="AW307" s="12" t="s">
        <v>44</v>
      </c>
      <c r="AX307" s="12" t="s">
        <v>80</v>
      </c>
      <c r="AY307" s="198" t="s">
        <v>188</v>
      </c>
    </row>
    <row r="308" spans="2:65" s="13" customFormat="1" x14ac:dyDescent="0.3">
      <c r="B308" s="205"/>
      <c r="D308" s="193" t="s">
        <v>198</v>
      </c>
      <c r="E308" s="206" t="s">
        <v>5</v>
      </c>
      <c r="F308" s="207" t="s">
        <v>200</v>
      </c>
      <c r="H308" s="208">
        <v>28.675000000000001</v>
      </c>
      <c r="I308" s="209"/>
      <c r="L308" s="205"/>
      <c r="M308" s="210"/>
      <c r="N308" s="211"/>
      <c r="O308" s="211"/>
      <c r="P308" s="211"/>
      <c r="Q308" s="211"/>
      <c r="R308" s="211"/>
      <c r="S308" s="211"/>
      <c r="T308" s="212"/>
      <c r="AT308" s="206" t="s">
        <v>198</v>
      </c>
      <c r="AU308" s="206" t="s">
        <v>24</v>
      </c>
      <c r="AV308" s="13" t="s">
        <v>194</v>
      </c>
      <c r="AW308" s="13" t="s">
        <v>44</v>
      </c>
      <c r="AX308" s="13" t="s">
        <v>25</v>
      </c>
      <c r="AY308" s="206" t="s">
        <v>188</v>
      </c>
    </row>
    <row r="309" spans="2:65" s="11" customFormat="1" ht="29.85" customHeight="1" x14ac:dyDescent="0.3">
      <c r="B309" s="167"/>
      <c r="D309" s="168" t="s">
        <v>79</v>
      </c>
      <c r="E309" s="178" t="s">
        <v>236</v>
      </c>
      <c r="F309" s="178" t="s">
        <v>375</v>
      </c>
      <c r="I309" s="170"/>
      <c r="J309" s="179">
        <f>BK309</f>
        <v>0</v>
      </c>
      <c r="L309" s="167"/>
      <c r="M309" s="172"/>
      <c r="N309" s="173"/>
      <c r="O309" s="173"/>
      <c r="P309" s="174">
        <f>SUM(P310:P362)</f>
        <v>0</v>
      </c>
      <c r="Q309" s="173"/>
      <c r="R309" s="174">
        <f>SUM(R310:R362)</f>
        <v>3.30796</v>
      </c>
      <c r="S309" s="173"/>
      <c r="T309" s="175">
        <f>SUM(T310:T362)</f>
        <v>0</v>
      </c>
      <c r="AR309" s="168" t="s">
        <v>25</v>
      </c>
      <c r="AT309" s="176" t="s">
        <v>79</v>
      </c>
      <c r="AU309" s="176" t="s">
        <v>25</v>
      </c>
      <c r="AY309" s="168" t="s">
        <v>188</v>
      </c>
      <c r="BK309" s="177">
        <f>SUM(BK310:BK362)</f>
        <v>0</v>
      </c>
    </row>
    <row r="310" spans="2:65" s="1" customFormat="1" ht="25.5" customHeight="1" x14ac:dyDescent="0.3">
      <c r="B310" s="180"/>
      <c r="C310" s="181" t="s">
        <v>360</v>
      </c>
      <c r="D310" s="181" t="s">
        <v>190</v>
      </c>
      <c r="E310" s="182" t="s">
        <v>917</v>
      </c>
      <c r="F310" s="183" t="s">
        <v>918</v>
      </c>
      <c r="G310" s="184" t="s">
        <v>372</v>
      </c>
      <c r="H310" s="185">
        <v>158</v>
      </c>
      <c r="I310" s="186"/>
      <c r="J310" s="187">
        <f>ROUND(I310*H310,2)</f>
        <v>0</v>
      </c>
      <c r="K310" s="183"/>
      <c r="L310" s="41"/>
      <c r="M310" s="188" t="s">
        <v>5</v>
      </c>
      <c r="N310" s="189" t="s">
        <v>51</v>
      </c>
      <c r="O310" s="42"/>
      <c r="P310" s="190">
        <f>O310*H310</f>
        <v>0</v>
      </c>
      <c r="Q310" s="190">
        <v>1.0000000000000001E-5</v>
      </c>
      <c r="R310" s="190">
        <f>Q310*H310</f>
        <v>1.58E-3</v>
      </c>
      <c r="S310" s="190">
        <v>0</v>
      </c>
      <c r="T310" s="191">
        <f>S310*H310</f>
        <v>0</v>
      </c>
      <c r="AR310" s="24" t="s">
        <v>194</v>
      </c>
      <c r="AT310" s="24" t="s">
        <v>190</v>
      </c>
      <c r="AU310" s="24" t="s">
        <v>24</v>
      </c>
      <c r="AY310" s="24" t="s">
        <v>188</v>
      </c>
      <c r="BE310" s="192">
        <f>IF(N310="základní",J310,0)</f>
        <v>0</v>
      </c>
      <c r="BF310" s="192">
        <f>IF(N310="snížená",J310,0)</f>
        <v>0</v>
      </c>
      <c r="BG310" s="192">
        <f>IF(N310="zákl. přenesená",J310,0)</f>
        <v>0</v>
      </c>
      <c r="BH310" s="192">
        <f>IF(N310="sníž. přenesená",J310,0)</f>
        <v>0</v>
      </c>
      <c r="BI310" s="192">
        <f>IF(N310="nulová",J310,0)</f>
        <v>0</v>
      </c>
      <c r="BJ310" s="24" t="s">
        <v>25</v>
      </c>
      <c r="BK310" s="192">
        <f>ROUND(I310*H310,2)</f>
        <v>0</v>
      </c>
      <c r="BL310" s="24" t="s">
        <v>194</v>
      </c>
      <c r="BM310" s="24" t="s">
        <v>919</v>
      </c>
    </row>
    <row r="311" spans="2:65" s="1" customFormat="1" ht="40.5" x14ac:dyDescent="0.3">
      <c r="B311" s="41"/>
      <c r="D311" s="193" t="s">
        <v>196</v>
      </c>
      <c r="F311" s="194" t="s">
        <v>1328</v>
      </c>
      <c r="I311" s="195"/>
      <c r="L311" s="41"/>
      <c r="M311" s="196"/>
      <c r="N311" s="42"/>
      <c r="O311" s="42"/>
      <c r="P311" s="42"/>
      <c r="Q311" s="42"/>
      <c r="R311" s="42"/>
      <c r="S311" s="42"/>
      <c r="T311" s="70"/>
      <c r="AT311" s="24" t="s">
        <v>196</v>
      </c>
      <c r="AU311" s="24" t="s">
        <v>24</v>
      </c>
    </row>
    <row r="312" spans="2:65" s="12" customFormat="1" x14ac:dyDescent="0.3">
      <c r="B312" s="197"/>
      <c r="D312" s="193" t="s">
        <v>198</v>
      </c>
      <c r="E312" s="198" t="s">
        <v>5</v>
      </c>
      <c r="F312" s="199" t="s">
        <v>1411</v>
      </c>
      <c r="H312" s="200">
        <v>158</v>
      </c>
      <c r="I312" s="201"/>
      <c r="L312" s="197"/>
      <c r="M312" s="202"/>
      <c r="N312" s="203"/>
      <c r="O312" s="203"/>
      <c r="P312" s="203"/>
      <c r="Q312" s="203"/>
      <c r="R312" s="203"/>
      <c r="S312" s="203"/>
      <c r="T312" s="204"/>
      <c r="AT312" s="198" t="s">
        <v>198</v>
      </c>
      <c r="AU312" s="198" t="s">
        <v>24</v>
      </c>
      <c r="AV312" s="12" t="s">
        <v>24</v>
      </c>
      <c r="AW312" s="12" t="s">
        <v>44</v>
      </c>
      <c r="AX312" s="12" t="s">
        <v>25</v>
      </c>
      <c r="AY312" s="198" t="s">
        <v>188</v>
      </c>
    </row>
    <row r="313" spans="2:65" s="1" customFormat="1" ht="25.5" customHeight="1" x14ac:dyDescent="0.3">
      <c r="B313" s="180"/>
      <c r="C313" s="213" t="s">
        <v>365</v>
      </c>
      <c r="D313" s="213" t="s">
        <v>292</v>
      </c>
      <c r="E313" s="214" t="s">
        <v>921</v>
      </c>
      <c r="F313" s="215" t="s">
        <v>922</v>
      </c>
      <c r="G313" s="216" t="s">
        <v>372</v>
      </c>
      <c r="H313" s="217">
        <v>158</v>
      </c>
      <c r="I313" s="218"/>
      <c r="J313" s="219">
        <f>ROUND(I313*H313,2)</f>
        <v>0</v>
      </c>
      <c r="K313" s="215"/>
      <c r="L313" s="220"/>
      <c r="M313" s="221" t="s">
        <v>5</v>
      </c>
      <c r="N313" s="222" t="s">
        <v>51</v>
      </c>
      <c r="O313" s="42"/>
      <c r="P313" s="190">
        <f>O313*H313</f>
        <v>0</v>
      </c>
      <c r="Q313" s="190">
        <v>3.6099999999999999E-3</v>
      </c>
      <c r="R313" s="190">
        <f>Q313*H313</f>
        <v>0.57038</v>
      </c>
      <c r="S313" s="190">
        <v>0</v>
      </c>
      <c r="T313" s="191">
        <f>S313*H313</f>
        <v>0</v>
      </c>
      <c r="AR313" s="24" t="s">
        <v>236</v>
      </c>
      <c r="AT313" s="24" t="s">
        <v>292</v>
      </c>
      <c r="AU313" s="24" t="s">
        <v>24</v>
      </c>
      <c r="AY313" s="24" t="s">
        <v>188</v>
      </c>
      <c r="BE313" s="192">
        <f>IF(N313="základní",J313,0)</f>
        <v>0</v>
      </c>
      <c r="BF313" s="192">
        <f>IF(N313="snížená",J313,0)</f>
        <v>0</v>
      </c>
      <c r="BG313" s="192">
        <f>IF(N313="zákl. přenesená",J313,0)</f>
        <v>0</v>
      </c>
      <c r="BH313" s="192">
        <f>IF(N313="sníž. přenesená",J313,0)</f>
        <v>0</v>
      </c>
      <c r="BI313" s="192">
        <f>IF(N313="nulová",J313,0)</f>
        <v>0</v>
      </c>
      <c r="BJ313" s="24" t="s">
        <v>25</v>
      </c>
      <c r="BK313" s="192">
        <f>ROUND(I313*H313,2)</f>
        <v>0</v>
      </c>
      <c r="BL313" s="24" t="s">
        <v>194</v>
      </c>
      <c r="BM313" s="24" t="s">
        <v>923</v>
      </c>
    </row>
    <row r="314" spans="2:65" s="1" customFormat="1" ht="40.5" x14ac:dyDescent="0.3">
      <c r="B314" s="41"/>
      <c r="D314" s="193" t="s">
        <v>196</v>
      </c>
      <c r="F314" s="194" t="s">
        <v>1328</v>
      </c>
      <c r="I314" s="195"/>
      <c r="L314" s="41"/>
      <c r="M314" s="196"/>
      <c r="N314" s="42"/>
      <c r="O314" s="42"/>
      <c r="P314" s="42"/>
      <c r="Q314" s="42"/>
      <c r="R314" s="42"/>
      <c r="S314" s="42"/>
      <c r="T314" s="70"/>
      <c r="AT314" s="24" t="s">
        <v>196</v>
      </c>
      <c r="AU314" s="24" t="s">
        <v>24</v>
      </c>
    </row>
    <row r="315" spans="2:65" s="1" customFormat="1" ht="25.5" customHeight="1" x14ac:dyDescent="0.3">
      <c r="B315" s="180"/>
      <c r="C315" s="181" t="s">
        <v>369</v>
      </c>
      <c r="D315" s="181" t="s">
        <v>190</v>
      </c>
      <c r="E315" s="182" t="s">
        <v>841</v>
      </c>
      <c r="F315" s="183" t="s">
        <v>842</v>
      </c>
      <c r="G315" s="184" t="s">
        <v>405</v>
      </c>
      <c r="H315" s="185">
        <v>5</v>
      </c>
      <c r="I315" s="186"/>
      <c r="J315" s="187">
        <f>ROUND(I315*H315,2)</f>
        <v>0</v>
      </c>
      <c r="K315" s="183"/>
      <c r="L315" s="41"/>
      <c r="M315" s="188" t="s">
        <v>5</v>
      </c>
      <c r="N315" s="189" t="s">
        <v>51</v>
      </c>
      <c r="O315" s="42"/>
      <c r="P315" s="190">
        <f>O315*H315</f>
        <v>0</v>
      </c>
      <c r="Q315" s="190">
        <v>1.3999999999999999E-4</v>
      </c>
      <c r="R315" s="190">
        <f>Q315*H315</f>
        <v>6.9999999999999988E-4</v>
      </c>
      <c r="S315" s="190">
        <v>0</v>
      </c>
      <c r="T315" s="191">
        <f>S315*H315</f>
        <v>0</v>
      </c>
      <c r="AR315" s="24" t="s">
        <v>194</v>
      </c>
      <c r="AT315" s="24" t="s">
        <v>190</v>
      </c>
      <c r="AU315" s="24" t="s">
        <v>24</v>
      </c>
      <c r="AY315" s="24" t="s">
        <v>188</v>
      </c>
      <c r="BE315" s="192">
        <f>IF(N315="základní",J315,0)</f>
        <v>0</v>
      </c>
      <c r="BF315" s="192">
        <f>IF(N315="snížená",J315,0)</f>
        <v>0</v>
      </c>
      <c r="BG315" s="192">
        <f>IF(N315="zákl. přenesená",J315,0)</f>
        <v>0</v>
      </c>
      <c r="BH315" s="192">
        <f>IF(N315="sníž. přenesená",J315,0)</f>
        <v>0</v>
      </c>
      <c r="BI315" s="192">
        <f>IF(N315="nulová",J315,0)</f>
        <v>0</v>
      </c>
      <c r="BJ315" s="24" t="s">
        <v>25</v>
      </c>
      <c r="BK315" s="192">
        <f>ROUND(I315*H315,2)</f>
        <v>0</v>
      </c>
      <c r="BL315" s="24" t="s">
        <v>194</v>
      </c>
      <c r="BM315" s="24" t="s">
        <v>843</v>
      </c>
    </row>
    <row r="316" spans="2:65" s="1" customFormat="1" ht="40.5" x14ac:dyDescent="0.3">
      <c r="B316" s="41"/>
      <c r="D316" s="193" t="s">
        <v>196</v>
      </c>
      <c r="F316" s="194" t="s">
        <v>1328</v>
      </c>
      <c r="I316" s="195"/>
      <c r="L316" s="41"/>
      <c r="M316" s="196"/>
      <c r="N316" s="42"/>
      <c r="O316" s="42"/>
      <c r="P316" s="42"/>
      <c r="Q316" s="42"/>
      <c r="R316" s="42"/>
      <c r="S316" s="42"/>
      <c r="T316" s="70"/>
      <c r="AT316" s="24" t="s">
        <v>196</v>
      </c>
      <c r="AU316" s="24" t="s">
        <v>24</v>
      </c>
    </row>
    <row r="317" spans="2:65" s="1" customFormat="1" ht="16.5" customHeight="1" x14ac:dyDescent="0.3">
      <c r="B317" s="180"/>
      <c r="C317" s="213" t="s">
        <v>376</v>
      </c>
      <c r="D317" s="213" t="s">
        <v>292</v>
      </c>
      <c r="E317" s="214" t="s">
        <v>847</v>
      </c>
      <c r="F317" s="215" t="s">
        <v>848</v>
      </c>
      <c r="G317" s="216" t="s">
        <v>405</v>
      </c>
      <c r="H317" s="217">
        <v>5</v>
      </c>
      <c r="I317" s="218"/>
      <c r="J317" s="219">
        <f>ROUND(I317*H317,2)</f>
        <v>0</v>
      </c>
      <c r="K317" s="215"/>
      <c r="L317" s="220"/>
      <c r="M317" s="221" t="s">
        <v>5</v>
      </c>
      <c r="N317" s="222" t="s">
        <v>51</v>
      </c>
      <c r="O317" s="42"/>
      <c r="P317" s="190">
        <f>O317*H317</f>
        <v>0</v>
      </c>
      <c r="Q317" s="190">
        <v>4.0000000000000001E-3</v>
      </c>
      <c r="R317" s="190">
        <f>Q317*H317</f>
        <v>0.02</v>
      </c>
      <c r="S317" s="190">
        <v>0</v>
      </c>
      <c r="T317" s="191">
        <f>S317*H317</f>
        <v>0</v>
      </c>
      <c r="AR317" s="24" t="s">
        <v>236</v>
      </c>
      <c r="AT317" s="24" t="s">
        <v>292</v>
      </c>
      <c r="AU317" s="24" t="s">
        <v>24</v>
      </c>
      <c r="AY317" s="24" t="s">
        <v>188</v>
      </c>
      <c r="BE317" s="192">
        <f>IF(N317="základní",J317,0)</f>
        <v>0</v>
      </c>
      <c r="BF317" s="192">
        <f>IF(N317="snížená",J317,0)</f>
        <v>0</v>
      </c>
      <c r="BG317" s="192">
        <f>IF(N317="zákl. přenesená",J317,0)</f>
        <v>0</v>
      </c>
      <c r="BH317" s="192">
        <f>IF(N317="sníž. přenesená",J317,0)</f>
        <v>0</v>
      </c>
      <c r="BI317" s="192">
        <f>IF(N317="nulová",J317,0)</f>
        <v>0</v>
      </c>
      <c r="BJ317" s="24" t="s">
        <v>25</v>
      </c>
      <c r="BK317" s="192">
        <f>ROUND(I317*H317,2)</f>
        <v>0</v>
      </c>
      <c r="BL317" s="24" t="s">
        <v>194</v>
      </c>
      <c r="BM317" s="24" t="s">
        <v>849</v>
      </c>
    </row>
    <row r="318" spans="2:65" s="1" customFormat="1" ht="40.5" x14ac:dyDescent="0.3">
      <c r="B318" s="41"/>
      <c r="D318" s="193" t="s">
        <v>196</v>
      </c>
      <c r="F318" s="194" t="s">
        <v>1328</v>
      </c>
      <c r="I318" s="195"/>
      <c r="L318" s="41"/>
      <c r="M318" s="196"/>
      <c r="N318" s="42"/>
      <c r="O318" s="42"/>
      <c r="P318" s="42"/>
      <c r="Q318" s="42"/>
      <c r="R318" s="42"/>
      <c r="S318" s="42"/>
      <c r="T318" s="70"/>
      <c r="AT318" s="24" t="s">
        <v>196</v>
      </c>
      <c r="AU318" s="24" t="s">
        <v>24</v>
      </c>
    </row>
    <row r="319" spans="2:65" s="1" customFormat="1" ht="16.5" customHeight="1" x14ac:dyDescent="0.3">
      <c r="B319" s="180"/>
      <c r="C319" s="213" t="s">
        <v>381</v>
      </c>
      <c r="D319" s="213" t="s">
        <v>292</v>
      </c>
      <c r="E319" s="214" t="s">
        <v>1285</v>
      </c>
      <c r="F319" s="215" t="s">
        <v>1286</v>
      </c>
      <c r="G319" s="216" t="s">
        <v>405</v>
      </c>
      <c r="H319" s="217">
        <v>5</v>
      </c>
      <c r="I319" s="218"/>
      <c r="J319" s="219">
        <f>ROUND(I319*H319,2)</f>
        <v>0</v>
      </c>
      <c r="K319" s="215"/>
      <c r="L319" s="220"/>
      <c r="M319" s="221" t="s">
        <v>5</v>
      </c>
      <c r="N319" s="222" t="s">
        <v>51</v>
      </c>
      <c r="O319" s="42"/>
      <c r="P319" s="190">
        <f>O319*H319</f>
        <v>0</v>
      </c>
      <c r="Q319" s="190">
        <v>0.14499999999999999</v>
      </c>
      <c r="R319" s="190">
        <f>Q319*H319</f>
        <v>0.72499999999999998</v>
      </c>
      <c r="S319" s="190">
        <v>0</v>
      </c>
      <c r="T319" s="191">
        <f>S319*H319</f>
        <v>0</v>
      </c>
      <c r="AR319" s="24" t="s">
        <v>236</v>
      </c>
      <c r="AT319" s="24" t="s">
        <v>292</v>
      </c>
      <c r="AU319" s="24" t="s">
        <v>24</v>
      </c>
      <c r="AY319" s="24" t="s">
        <v>188</v>
      </c>
      <c r="BE319" s="192">
        <f>IF(N319="základní",J319,0)</f>
        <v>0</v>
      </c>
      <c r="BF319" s="192">
        <f>IF(N319="snížená",J319,0)</f>
        <v>0</v>
      </c>
      <c r="BG319" s="192">
        <f>IF(N319="zákl. přenesená",J319,0)</f>
        <v>0</v>
      </c>
      <c r="BH319" s="192">
        <f>IF(N319="sníž. přenesená",J319,0)</f>
        <v>0</v>
      </c>
      <c r="BI319" s="192">
        <f>IF(N319="nulová",J319,0)</f>
        <v>0</v>
      </c>
      <c r="BJ319" s="24" t="s">
        <v>25</v>
      </c>
      <c r="BK319" s="192">
        <f>ROUND(I319*H319,2)</f>
        <v>0</v>
      </c>
      <c r="BL319" s="24" t="s">
        <v>194</v>
      </c>
      <c r="BM319" s="24" t="s">
        <v>1412</v>
      </c>
    </row>
    <row r="320" spans="2:65" s="1" customFormat="1" ht="40.5" x14ac:dyDescent="0.3">
      <c r="B320" s="41"/>
      <c r="D320" s="193" t="s">
        <v>196</v>
      </c>
      <c r="F320" s="194" t="s">
        <v>1328</v>
      </c>
      <c r="I320" s="195"/>
      <c r="L320" s="41"/>
      <c r="M320" s="196"/>
      <c r="N320" s="42"/>
      <c r="O320" s="42"/>
      <c r="P320" s="42"/>
      <c r="Q320" s="42"/>
      <c r="R320" s="42"/>
      <c r="S320" s="42"/>
      <c r="T320" s="70"/>
      <c r="AT320" s="24" t="s">
        <v>196</v>
      </c>
      <c r="AU320" s="24" t="s">
        <v>24</v>
      </c>
    </row>
    <row r="321" spans="2:65" s="1" customFormat="1" ht="16.5" customHeight="1" x14ac:dyDescent="0.3">
      <c r="B321" s="180"/>
      <c r="C321" s="213" t="s">
        <v>386</v>
      </c>
      <c r="D321" s="213" t="s">
        <v>292</v>
      </c>
      <c r="E321" s="214" t="s">
        <v>865</v>
      </c>
      <c r="F321" s="215" t="s">
        <v>866</v>
      </c>
      <c r="G321" s="216" t="s">
        <v>405</v>
      </c>
      <c r="H321" s="217">
        <v>5</v>
      </c>
      <c r="I321" s="218"/>
      <c r="J321" s="219">
        <f>ROUND(I321*H321,2)</f>
        <v>0</v>
      </c>
      <c r="K321" s="215"/>
      <c r="L321" s="220"/>
      <c r="M321" s="221" t="s">
        <v>5</v>
      </c>
      <c r="N321" s="222" t="s">
        <v>51</v>
      </c>
      <c r="O321" s="42"/>
      <c r="P321" s="190">
        <f>O321*H321</f>
        <v>0</v>
      </c>
      <c r="Q321" s="190">
        <v>1.4999999999999999E-2</v>
      </c>
      <c r="R321" s="190">
        <f>Q321*H321</f>
        <v>7.4999999999999997E-2</v>
      </c>
      <c r="S321" s="190">
        <v>0</v>
      </c>
      <c r="T321" s="191">
        <f>S321*H321</f>
        <v>0</v>
      </c>
      <c r="AR321" s="24" t="s">
        <v>236</v>
      </c>
      <c r="AT321" s="24" t="s">
        <v>292</v>
      </c>
      <c r="AU321" s="24" t="s">
        <v>24</v>
      </c>
      <c r="AY321" s="24" t="s">
        <v>188</v>
      </c>
      <c r="BE321" s="192">
        <f>IF(N321="základní",J321,0)</f>
        <v>0</v>
      </c>
      <c r="BF321" s="192">
        <f>IF(N321="snížená",J321,0)</f>
        <v>0</v>
      </c>
      <c r="BG321" s="192">
        <f>IF(N321="zákl. přenesená",J321,0)</f>
        <v>0</v>
      </c>
      <c r="BH321" s="192">
        <f>IF(N321="sníž. přenesená",J321,0)</f>
        <v>0</v>
      </c>
      <c r="BI321" s="192">
        <f>IF(N321="nulová",J321,0)</f>
        <v>0</v>
      </c>
      <c r="BJ321" s="24" t="s">
        <v>25</v>
      </c>
      <c r="BK321" s="192">
        <f>ROUND(I321*H321,2)</f>
        <v>0</v>
      </c>
      <c r="BL321" s="24" t="s">
        <v>194</v>
      </c>
      <c r="BM321" s="24" t="s">
        <v>867</v>
      </c>
    </row>
    <row r="322" spans="2:65" s="1" customFormat="1" ht="40.5" x14ac:dyDescent="0.3">
      <c r="B322" s="41"/>
      <c r="D322" s="193" t="s">
        <v>196</v>
      </c>
      <c r="F322" s="194" t="s">
        <v>1328</v>
      </c>
      <c r="I322" s="195"/>
      <c r="L322" s="41"/>
      <c r="M322" s="196"/>
      <c r="N322" s="42"/>
      <c r="O322" s="42"/>
      <c r="P322" s="42"/>
      <c r="Q322" s="42"/>
      <c r="R322" s="42"/>
      <c r="S322" s="42"/>
      <c r="T322" s="70"/>
      <c r="AT322" s="24" t="s">
        <v>196</v>
      </c>
      <c r="AU322" s="24" t="s">
        <v>24</v>
      </c>
    </row>
    <row r="323" spans="2:65" s="1" customFormat="1" ht="16.5" customHeight="1" x14ac:dyDescent="0.3">
      <c r="B323" s="180"/>
      <c r="C323" s="213" t="s">
        <v>391</v>
      </c>
      <c r="D323" s="213" t="s">
        <v>292</v>
      </c>
      <c r="E323" s="214" t="s">
        <v>924</v>
      </c>
      <c r="F323" s="215" t="s">
        <v>925</v>
      </c>
      <c r="G323" s="216" t="s">
        <v>405</v>
      </c>
      <c r="H323" s="217">
        <v>5</v>
      </c>
      <c r="I323" s="218"/>
      <c r="J323" s="219">
        <f>ROUND(I323*H323,2)</f>
        <v>0</v>
      </c>
      <c r="K323" s="215"/>
      <c r="L323" s="220"/>
      <c r="M323" s="221" t="s">
        <v>5</v>
      </c>
      <c r="N323" s="222" t="s">
        <v>51</v>
      </c>
      <c r="O323" s="42"/>
      <c r="P323" s="190">
        <f>O323*H323</f>
        <v>0</v>
      </c>
      <c r="Q323" s="190">
        <v>1.16E-3</v>
      </c>
      <c r="R323" s="190">
        <f>Q323*H323</f>
        <v>5.7999999999999996E-3</v>
      </c>
      <c r="S323" s="190">
        <v>0</v>
      </c>
      <c r="T323" s="191">
        <f>S323*H323</f>
        <v>0</v>
      </c>
      <c r="AR323" s="24" t="s">
        <v>236</v>
      </c>
      <c r="AT323" s="24" t="s">
        <v>292</v>
      </c>
      <c r="AU323" s="24" t="s">
        <v>24</v>
      </c>
      <c r="AY323" s="24" t="s">
        <v>188</v>
      </c>
      <c r="BE323" s="192">
        <f>IF(N323="základní",J323,0)</f>
        <v>0</v>
      </c>
      <c r="BF323" s="192">
        <f>IF(N323="snížená",J323,0)</f>
        <v>0</v>
      </c>
      <c r="BG323" s="192">
        <f>IF(N323="zákl. přenesená",J323,0)</f>
        <v>0</v>
      </c>
      <c r="BH323" s="192">
        <f>IF(N323="sníž. přenesená",J323,0)</f>
        <v>0</v>
      </c>
      <c r="BI323" s="192">
        <f>IF(N323="nulová",J323,0)</f>
        <v>0</v>
      </c>
      <c r="BJ323" s="24" t="s">
        <v>25</v>
      </c>
      <c r="BK323" s="192">
        <f>ROUND(I323*H323,2)</f>
        <v>0</v>
      </c>
      <c r="BL323" s="24" t="s">
        <v>194</v>
      </c>
      <c r="BM323" s="24" t="s">
        <v>926</v>
      </c>
    </row>
    <row r="324" spans="2:65" s="1" customFormat="1" ht="40.5" x14ac:dyDescent="0.3">
      <c r="B324" s="41"/>
      <c r="D324" s="193" t="s">
        <v>196</v>
      </c>
      <c r="F324" s="194" t="s">
        <v>1328</v>
      </c>
      <c r="I324" s="195"/>
      <c r="L324" s="41"/>
      <c r="M324" s="196"/>
      <c r="N324" s="42"/>
      <c r="O324" s="42"/>
      <c r="P324" s="42"/>
      <c r="Q324" s="42"/>
      <c r="R324" s="42"/>
      <c r="S324" s="42"/>
      <c r="T324" s="70"/>
      <c r="AT324" s="24" t="s">
        <v>196</v>
      </c>
      <c r="AU324" s="24" t="s">
        <v>24</v>
      </c>
    </row>
    <row r="325" spans="2:65" s="1" customFormat="1" ht="38.25" customHeight="1" x14ac:dyDescent="0.3">
      <c r="B325" s="180"/>
      <c r="C325" s="181" t="s">
        <v>396</v>
      </c>
      <c r="D325" s="181" t="s">
        <v>190</v>
      </c>
      <c r="E325" s="182" t="s">
        <v>1051</v>
      </c>
      <c r="F325" s="183" t="s">
        <v>1052</v>
      </c>
      <c r="G325" s="184" t="s">
        <v>405</v>
      </c>
      <c r="H325" s="185">
        <v>8</v>
      </c>
      <c r="I325" s="186"/>
      <c r="J325" s="187">
        <f>ROUND(I325*H325,2)</f>
        <v>0</v>
      </c>
      <c r="K325" s="183"/>
      <c r="L325" s="41"/>
      <c r="M325" s="188" t="s">
        <v>5</v>
      </c>
      <c r="N325" s="189" t="s">
        <v>51</v>
      </c>
      <c r="O325" s="42"/>
      <c r="P325" s="190">
        <f>O325*H325</f>
        <v>0</v>
      </c>
      <c r="Q325" s="190">
        <v>5.3769999999999998E-2</v>
      </c>
      <c r="R325" s="190">
        <f>Q325*H325</f>
        <v>0.43015999999999999</v>
      </c>
      <c r="S325" s="190">
        <v>0</v>
      </c>
      <c r="T325" s="191">
        <f>S325*H325</f>
        <v>0</v>
      </c>
      <c r="AR325" s="24" t="s">
        <v>194</v>
      </c>
      <c r="AT325" s="24" t="s">
        <v>190</v>
      </c>
      <c r="AU325" s="24" t="s">
        <v>24</v>
      </c>
      <c r="AY325" s="24" t="s">
        <v>188</v>
      </c>
      <c r="BE325" s="192">
        <f>IF(N325="základní",J325,0)</f>
        <v>0</v>
      </c>
      <c r="BF325" s="192">
        <f>IF(N325="snížená",J325,0)</f>
        <v>0</v>
      </c>
      <c r="BG325" s="192">
        <f>IF(N325="zákl. přenesená",J325,0)</f>
        <v>0</v>
      </c>
      <c r="BH325" s="192">
        <f>IF(N325="sníž. přenesená",J325,0)</f>
        <v>0</v>
      </c>
      <c r="BI325" s="192">
        <f>IF(N325="nulová",J325,0)</f>
        <v>0</v>
      </c>
      <c r="BJ325" s="24" t="s">
        <v>25</v>
      </c>
      <c r="BK325" s="192">
        <f>ROUND(I325*H325,2)</f>
        <v>0</v>
      </c>
      <c r="BL325" s="24" t="s">
        <v>194</v>
      </c>
      <c r="BM325" s="24" t="s">
        <v>1053</v>
      </c>
    </row>
    <row r="326" spans="2:65" s="1" customFormat="1" ht="40.5" x14ac:dyDescent="0.3">
      <c r="B326" s="41"/>
      <c r="D326" s="193" t="s">
        <v>196</v>
      </c>
      <c r="F326" s="194" t="s">
        <v>1413</v>
      </c>
      <c r="I326" s="195"/>
      <c r="L326" s="41"/>
      <c r="M326" s="196"/>
      <c r="N326" s="42"/>
      <c r="O326" s="42"/>
      <c r="P326" s="42"/>
      <c r="Q326" s="42"/>
      <c r="R326" s="42"/>
      <c r="S326" s="42"/>
      <c r="T326" s="70"/>
      <c r="AT326" s="24" t="s">
        <v>196</v>
      </c>
      <c r="AU326" s="24" t="s">
        <v>24</v>
      </c>
    </row>
    <row r="327" spans="2:65" s="1" customFormat="1" ht="16.5" customHeight="1" x14ac:dyDescent="0.3">
      <c r="B327" s="180"/>
      <c r="C327" s="181" t="s">
        <v>402</v>
      </c>
      <c r="D327" s="181" t="s">
        <v>190</v>
      </c>
      <c r="E327" s="182" t="s">
        <v>927</v>
      </c>
      <c r="F327" s="183" t="s">
        <v>928</v>
      </c>
      <c r="G327" s="184" t="s">
        <v>405</v>
      </c>
      <c r="H327" s="185">
        <v>10</v>
      </c>
      <c r="I327" s="186"/>
      <c r="J327" s="187">
        <f>ROUND(I327*H327,2)</f>
        <v>0</v>
      </c>
      <c r="K327" s="183"/>
      <c r="L327" s="41"/>
      <c r="M327" s="188" t="s">
        <v>5</v>
      </c>
      <c r="N327" s="189" t="s">
        <v>51</v>
      </c>
      <c r="O327" s="42"/>
      <c r="P327" s="190">
        <f>O327*H327</f>
        <v>0</v>
      </c>
      <c r="Q327" s="190">
        <v>0</v>
      </c>
      <c r="R327" s="190">
        <f>Q327*H327</f>
        <v>0</v>
      </c>
      <c r="S327" s="190">
        <v>0</v>
      </c>
      <c r="T327" s="191">
        <f>S327*H327</f>
        <v>0</v>
      </c>
      <c r="AR327" s="24" t="s">
        <v>194</v>
      </c>
      <c r="AT327" s="24" t="s">
        <v>190</v>
      </c>
      <c r="AU327" s="24" t="s">
        <v>24</v>
      </c>
      <c r="AY327" s="24" t="s">
        <v>188</v>
      </c>
      <c r="BE327" s="192">
        <f>IF(N327="základní",J327,0)</f>
        <v>0</v>
      </c>
      <c r="BF327" s="192">
        <f>IF(N327="snížená",J327,0)</f>
        <v>0</v>
      </c>
      <c r="BG327" s="192">
        <f>IF(N327="zákl. přenesená",J327,0)</f>
        <v>0</v>
      </c>
      <c r="BH327" s="192">
        <f>IF(N327="sníž. přenesená",J327,0)</f>
        <v>0</v>
      </c>
      <c r="BI327" s="192">
        <f>IF(N327="nulová",J327,0)</f>
        <v>0</v>
      </c>
      <c r="BJ327" s="24" t="s">
        <v>25</v>
      </c>
      <c r="BK327" s="192">
        <f>ROUND(I327*H327,2)</f>
        <v>0</v>
      </c>
      <c r="BL327" s="24" t="s">
        <v>194</v>
      </c>
      <c r="BM327" s="24" t="s">
        <v>1414</v>
      </c>
    </row>
    <row r="328" spans="2:65" s="1" customFormat="1" ht="40.5" x14ac:dyDescent="0.3">
      <c r="B328" s="41"/>
      <c r="D328" s="193" t="s">
        <v>196</v>
      </c>
      <c r="F328" s="194" t="s">
        <v>1413</v>
      </c>
      <c r="I328" s="195"/>
      <c r="L328" s="41"/>
      <c r="M328" s="196"/>
      <c r="N328" s="42"/>
      <c r="O328" s="42"/>
      <c r="P328" s="42"/>
      <c r="Q328" s="42"/>
      <c r="R328" s="42"/>
      <c r="S328" s="42"/>
      <c r="T328" s="70"/>
      <c r="AT328" s="24" t="s">
        <v>196</v>
      </c>
      <c r="AU328" s="24" t="s">
        <v>24</v>
      </c>
    </row>
    <row r="329" spans="2:65" s="1" customFormat="1" ht="16.5" customHeight="1" x14ac:dyDescent="0.3">
      <c r="B329" s="180"/>
      <c r="C329" s="213" t="s">
        <v>408</v>
      </c>
      <c r="D329" s="213" t="s">
        <v>292</v>
      </c>
      <c r="E329" s="214" t="s">
        <v>931</v>
      </c>
      <c r="F329" s="215" t="s">
        <v>932</v>
      </c>
      <c r="G329" s="216" t="s">
        <v>405</v>
      </c>
      <c r="H329" s="217">
        <v>5</v>
      </c>
      <c r="I329" s="218"/>
      <c r="J329" s="219">
        <f>ROUND(I329*H329,2)</f>
        <v>0</v>
      </c>
      <c r="K329" s="215"/>
      <c r="L329" s="220"/>
      <c r="M329" s="221" t="s">
        <v>5</v>
      </c>
      <c r="N329" s="222" t="s">
        <v>51</v>
      </c>
      <c r="O329" s="42"/>
      <c r="P329" s="190">
        <f>O329*H329</f>
        <v>0</v>
      </c>
      <c r="Q329" s="190">
        <v>0</v>
      </c>
      <c r="R329" s="190">
        <f>Q329*H329</f>
        <v>0</v>
      </c>
      <c r="S329" s="190">
        <v>0</v>
      </c>
      <c r="T329" s="191">
        <f>S329*H329</f>
        <v>0</v>
      </c>
      <c r="AR329" s="24" t="s">
        <v>236</v>
      </c>
      <c r="AT329" s="24" t="s">
        <v>292</v>
      </c>
      <c r="AU329" s="24" t="s">
        <v>24</v>
      </c>
      <c r="AY329" s="24" t="s">
        <v>188</v>
      </c>
      <c r="BE329" s="192">
        <f>IF(N329="základní",J329,0)</f>
        <v>0</v>
      </c>
      <c r="BF329" s="192">
        <f>IF(N329="snížená",J329,0)</f>
        <v>0</v>
      </c>
      <c r="BG329" s="192">
        <f>IF(N329="zákl. přenesená",J329,0)</f>
        <v>0</v>
      </c>
      <c r="BH329" s="192">
        <f>IF(N329="sníž. přenesená",J329,0)</f>
        <v>0</v>
      </c>
      <c r="BI329" s="192">
        <f>IF(N329="nulová",J329,0)</f>
        <v>0</v>
      </c>
      <c r="BJ329" s="24" t="s">
        <v>25</v>
      </c>
      <c r="BK329" s="192">
        <f>ROUND(I329*H329,2)</f>
        <v>0</v>
      </c>
      <c r="BL329" s="24" t="s">
        <v>194</v>
      </c>
      <c r="BM329" s="24" t="s">
        <v>1415</v>
      </c>
    </row>
    <row r="330" spans="2:65" s="1" customFormat="1" ht="40.5" x14ac:dyDescent="0.3">
      <c r="B330" s="41"/>
      <c r="D330" s="193" t="s">
        <v>196</v>
      </c>
      <c r="F330" s="194" t="s">
        <v>1413</v>
      </c>
      <c r="I330" s="195"/>
      <c r="L330" s="41"/>
      <c r="M330" s="196"/>
      <c r="N330" s="42"/>
      <c r="O330" s="42"/>
      <c r="P330" s="42"/>
      <c r="Q330" s="42"/>
      <c r="R330" s="42"/>
      <c r="S330" s="42"/>
      <c r="T330" s="70"/>
      <c r="AT330" s="24" t="s">
        <v>196</v>
      </c>
      <c r="AU330" s="24" t="s">
        <v>24</v>
      </c>
    </row>
    <row r="331" spans="2:65" s="1" customFormat="1" ht="16.5" customHeight="1" x14ac:dyDescent="0.3">
      <c r="B331" s="180"/>
      <c r="C331" s="213" t="s">
        <v>412</v>
      </c>
      <c r="D331" s="213" t="s">
        <v>292</v>
      </c>
      <c r="E331" s="214" t="s">
        <v>1057</v>
      </c>
      <c r="F331" s="215" t="s">
        <v>1058</v>
      </c>
      <c r="G331" s="216" t="s">
        <v>405</v>
      </c>
      <c r="H331" s="217">
        <v>3</v>
      </c>
      <c r="I331" s="218"/>
      <c r="J331" s="219">
        <f>ROUND(I331*H331,2)</f>
        <v>0</v>
      </c>
      <c r="K331" s="215"/>
      <c r="L331" s="220"/>
      <c r="M331" s="221" t="s">
        <v>5</v>
      </c>
      <c r="N331" s="222" t="s">
        <v>51</v>
      </c>
      <c r="O331" s="42"/>
      <c r="P331" s="190">
        <f>O331*H331</f>
        <v>0</v>
      </c>
      <c r="Q331" s="190">
        <v>0</v>
      </c>
      <c r="R331" s="190">
        <f>Q331*H331</f>
        <v>0</v>
      </c>
      <c r="S331" s="190">
        <v>0</v>
      </c>
      <c r="T331" s="191">
        <f>S331*H331</f>
        <v>0</v>
      </c>
      <c r="AR331" s="24" t="s">
        <v>236</v>
      </c>
      <c r="AT331" s="24" t="s">
        <v>292</v>
      </c>
      <c r="AU331" s="24" t="s">
        <v>24</v>
      </c>
      <c r="AY331" s="24" t="s">
        <v>188</v>
      </c>
      <c r="BE331" s="192">
        <f>IF(N331="základní",J331,0)</f>
        <v>0</v>
      </c>
      <c r="BF331" s="192">
        <f>IF(N331="snížená",J331,0)</f>
        <v>0</v>
      </c>
      <c r="BG331" s="192">
        <f>IF(N331="zákl. přenesená",J331,0)</f>
        <v>0</v>
      </c>
      <c r="BH331" s="192">
        <f>IF(N331="sníž. přenesená",J331,0)</f>
        <v>0</v>
      </c>
      <c r="BI331" s="192">
        <f>IF(N331="nulová",J331,0)</f>
        <v>0</v>
      </c>
      <c r="BJ331" s="24" t="s">
        <v>25</v>
      </c>
      <c r="BK331" s="192">
        <f>ROUND(I331*H331,2)</f>
        <v>0</v>
      </c>
      <c r="BL331" s="24" t="s">
        <v>194</v>
      </c>
      <c r="BM331" s="24" t="s">
        <v>1416</v>
      </c>
    </row>
    <row r="332" spans="2:65" s="1" customFormat="1" ht="40.5" x14ac:dyDescent="0.3">
      <c r="B332" s="41"/>
      <c r="D332" s="193" t="s">
        <v>196</v>
      </c>
      <c r="F332" s="194" t="s">
        <v>1413</v>
      </c>
      <c r="I332" s="195"/>
      <c r="L332" s="41"/>
      <c r="M332" s="196"/>
      <c r="N332" s="42"/>
      <c r="O332" s="42"/>
      <c r="P332" s="42"/>
      <c r="Q332" s="42"/>
      <c r="R332" s="42"/>
      <c r="S332" s="42"/>
      <c r="T332" s="70"/>
      <c r="AT332" s="24" t="s">
        <v>196</v>
      </c>
      <c r="AU332" s="24" t="s">
        <v>24</v>
      </c>
    </row>
    <row r="333" spans="2:65" s="1" customFormat="1" ht="16.5" customHeight="1" x14ac:dyDescent="0.3">
      <c r="B333" s="180"/>
      <c r="C333" s="213" t="s">
        <v>416</v>
      </c>
      <c r="D333" s="213" t="s">
        <v>292</v>
      </c>
      <c r="E333" s="214" t="s">
        <v>1417</v>
      </c>
      <c r="F333" s="215" t="s">
        <v>1418</v>
      </c>
      <c r="G333" s="216" t="s">
        <v>405</v>
      </c>
      <c r="H333" s="217">
        <v>2</v>
      </c>
      <c r="I333" s="218"/>
      <c r="J333" s="219">
        <f>ROUND(I333*H333,2)</f>
        <v>0</v>
      </c>
      <c r="K333" s="215"/>
      <c r="L333" s="220"/>
      <c r="M333" s="221" t="s">
        <v>5</v>
      </c>
      <c r="N333" s="222" t="s">
        <v>51</v>
      </c>
      <c r="O333" s="42"/>
      <c r="P333" s="190">
        <f>O333*H333</f>
        <v>0</v>
      </c>
      <c r="Q333" s="190">
        <v>0</v>
      </c>
      <c r="R333" s="190">
        <f>Q333*H333</f>
        <v>0</v>
      </c>
      <c r="S333" s="190">
        <v>0</v>
      </c>
      <c r="T333" s="191">
        <f>S333*H333</f>
        <v>0</v>
      </c>
      <c r="AR333" s="24" t="s">
        <v>236</v>
      </c>
      <c r="AT333" s="24" t="s">
        <v>292</v>
      </c>
      <c r="AU333" s="24" t="s">
        <v>24</v>
      </c>
      <c r="AY333" s="24" t="s">
        <v>188</v>
      </c>
      <c r="BE333" s="192">
        <f>IF(N333="základní",J333,0)</f>
        <v>0</v>
      </c>
      <c r="BF333" s="192">
        <f>IF(N333="snížená",J333,0)</f>
        <v>0</v>
      </c>
      <c r="BG333" s="192">
        <f>IF(N333="zákl. přenesená",J333,0)</f>
        <v>0</v>
      </c>
      <c r="BH333" s="192">
        <f>IF(N333="sníž. přenesená",J333,0)</f>
        <v>0</v>
      </c>
      <c r="BI333" s="192">
        <f>IF(N333="nulová",J333,0)</f>
        <v>0</v>
      </c>
      <c r="BJ333" s="24" t="s">
        <v>25</v>
      </c>
      <c r="BK333" s="192">
        <f>ROUND(I333*H333,2)</f>
        <v>0</v>
      </c>
      <c r="BL333" s="24" t="s">
        <v>194</v>
      </c>
      <c r="BM333" s="24" t="s">
        <v>1419</v>
      </c>
    </row>
    <row r="334" spans="2:65" s="1" customFormat="1" ht="40.5" x14ac:dyDescent="0.3">
      <c r="B334" s="41"/>
      <c r="D334" s="193" t="s">
        <v>196</v>
      </c>
      <c r="F334" s="194" t="s">
        <v>1413</v>
      </c>
      <c r="I334" s="195"/>
      <c r="L334" s="41"/>
      <c r="M334" s="196"/>
      <c r="N334" s="42"/>
      <c r="O334" s="42"/>
      <c r="P334" s="42"/>
      <c r="Q334" s="42"/>
      <c r="R334" s="42"/>
      <c r="S334" s="42"/>
      <c r="T334" s="70"/>
      <c r="AT334" s="24" t="s">
        <v>196</v>
      </c>
      <c r="AU334" s="24" t="s">
        <v>24</v>
      </c>
    </row>
    <row r="335" spans="2:65" s="1" customFormat="1" ht="16.5" customHeight="1" x14ac:dyDescent="0.3">
      <c r="B335" s="180"/>
      <c r="C335" s="213" t="s">
        <v>420</v>
      </c>
      <c r="D335" s="213" t="s">
        <v>292</v>
      </c>
      <c r="E335" s="214" t="s">
        <v>934</v>
      </c>
      <c r="F335" s="215" t="s">
        <v>935</v>
      </c>
      <c r="G335" s="216" t="s">
        <v>405</v>
      </c>
      <c r="H335" s="217">
        <v>8</v>
      </c>
      <c r="I335" s="218"/>
      <c r="J335" s="219">
        <f>ROUND(I335*H335,2)</f>
        <v>0</v>
      </c>
      <c r="K335" s="215"/>
      <c r="L335" s="220"/>
      <c r="M335" s="221" t="s">
        <v>5</v>
      </c>
      <c r="N335" s="222" t="s">
        <v>51</v>
      </c>
      <c r="O335" s="42"/>
      <c r="P335" s="190">
        <f>O335*H335</f>
        <v>0</v>
      </c>
      <c r="Q335" s="190">
        <v>0</v>
      </c>
      <c r="R335" s="190">
        <f>Q335*H335</f>
        <v>0</v>
      </c>
      <c r="S335" s="190">
        <v>0</v>
      </c>
      <c r="T335" s="191">
        <f>S335*H335</f>
        <v>0</v>
      </c>
      <c r="AR335" s="24" t="s">
        <v>236</v>
      </c>
      <c r="AT335" s="24" t="s">
        <v>292</v>
      </c>
      <c r="AU335" s="24" t="s">
        <v>24</v>
      </c>
      <c r="AY335" s="24" t="s">
        <v>188</v>
      </c>
      <c r="BE335" s="192">
        <f>IF(N335="základní",J335,0)</f>
        <v>0</v>
      </c>
      <c r="BF335" s="192">
        <f>IF(N335="snížená",J335,0)</f>
        <v>0</v>
      </c>
      <c r="BG335" s="192">
        <f>IF(N335="zákl. přenesená",J335,0)</f>
        <v>0</v>
      </c>
      <c r="BH335" s="192">
        <f>IF(N335="sníž. přenesená",J335,0)</f>
        <v>0</v>
      </c>
      <c r="BI335" s="192">
        <f>IF(N335="nulová",J335,0)</f>
        <v>0</v>
      </c>
      <c r="BJ335" s="24" t="s">
        <v>25</v>
      </c>
      <c r="BK335" s="192">
        <f>ROUND(I335*H335,2)</f>
        <v>0</v>
      </c>
      <c r="BL335" s="24" t="s">
        <v>194</v>
      </c>
      <c r="BM335" s="24" t="s">
        <v>1420</v>
      </c>
    </row>
    <row r="336" spans="2:65" s="1" customFormat="1" ht="40.5" x14ac:dyDescent="0.3">
      <c r="B336" s="41"/>
      <c r="D336" s="193" t="s">
        <v>196</v>
      </c>
      <c r="F336" s="194" t="s">
        <v>1413</v>
      </c>
      <c r="I336" s="195"/>
      <c r="L336" s="41"/>
      <c r="M336" s="196"/>
      <c r="N336" s="42"/>
      <c r="O336" s="42"/>
      <c r="P336" s="42"/>
      <c r="Q336" s="42"/>
      <c r="R336" s="42"/>
      <c r="S336" s="42"/>
      <c r="T336" s="70"/>
      <c r="AT336" s="24" t="s">
        <v>196</v>
      </c>
      <c r="AU336" s="24" t="s">
        <v>24</v>
      </c>
    </row>
    <row r="337" spans="2:65" s="1" customFormat="1" ht="16.5" customHeight="1" x14ac:dyDescent="0.3">
      <c r="B337" s="180"/>
      <c r="C337" s="213" t="s">
        <v>424</v>
      </c>
      <c r="D337" s="213" t="s">
        <v>292</v>
      </c>
      <c r="E337" s="214" t="s">
        <v>937</v>
      </c>
      <c r="F337" s="215" t="s">
        <v>938</v>
      </c>
      <c r="G337" s="216" t="s">
        <v>405</v>
      </c>
      <c r="H337" s="217">
        <v>2</v>
      </c>
      <c r="I337" s="218"/>
      <c r="J337" s="219">
        <f>ROUND(I337*H337,2)</f>
        <v>0</v>
      </c>
      <c r="K337" s="215"/>
      <c r="L337" s="220"/>
      <c r="M337" s="221" t="s">
        <v>5</v>
      </c>
      <c r="N337" s="222" t="s">
        <v>51</v>
      </c>
      <c r="O337" s="42"/>
      <c r="P337" s="190">
        <f>O337*H337</f>
        <v>0</v>
      </c>
      <c r="Q337" s="190">
        <v>0</v>
      </c>
      <c r="R337" s="190">
        <f>Q337*H337</f>
        <v>0</v>
      </c>
      <c r="S337" s="190">
        <v>0</v>
      </c>
      <c r="T337" s="191">
        <f>S337*H337</f>
        <v>0</v>
      </c>
      <c r="AR337" s="24" t="s">
        <v>236</v>
      </c>
      <c r="AT337" s="24" t="s">
        <v>292</v>
      </c>
      <c r="AU337" s="24" t="s">
        <v>24</v>
      </c>
      <c r="AY337" s="24" t="s">
        <v>188</v>
      </c>
      <c r="BE337" s="192">
        <f>IF(N337="základní",J337,0)</f>
        <v>0</v>
      </c>
      <c r="BF337" s="192">
        <f>IF(N337="snížená",J337,0)</f>
        <v>0</v>
      </c>
      <c r="BG337" s="192">
        <f>IF(N337="zákl. přenesená",J337,0)</f>
        <v>0</v>
      </c>
      <c r="BH337" s="192">
        <f>IF(N337="sníž. přenesená",J337,0)</f>
        <v>0</v>
      </c>
      <c r="BI337" s="192">
        <f>IF(N337="nulová",J337,0)</f>
        <v>0</v>
      </c>
      <c r="BJ337" s="24" t="s">
        <v>25</v>
      </c>
      <c r="BK337" s="192">
        <f>ROUND(I337*H337,2)</f>
        <v>0</v>
      </c>
      <c r="BL337" s="24" t="s">
        <v>194</v>
      </c>
      <c r="BM337" s="24" t="s">
        <v>1421</v>
      </c>
    </row>
    <row r="338" spans="2:65" s="1" customFormat="1" ht="40.5" x14ac:dyDescent="0.3">
      <c r="B338" s="41"/>
      <c r="D338" s="193" t="s">
        <v>196</v>
      </c>
      <c r="F338" s="194" t="s">
        <v>1413</v>
      </c>
      <c r="I338" s="195"/>
      <c r="L338" s="41"/>
      <c r="M338" s="196"/>
      <c r="N338" s="42"/>
      <c r="O338" s="42"/>
      <c r="P338" s="42"/>
      <c r="Q338" s="42"/>
      <c r="R338" s="42"/>
      <c r="S338" s="42"/>
      <c r="T338" s="70"/>
      <c r="AT338" s="24" t="s">
        <v>196</v>
      </c>
      <c r="AU338" s="24" t="s">
        <v>24</v>
      </c>
    </row>
    <row r="339" spans="2:65" s="1" customFormat="1" ht="16.5" customHeight="1" x14ac:dyDescent="0.3">
      <c r="B339" s="180"/>
      <c r="C339" s="213" t="s">
        <v>428</v>
      </c>
      <c r="D339" s="213" t="s">
        <v>292</v>
      </c>
      <c r="E339" s="214" t="s">
        <v>940</v>
      </c>
      <c r="F339" s="215" t="s">
        <v>941</v>
      </c>
      <c r="G339" s="216" t="s">
        <v>405</v>
      </c>
      <c r="H339" s="217">
        <v>5</v>
      </c>
      <c r="I339" s="218"/>
      <c r="J339" s="219">
        <f>ROUND(I339*H339,2)</f>
        <v>0</v>
      </c>
      <c r="K339" s="215"/>
      <c r="L339" s="220"/>
      <c r="M339" s="221" t="s">
        <v>5</v>
      </c>
      <c r="N339" s="222" t="s">
        <v>51</v>
      </c>
      <c r="O339" s="42"/>
      <c r="P339" s="190">
        <f>O339*H339</f>
        <v>0</v>
      </c>
      <c r="Q339" s="190">
        <v>0</v>
      </c>
      <c r="R339" s="190">
        <f>Q339*H339</f>
        <v>0</v>
      </c>
      <c r="S339" s="190">
        <v>0</v>
      </c>
      <c r="T339" s="191">
        <f>S339*H339</f>
        <v>0</v>
      </c>
      <c r="AR339" s="24" t="s">
        <v>236</v>
      </c>
      <c r="AT339" s="24" t="s">
        <v>292</v>
      </c>
      <c r="AU339" s="24" t="s">
        <v>24</v>
      </c>
      <c r="AY339" s="24" t="s">
        <v>188</v>
      </c>
      <c r="BE339" s="192">
        <f>IF(N339="základní",J339,0)</f>
        <v>0</v>
      </c>
      <c r="BF339" s="192">
        <f>IF(N339="snížená",J339,0)</f>
        <v>0</v>
      </c>
      <c r="BG339" s="192">
        <f>IF(N339="zákl. přenesená",J339,0)</f>
        <v>0</v>
      </c>
      <c r="BH339" s="192">
        <f>IF(N339="sníž. přenesená",J339,0)</f>
        <v>0</v>
      </c>
      <c r="BI339" s="192">
        <f>IF(N339="nulová",J339,0)</f>
        <v>0</v>
      </c>
      <c r="BJ339" s="24" t="s">
        <v>25</v>
      </c>
      <c r="BK339" s="192">
        <f>ROUND(I339*H339,2)</f>
        <v>0</v>
      </c>
      <c r="BL339" s="24" t="s">
        <v>194</v>
      </c>
      <c r="BM339" s="24" t="s">
        <v>1422</v>
      </c>
    </row>
    <row r="340" spans="2:65" s="1" customFormat="1" ht="40.5" x14ac:dyDescent="0.3">
      <c r="B340" s="41"/>
      <c r="D340" s="193" t="s">
        <v>196</v>
      </c>
      <c r="F340" s="194" t="s">
        <v>1413</v>
      </c>
      <c r="I340" s="195"/>
      <c r="L340" s="41"/>
      <c r="M340" s="196"/>
      <c r="N340" s="42"/>
      <c r="O340" s="42"/>
      <c r="P340" s="42"/>
      <c r="Q340" s="42"/>
      <c r="R340" s="42"/>
      <c r="S340" s="42"/>
      <c r="T340" s="70"/>
      <c r="AT340" s="24" t="s">
        <v>196</v>
      </c>
      <c r="AU340" s="24" t="s">
        <v>24</v>
      </c>
    </row>
    <row r="341" spans="2:65" s="1" customFormat="1" ht="16.5" customHeight="1" x14ac:dyDescent="0.3">
      <c r="B341" s="180"/>
      <c r="C341" s="213" t="s">
        <v>432</v>
      </c>
      <c r="D341" s="213" t="s">
        <v>292</v>
      </c>
      <c r="E341" s="214" t="s">
        <v>1423</v>
      </c>
      <c r="F341" s="215" t="s">
        <v>1424</v>
      </c>
      <c r="G341" s="216" t="s">
        <v>405</v>
      </c>
      <c r="H341" s="217">
        <v>1</v>
      </c>
      <c r="I341" s="218"/>
      <c r="J341" s="219">
        <f>ROUND(I341*H341,2)</f>
        <v>0</v>
      </c>
      <c r="K341" s="215"/>
      <c r="L341" s="220"/>
      <c r="M341" s="221" t="s">
        <v>5</v>
      </c>
      <c r="N341" s="222" t="s">
        <v>51</v>
      </c>
      <c r="O341" s="42"/>
      <c r="P341" s="190">
        <f>O341*H341</f>
        <v>0</v>
      </c>
      <c r="Q341" s="190">
        <v>0</v>
      </c>
      <c r="R341" s="190">
        <f>Q341*H341</f>
        <v>0</v>
      </c>
      <c r="S341" s="190">
        <v>0</v>
      </c>
      <c r="T341" s="191">
        <f>S341*H341</f>
        <v>0</v>
      </c>
      <c r="AR341" s="24" t="s">
        <v>236</v>
      </c>
      <c r="AT341" s="24" t="s">
        <v>292</v>
      </c>
      <c r="AU341" s="24" t="s">
        <v>24</v>
      </c>
      <c r="AY341" s="24" t="s">
        <v>188</v>
      </c>
      <c r="BE341" s="192">
        <f>IF(N341="základní",J341,0)</f>
        <v>0</v>
      </c>
      <c r="BF341" s="192">
        <f>IF(N341="snížená",J341,0)</f>
        <v>0</v>
      </c>
      <c r="BG341" s="192">
        <f>IF(N341="zákl. přenesená",J341,0)</f>
        <v>0</v>
      </c>
      <c r="BH341" s="192">
        <f>IF(N341="sníž. přenesená",J341,0)</f>
        <v>0</v>
      </c>
      <c r="BI341" s="192">
        <f>IF(N341="nulová",J341,0)</f>
        <v>0</v>
      </c>
      <c r="BJ341" s="24" t="s">
        <v>25</v>
      </c>
      <c r="BK341" s="192">
        <f>ROUND(I341*H341,2)</f>
        <v>0</v>
      </c>
      <c r="BL341" s="24" t="s">
        <v>194</v>
      </c>
      <c r="BM341" s="24" t="s">
        <v>1425</v>
      </c>
    </row>
    <row r="342" spans="2:65" s="1" customFormat="1" ht="27" x14ac:dyDescent="0.3">
      <c r="B342" s="41"/>
      <c r="D342" s="193" t="s">
        <v>196</v>
      </c>
      <c r="F342" s="194" t="s">
        <v>1036</v>
      </c>
      <c r="I342" s="195"/>
      <c r="L342" s="41"/>
      <c r="M342" s="196"/>
      <c r="N342" s="42"/>
      <c r="O342" s="42"/>
      <c r="P342" s="42"/>
      <c r="Q342" s="42"/>
      <c r="R342" s="42"/>
      <c r="S342" s="42"/>
      <c r="T342" s="70"/>
      <c r="AT342" s="24" t="s">
        <v>196</v>
      </c>
      <c r="AU342" s="24" t="s">
        <v>24</v>
      </c>
    </row>
    <row r="343" spans="2:65" s="1" customFormat="1" ht="16.5" customHeight="1" x14ac:dyDescent="0.3">
      <c r="B343" s="180"/>
      <c r="C343" s="181" t="s">
        <v>436</v>
      </c>
      <c r="D343" s="181" t="s">
        <v>190</v>
      </c>
      <c r="E343" s="182" t="s">
        <v>1063</v>
      </c>
      <c r="F343" s="183" t="s">
        <v>1064</v>
      </c>
      <c r="G343" s="184" t="s">
        <v>405</v>
      </c>
      <c r="H343" s="185">
        <v>7</v>
      </c>
      <c r="I343" s="186"/>
      <c r="J343" s="187">
        <f>ROUND(I343*H343,2)</f>
        <v>0</v>
      </c>
      <c r="K343" s="183"/>
      <c r="L343" s="41"/>
      <c r="M343" s="188" t="s">
        <v>5</v>
      </c>
      <c r="N343" s="189" t="s">
        <v>51</v>
      </c>
      <c r="O343" s="42"/>
      <c r="P343" s="190">
        <f>O343*H343</f>
        <v>0</v>
      </c>
      <c r="Q343" s="190">
        <v>0</v>
      </c>
      <c r="R343" s="190">
        <f>Q343*H343</f>
        <v>0</v>
      </c>
      <c r="S343" s="190">
        <v>0</v>
      </c>
      <c r="T343" s="191">
        <f>S343*H343</f>
        <v>0</v>
      </c>
      <c r="AR343" s="24" t="s">
        <v>194</v>
      </c>
      <c r="AT343" s="24" t="s">
        <v>190</v>
      </c>
      <c r="AU343" s="24" t="s">
        <v>24</v>
      </c>
      <c r="AY343" s="24" t="s">
        <v>188</v>
      </c>
      <c r="BE343" s="192">
        <f>IF(N343="základní",J343,0)</f>
        <v>0</v>
      </c>
      <c r="BF343" s="192">
        <f>IF(N343="snížená",J343,0)</f>
        <v>0</v>
      </c>
      <c r="BG343" s="192">
        <f>IF(N343="zákl. přenesená",J343,0)</f>
        <v>0</v>
      </c>
      <c r="BH343" s="192">
        <f>IF(N343="sníž. přenesená",J343,0)</f>
        <v>0</v>
      </c>
      <c r="BI343" s="192">
        <f>IF(N343="nulová",J343,0)</f>
        <v>0</v>
      </c>
      <c r="BJ343" s="24" t="s">
        <v>25</v>
      </c>
      <c r="BK343" s="192">
        <f>ROUND(I343*H343,2)</f>
        <v>0</v>
      </c>
      <c r="BL343" s="24" t="s">
        <v>194</v>
      </c>
      <c r="BM343" s="24" t="s">
        <v>1426</v>
      </c>
    </row>
    <row r="344" spans="2:65" s="1" customFormat="1" ht="27" x14ac:dyDescent="0.3">
      <c r="B344" s="41"/>
      <c r="D344" s="193" t="s">
        <v>196</v>
      </c>
      <c r="F344" s="194" t="s">
        <v>1036</v>
      </c>
      <c r="I344" s="195"/>
      <c r="L344" s="41"/>
      <c r="M344" s="196"/>
      <c r="N344" s="42"/>
      <c r="O344" s="42"/>
      <c r="P344" s="42"/>
      <c r="Q344" s="42"/>
      <c r="R344" s="42"/>
      <c r="S344" s="42"/>
      <c r="T344" s="70"/>
      <c r="AT344" s="24" t="s">
        <v>196</v>
      </c>
      <c r="AU344" s="24" t="s">
        <v>24</v>
      </c>
    </row>
    <row r="345" spans="2:65" s="1" customFormat="1" ht="16.5" customHeight="1" x14ac:dyDescent="0.3">
      <c r="B345" s="180"/>
      <c r="C345" s="213" t="s">
        <v>440</v>
      </c>
      <c r="D345" s="213" t="s">
        <v>292</v>
      </c>
      <c r="E345" s="214" t="s">
        <v>1069</v>
      </c>
      <c r="F345" s="215" t="s">
        <v>1070</v>
      </c>
      <c r="G345" s="216" t="s">
        <v>405</v>
      </c>
      <c r="H345" s="217">
        <v>7</v>
      </c>
      <c r="I345" s="218"/>
      <c r="J345" s="219">
        <f>ROUND(I345*H345,2)</f>
        <v>0</v>
      </c>
      <c r="K345" s="215"/>
      <c r="L345" s="220"/>
      <c r="M345" s="221" t="s">
        <v>5</v>
      </c>
      <c r="N345" s="222" t="s">
        <v>51</v>
      </c>
      <c r="O345" s="42"/>
      <c r="P345" s="190">
        <f>O345*H345</f>
        <v>0</v>
      </c>
      <c r="Q345" s="190">
        <v>0</v>
      </c>
      <c r="R345" s="190">
        <f>Q345*H345</f>
        <v>0</v>
      </c>
      <c r="S345" s="190">
        <v>0</v>
      </c>
      <c r="T345" s="191">
        <f>S345*H345</f>
        <v>0</v>
      </c>
      <c r="AR345" s="24" t="s">
        <v>236</v>
      </c>
      <c r="AT345" s="24" t="s">
        <v>292</v>
      </c>
      <c r="AU345" s="24" t="s">
        <v>24</v>
      </c>
      <c r="AY345" s="24" t="s">
        <v>188</v>
      </c>
      <c r="BE345" s="192">
        <f>IF(N345="základní",J345,0)</f>
        <v>0</v>
      </c>
      <c r="BF345" s="192">
        <f>IF(N345="snížená",J345,0)</f>
        <v>0</v>
      </c>
      <c r="BG345" s="192">
        <f>IF(N345="zákl. přenesená",J345,0)</f>
        <v>0</v>
      </c>
      <c r="BH345" s="192">
        <f>IF(N345="sníž. přenesená",J345,0)</f>
        <v>0</v>
      </c>
      <c r="BI345" s="192">
        <f>IF(N345="nulová",J345,0)</f>
        <v>0</v>
      </c>
      <c r="BJ345" s="24" t="s">
        <v>25</v>
      </c>
      <c r="BK345" s="192">
        <f>ROUND(I345*H345,2)</f>
        <v>0</v>
      </c>
      <c r="BL345" s="24" t="s">
        <v>194</v>
      </c>
      <c r="BM345" s="24" t="s">
        <v>1427</v>
      </c>
    </row>
    <row r="346" spans="2:65" s="1" customFormat="1" ht="27" x14ac:dyDescent="0.3">
      <c r="B346" s="41"/>
      <c r="D346" s="193" t="s">
        <v>196</v>
      </c>
      <c r="F346" s="194" t="s">
        <v>1036</v>
      </c>
      <c r="I346" s="195"/>
      <c r="L346" s="41"/>
      <c r="M346" s="196"/>
      <c r="N346" s="42"/>
      <c r="O346" s="42"/>
      <c r="P346" s="42"/>
      <c r="Q346" s="42"/>
      <c r="R346" s="42"/>
      <c r="S346" s="42"/>
      <c r="T346" s="70"/>
      <c r="AT346" s="24" t="s">
        <v>196</v>
      </c>
      <c r="AU346" s="24" t="s">
        <v>24</v>
      </c>
    </row>
    <row r="347" spans="2:65" s="1" customFormat="1" ht="16.5" customHeight="1" x14ac:dyDescent="0.3">
      <c r="B347" s="180"/>
      <c r="C347" s="213" t="s">
        <v>445</v>
      </c>
      <c r="D347" s="213" t="s">
        <v>292</v>
      </c>
      <c r="E347" s="214" t="s">
        <v>1078</v>
      </c>
      <c r="F347" s="215" t="s">
        <v>1079</v>
      </c>
      <c r="G347" s="216" t="s">
        <v>405</v>
      </c>
      <c r="H347" s="217">
        <v>7</v>
      </c>
      <c r="I347" s="218"/>
      <c r="J347" s="219">
        <f>ROUND(I347*H347,2)</f>
        <v>0</v>
      </c>
      <c r="K347" s="215"/>
      <c r="L347" s="220"/>
      <c r="M347" s="221" t="s">
        <v>5</v>
      </c>
      <c r="N347" s="222" t="s">
        <v>51</v>
      </c>
      <c r="O347" s="42"/>
      <c r="P347" s="190">
        <f>O347*H347</f>
        <v>0</v>
      </c>
      <c r="Q347" s="190">
        <v>0</v>
      </c>
      <c r="R347" s="190">
        <f>Q347*H347</f>
        <v>0</v>
      </c>
      <c r="S347" s="190">
        <v>0</v>
      </c>
      <c r="T347" s="191">
        <f>S347*H347</f>
        <v>0</v>
      </c>
      <c r="AR347" s="24" t="s">
        <v>236</v>
      </c>
      <c r="AT347" s="24" t="s">
        <v>292</v>
      </c>
      <c r="AU347" s="24" t="s">
        <v>24</v>
      </c>
      <c r="AY347" s="24" t="s">
        <v>188</v>
      </c>
      <c r="BE347" s="192">
        <f>IF(N347="základní",J347,0)</f>
        <v>0</v>
      </c>
      <c r="BF347" s="192">
        <f>IF(N347="snížená",J347,0)</f>
        <v>0</v>
      </c>
      <c r="BG347" s="192">
        <f>IF(N347="zákl. přenesená",J347,0)</f>
        <v>0</v>
      </c>
      <c r="BH347" s="192">
        <f>IF(N347="sníž. přenesená",J347,0)</f>
        <v>0</v>
      </c>
      <c r="BI347" s="192">
        <f>IF(N347="nulová",J347,0)</f>
        <v>0</v>
      </c>
      <c r="BJ347" s="24" t="s">
        <v>25</v>
      </c>
      <c r="BK347" s="192">
        <f>ROUND(I347*H347,2)</f>
        <v>0</v>
      </c>
      <c r="BL347" s="24" t="s">
        <v>194</v>
      </c>
      <c r="BM347" s="24" t="s">
        <v>1428</v>
      </c>
    </row>
    <row r="348" spans="2:65" s="1" customFormat="1" ht="27" x14ac:dyDescent="0.3">
      <c r="B348" s="41"/>
      <c r="D348" s="193" t="s">
        <v>196</v>
      </c>
      <c r="F348" s="194" t="s">
        <v>1036</v>
      </c>
      <c r="I348" s="195"/>
      <c r="L348" s="41"/>
      <c r="M348" s="196"/>
      <c r="N348" s="42"/>
      <c r="O348" s="42"/>
      <c r="P348" s="42"/>
      <c r="Q348" s="42"/>
      <c r="R348" s="42"/>
      <c r="S348" s="42"/>
      <c r="T348" s="70"/>
      <c r="AT348" s="24" t="s">
        <v>196</v>
      </c>
      <c r="AU348" s="24" t="s">
        <v>24</v>
      </c>
    </row>
    <row r="349" spans="2:65" s="1" customFormat="1" ht="16.5" customHeight="1" x14ac:dyDescent="0.3">
      <c r="B349" s="180"/>
      <c r="C349" s="213" t="s">
        <v>449</v>
      </c>
      <c r="D349" s="213" t="s">
        <v>292</v>
      </c>
      <c r="E349" s="214" t="s">
        <v>1081</v>
      </c>
      <c r="F349" s="215" t="s">
        <v>1082</v>
      </c>
      <c r="G349" s="216" t="s">
        <v>405</v>
      </c>
      <c r="H349" s="217">
        <v>2</v>
      </c>
      <c r="I349" s="218"/>
      <c r="J349" s="219">
        <f>ROUND(I349*H349,2)</f>
        <v>0</v>
      </c>
      <c r="K349" s="215"/>
      <c r="L349" s="220"/>
      <c r="M349" s="221" t="s">
        <v>5</v>
      </c>
      <c r="N349" s="222" t="s">
        <v>51</v>
      </c>
      <c r="O349" s="42"/>
      <c r="P349" s="190">
        <f>O349*H349</f>
        <v>0</v>
      </c>
      <c r="Q349" s="190">
        <v>0</v>
      </c>
      <c r="R349" s="190">
        <f>Q349*H349</f>
        <v>0</v>
      </c>
      <c r="S349" s="190">
        <v>0</v>
      </c>
      <c r="T349" s="191">
        <f>S349*H349</f>
        <v>0</v>
      </c>
      <c r="AR349" s="24" t="s">
        <v>236</v>
      </c>
      <c r="AT349" s="24" t="s">
        <v>292</v>
      </c>
      <c r="AU349" s="24" t="s">
        <v>24</v>
      </c>
      <c r="AY349" s="24" t="s">
        <v>188</v>
      </c>
      <c r="BE349" s="192">
        <f>IF(N349="základní",J349,0)</f>
        <v>0</v>
      </c>
      <c r="BF349" s="192">
        <f>IF(N349="snížená",J349,0)</f>
        <v>0</v>
      </c>
      <c r="BG349" s="192">
        <f>IF(N349="zákl. přenesená",J349,0)</f>
        <v>0</v>
      </c>
      <c r="BH349" s="192">
        <f>IF(N349="sníž. přenesená",J349,0)</f>
        <v>0</v>
      </c>
      <c r="BI349" s="192">
        <f>IF(N349="nulová",J349,0)</f>
        <v>0</v>
      </c>
      <c r="BJ349" s="24" t="s">
        <v>25</v>
      </c>
      <c r="BK349" s="192">
        <f>ROUND(I349*H349,2)</f>
        <v>0</v>
      </c>
      <c r="BL349" s="24" t="s">
        <v>194</v>
      </c>
      <c r="BM349" s="24" t="s">
        <v>1429</v>
      </c>
    </row>
    <row r="350" spans="2:65" s="1" customFormat="1" ht="27" x14ac:dyDescent="0.3">
      <c r="B350" s="41"/>
      <c r="D350" s="193" t="s">
        <v>196</v>
      </c>
      <c r="F350" s="194" t="s">
        <v>1036</v>
      </c>
      <c r="I350" s="195"/>
      <c r="L350" s="41"/>
      <c r="M350" s="196"/>
      <c r="N350" s="42"/>
      <c r="O350" s="42"/>
      <c r="P350" s="42"/>
      <c r="Q350" s="42"/>
      <c r="R350" s="42"/>
      <c r="S350" s="42"/>
      <c r="T350" s="70"/>
      <c r="AT350" s="24" t="s">
        <v>196</v>
      </c>
      <c r="AU350" s="24" t="s">
        <v>24</v>
      </c>
    </row>
    <row r="351" spans="2:65" s="1" customFormat="1" ht="16.5" customHeight="1" x14ac:dyDescent="0.3">
      <c r="B351" s="180"/>
      <c r="C351" s="213" t="s">
        <v>454</v>
      </c>
      <c r="D351" s="213" t="s">
        <v>292</v>
      </c>
      <c r="E351" s="214" t="s">
        <v>1430</v>
      </c>
      <c r="F351" s="215" t="s">
        <v>1431</v>
      </c>
      <c r="G351" s="216" t="s">
        <v>405</v>
      </c>
      <c r="H351" s="217">
        <v>1</v>
      </c>
      <c r="I351" s="218"/>
      <c r="J351" s="219">
        <f>ROUND(I351*H351,2)</f>
        <v>0</v>
      </c>
      <c r="K351" s="215"/>
      <c r="L351" s="220"/>
      <c r="M351" s="221" t="s">
        <v>5</v>
      </c>
      <c r="N351" s="222" t="s">
        <v>51</v>
      </c>
      <c r="O351" s="42"/>
      <c r="P351" s="190">
        <f>O351*H351</f>
        <v>0</v>
      </c>
      <c r="Q351" s="190">
        <v>0</v>
      </c>
      <c r="R351" s="190">
        <f>Q351*H351</f>
        <v>0</v>
      </c>
      <c r="S351" s="190">
        <v>0</v>
      </c>
      <c r="T351" s="191">
        <f>S351*H351</f>
        <v>0</v>
      </c>
      <c r="AR351" s="24" t="s">
        <v>236</v>
      </c>
      <c r="AT351" s="24" t="s">
        <v>292</v>
      </c>
      <c r="AU351" s="24" t="s">
        <v>24</v>
      </c>
      <c r="AY351" s="24" t="s">
        <v>188</v>
      </c>
      <c r="BE351" s="192">
        <f>IF(N351="základní",J351,0)</f>
        <v>0</v>
      </c>
      <c r="BF351" s="192">
        <f>IF(N351="snížená",J351,0)</f>
        <v>0</v>
      </c>
      <c r="BG351" s="192">
        <f>IF(N351="zákl. přenesená",J351,0)</f>
        <v>0</v>
      </c>
      <c r="BH351" s="192">
        <f>IF(N351="sníž. přenesená",J351,0)</f>
        <v>0</v>
      </c>
      <c r="BI351" s="192">
        <f>IF(N351="nulová",J351,0)</f>
        <v>0</v>
      </c>
      <c r="BJ351" s="24" t="s">
        <v>25</v>
      </c>
      <c r="BK351" s="192">
        <f>ROUND(I351*H351,2)</f>
        <v>0</v>
      </c>
      <c r="BL351" s="24" t="s">
        <v>194</v>
      </c>
      <c r="BM351" s="24" t="s">
        <v>1432</v>
      </c>
    </row>
    <row r="352" spans="2:65" s="1" customFormat="1" ht="27" x14ac:dyDescent="0.3">
      <c r="B352" s="41"/>
      <c r="D352" s="193" t="s">
        <v>196</v>
      </c>
      <c r="F352" s="194" t="s">
        <v>1036</v>
      </c>
      <c r="I352" s="195"/>
      <c r="L352" s="41"/>
      <c r="M352" s="196"/>
      <c r="N352" s="42"/>
      <c r="O352" s="42"/>
      <c r="P352" s="42"/>
      <c r="Q352" s="42"/>
      <c r="R352" s="42"/>
      <c r="S352" s="42"/>
      <c r="T352" s="70"/>
      <c r="AT352" s="24" t="s">
        <v>196</v>
      </c>
      <c r="AU352" s="24" t="s">
        <v>24</v>
      </c>
    </row>
    <row r="353" spans="2:65" s="1" customFormat="1" ht="16.5" customHeight="1" x14ac:dyDescent="0.3">
      <c r="B353" s="180"/>
      <c r="C353" s="181" t="s">
        <v>458</v>
      </c>
      <c r="D353" s="181" t="s">
        <v>190</v>
      </c>
      <c r="E353" s="182" t="s">
        <v>441</v>
      </c>
      <c r="F353" s="183" t="s">
        <v>944</v>
      </c>
      <c r="G353" s="184" t="s">
        <v>405</v>
      </c>
      <c r="H353" s="185">
        <v>17</v>
      </c>
      <c r="I353" s="186"/>
      <c r="J353" s="187">
        <f>ROUND(I353*H353,2)</f>
        <v>0</v>
      </c>
      <c r="K353" s="183"/>
      <c r="L353" s="41"/>
      <c r="M353" s="188" t="s">
        <v>5</v>
      </c>
      <c r="N353" s="189" t="s">
        <v>51</v>
      </c>
      <c r="O353" s="42"/>
      <c r="P353" s="190">
        <f>O353*H353</f>
        <v>0</v>
      </c>
      <c r="Q353" s="190">
        <v>7.0200000000000002E-3</v>
      </c>
      <c r="R353" s="190">
        <f>Q353*H353</f>
        <v>0.11934</v>
      </c>
      <c r="S353" s="190">
        <v>0</v>
      </c>
      <c r="T353" s="191">
        <f>S353*H353</f>
        <v>0</v>
      </c>
      <c r="AR353" s="24" t="s">
        <v>194</v>
      </c>
      <c r="AT353" s="24" t="s">
        <v>190</v>
      </c>
      <c r="AU353" s="24" t="s">
        <v>24</v>
      </c>
      <c r="AY353" s="24" t="s">
        <v>188</v>
      </c>
      <c r="BE353" s="192">
        <f>IF(N353="základní",J353,0)</f>
        <v>0</v>
      </c>
      <c r="BF353" s="192">
        <f>IF(N353="snížená",J353,0)</f>
        <v>0</v>
      </c>
      <c r="BG353" s="192">
        <f>IF(N353="zákl. přenesená",J353,0)</f>
        <v>0</v>
      </c>
      <c r="BH353" s="192">
        <f>IF(N353="sníž. přenesená",J353,0)</f>
        <v>0</v>
      </c>
      <c r="BI353" s="192">
        <f>IF(N353="nulová",J353,0)</f>
        <v>0</v>
      </c>
      <c r="BJ353" s="24" t="s">
        <v>25</v>
      </c>
      <c r="BK353" s="192">
        <f>ROUND(I353*H353,2)</f>
        <v>0</v>
      </c>
      <c r="BL353" s="24" t="s">
        <v>194</v>
      </c>
      <c r="BM353" s="24" t="s">
        <v>1433</v>
      </c>
    </row>
    <row r="354" spans="2:65" s="1" customFormat="1" ht="40.5" x14ac:dyDescent="0.3">
      <c r="B354" s="41"/>
      <c r="D354" s="193" t="s">
        <v>196</v>
      </c>
      <c r="F354" s="194" t="s">
        <v>1413</v>
      </c>
      <c r="I354" s="195"/>
      <c r="L354" s="41"/>
      <c r="M354" s="196"/>
      <c r="N354" s="42"/>
      <c r="O354" s="42"/>
      <c r="P354" s="42"/>
      <c r="Q354" s="42"/>
      <c r="R354" s="42"/>
      <c r="S354" s="42"/>
      <c r="T354" s="70"/>
      <c r="AT354" s="24" t="s">
        <v>196</v>
      </c>
      <c r="AU354" s="24" t="s">
        <v>24</v>
      </c>
    </row>
    <row r="355" spans="2:65" s="1" customFormat="1" ht="16.5" customHeight="1" x14ac:dyDescent="0.3">
      <c r="B355" s="180"/>
      <c r="C355" s="213" t="s">
        <v>463</v>
      </c>
      <c r="D355" s="213" t="s">
        <v>292</v>
      </c>
      <c r="E355" s="214" t="s">
        <v>946</v>
      </c>
      <c r="F355" s="215" t="s">
        <v>947</v>
      </c>
      <c r="G355" s="216" t="s">
        <v>405</v>
      </c>
      <c r="H355" s="217">
        <v>5</v>
      </c>
      <c r="I355" s="218"/>
      <c r="J355" s="219">
        <f>ROUND(I355*H355,2)</f>
        <v>0</v>
      </c>
      <c r="K355" s="215"/>
      <c r="L355" s="220"/>
      <c r="M355" s="221" t="s">
        <v>5</v>
      </c>
      <c r="N355" s="222" t="s">
        <v>51</v>
      </c>
      <c r="O355" s="42"/>
      <c r="P355" s="190">
        <f>O355*H355</f>
        <v>0</v>
      </c>
      <c r="Q355" s="190">
        <v>0.08</v>
      </c>
      <c r="R355" s="190">
        <f>Q355*H355</f>
        <v>0.4</v>
      </c>
      <c r="S355" s="190">
        <v>0</v>
      </c>
      <c r="T355" s="191">
        <f>S355*H355</f>
        <v>0</v>
      </c>
      <c r="AR355" s="24" t="s">
        <v>236</v>
      </c>
      <c r="AT355" s="24" t="s">
        <v>292</v>
      </c>
      <c r="AU355" s="24" t="s">
        <v>24</v>
      </c>
      <c r="AY355" s="24" t="s">
        <v>188</v>
      </c>
      <c r="BE355" s="192">
        <f>IF(N355="základní",J355,0)</f>
        <v>0</v>
      </c>
      <c r="BF355" s="192">
        <f>IF(N355="snížená",J355,0)</f>
        <v>0</v>
      </c>
      <c r="BG355" s="192">
        <f>IF(N355="zákl. přenesená",J355,0)</f>
        <v>0</v>
      </c>
      <c r="BH355" s="192">
        <f>IF(N355="sníž. přenesená",J355,0)</f>
        <v>0</v>
      </c>
      <c r="BI355" s="192">
        <f>IF(N355="nulová",J355,0)</f>
        <v>0</v>
      </c>
      <c r="BJ355" s="24" t="s">
        <v>25</v>
      </c>
      <c r="BK355" s="192">
        <f>ROUND(I355*H355,2)</f>
        <v>0</v>
      </c>
      <c r="BL355" s="24" t="s">
        <v>194</v>
      </c>
      <c r="BM355" s="24" t="s">
        <v>1434</v>
      </c>
    </row>
    <row r="356" spans="2:65" s="1" customFormat="1" ht="40.5" x14ac:dyDescent="0.3">
      <c r="B356" s="41"/>
      <c r="D356" s="193" t="s">
        <v>196</v>
      </c>
      <c r="F356" s="194" t="s">
        <v>1413</v>
      </c>
      <c r="I356" s="195"/>
      <c r="L356" s="41"/>
      <c r="M356" s="196"/>
      <c r="N356" s="42"/>
      <c r="O356" s="42"/>
      <c r="P356" s="42"/>
      <c r="Q356" s="42"/>
      <c r="R356" s="42"/>
      <c r="S356" s="42"/>
      <c r="T356" s="70"/>
      <c r="AT356" s="24" t="s">
        <v>196</v>
      </c>
      <c r="AU356" s="24" t="s">
        <v>24</v>
      </c>
    </row>
    <row r="357" spans="2:65" s="1" customFormat="1" ht="16.5" customHeight="1" x14ac:dyDescent="0.3">
      <c r="B357" s="180"/>
      <c r="C357" s="213" t="s">
        <v>468</v>
      </c>
      <c r="D357" s="213" t="s">
        <v>292</v>
      </c>
      <c r="E357" s="214" t="s">
        <v>1090</v>
      </c>
      <c r="F357" s="215" t="s">
        <v>1091</v>
      </c>
      <c r="G357" s="216" t="s">
        <v>405</v>
      </c>
      <c r="H357" s="217">
        <v>5</v>
      </c>
      <c r="I357" s="218"/>
      <c r="J357" s="219">
        <f>ROUND(I357*H357,2)</f>
        <v>0</v>
      </c>
      <c r="K357" s="215"/>
      <c r="L357" s="220"/>
      <c r="M357" s="221" t="s">
        <v>5</v>
      </c>
      <c r="N357" s="222" t="s">
        <v>51</v>
      </c>
      <c r="O357" s="42"/>
      <c r="P357" s="190">
        <f>O357*H357</f>
        <v>0</v>
      </c>
      <c r="Q357" s="190">
        <v>0.08</v>
      </c>
      <c r="R357" s="190">
        <f>Q357*H357</f>
        <v>0.4</v>
      </c>
      <c r="S357" s="190">
        <v>0</v>
      </c>
      <c r="T357" s="191">
        <f>S357*H357</f>
        <v>0</v>
      </c>
      <c r="AR357" s="24" t="s">
        <v>236</v>
      </c>
      <c r="AT357" s="24" t="s">
        <v>292</v>
      </c>
      <c r="AU357" s="24" t="s">
        <v>24</v>
      </c>
      <c r="AY357" s="24" t="s">
        <v>188</v>
      </c>
      <c r="BE357" s="192">
        <f>IF(N357="základní",J357,0)</f>
        <v>0</v>
      </c>
      <c r="BF357" s="192">
        <f>IF(N357="snížená",J357,0)</f>
        <v>0</v>
      </c>
      <c r="BG357" s="192">
        <f>IF(N357="zákl. přenesená",J357,0)</f>
        <v>0</v>
      </c>
      <c r="BH357" s="192">
        <f>IF(N357="sníž. přenesená",J357,0)</f>
        <v>0</v>
      </c>
      <c r="BI357" s="192">
        <f>IF(N357="nulová",J357,0)</f>
        <v>0</v>
      </c>
      <c r="BJ357" s="24" t="s">
        <v>25</v>
      </c>
      <c r="BK357" s="192">
        <f>ROUND(I357*H357,2)</f>
        <v>0</v>
      </c>
      <c r="BL357" s="24" t="s">
        <v>194</v>
      </c>
      <c r="BM357" s="24" t="s">
        <v>1435</v>
      </c>
    </row>
    <row r="358" spans="2:65" s="1" customFormat="1" ht="40.5" x14ac:dyDescent="0.3">
      <c r="B358" s="41"/>
      <c r="D358" s="193" t="s">
        <v>196</v>
      </c>
      <c r="F358" s="194" t="s">
        <v>1413</v>
      </c>
      <c r="I358" s="195"/>
      <c r="L358" s="41"/>
      <c r="M358" s="196"/>
      <c r="N358" s="42"/>
      <c r="O358" s="42"/>
      <c r="P358" s="42"/>
      <c r="Q358" s="42"/>
      <c r="R358" s="42"/>
      <c r="S358" s="42"/>
      <c r="T358" s="70"/>
      <c r="AT358" s="24" t="s">
        <v>196</v>
      </c>
      <c r="AU358" s="24" t="s">
        <v>24</v>
      </c>
    </row>
    <row r="359" spans="2:65" s="1" customFormat="1" ht="16.5" customHeight="1" x14ac:dyDescent="0.3">
      <c r="B359" s="180"/>
      <c r="C359" s="213" t="s">
        <v>473</v>
      </c>
      <c r="D359" s="213" t="s">
        <v>292</v>
      </c>
      <c r="E359" s="214" t="s">
        <v>1436</v>
      </c>
      <c r="F359" s="215" t="s">
        <v>1437</v>
      </c>
      <c r="G359" s="216" t="s">
        <v>405</v>
      </c>
      <c r="H359" s="217">
        <v>2</v>
      </c>
      <c r="I359" s="218"/>
      <c r="J359" s="219">
        <f>ROUND(I359*H359,2)</f>
        <v>0</v>
      </c>
      <c r="K359" s="215"/>
      <c r="L359" s="220"/>
      <c r="M359" s="221" t="s">
        <v>5</v>
      </c>
      <c r="N359" s="222" t="s">
        <v>51</v>
      </c>
      <c r="O359" s="42"/>
      <c r="P359" s="190">
        <f>O359*H359</f>
        <v>0</v>
      </c>
      <c r="Q359" s="190">
        <v>0.08</v>
      </c>
      <c r="R359" s="190">
        <f>Q359*H359</f>
        <v>0.16</v>
      </c>
      <c r="S359" s="190">
        <v>0</v>
      </c>
      <c r="T359" s="191">
        <f>S359*H359</f>
        <v>0</v>
      </c>
      <c r="AR359" s="24" t="s">
        <v>236</v>
      </c>
      <c r="AT359" s="24" t="s">
        <v>292</v>
      </c>
      <c r="AU359" s="24" t="s">
        <v>24</v>
      </c>
      <c r="AY359" s="24" t="s">
        <v>188</v>
      </c>
      <c r="BE359" s="192">
        <f>IF(N359="základní",J359,0)</f>
        <v>0</v>
      </c>
      <c r="BF359" s="192">
        <f>IF(N359="snížená",J359,0)</f>
        <v>0</v>
      </c>
      <c r="BG359" s="192">
        <f>IF(N359="zákl. přenesená",J359,0)</f>
        <v>0</v>
      </c>
      <c r="BH359" s="192">
        <f>IF(N359="sníž. přenesená",J359,0)</f>
        <v>0</v>
      </c>
      <c r="BI359" s="192">
        <f>IF(N359="nulová",J359,0)</f>
        <v>0</v>
      </c>
      <c r="BJ359" s="24" t="s">
        <v>25</v>
      </c>
      <c r="BK359" s="192">
        <f>ROUND(I359*H359,2)</f>
        <v>0</v>
      </c>
      <c r="BL359" s="24" t="s">
        <v>194</v>
      </c>
      <c r="BM359" s="24" t="s">
        <v>1438</v>
      </c>
    </row>
    <row r="360" spans="2:65" s="1" customFormat="1" ht="27" x14ac:dyDescent="0.3">
      <c r="B360" s="41"/>
      <c r="D360" s="193" t="s">
        <v>196</v>
      </c>
      <c r="F360" s="194" t="s">
        <v>1036</v>
      </c>
      <c r="I360" s="195"/>
      <c r="L360" s="41"/>
      <c r="M360" s="196"/>
      <c r="N360" s="42"/>
      <c r="O360" s="42"/>
      <c r="P360" s="42"/>
      <c r="Q360" s="42"/>
      <c r="R360" s="42"/>
      <c r="S360" s="42"/>
      <c r="T360" s="70"/>
      <c r="AT360" s="24" t="s">
        <v>196</v>
      </c>
      <c r="AU360" s="24" t="s">
        <v>24</v>
      </c>
    </row>
    <row r="361" spans="2:65" s="1" customFormat="1" ht="16.5" customHeight="1" x14ac:dyDescent="0.3">
      <c r="B361" s="180"/>
      <c r="C361" s="213" t="s">
        <v>477</v>
      </c>
      <c r="D361" s="213" t="s">
        <v>292</v>
      </c>
      <c r="E361" s="214" t="s">
        <v>1439</v>
      </c>
      <c r="F361" s="215" t="s">
        <v>1440</v>
      </c>
      <c r="G361" s="216" t="s">
        <v>405</v>
      </c>
      <c r="H361" s="217">
        <v>5</v>
      </c>
      <c r="I361" s="218"/>
      <c r="J361" s="219">
        <f>ROUND(I361*H361,2)</f>
        <v>0</v>
      </c>
      <c r="K361" s="215"/>
      <c r="L361" s="220"/>
      <c r="M361" s="221" t="s">
        <v>5</v>
      </c>
      <c r="N361" s="222" t="s">
        <v>51</v>
      </c>
      <c r="O361" s="42"/>
      <c r="P361" s="190">
        <f>O361*H361</f>
        <v>0</v>
      </c>
      <c r="Q361" s="190">
        <v>0.08</v>
      </c>
      <c r="R361" s="190">
        <f>Q361*H361</f>
        <v>0.4</v>
      </c>
      <c r="S361" s="190">
        <v>0</v>
      </c>
      <c r="T361" s="191">
        <f>S361*H361</f>
        <v>0</v>
      </c>
      <c r="AR361" s="24" t="s">
        <v>236</v>
      </c>
      <c r="AT361" s="24" t="s">
        <v>292</v>
      </c>
      <c r="AU361" s="24" t="s">
        <v>24</v>
      </c>
      <c r="AY361" s="24" t="s">
        <v>188</v>
      </c>
      <c r="BE361" s="192">
        <f>IF(N361="základní",J361,0)</f>
        <v>0</v>
      </c>
      <c r="BF361" s="192">
        <f>IF(N361="snížená",J361,0)</f>
        <v>0</v>
      </c>
      <c r="BG361" s="192">
        <f>IF(N361="zákl. přenesená",J361,0)</f>
        <v>0</v>
      </c>
      <c r="BH361" s="192">
        <f>IF(N361="sníž. přenesená",J361,0)</f>
        <v>0</v>
      </c>
      <c r="BI361" s="192">
        <f>IF(N361="nulová",J361,0)</f>
        <v>0</v>
      </c>
      <c r="BJ361" s="24" t="s">
        <v>25</v>
      </c>
      <c r="BK361" s="192">
        <f>ROUND(I361*H361,2)</f>
        <v>0</v>
      </c>
      <c r="BL361" s="24" t="s">
        <v>194</v>
      </c>
      <c r="BM361" s="24" t="s">
        <v>1441</v>
      </c>
    </row>
    <row r="362" spans="2:65" s="1" customFormat="1" ht="40.5" x14ac:dyDescent="0.3">
      <c r="B362" s="41"/>
      <c r="D362" s="193" t="s">
        <v>196</v>
      </c>
      <c r="F362" s="194" t="s">
        <v>1442</v>
      </c>
      <c r="I362" s="195"/>
      <c r="L362" s="41"/>
      <c r="M362" s="196"/>
      <c r="N362" s="42"/>
      <c r="O362" s="42"/>
      <c r="P362" s="42"/>
      <c r="Q362" s="42"/>
      <c r="R362" s="42"/>
      <c r="S362" s="42"/>
      <c r="T362" s="70"/>
      <c r="AT362" s="24" t="s">
        <v>196</v>
      </c>
      <c r="AU362" s="24" t="s">
        <v>24</v>
      </c>
    </row>
    <row r="363" spans="2:65" s="11" customFormat="1" ht="29.85" customHeight="1" x14ac:dyDescent="0.3">
      <c r="B363" s="167"/>
      <c r="D363" s="168" t="s">
        <v>79</v>
      </c>
      <c r="E363" s="178" t="s">
        <v>241</v>
      </c>
      <c r="F363" s="178" t="s">
        <v>462</v>
      </c>
      <c r="I363" s="170"/>
      <c r="J363" s="179">
        <f>BK363</f>
        <v>0</v>
      </c>
      <c r="L363" s="167"/>
      <c r="M363" s="172"/>
      <c r="N363" s="173"/>
      <c r="O363" s="173"/>
      <c r="P363" s="174">
        <f>P364+SUM(P365:P381)</f>
        <v>0</v>
      </c>
      <c r="Q363" s="173"/>
      <c r="R363" s="174">
        <f>R364+SUM(R365:R381)</f>
        <v>0</v>
      </c>
      <c r="S363" s="173"/>
      <c r="T363" s="175">
        <f>T364+SUM(T365:T381)</f>
        <v>0</v>
      </c>
      <c r="AR363" s="168" t="s">
        <v>25</v>
      </c>
      <c r="AT363" s="176" t="s">
        <v>79</v>
      </c>
      <c r="AU363" s="176" t="s">
        <v>25</v>
      </c>
      <c r="AY363" s="168" t="s">
        <v>188</v>
      </c>
      <c r="BK363" s="177">
        <f>BK364+SUM(BK365:BK381)</f>
        <v>0</v>
      </c>
    </row>
    <row r="364" spans="2:65" s="1" customFormat="1" ht="16.5" customHeight="1" x14ac:dyDescent="0.3">
      <c r="B364" s="180"/>
      <c r="C364" s="181" t="s">
        <v>482</v>
      </c>
      <c r="D364" s="181" t="s">
        <v>190</v>
      </c>
      <c r="E364" s="182" t="s">
        <v>1102</v>
      </c>
      <c r="F364" s="183" t="s">
        <v>1103</v>
      </c>
      <c r="G364" s="184" t="s">
        <v>372</v>
      </c>
      <c r="H364" s="185">
        <v>5.5</v>
      </c>
      <c r="I364" s="186"/>
      <c r="J364" s="187">
        <f>ROUND(I364*H364,2)</f>
        <v>0</v>
      </c>
      <c r="K364" s="183"/>
      <c r="L364" s="41"/>
      <c r="M364" s="188" t="s">
        <v>5</v>
      </c>
      <c r="N364" s="189" t="s">
        <v>51</v>
      </c>
      <c r="O364" s="42"/>
      <c r="P364" s="190">
        <f>O364*H364</f>
        <v>0</v>
      </c>
      <c r="Q364" s="190">
        <v>0</v>
      </c>
      <c r="R364" s="190">
        <f>Q364*H364</f>
        <v>0</v>
      </c>
      <c r="S364" s="190">
        <v>0</v>
      </c>
      <c r="T364" s="191">
        <f>S364*H364</f>
        <v>0</v>
      </c>
      <c r="AR364" s="24" t="s">
        <v>194</v>
      </c>
      <c r="AT364" s="24" t="s">
        <v>190</v>
      </c>
      <c r="AU364" s="24" t="s">
        <v>24</v>
      </c>
      <c r="AY364" s="24" t="s">
        <v>188</v>
      </c>
      <c r="BE364" s="192">
        <f>IF(N364="základní",J364,0)</f>
        <v>0</v>
      </c>
      <c r="BF364" s="192">
        <f>IF(N364="snížená",J364,0)</f>
        <v>0</v>
      </c>
      <c r="BG364" s="192">
        <f>IF(N364="zákl. přenesená",J364,0)</f>
        <v>0</v>
      </c>
      <c r="BH364" s="192">
        <f>IF(N364="sníž. přenesená",J364,0)</f>
        <v>0</v>
      </c>
      <c r="BI364" s="192">
        <f>IF(N364="nulová",J364,0)</f>
        <v>0</v>
      </c>
      <c r="BJ364" s="24" t="s">
        <v>25</v>
      </c>
      <c r="BK364" s="192">
        <f>ROUND(I364*H364,2)</f>
        <v>0</v>
      </c>
      <c r="BL364" s="24" t="s">
        <v>194</v>
      </c>
      <c r="BM364" s="24" t="s">
        <v>1104</v>
      </c>
    </row>
    <row r="365" spans="2:65" s="1" customFormat="1" ht="40.5" x14ac:dyDescent="0.3">
      <c r="B365" s="41"/>
      <c r="D365" s="193" t="s">
        <v>196</v>
      </c>
      <c r="F365" s="194" t="s">
        <v>1328</v>
      </c>
      <c r="I365" s="195"/>
      <c r="L365" s="41"/>
      <c r="M365" s="196"/>
      <c r="N365" s="42"/>
      <c r="O365" s="42"/>
      <c r="P365" s="42"/>
      <c r="Q365" s="42"/>
      <c r="R365" s="42"/>
      <c r="S365" s="42"/>
      <c r="T365" s="70"/>
      <c r="AT365" s="24" t="s">
        <v>196</v>
      </c>
      <c r="AU365" s="24" t="s">
        <v>24</v>
      </c>
    </row>
    <row r="366" spans="2:65" s="12" customFormat="1" x14ac:dyDescent="0.3">
      <c r="B366" s="197"/>
      <c r="D366" s="193" t="s">
        <v>198</v>
      </c>
      <c r="E366" s="198" t="s">
        <v>5</v>
      </c>
      <c r="F366" s="199" t="s">
        <v>1339</v>
      </c>
      <c r="H366" s="200">
        <v>1</v>
      </c>
      <c r="I366" s="201"/>
      <c r="L366" s="197"/>
      <c r="M366" s="202"/>
      <c r="N366" s="203"/>
      <c r="O366" s="203"/>
      <c r="P366" s="203"/>
      <c r="Q366" s="203"/>
      <c r="R366" s="203"/>
      <c r="S366" s="203"/>
      <c r="T366" s="204"/>
      <c r="AT366" s="198" t="s">
        <v>198</v>
      </c>
      <c r="AU366" s="198" t="s">
        <v>24</v>
      </c>
      <c r="AV366" s="12" t="s">
        <v>24</v>
      </c>
      <c r="AW366" s="12" t="s">
        <v>44</v>
      </c>
      <c r="AX366" s="12" t="s">
        <v>80</v>
      </c>
      <c r="AY366" s="198" t="s">
        <v>188</v>
      </c>
    </row>
    <row r="367" spans="2:65" s="12" customFormat="1" x14ac:dyDescent="0.3">
      <c r="B367" s="197"/>
      <c r="D367" s="193" t="s">
        <v>198</v>
      </c>
      <c r="E367" s="198" t="s">
        <v>5</v>
      </c>
      <c r="F367" s="199" t="s">
        <v>1340</v>
      </c>
      <c r="H367" s="200">
        <v>1</v>
      </c>
      <c r="I367" s="201"/>
      <c r="L367" s="197"/>
      <c r="M367" s="202"/>
      <c r="N367" s="203"/>
      <c r="O367" s="203"/>
      <c r="P367" s="203"/>
      <c r="Q367" s="203"/>
      <c r="R367" s="203"/>
      <c r="S367" s="203"/>
      <c r="T367" s="204"/>
      <c r="AT367" s="198" t="s">
        <v>198</v>
      </c>
      <c r="AU367" s="198" t="s">
        <v>24</v>
      </c>
      <c r="AV367" s="12" t="s">
        <v>24</v>
      </c>
      <c r="AW367" s="12" t="s">
        <v>44</v>
      </c>
      <c r="AX367" s="12" t="s">
        <v>80</v>
      </c>
      <c r="AY367" s="198" t="s">
        <v>188</v>
      </c>
    </row>
    <row r="368" spans="2:65" s="12" customFormat="1" x14ac:dyDescent="0.3">
      <c r="B368" s="197"/>
      <c r="D368" s="193" t="s">
        <v>198</v>
      </c>
      <c r="E368" s="198" t="s">
        <v>5</v>
      </c>
      <c r="F368" s="199" t="s">
        <v>1341</v>
      </c>
      <c r="H368" s="200">
        <v>1</v>
      </c>
      <c r="I368" s="201"/>
      <c r="L368" s="197"/>
      <c r="M368" s="202"/>
      <c r="N368" s="203"/>
      <c r="O368" s="203"/>
      <c r="P368" s="203"/>
      <c r="Q368" s="203"/>
      <c r="R368" s="203"/>
      <c r="S368" s="203"/>
      <c r="T368" s="204"/>
      <c r="AT368" s="198" t="s">
        <v>198</v>
      </c>
      <c r="AU368" s="198" t="s">
        <v>24</v>
      </c>
      <c r="AV368" s="12" t="s">
        <v>24</v>
      </c>
      <c r="AW368" s="12" t="s">
        <v>44</v>
      </c>
      <c r="AX368" s="12" t="s">
        <v>80</v>
      </c>
      <c r="AY368" s="198" t="s">
        <v>188</v>
      </c>
    </row>
    <row r="369" spans="2:65" s="12" customFormat="1" x14ac:dyDescent="0.3">
      <c r="B369" s="197"/>
      <c r="D369" s="193" t="s">
        <v>198</v>
      </c>
      <c r="E369" s="198" t="s">
        <v>5</v>
      </c>
      <c r="F369" s="199" t="s">
        <v>1342</v>
      </c>
      <c r="H369" s="200">
        <v>1</v>
      </c>
      <c r="I369" s="201"/>
      <c r="L369" s="197"/>
      <c r="M369" s="202"/>
      <c r="N369" s="203"/>
      <c r="O369" s="203"/>
      <c r="P369" s="203"/>
      <c r="Q369" s="203"/>
      <c r="R369" s="203"/>
      <c r="S369" s="203"/>
      <c r="T369" s="204"/>
      <c r="AT369" s="198" t="s">
        <v>198</v>
      </c>
      <c r="AU369" s="198" t="s">
        <v>24</v>
      </c>
      <c r="AV369" s="12" t="s">
        <v>24</v>
      </c>
      <c r="AW369" s="12" t="s">
        <v>44</v>
      </c>
      <c r="AX369" s="12" t="s">
        <v>80</v>
      </c>
      <c r="AY369" s="198" t="s">
        <v>188</v>
      </c>
    </row>
    <row r="370" spans="2:65" s="12" customFormat="1" x14ac:dyDescent="0.3">
      <c r="B370" s="197"/>
      <c r="D370" s="193" t="s">
        <v>198</v>
      </c>
      <c r="E370" s="198" t="s">
        <v>5</v>
      </c>
      <c r="F370" s="199" t="s">
        <v>1343</v>
      </c>
      <c r="H370" s="200">
        <v>1</v>
      </c>
      <c r="I370" s="201"/>
      <c r="L370" s="197"/>
      <c r="M370" s="202"/>
      <c r="N370" s="203"/>
      <c r="O370" s="203"/>
      <c r="P370" s="203"/>
      <c r="Q370" s="203"/>
      <c r="R370" s="203"/>
      <c r="S370" s="203"/>
      <c r="T370" s="204"/>
      <c r="AT370" s="198" t="s">
        <v>198</v>
      </c>
      <c r="AU370" s="198" t="s">
        <v>24</v>
      </c>
      <c r="AV370" s="12" t="s">
        <v>24</v>
      </c>
      <c r="AW370" s="12" t="s">
        <v>44</v>
      </c>
      <c r="AX370" s="12" t="s">
        <v>80</v>
      </c>
      <c r="AY370" s="198" t="s">
        <v>188</v>
      </c>
    </row>
    <row r="371" spans="2:65" s="13" customFormat="1" x14ac:dyDescent="0.3">
      <c r="B371" s="205"/>
      <c r="D371" s="193" t="s">
        <v>198</v>
      </c>
      <c r="E371" s="206" t="s">
        <v>5</v>
      </c>
      <c r="F371" s="207" t="s">
        <v>200</v>
      </c>
      <c r="H371" s="208">
        <v>5</v>
      </c>
      <c r="I371" s="209"/>
      <c r="L371" s="205"/>
      <c r="M371" s="210"/>
      <c r="N371" s="211"/>
      <c r="O371" s="211"/>
      <c r="P371" s="211"/>
      <c r="Q371" s="211"/>
      <c r="R371" s="211"/>
      <c r="S371" s="211"/>
      <c r="T371" s="212"/>
      <c r="AT371" s="206" t="s">
        <v>198</v>
      </c>
      <c r="AU371" s="206" t="s">
        <v>24</v>
      </c>
      <c r="AV371" s="13" t="s">
        <v>194</v>
      </c>
      <c r="AW371" s="13" t="s">
        <v>44</v>
      </c>
      <c r="AX371" s="13" t="s">
        <v>25</v>
      </c>
      <c r="AY371" s="206" t="s">
        <v>188</v>
      </c>
    </row>
    <row r="372" spans="2:65" s="12" customFormat="1" x14ac:dyDescent="0.3">
      <c r="B372" s="197"/>
      <c r="D372" s="193" t="s">
        <v>198</v>
      </c>
      <c r="F372" s="199" t="s">
        <v>1344</v>
      </c>
      <c r="H372" s="200">
        <v>5.5</v>
      </c>
      <c r="I372" s="201"/>
      <c r="L372" s="197"/>
      <c r="M372" s="202"/>
      <c r="N372" s="203"/>
      <c r="O372" s="203"/>
      <c r="P372" s="203"/>
      <c r="Q372" s="203"/>
      <c r="R372" s="203"/>
      <c r="S372" s="203"/>
      <c r="T372" s="204"/>
      <c r="AT372" s="198" t="s">
        <v>198</v>
      </c>
      <c r="AU372" s="198" t="s">
        <v>24</v>
      </c>
      <c r="AV372" s="12" t="s">
        <v>24</v>
      </c>
      <c r="AW372" s="12" t="s">
        <v>6</v>
      </c>
      <c r="AX372" s="12" t="s">
        <v>25</v>
      </c>
      <c r="AY372" s="198" t="s">
        <v>188</v>
      </c>
    </row>
    <row r="373" spans="2:65" s="1" customFormat="1" ht="16.5" customHeight="1" x14ac:dyDescent="0.3">
      <c r="B373" s="180"/>
      <c r="C373" s="181" t="s">
        <v>489</v>
      </c>
      <c r="D373" s="181" t="s">
        <v>190</v>
      </c>
      <c r="E373" s="182" t="s">
        <v>483</v>
      </c>
      <c r="F373" s="183" t="s">
        <v>484</v>
      </c>
      <c r="G373" s="184" t="s">
        <v>372</v>
      </c>
      <c r="H373" s="185">
        <v>28.675000000000001</v>
      </c>
      <c r="I373" s="186"/>
      <c r="J373" s="187">
        <f>ROUND(I373*H373,2)</f>
        <v>0</v>
      </c>
      <c r="K373" s="183"/>
      <c r="L373" s="41"/>
      <c r="M373" s="188" t="s">
        <v>5</v>
      </c>
      <c r="N373" s="189" t="s">
        <v>51</v>
      </c>
      <c r="O373" s="42"/>
      <c r="P373" s="190">
        <f>O373*H373</f>
        <v>0</v>
      </c>
      <c r="Q373" s="190">
        <v>0</v>
      </c>
      <c r="R373" s="190">
        <f>Q373*H373</f>
        <v>0</v>
      </c>
      <c r="S373" s="190">
        <v>0</v>
      </c>
      <c r="T373" s="191">
        <f>S373*H373</f>
        <v>0</v>
      </c>
      <c r="AR373" s="24" t="s">
        <v>194</v>
      </c>
      <c r="AT373" s="24" t="s">
        <v>190</v>
      </c>
      <c r="AU373" s="24" t="s">
        <v>24</v>
      </c>
      <c r="AY373" s="24" t="s">
        <v>188</v>
      </c>
      <c r="BE373" s="192">
        <f>IF(N373="základní",J373,0)</f>
        <v>0</v>
      </c>
      <c r="BF373" s="192">
        <f>IF(N373="snížená",J373,0)</f>
        <v>0</v>
      </c>
      <c r="BG373" s="192">
        <f>IF(N373="zákl. přenesená",J373,0)</f>
        <v>0</v>
      </c>
      <c r="BH373" s="192">
        <f>IF(N373="sníž. přenesená",J373,0)</f>
        <v>0</v>
      </c>
      <c r="BI373" s="192">
        <f>IF(N373="nulová",J373,0)</f>
        <v>0</v>
      </c>
      <c r="BJ373" s="24" t="s">
        <v>25</v>
      </c>
      <c r="BK373" s="192">
        <f>ROUND(I373*H373,2)</f>
        <v>0</v>
      </c>
      <c r="BL373" s="24" t="s">
        <v>194</v>
      </c>
      <c r="BM373" s="24" t="s">
        <v>485</v>
      </c>
    </row>
    <row r="374" spans="2:65" s="1" customFormat="1" ht="40.5" x14ac:dyDescent="0.3">
      <c r="B374" s="41"/>
      <c r="D374" s="193" t="s">
        <v>196</v>
      </c>
      <c r="F374" s="194" t="s">
        <v>1328</v>
      </c>
      <c r="I374" s="195"/>
      <c r="L374" s="41"/>
      <c r="M374" s="196"/>
      <c r="N374" s="42"/>
      <c r="O374" s="42"/>
      <c r="P374" s="42"/>
      <c r="Q374" s="42"/>
      <c r="R374" s="42"/>
      <c r="S374" s="42"/>
      <c r="T374" s="70"/>
      <c r="AT374" s="24" t="s">
        <v>196</v>
      </c>
      <c r="AU374" s="24" t="s">
        <v>24</v>
      </c>
    </row>
    <row r="375" spans="2:65" s="12" customFormat="1" x14ac:dyDescent="0.3">
      <c r="B375" s="197"/>
      <c r="D375" s="193" t="s">
        <v>198</v>
      </c>
      <c r="E375" s="198" t="s">
        <v>5</v>
      </c>
      <c r="F375" s="199" t="s">
        <v>1406</v>
      </c>
      <c r="H375" s="200">
        <v>5.3150000000000004</v>
      </c>
      <c r="I375" s="201"/>
      <c r="L375" s="197"/>
      <c r="M375" s="202"/>
      <c r="N375" s="203"/>
      <c r="O375" s="203"/>
      <c r="P375" s="203"/>
      <c r="Q375" s="203"/>
      <c r="R375" s="203"/>
      <c r="S375" s="203"/>
      <c r="T375" s="204"/>
      <c r="AT375" s="198" t="s">
        <v>198</v>
      </c>
      <c r="AU375" s="198" t="s">
        <v>24</v>
      </c>
      <c r="AV375" s="12" t="s">
        <v>24</v>
      </c>
      <c r="AW375" s="12" t="s">
        <v>44</v>
      </c>
      <c r="AX375" s="12" t="s">
        <v>80</v>
      </c>
      <c r="AY375" s="198" t="s">
        <v>188</v>
      </c>
    </row>
    <row r="376" spans="2:65" s="12" customFormat="1" x14ac:dyDescent="0.3">
      <c r="B376" s="197"/>
      <c r="D376" s="193" t="s">
        <v>198</v>
      </c>
      <c r="E376" s="198" t="s">
        <v>5</v>
      </c>
      <c r="F376" s="199" t="s">
        <v>1407</v>
      </c>
      <c r="H376" s="200">
        <v>6.0149999999999997</v>
      </c>
      <c r="I376" s="201"/>
      <c r="L376" s="197"/>
      <c r="M376" s="202"/>
      <c r="N376" s="203"/>
      <c r="O376" s="203"/>
      <c r="P376" s="203"/>
      <c r="Q376" s="203"/>
      <c r="R376" s="203"/>
      <c r="S376" s="203"/>
      <c r="T376" s="204"/>
      <c r="AT376" s="198" t="s">
        <v>198</v>
      </c>
      <c r="AU376" s="198" t="s">
        <v>24</v>
      </c>
      <c r="AV376" s="12" t="s">
        <v>24</v>
      </c>
      <c r="AW376" s="12" t="s">
        <v>44</v>
      </c>
      <c r="AX376" s="12" t="s">
        <v>80</v>
      </c>
      <c r="AY376" s="198" t="s">
        <v>188</v>
      </c>
    </row>
    <row r="377" spans="2:65" s="12" customFormat="1" x14ac:dyDescent="0.3">
      <c r="B377" s="197"/>
      <c r="D377" s="193" t="s">
        <v>198</v>
      </c>
      <c r="E377" s="198" t="s">
        <v>5</v>
      </c>
      <c r="F377" s="199" t="s">
        <v>1408</v>
      </c>
      <c r="H377" s="200">
        <v>5.6150000000000002</v>
      </c>
      <c r="I377" s="201"/>
      <c r="L377" s="197"/>
      <c r="M377" s="202"/>
      <c r="N377" s="203"/>
      <c r="O377" s="203"/>
      <c r="P377" s="203"/>
      <c r="Q377" s="203"/>
      <c r="R377" s="203"/>
      <c r="S377" s="203"/>
      <c r="T377" s="204"/>
      <c r="AT377" s="198" t="s">
        <v>198</v>
      </c>
      <c r="AU377" s="198" t="s">
        <v>24</v>
      </c>
      <c r="AV377" s="12" t="s">
        <v>24</v>
      </c>
      <c r="AW377" s="12" t="s">
        <v>44</v>
      </c>
      <c r="AX377" s="12" t="s">
        <v>80</v>
      </c>
      <c r="AY377" s="198" t="s">
        <v>188</v>
      </c>
    </row>
    <row r="378" spans="2:65" s="12" customFormat="1" x14ac:dyDescent="0.3">
      <c r="B378" s="197"/>
      <c r="D378" s="193" t="s">
        <v>198</v>
      </c>
      <c r="E378" s="198" t="s">
        <v>5</v>
      </c>
      <c r="F378" s="199" t="s">
        <v>1409</v>
      </c>
      <c r="H378" s="200">
        <v>6.0149999999999997</v>
      </c>
      <c r="I378" s="201"/>
      <c r="L378" s="197"/>
      <c r="M378" s="202"/>
      <c r="N378" s="203"/>
      <c r="O378" s="203"/>
      <c r="P378" s="203"/>
      <c r="Q378" s="203"/>
      <c r="R378" s="203"/>
      <c r="S378" s="203"/>
      <c r="T378" s="204"/>
      <c r="AT378" s="198" t="s">
        <v>198</v>
      </c>
      <c r="AU378" s="198" t="s">
        <v>24</v>
      </c>
      <c r="AV378" s="12" t="s">
        <v>24</v>
      </c>
      <c r="AW378" s="12" t="s">
        <v>44</v>
      </c>
      <c r="AX378" s="12" t="s">
        <v>80</v>
      </c>
      <c r="AY378" s="198" t="s">
        <v>188</v>
      </c>
    </row>
    <row r="379" spans="2:65" s="12" customFormat="1" x14ac:dyDescent="0.3">
      <c r="B379" s="197"/>
      <c r="D379" s="193" t="s">
        <v>198</v>
      </c>
      <c r="E379" s="198" t="s">
        <v>5</v>
      </c>
      <c r="F379" s="199" t="s">
        <v>1410</v>
      </c>
      <c r="H379" s="200">
        <v>5.7149999999999999</v>
      </c>
      <c r="I379" s="201"/>
      <c r="L379" s="197"/>
      <c r="M379" s="202"/>
      <c r="N379" s="203"/>
      <c r="O379" s="203"/>
      <c r="P379" s="203"/>
      <c r="Q379" s="203"/>
      <c r="R379" s="203"/>
      <c r="S379" s="203"/>
      <c r="T379" s="204"/>
      <c r="AT379" s="198" t="s">
        <v>198</v>
      </c>
      <c r="AU379" s="198" t="s">
        <v>24</v>
      </c>
      <c r="AV379" s="12" t="s">
        <v>24</v>
      </c>
      <c r="AW379" s="12" t="s">
        <v>44</v>
      </c>
      <c r="AX379" s="12" t="s">
        <v>80</v>
      </c>
      <c r="AY379" s="198" t="s">
        <v>188</v>
      </c>
    </row>
    <row r="380" spans="2:65" s="13" customFormat="1" x14ac:dyDescent="0.3">
      <c r="B380" s="205"/>
      <c r="D380" s="193" t="s">
        <v>198</v>
      </c>
      <c r="E380" s="206" t="s">
        <v>5</v>
      </c>
      <c r="F380" s="207" t="s">
        <v>200</v>
      </c>
      <c r="H380" s="208">
        <v>28.675000000000001</v>
      </c>
      <c r="I380" s="209"/>
      <c r="L380" s="205"/>
      <c r="M380" s="210"/>
      <c r="N380" s="211"/>
      <c r="O380" s="211"/>
      <c r="P380" s="211"/>
      <c r="Q380" s="211"/>
      <c r="R380" s="211"/>
      <c r="S380" s="211"/>
      <c r="T380" s="212"/>
      <c r="AT380" s="206" t="s">
        <v>198</v>
      </c>
      <c r="AU380" s="206" t="s">
        <v>24</v>
      </c>
      <c r="AV380" s="13" t="s">
        <v>194</v>
      </c>
      <c r="AW380" s="13" t="s">
        <v>44</v>
      </c>
      <c r="AX380" s="13" t="s">
        <v>25</v>
      </c>
      <c r="AY380" s="206" t="s">
        <v>188</v>
      </c>
    </row>
    <row r="381" spans="2:65" s="11" customFormat="1" ht="22.35" customHeight="1" x14ac:dyDescent="0.3">
      <c r="B381" s="167"/>
      <c r="D381" s="168" t="s">
        <v>79</v>
      </c>
      <c r="E381" s="178" t="s">
        <v>487</v>
      </c>
      <c r="F381" s="178" t="s">
        <v>488</v>
      </c>
      <c r="I381" s="170"/>
      <c r="J381" s="179">
        <f>BK381</f>
        <v>0</v>
      </c>
      <c r="L381" s="167"/>
      <c r="M381" s="172"/>
      <c r="N381" s="173"/>
      <c r="O381" s="173"/>
      <c r="P381" s="174">
        <f>SUM(P382:P394)</f>
        <v>0</v>
      </c>
      <c r="Q381" s="173"/>
      <c r="R381" s="174">
        <f>SUM(R382:R394)</f>
        <v>0</v>
      </c>
      <c r="S381" s="173"/>
      <c r="T381" s="175">
        <f>SUM(T382:T394)</f>
        <v>0</v>
      </c>
      <c r="AR381" s="168" t="s">
        <v>25</v>
      </c>
      <c r="AT381" s="176" t="s">
        <v>79</v>
      </c>
      <c r="AU381" s="176" t="s">
        <v>24</v>
      </c>
      <c r="AY381" s="168" t="s">
        <v>188</v>
      </c>
      <c r="BK381" s="177">
        <f>SUM(BK382:BK394)</f>
        <v>0</v>
      </c>
    </row>
    <row r="382" spans="2:65" s="1" customFormat="1" ht="16.5" customHeight="1" x14ac:dyDescent="0.3">
      <c r="B382" s="180"/>
      <c r="C382" s="181" t="s">
        <v>493</v>
      </c>
      <c r="D382" s="181" t="s">
        <v>190</v>
      </c>
      <c r="E382" s="182" t="s">
        <v>490</v>
      </c>
      <c r="F382" s="183" t="s">
        <v>491</v>
      </c>
      <c r="G382" s="184" t="s">
        <v>283</v>
      </c>
      <c r="H382" s="185">
        <v>28.643999999999998</v>
      </c>
      <c r="I382" s="186"/>
      <c r="J382" s="187">
        <f>ROUND(I382*H382,2)</f>
        <v>0</v>
      </c>
      <c r="K382" s="183"/>
      <c r="L382" s="41"/>
      <c r="M382" s="188" t="s">
        <v>5</v>
      </c>
      <c r="N382" s="189" t="s">
        <v>51</v>
      </c>
      <c r="O382" s="42"/>
      <c r="P382" s="190">
        <f>O382*H382</f>
        <v>0</v>
      </c>
      <c r="Q382" s="190">
        <v>0</v>
      </c>
      <c r="R382" s="190">
        <f>Q382*H382</f>
        <v>0</v>
      </c>
      <c r="S382" s="190">
        <v>0</v>
      </c>
      <c r="T382" s="191">
        <f>S382*H382</f>
        <v>0</v>
      </c>
      <c r="AR382" s="24" t="s">
        <v>194</v>
      </c>
      <c r="AT382" s="24" t="s">
        <v>190</v>
      </c>
      <c r="AU382" s="24" t="s">
        <v>204</v>
      </c>
      <c r="AY382" s="24" t="s">
        <v>188</v>
      </c>
      <c r="BE382" s="192">
        <f>IF(N382="základní",J382,0)</f>
        <v>0</v>
      </c>
      <c r="BF382" s="192">
        <f>IF(N382="snížená",J382,0)</f>
        <v>0</v>
      </c>
      <c r="BG382" s="192">
        <f>IF(N382="zákl. přenesená",J382,0)</f>
        <v>0</v>
      </c>
      <c r="BH382" s="192">
        <f>IF(N382="sníž. přenesená",J382,0)</f>
        <v>0</v>
      </c>
      <c r="BI382" s="192">
        <f>IF(N382="nulová",J382,0)</f>
        <v>0</v>
      </c>
      <c r="BJ382" s="24" t="s">
        <v>25</v>
      </c>
      <c r="BK382" s="192">
        <f>ROUND(I382*H382,2)</f>
        <v>0</v>
      </c>
      <c r="BL382" s="24" t="s">
        <v>194</v>
      </c>
      <c r="BM382" s="24" t="s">
        <v>492</v>
      </c>
    </row>
    <row r="383" spans="2:65" s="1" customFormat="1" ht="40.5" x14ac:dyDescent="0.3">
      <c r="B383" s="41"/>
      <c r="D383" s="193" t="s">
        <v>196</v>
      </c>
      <c r="F383" s="194" t="s">
        <v>1328</v>
      </c>
      <c r="I383" s="195"/>
      <c r="L383" s="41"/>
      <c r="M383" s="196"/>
      <c r="N383" s="42"/>
      <c r="O383" s="42"/>
      <c r="P383" s="42"/>
      <c r="Q383" s="42"/>
      <c r="R383" s="42"/>
      <c r="S383" s="42"/>
      <c r="T383" s="70"/>
      <c r="AT383" s="24" t="s">
        <v>196</v>
      </c>
      <c r="AU383" s="24" t="s">
        <v>204</v>
      </c>
    </row>
    <row r="384" spans="2:65" s="1" customFormat="1" ht="16.5" customHeight="1" x14ac:dyDescent="0.3">
      <c r="B384" s="180"/>
      <c r="C384" s="181" t="s">
        <v>498</v>
      </c>
      <c r="D384" s="181" t="s">
        <v>190</v>
      </c>
      <c r="E384" s="182" t="s">
        <v>494</v>
      </c>
      <c r="F384" s="183" t="s">
        <v>495</v>
      </c>
      <c r="G384" s="184" t="s">
        <v>283</v>
      </c>
      <c r="H384" s="185">
        <v>257.79599999999999</v>
      </c>
      <c r="I384" s="186"/>
      <c r="J384" s="187">
        <f>ROUND(I384*H384,2)</f>
        <v>0</v>
      </c>
      <c r="K384" s="183"/>
      <c r="L384" s="41"/>
      <c r="M384" s="188" t="s">
        <v>5</v>
      </c>
      <c r="N384" s="189" t="s">
        <v>51</v>
      </c>
      <c r="O384" s="42"/>
      <c r="P384" s="190">
        <f>O384*H384</f>
        <v>0</v>
      </c>
      <c r="Q384" s="190">
        <v>0</v>
      </c>
      <c r="R384" s="190">
        <f>Q384*H384</f>
        <v>0</v>
      </c>
      <c r="S384" s="190">
        <v>0</v>
      </c>
      <c r="T384" s="191">
        <f>S384*H384</f>
        <v>0</v>
      </c>
      <c r="AR384" s="24" t="s">
        <v>194</v>
      </c>
      <c r="AT384" s="24" t="s">
        <v>190</v>
      </c>
      <c r="AU384" s="24" t="s">
        <v>204</v>
      </c>
      <c r="AY384" s="24" t="s">
        <v>188</v>
      </c>
      <c r="BE384" s="192">
        <f>IF(N384="základní",J384,0)</f>
        <v>0</v>
      </c>
      <c r="BF384" s="192">
        <f>IF(N384="snížená",J384,0)</f>
        <v>0</v>
      </c>
      <c r="BG384" s="192">
        <f>IF(N384="zákl. přenesená",J384,0)</f>
        <v>0</v>
      </c>
      <c r="BH384" s="192">
        <f>IF(N384="sníž. přenesená",J384,0)</f>
        <v>0</v>
      </c>
      <c r="BI384" s="192">
        <f>IF(N384="nulová",J384,0)</f>
        <v>0</v>
      </c>
      <c r="BJ384" s="24" t="s">
        <v>25</v>
      </c>
      <c r="BK384" s="192">
        <f>ROUND(I384*H384,2)</f>
        <v>0</v>
      </c>
      <c r="BL384" s="24" t="s">
        <v>194</v>
      </c>
      <c r="BM384" s="24" t="s">
        <v>496</v>
      </c>
    </row>
    <row r="385" spans="2:65" s="1" customFormat="1" ht="40.5" x14ac:dyDescent="0.3">
      <c r="B385" s="41"/>
      <c r="D385" s="193" t="s">
        <v>196</v>
      </c>
      <c r="F385" s="194" t="s">
        <v>1328</v>
      </c>
      <c r="I385" s="195"/>
      <c r="L385" s="41"/>
      <c r="M385" s="196"/>
      <c r="N385" s="42"/>
      <c r="O385" s="42"/>
      <c r="P385" s="42"/>
      <c r="Q385" s="42"/>
      <c r="R385" s="42"/>
      <c r="S385" s="42"/>
      <c r="T385" s="70"/>
      <c r="AT385" s="24" t="s">
        <v>196</v>
      </c>
      <c r="AU385" s="24" t="s">
        <v>204</v>
      </c>
    </row>
    <row r="386" spans="2:65" s="12" customFormat="1" x14ac:dyDescent="0.3">
      <c r="B386" s="197"/>
      <c r="D386" s="193" t="s">
        <v>198</v>
      </c>
      <c r="F386" s="199" t="s">
        <v>1443</v>
      </c>
      <c r="H386" s="200">
        <v>257.79599999999999</v>
      </c>
      <c r="I386" s="201"/>
      <c r="L386" s="197"/>
      <c r="M386" s="202"/>
      <c r="N386" s="203"/>
      <c r="O386" s="203"/>
      <c r="P386" s="203"/>
      <c r="Q386" s="203"/>
      <c r="R386" s="203"/>
      <c r="S386" s="203"/>
      <c r="T386" s="204"/>
      <c r="AT386" s="198" t="s">
        <v>198</v>
      </c>
      <c r="AU386" s="198" t="s">
        <v>204</v>
      </c>
      <c r="AV386" s="12" t="s">
        <v>24</v>
      </c>
      <c r="AW386" s="12" t="s">
        <v>6</v>
      </c>
      <c r="AX386" s="12" t="s">
        <v>25</v>
      </c>
      <c r="AY386" s="198" t="s">
        <v>188</v>
      </c>
    </row>
    <row r="387" spans="2:65" s="1" customFormat="1" ht="16.5" customHeight="1" x14ac:dyDescent="0.3">
      <c r="B387" s="180"/>
      <c r="C387" s="181" t="s">
        <v>502</v>
      </c>
      <c r="D387" s="181" t="s">
        <v>190</v>
      </c>
      <c r="E387" s="182" t="s">
        <v>499</v>
      </c>
      <c r="F387" s="183" t="s">
        <v>500</v>
      </c>
      <c r="G387" s="184" t="s">
        <v>283</v>
      </c>
      <c r="H387" s="185">
        <v>28.643999999999998</v>
      </c>
      <c r="I387" s="186"/>
      <c r="J387" s="187">
        <f>ROUND(I387*H387,2)</f>
        <v>0</v>
      </c>
      <c r="K387" s="183"/>
      <c r="L387" s="41"/>
      <c r="M387" s="188" t="s">
        <v>5</v>
      </c>
      <c r="N387" s="189" t="s">
        <v>51</v>
      </c>
      <c r="O387" s="42"/>
      <c r="P387" s="190">
        <f>O387*H387</f>
        <v>0</v>
      </c>
      <c r="Q387" s="190">
        <v>0</v>
      </c>
      <c r="R387" s="190">
        <f>Q387*H387</f>
        <v>0</v>
      </c>
      <c r="S387" s="190">
        <v>0</v>
      </c>
      <c r="T387" s="191">
        <f>S387*H387</f>
        <v>0</v>
      </c>
      <c r="AR387" s="24" t="s">
        <v>194</v>
      </c>
      <c r="AT387" s="24" t="s">
        <v>190</v>
      </c>
      <c r="AU387" s="24" t="s">
        <v>204</v>
      </c>
      <c r="AY387" s="24" t="s">
        <v>188</v>
      </c>
      <c r="BE387" s="192">
        <f>IF(N387="základní",J387,0)</f>
        <v>0</v>
      </c>
      <c r="BF387" s="192">
        <f>IF(N387="snížená",J387,0)</f>
        <v>0</v>
      </c>
      <c r="BG387" s="192">
        <f>IF(N387="zákl. přenesená",J387,0)</f>
        <v>0</v>
      </c>
      <c r="BH387" s="192">
        <f>IF(N387="sníž. přenesená",J387,0)</f>
        <v>0</v>
      </c>
      <c r="BI387" s="192">
        <f>IF(N387="nulová",J387,0)</f>
        <v>0</v>
      </c>
      <c r="BJ387" s="24" t="s">
        <v>25</v>
      </c>
      <c r="BK387" s="192">
        <f>ROUND(I387*H387,2)</f>
        <v>0</v>
      </c>
      <c r="BL387" s="24" t="s">
        <v>194</v>
      </c>
      <c r="BM387" s="24" t="s">
        <v>501</v>
      </c>
    </row>
    <row r="388" spans="2:65" s="1" customFormat="1" ht="40.5" x14ac:dyDescent="0.3">
      <c r="B388" s="41"/>
      <c r="D388" s="193" t="s">
        <v>196</v>
      </c>
      <c r="F388" s="194" t="s">
        <v>1328</v>
      </c>
      <c r="I388" s="195"/>
      <c r="L388" s="41"/>
      <c r="M388" s="196"/>
      <c r="N388" s="42"/>
      <c r="O388" s="42"/>
      <c r="P388" s="42"/>
      <c r="Q388" s="42"/>
      <c r="R388" s="42"/>
      <c r="S388" s="42"/>
      <c r="T388" s="70"/>
      <c r="AT388" s="24" t="s">
        <v>196</v>
      </c>
      <c r="AU388" s="24" t="s">
        <v>204</v>
      </c>
    </row>
    <row r="389" spans="2:65" s="1" customFormat="1" ht="16.5" customHeight="1" x14ac:dyDescent="0.3">
      <c r="B389" s="180"/>
      <c r="C389" s="181" t="s">
        <v>507</v>
      </c>
      <c r="D389" s="181" t="s">
        <v>190</v>
      </c>
      <c r="E389" s="182" t="s">
        <v>503</v>
      </c>
      <c r="F389" s="183" t="s">
        <v>504</v>
      </c>
      <c r="G389" s="184" t="s">
        <v>283</v>
      </c>
      <c r="H389" s="185">
        <v>1.6910000000000001</v>
      </c>
      <c r="I389" s="186"/>
      <c r="J389" s="187">
        <f>ROUND(I389*H389,2)</f>
        <v>0</v>
      </c>
      <c r="K389" s="183"/>
      <c r="L389" s="41"/>
      <c r="M389" s="188" t="s">
        <v>5</v>
      </c>
      <c r="N389" s="189" t="s">
        <v>51</v>
      </c>
      <c r="O389" s="42"/>
      <c r="P389" s="190">
        <f>O389*H389</f>
        <v>0</v>
      </c>
      <c r="Q389" s="190">
        <v>0</v>
      </c>
      <c r="R389" s="190">
        <f>Q389*H389</f>
        <v>0</v>
      </c>
      <c r="S389" s="190">
        <v>0</v>
      </c>
      <c r="T389" s="191">
        <f>S389*H389</f>
        <v>0</v>
      </c>
      <c r="AR389" s="24" t="s">
        <v>194</v>
      </c>
      <c r="AT389" s="24" t="s">
        <v>190</v>
      </c>
      <c r="AU389" s="24" t="s">
        <v>204</v>
      </c>
      <c r="AY389" s="24" t="s">
        <v>188</v>
      </c>
      <c r="BE389" s="192">
        <f>IF(N389="základní",J389,0)</f>
        <v>0</v>
      </c>
      <c r="BF389" s="192">
        <f>IF(N389="snížená",J389,0)</f>
        <v>0</v>
      </c>
      <c r="BG389" s="192">
        <f>IF(N389="zákl. přenesená",J389,0)</f>
        <v>0</v>
      </c>
      <c r="BH389" s="192">
        <f>IF(N389="sníž. přenesená",J389,0)</f>
        <v>0</v>
      </c>
      <c r="BI389" s="192">
        <f>IF(N389="nulová",J389,0)</f>
        <v>0</v>
      </c>
      <c r="BJ389" s="24" t="s">
        <v>25</v>
      </c>
      <c r="BK389" s="192">
        <f>ROUND(I389*H389,2)</f>
        <v>0</v>
      </c>
      <c r="BL389" s="24" t="s">
        <v>194</v>
      </c>
      <c r="BM389" s="24" t="s">
        <v>505</v>
      </c>
    </row>
    <row r="390" spans="2:65" s="1" customFormat="1" ht="40.5" x14ac:dyDescent="0.3">
      <c r="B390" s="41"/>
      <c r="D390" s="193" t="s">
        <v>196</v>
      </c>
      <c r="F390" s="194" t="s">
        <v>1328</v>
      </c>
      <c r="I390" s="195"/>
      <c r="L390" s="41"/>
      <c r="M390" s="196"/>
      <c r="N390" s="42"/>
      <c r="O390" s="42"/>
      <c r="P390" s="42"/>
      <c r="Q390" s="42"/>
      <c r="R390" s="42"/>
      <c r="S390" s="42"/>
      <c r="T390" s="70"/>
      <c r="AT390" s="24" t="s">
        <v>196</v>
      </c>
      <c r="AU390" s="24" t="s">
        <v>204</v>
      </c>
    </row>
    <row r="391" spans="2:65" s="1" customFormat="1" ht="16.5" customHeight="1" x14ac:dyDescent="0.3">
      <c r="B391" s="180"/>
      <c r="C391" s="181" t="s">
        <v>512</v>
      </c>
      <c r="D391" s="181" t="s">
        <v>190</v>
      </c>
      <c r="E391" s="182" t="s">
        <v>508</v>
      </c>
      <c r="F391" s="183" t="s">
        <v>509</v>
      </c>
      <c r="G391" s="184" t="s">
        <v>283</v>
      </c>
      <c r="H391" s="185">
        <v>22.756</v>
      </c>
      <c r="I391" s="186"/>
      <c r="J391" s="187">
        <f>ROUND(I391*H391,2)</f>
        <v>0</v>
      </c>
      <c r="K391" s="183"/>
      <c r="L391" s="41"/>
      <c r="M391" s="188" t="s">
        <v>5</v>
      </c>
      <c r="N391" s="189" t="s">
        <v>51</v>
      </c>
      <c r="O391" s="42"/>
      <c r="P391" s="190">
        <f>O391*H391</f>
        <v>0</v>
      </c>
      <c r="Q391" s="190">
        <v>0</v>
      </c>
      <c r="R391" s="190">
        <f>Q391*H391</f>
        <v>0</v>
      </c>
      <c r="S391" s="190">
        <v>0</v>
      </c>
      <c r="T391" s="191">
        <f>S391*H391</f>
        <v>0</v>
      </c>
      <c r="AR391" s="24" t="s">
        <v>194</v>
      </c>
      <c r="AT391" s="24" t="s">
        <v>190</v>
      </c>
      <c r="AU391" s="24" t="s">
        <v>204</v>
      </c>
      <c r="AY391" s="24" t="s">
        <v>188</v>
      </c>
      <c r="BE391" s="192">
        <f>IF(N391="základní",J391,0)</f>
        <v>0</v>
      </c>
      <c r="BF391" s="192">
        <f>IF(N391="snížená",J391,0)</f>
        <v>0</v>
      </c>
      <c r="BG391" s="192">
        <f>IF(N391="zákl. přenesená",J391,0)</f>
        <v>0</v>
      </c>
      <c r="BH391" s="192">
        <f>IF(N391="sníž. přenesená",J391,0)</f>
        <v>0</v>
      </c>
      <c r="BI391" s="192">
        <f>IF(N391="nulová",J391,0)</f>
        <v>0</v>
      </c>
      <c r="BJ391" s="24" t="s">
        <v>25</v>
      </c>
      <c r="BK391" s="192">
        <f>ROUND(I391*H391,2)</f>
        <v>0</v>
      </c>
      <c r="BL391" s="24" t="s">
        <v>194</v>
      </c>
      <c r="BM391" s="24" t="s">
        <v>510</v>
      </c>
    </row>
    <row r="392" spans="2:65" s="1" customFormat="1" ht="40.5" x14ac:dyDescent="0.3">
      <c r="B392" s="41"/>
      <c r="D392" s="193" t="s">
        <v>196</v>
      </c>
      <c r="F392" s="194" t="s">
        <v>1328</v>
      </c>
      <c r="I392" s="195"/>
      <c r="L392" s="41"/>
      <c r="M392" s="196"/>
      <c r="N392" s="42"/>
      <c r="O392" s="42"/>
      <c r="P392" s="42"/>
      <c r="Q392" s="42"/>
      <c r="R392" s="42"/>
      <c r="S392" s="42"/>
      <c r="T392" s="70"/>
      <c r="AT392" s="24" t="s">
        <v>196</v>
      </c>
      <c r="AU392" s="24" t="s">
        <v>204</v>
      </c>
    </row>
    <row r="393" spans="2:65" s="1" customFormat="1" ht="16.5" customHeight="1" x14ac:dyDescent="0.3">
      <c r="B393" s="180"/>
      <c r="C393" s="181" t="s">
        <v>519</v>
      </c>
      <c r="D393" s="181" t="s">
        <v>190</v>
      </c>
      <c r="E393" s="182" t="s">
        <v>513</v>
      </c>
      <c r="F393" s="183" t="s">
        <v>514</v>
      </c>
      <c r="G393" s="184" t="s">
        <v>283</v>
      </c>
      <c r="H393" s="185">
        <v>292.75599999999997</v>
      </c>
      <c r="I393" s="186"/>
      <c r="J393" s="187">
        <f>ROUND(I393*H393,2)</f>
        <v>0</v>
      </c>
      <c r="K393" s="183"/>
      <c r="L393" s="41"/>
      <c r="M393" s="188" t="s">
        <v>5</v>
      </c>
      <c r="N393" s="189" t="s">
        <v>51</v>
      </c>
      <c r="O393" s="42"/>
      <c r="P393" s="190">
        <f>O393*H393</f>
        <v>0</v>
      </c>
      <c r="Q393" s="190">
        <v>0</v>
      </c>
      <c r="R393" s="190">
        <f>Q393*H393</f>
        <v>0</v>
      </c>
      <c r="S393" s="190">
        <v>0</v>
      </c>
      <c r="T393" s="191">
        <f>S393*H393</f>
        <v>0</v>
      </c>
      <c r="AR393" s="24" t="s">
        <v>194</v>
      </c>
      <c r="AT393" s="24" t="s">
        <v>190</v>
      </c>
      <c r="AU393" s="24" t="s">
        <v>204</v>
      </c>
      <c r="AY393" s="24" t="s">
        <v>188</v>
      </c>
      <c r="BE393" s="192">
        <f>IF(N393="základní",J393,0)</f>
        <v>0</v>
      </c>
      <c r="BF393" s="192">
        <f>IF(N393="snížená",J393,0)</f>
        <v>0</v>
      </c>
      <c r="BG393" s="192">
        <f>IF(N393="zákl. přenesená",J393,0)</f>
        <v>0</v>
      </c>
      <c r="BH393" s="192">
        <f>IF(N393="sníž. přenesená",J393,0)</f>
        <v>0</v>
      </c>
      <c r="BI393" s="192">
        <f>IF(N393="nulová",J393,0)</f>
        <v>0</v>
      </c>
      <c r="BJ393" s="24" t="s">
        <v>25</v>
      </c>
      <c r="BK393" s="192">
        <f>ROUND(I393*H393,2)</f>
        <v>0</v>
      </c>
      <c r="BL393" s="24" t="s">
        <v>194</v>
      </c>
      <c r="BM393" s="24" t="s">
        <v>515</v>
      </c>
    </row>
    <row r="394" spans="2:65" s="1" customFormat="1" ht="40.5" x14ac:dyDescent="0.3">
      <c r="B394" s="41"/>
      <c r="D394" s="193" t="s">
        <v>196</v>
      </c>
      <c r="F394" s="194" t="s">
        <v>1328</v>
      </c>
      <c r="I394" s="195"/>
      <c r="L394" s="41"/>
      <c r="M394" s="196"/>
      <c r="N394" s="42"/>
      <c r="O394" s="42"/>
      <c r="P394" s="42"/>
      <c r="Q394" s="42"/>
      <c r="R394" s="42"/>
      <c r="S394" s="42"/>
      <c r="T394" s="70"/>
      <c r="AT394" s="24" t="s">
        <v>196</v>
      </c>
      <c r="AU394" s="24" t="s">
        <v>204</v>
      </c>
    </row>
    <row r="395" spans="2:65" s="11" customFormat="1" ht="37.35" customHeight="1" x14ac:dyDescent="0.35">
      <c r="B395" s="167"/>
      <c r="D395" s="168" t="s">
        <v>79</v>
      </c>
      <c r="E395" s="169" t="s">
        <v>292</v>
      </c>
      <c r="F395" s="169" t="s">
        <v>516</v>
      </c>
      <c r="I395" s="170"/>
      <c r="J395" s="171">
        <f>BK395</f>
        <v>0</v>
      </c>
      <c r="L395" s="167"/>
      <c r="M395" s="172"/>
      <c r="N395" s="173"/>
      <c r="O395" s="173"/>
      <c r="P395" s="174">
        <f>P396</f>
        <v>0</v>
      </c>
      <c r="Q395" s="173"/>
      <c r="R395" s="174">
        <f>R396</f>
        <v>0</v>
      </c>
      <c r="S395" s="173"/>
      <c r="T395" s="175">
        <f>T396</f>
        <v>0</v>
      </c>
      <c r="AR395" s="168" t="s">
        <v>204</v>
      </c>
      <c r="AT395" s="176" t="s">
        <v>79</v>
      </c>
      <c r="AU395" s="176" t="s">
        <v>80</v>
      </c>
      <c r="AY395" s="168" t="s">
        <v>188</v>
      </c>
      <c r="BK395" s="177">
        <f>BK396</f>
        <v>0</v>
      </c>
    </row>
    <row r="396" spans="2:65" s="11" customFormat="1" ht="19.899999999999999" customHeight="1" x14ac:dyDescent="0.3">
      <c r="B396" s="167"/>
      <c r="D396" s="168" t="s">
        <v>79</v>
      </c>
      <c r="E396" s="178" t="s">
        <v>517</v>
      </c>
      <c r="F396" s="178" t="s">
        <v>518</v>
      </c>
      <c r="I396" s="170"/>
      <c r="J396" s="179">
        <f>BK396</f>
        <v>0</v>
      </c>
      <c r="L396" s="167"/>
      <c r="M396" s="172"/>
      <c r="N396" s="173"/>
      <c r="O396" s="173"/>
      <c r="P396" s="174">
        <f>SUM(P397:P398)</f>
        <v>0</v>
      </c>
      <c r="Q396" s="173"/>
      <c r="R396" s="174">
        <f>SUM(R397:R398)</f>
        <v>0</v>
      </c>
      <c r="S396" s="173"/>
      <c r="T396" s="175">
        <f>SUM(T397:T398)</f>
        <v>0</v>
      </c>
      <c r="AR396" s="168" t="s">
        <v>204</v>
      </c>
      <c r="AT396" s="176" t="s">
        <v>79</v>
      </c>
      <c r="AU396" s="176" t="s">
        <v>25</v>
      </c>
      <c r="AY396" s="168" t="s">
        <v>188</v>
      </c>
      <c r="BK396" s="177">
        <f>SUM(BK397:BK398)</f>
        <v>0</v>
      </c>
    </row>
    <row r="397" spans="2:65" s="1" customFormat="1" ht="16.5" customHeight="1" x14ac:dyDescent="0.3">
      <c r="B397" s="180"/>
      <c r="C397" s="181" t="s">
        <v>525</v>
      </c>
      <c r="D397" s="181" t="s">
        <v>190</v>
      </c>
      <c r="E397" s="182" t="s">
        <v>872</v>
      </c>
      <c r="F397" s="183" t="s">
        <v>950</v>
      </c>
      <c r="G397" s="184" t="s">
        <v>372</v>
      </c>
      <c r="H397" s="185">
        <v>158</v>
      </c>
      <c r="I397" s="186"/>
      <c r="J397" s="187">
        <f>ROUND(I397*H397,2)</f>
        <v>0</v>
      </c>
      <c r="K397" s="183"/>
      <c r="L397" s="41"/>
      <c r="M397" s="188" t="s">
        <v>5</v>
      </c>
      <c r="N397" s="189" t="s">
        <v>51</v>
      </c>
      <c r="O397" s="42"/>
      <c r="P397" s="190">
        <f>O397*H397</f>
        <v>0</v>
      </c>
      <c r="Q397" s="190">
        <v>0</v>
      </c>
      <c r="R397" s="190">
        <f>Q397*H397</f>
        <v>0</v>
      </c>
      <c r="S397" s="190">
        <v>0</v>
      </c>
      <c r="T397" s="191">
        <f>S397*H397</f>
        <v>0</v>
      </c>
      <c r="AR397" s="24" t="s">
        <v>512</v>
      </c>
      <c r="AT397" s="24" t="s">
        <v>190</v>
      </c>
      <c r="AU397" s="24" t="s">
        <v>24</v>
      </c>
      <c r="AY397" s="24" t="s">
        <v>188</v>
      </c>
      <c r="BE397" s="192">
        <f>IF(N397="základní",J397,0)</f>
        <v>0</v>
      </c>
      <c r="BF397" s="192">
        <f>IF(N397="snížená",J397,0)</f>
        <v>0</v>
      </c>
      <c r="BG397" s="192">
        <f>IF(N397="zákl. přenesená",J397,0)</f>
        <v>0</v>
      </c>
      <c r="BH397" s="192">
        <f>IF(N397="sníž. přenesená",J397,0)</f>
        <v>0</v>
      </c>
      <c r="BI397" s="192">
        <f>IF(N397="nulová",J397,0)</f>
        <v>0</v>
      </c>
      <c r="BJ397" s="24" t="s">
        <v>25</v>
      </c>
      <c r="BK397" s="192">
        <f>ROUND(I397*H397,2)</f>
        <v>0</v>
      </c>
      <c r="BL397" s="24" t="s">
        <v>512</v>
      </c>
      <c r="BM397" s="24" t="s">
        <v>874</v>
      </c>
    </row>
    <row r="398" spans="2:65" s="1" customFormat="1" ht="40.5" x14ac:dyDescent="0.3">
      <c r="B398" s="41"/>
      <c r="D398" s="193" t="s">
        <v>196</v>
      </c>
      <c r="F398" s="194" t="s">
        <v>1328</v>
      </c>
      <c r="I398" s="195"/>
      <c r="L398" s="41"/>
      <c r="M398" s="226"/>
      <c r="N398" s="227"/>
      <c r="O398" s="227"/>
      <c r="P398" s="227"/>
      <c r="Q398" s="227"/>
      <c r="R398" s="227"/>
      <c r="S398" s="227"/>
      <c r="T398" s="228"/>
      <c r="AT398" s="24" t="s">
        <v>196</v>
      </c>
      <c r="AU398" s="24" t="s">
        <v>24</v>
      </c>
    </row>
    <row r="399" spans="2:65" s="1" customFormat="1" ht="6.95" customHeight="1" x14ac:dyDescent="0.3">
      <c r="B399" s="56"/>
      <c r="C399" s="57"/>
      <c r="D399" s="57"/>
      <c r="E399" s="57"/>
      <c r="F399" s="57"/>
      <c r="G399" s="57"/>
      <c r="H399" s="57"/>
      <c r="I399" s="134"/>
      <c r="J399" s="57"/>
      <c r="K399" s="57"/>
      <c r="L399" s="41"/>
    </row>
  </sheetData>
  <autoFilter ref="C90:K398"/>
  <mergeCells count="13">
    <mergeCell ref="E83:H83"/>
    <mergeCell ref="G1:H1"/>
    <mergeCell ref="L2:V2"/>
    <mergeCell ref="E49:H49"/>
    <mergeCell ref="E51:H51"/>
    <mergeCell ref="J55:J56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08"/>
  <sheetViews>
    <sheetView showGridLines="0" workbookViewId="0">
      <pane ySplit="1" topLeftCell="A2" activePane="bottomLeft" state="frozen"/>
      <selection pane="bottomLeft" activeCell="AD315" sqref="AD315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6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21"/>
      <c r="B1" s="107"/>
      <c r="C1" s="107"/>
      <c r="D1" s="108" t="s">
        <v>1</v>
      </c>
      <c r="E1" s="107"/>
      <c r="F1" s="109" t="s">
        <v>147</v>
      </c>
      <c r="G1" s="362" t="s">
        <v>148</v>
      </c>
      <c r="H1" s="362"/>
      <c r="I1" s="110"/>
      <c r="J1" s="109" t="s">
        <v>149</v>
      </c>
      <c r="K1" s="108" t="s">
        <v>150</v>
      </c>
      <c r="L1" s="109" t="s">
        <v>151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 x14ac:dyDescent="0.3">
      <c r="L2" s="357" t="s">
        <v>8</v>
      </c>
      <c r="M2" s="358"/>
      <c r="N2" s="358"/>
      <c r="O2" s="358"/>
      <c r="P2" s="358"/>
      <c r="Q2" s="358"/>
      <c r="R2" s="358"/>
      <c r="S2" s="358"/>
      <c r="T2" s="358"/>
      <c r="U2" s="358"/>
      <c r="V2" s="358"/>
      <c r="AT2" s="24" t="s">
        <v>125</v>
      </c>
    </row>
    <row r="3" spans="1:70" ht="6.95" customHeight="1" x14ac:dyDescent="0.3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24</v>
      </c>
    </row>
    <row r="4" spans="1:70" ht="36.950000000000003" customHeight="1" x14ac:dyDescent="0.3">
      <c r="B4" s="28"/>
      <c r="C4" s="29"/>
      <c r="D4" s="30" t="s">
        <v>152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1:70" ht="6.95" customHeight="1" x14ac:dyDescent="0.3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1:70" ht="15" x14ac:dyDescent="0.3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1:70" ht="16.5" customHeight="1" x14ac:dyDescent="0.3">
      <c r="B7" s="28"/>
      <c r="C7" s="29"/>
      <c r="D7" s="29"/>
      <c r="E7" s="363" t="str">
        <f>'Rekapitulace stavby'!K6</f>
        <v>Rekonstrukce kanalizace ul. Matušinského, Tomicova, Třanovského</v>
      </c>
      <c r="F7" s="369"/>
      <c r="G7" s="369"/>
      <c r="H7" s="369"/>
      <c r="I7" s="112"/>
      <c r="J7" s="29"/>
      <c r="K7" s="31"/>
    </row>
    <row r="8" spans="1:70" ht="15" x14ac:dyDescent="0.3">
      <c r="B8" s="28"/>
      <c r="C8" s="29"/>
      <c r="D8" s="37" t="s">
        <v>153</v>
      </c>
      <c r="E8" s="29"/>
      <c r="F8" s="29"/>
      <c r="G8" s="29"/>
      <c r="H8" s="29"/>
      <c r="I8" s="112"/>
      <c r="J8" s="29"/>
      <c r="K8" s="31"/>
    </row>
    <row r="9" spans="1:70" s="1" customFormat="1" ht="16.5" customHeight="1" x14ac:dyDescent="0.3">
      <c r="B9" s="41"/>
      <c r="C9" s="42"/>
      <c r="D9" s="42"/>
      <c r="E9" s="363" t="s">
        <v>646</v>
      </c>
      <c r="F9" s="364"/>
      <c r="G9" s="364"/>
      <c r="H9" s="364"/>
      <c r="I9" s="113"/>
      <c r="J9" s="42"/>
      <c r="K9" s="45"/>
    </row>
    <row r="10" spans="1:70" s="1" customFormat="1" ht="15" x14ac:dyDescent="0.3">
      <c r="B10" s="41"/>
      <c r="C10" s="42"/>
      <c r="D10" s="37" t="s">
        <v>155</v>
      </c>
      <c r="E10" s="42"/>
      <c r="F10" s="42"/>
      <c r="G10" s="42"/>
      <c r="H10" s="42"/>
      <c r="I10" s="113"/>
      <c r="J10" s="42"/>
      <c r="K10" s="45"/>
    </row>
    <row r="11" spans="1:70" s="1" customFormat="1" ht="36.950000000000003" customHeight="1" x14ac:dyDescent="0.3">
      <c r="B11" s="41"/>
      <c r="C11" s="42"/>
      <c r="D11" s="42"/>
      <c r="E11" s="365" t="s">
        <v>1444</v>
      </c>
      <c r="F11" s="364"/>
      <c r="G11" s="364"/>
      <c r="H11" s="364"/>
      <c r="I11" s="113"/>
      <c r="J11" s="42"/>
      <c r="K11" s="45"/>
    </row>
    <row r="12" spans="1:70" s="1" customFormat="1" x14ac:dyDescent="0.3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1:70" s="1" customFormat="1" ht="14.45" customHeight="1" x14ac:dyDescent="0.3">
      <c r="B13" s="41"/>
      <c r="C13" s="42"/>
      <c r="D13" s="37" t="s">
        <v>22</v>
      </c>
      <c r="E13" s="42"/>
      <c r="F13" s="35" t="s">
        <v>5</v>
      </c>
      <c r="G13" s="42"/>
      <c r="H13" s="42"/>
      <c r="I13" s="114" t="s">
        <v>23</v>
      </c>
      <c r="J13" s="35" t="s">
        <v>24</v>
      </c>
      <c r="K13" s="45"/>
    </row>
    <row r="14" spans="1:70" s="1" customFormat="1" ht="14.45" customHeight="1" x14ac:dyDescent="0.3">
      <c r="B14" s="41"/>
      <c r="C14" s="42"/>
      <c r="D14" s="37" t="s">
        <v>26</v>
      </c>
      <c r="E14" s="42"/>
      <c r="F14" s="35" t="s">
        <v>27</v>
      </c>
      <c r="G14" s="42"/>
      <c r="H14" s="42"/>
      <c r="I14" s="114" t="s">
        <v>28</v>
      </c>
      <c r="J14" s="115" t="str">
        <f>'Rekapitulace stavby'!AN8</f>
        <v>23.11.2012</v>
      </c>
      <c r="K14" s="45"/>
    </row>
    <row r="15" spans="1:70" s="1" customFormat="1" ht="10.9" customHeight="1" x14ac:dyDescent="0.3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1:70" s="1" customFormat="1" ht="14.45" customHeight="1" x14ac:dyDescent="0.3">
      <c r="B16" s="41"/>
      <c r="C16" s="42"/>
      <c r="D16" s="37" t="s">
        <v>32</v>
      </c>
      <c r="E16" s="42"/>
      <c r="F16" s="42"/>
      <c r="G16" s="42"/>
      <c r="H16" s="42"/>
      <c r="I16" s="114" t="s">
        <v>33</v>
      </c>
      <c r="J16" s="35" t="s">
        <v>34</v>
      </c>
      <c r="K16" s="45"/>
    </row>
    <row r="17" spans="2:11" s="1" customFormat="1" ht="18" customHeight="1" x14ac:dyDescent="0.3">
      <c r="B17" s="41"/>
      <c r="C17" s="42"/>
      <c r="D17" s="42"/>
      <c r="E17" s="35" t="s">
        <v>35</v>
      </c>
      <c r="F17" s="42"/>
      <c r="G17" s="42"/>
      <c r="H17" s="42"/>
      <c r="I17" s="114" t="s">
        <v>36</v>
      </c>
      <c r="J17" s="35" t="s">
        <v>37</v>
      </c>
      <c r="K17" s="45"/>
    </row>
    <row r="18" spans="2:11" s="1" customFormat="1" ht="6.95" customHeight="1" x14ac:dyDescent="0.3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 x14ac:dyDescent="0.3">
      <c r="B19" s="41"/>
      <c r="C19" s="42"/>
      <c r="D19" s="37" t="s">
        <v>38</v>
      </c>
      <c r="E19" s="42"/>
      <c r="F19" s="42"/>
      <c r="G19" s="42"/>
      <c r="H19" s="42"/>
      <c r="I19" s="114" t="s">
        <v>33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 x14ac:dyDescent="0.3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36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 x14ac:dyDescent="0.3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 x14ac:dyDescent="0.3">
      <c r="B22" s="41"/>
      <c r="C22" s="42"/>
      <c r="D22" s="37" t="s">
        <v>40</v>
      </c>
      <c r="E22" s="42"/>
      <c r="F22" s="42"/>
      <c r="G22" s="42"/>
      <c r="H22" s="42"/>
      <c r="I22" s="114" t="s">
        <v>33</v>
      </c>
      <c r="J22" s="35" t="s">
        <v>41</v>
      </c>
      <c r="K22" s="45"/>
    </row>
    <row r="23" spans="2:11" s="1" customFormat="1" ht="18" customHeight="1" x14ac:dyDescent="0.3">
      <c r="B23" s="41"/>
      <c r="C23" s="42"/>
      <c r="D23" s="42"/>
      <c r="E23" s="35" t="s">
        <v>42</v>
      </c>
      <c r="F23" s="42"/>
      <c r="G23" s="42"/>
      <c r="H23" s="42"/>
      <c r="I23" s="114" t="s">
        <v>36</v>
      </c>
      <c r="J23" s="35" t="s">
        <v>43</v>
      </c>
      <c r="K23" s="45"/>
    </row>
    <row r="24" spans="2:11" s="1" customFormat="1" ht="6.95" customHeight="1" x14ac:dyDescent="0.3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 x14ac:dyDescent="0.3">
      <c r="B25" s="41"/>
      <c r="C25" s="42"/>
      <c r="D25" s="37" t="s">
        <v>45</v>
      </c>
      <c r="E25" s="42"/>
      <c r="F25" s="42"/>
      <c r="G25" s="42"/>
      <c r="H25" s="42"/>
      <c r="I25" s="113"/>
      <c r="J25" s="42"/>
      <c r="K25" s="45"/>
    </row>
    <row r="26" spans="2:11" s="7" customFormat="1" ht="16.5" customHeight="1" x14ac:dyDescent="0.3">
      <c r="B26" s="116"/>
      <c r="C26" s="117"/>
      <c r="D26" s="117"/>
      <c r="E26" s="327" t="s">
        <v>5</v>
      </c>
      <c r="F26" s="327"/>
      <c r="G26" s="327"/>
      <c r="H26" s="327"/>
      <c r="I26" s="118"/>
      <c r="J26" s="117"/>
      <c r="K26" s="119"/>
    </row>
    <row r="27" spans="2:11" s="1" customFormat="1" ht="6.95" customHeight="1" x14ac:dyDescent="0.3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 x14ac:dyDescent="0.3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 x14ac:dyDescent="0.3">
      <c r="B29" s="41"/>
      <c r="C29" s="42"/>
      <c r="D29" s="122" t="s">
        <v>46</v>
      </c>
      <c r="E29" s="42"/>
      <c r="F29" s="42"/>
      <c r="G29" s="42"/>
      <c r="H29" s="42"/>
      <c r="I29" s="113"/>
      <c r="J29" s="123">
        <f>ROUNDUP(J91,2)</f>
        <v>0</v>
      </c>
      <c r="K29" s="45"/>
    </row>
    <row r="30" spans="2:11" s="1" customFormat="1" ht="6.95" customHeight="1" x14ac:dyDescent="0.3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 x14ac:dyDescent="0.3">
      <c r="B31" s="41"/>
      <c r="C31" s="42"/>
      <c r="D31" s="42"/>
      <c r="E31" s="42"/>
      <c r="F31" s="46" t="s">
        <v>48</v>
      </c>
      <c r="G31" s="42"/>
      <c r="H31" s="42"/>
      <c r="I31" s="124" t="s">
        <v>47</v>
      </c>
      <c r="J31" s="46" t="s">
        <v>49</v>
      </c>
      <c r="K31" s="45"/>
    </row>
    <row r="32" spans="2:11" s="1" customFormat="1" ht="14.45" customHeight="1" x14ac:dyDescent="0.3">
      <c r="B32" s="41"/>
      <c r="C32" s="42"/>
      <c r="D32" s="49" t="s">
        <v>50</v>
      </c>
      <c r="E32" s="49" t="s">
        <v>51</v>
      </c>
      <c r="F32" s="125">
        <f>ROUNDUP(SUM(BE91:BE307), 2)</f>
        <v>0</v>
      </c>
      <c r="G32" s="42"/>
      <c r="H32" s="42"/>
      <c r="I32" s="126">
        <v>0.21</v>
      </c>
      <c r="J32" s="125">
        <f>ROUNDUP(ROUNDUP((SUM(BE91:BE307)), 2)*I32, 1)</f>
        <v>0</v>
      </c>
      <c r="K32" s="45"/>
    </row>
    <row r="33" spans="2:11" s="1" customFormat="1" ht="14.45" customHeight="1" x14ac:dyDescent="0.3">
      <c r="B33" s="41"/>
      <c r="C33" s="42"/>
      <c r="D33" s="42"/>
      <c r="E33" s="49" t="s">
        <v>52</v>
      </c>
      <c r="F33" s="125">
        <f>ROUNDUP(SUM(BF91:BF307), 2)</f>
        <v>0</v>
      </c>
      <c r="G33" s="42"/>
      <c r="H33" s="42"/>
      <c r="I33" s="126">
        <v>0.15</v>
      </c>
      <c r="J33" s="125">
        <f>ROUNDUP(ROUNDUP((SUM(BF91:BF307)), 2)*I33, 1)</f>
        <v>0</v>
      </c>
      <c r="K33" s="45"/>
    </row>
    <row r="34" spans="2:11" s="1" customFormat="1" ht="14.45" hidden="1" customHeight="1" x14ac:dyDescent="0.3">
      <c r="B34" s="41"/>
      <c r="C34" s="42"/>
      <c r="D34" s="42"/>
      <c r="E34" s="49" t="s">
        <v>53</v>
      </c>
      <c r="F34" s="125">
        <f>ROUNDUP(SUM(BG91:BG307), 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hidden="1" customHeight="1" x14ac:dyDescent="0.3">
      <c r="B35" s="41"/>
      <c r="C35" s="42"/>
      <c r="D35" s="42"/>
      <c r="E35" s="49" t="s">
        <v>54</v>
      </c>
      <c r="F35" s="125">
        <f>ROUNDUP(SUM(BH91:BH307), 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hidden="1" customHeight="1" x14ac:dyDescent="0.3">
      <c r="B36" s="41"/>
      <c r="C36" s="42"/>
      <c r="D36" s="42"/>
      <c r="E36" s="49" t="s">
        <v>55</v>
      </c>
      <c r="F36" s="125">
        <f>ROUNDUP(SUM(BI91:BI307), 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 x14ac:dyDescent="0.3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 x14ac:dyDescent="0.3">
      <c r="B38" s="41"/>
      <c r="C38" s="127"/>
      <c r="D38" s="128" t="s">
        <v>56</v>
      </c>
      <c r="E38" s="71"/>
      <c r="F38" s="71"/>
      <c r="G38" s="129" t="s">
        <v>57</v>
      </c>
      <c r="H38" s="130" t="s">
        <v>58</v>
      </c>
      <c r="I38" s="131"/>
      <c r="J38" s="132">
        <f>SUM(J29:J36)</f>
        <v>0</v>
      </c>
      <c r="K38" s="133"/>
    </row>
    <row r="39" spans="2:11" s="1" customFormat="1" ht="14.45" customHeight="1" x14ac:dyDescent="0.3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 x14ac:dyDescent="0.3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0000000000003" customHeight="1" x14ac:dyDescent="0.3">
      <c r="B44" s="41"/>
      <c r="C44" s="30" t="s">
        <v>157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 x14ac:dyDescent="0.3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 x14ac:dyDescent="0.3">
      <c r="B46" s="41"/>
      <c r="C46" s="37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6.5" customHeight="1" x14ac:dyDescent="0.3">
      <c r="B47" s="41"/>
      <c r="C47" s="42"/>
      <c r="D47" s="42"/>
      <c r="E47" s="363" t="str">
        <f>E7</f>
        <v>Rekonstrukce kanalizace ul. Matušinského, Tomicova, Třanovského</v>
      </c>
      <c r="F47" s="369"/>
      <c r="G47" s="369"/>
      <c r="H47" s="369"/>
      <c r="I47" s="113"/>
      <c r="J47" s="42"/>
      <c r="K47" s="45"/>
    </row>
    <row r="48" spans="2:11" ht="15" x14ac:dyDescent="0.3">
      <c r="B48" s="28"/>
      <c r="C48" s="37" t="s">
        <v>153</v>
      </c>
      <c r="D48" s="29"/>
      <c r="E48" s="29"/>
      <c r="F48" s="29"/>
      <c r="G48" s="29"/>
      <c r="H48" s="29"/>
      <c r="I48" s="112"/>
      <c r="J48" s="29"/>
      <c r="K48" s="31"/>
    </row>
    <row r="49" spans="2:47" s="1" customFormat="1" ht="16.5" customHeight="1" x14ac:dyDescent="0.3">
      <c r="B49" s="41"/>
      <c r="C49" s="42"/>
      <c r="D49" s="42"/>
      <c r="E49" s="363" t="s">
        <v>646</v>
      </c>
      <c r="F49" s="364"/>
      <c r="G49" s="364"/>
      <c r="H49" s="364"/>
      <c r="I49" s="113"/>
      <c r="J49" s="42"/>
      <c r="K49" s="45"/>
    </row>
    <row r="50" spans="2:47" s="1" customFormat="1" ht="14.45" customHeight="1" x14ac:dyDescent="0.3">
      <c r="B50" s="41"/>
      <c r="C50" s="37" t="s">
        <v>155</v>
      </c>
      <c r="D50" s="42"/>
      <c r="E50" s="42"/>
      <c r="F50" s="42"/>
      <c r="G50" s="42"/>
      <c r="H50" s="42"/>
      <c r="I50" s="113"/>
      <c r="J50" s="42"/>
      <c r="K50" s="45"/>
    </row>
    <row r="51" spans="2:47" s="1" customFormat="1" ht="17.25" customHeight="1" x14ac:dyDescent="0.3">
      <c r="B51" s="41"/>
      <c r="C51" s="42"/>
      <c r="D51" s="42"/>
      <c r="E51" s="365" t="str">
        <f>E11</f>
        <v>01.2.4 - SO 01.2.4 přípojky navržené k přepojení Ra2</v>
      </c>
      <c r="F51" s="364"/>
      <c r="G51" s="364"/>
      <c r="H51" s="364"/>
      <c r="I51" s="113"/>
      <c r="J51" s="42"/>
      <c r="K51" s="45"/>
    </row>
    <row r="52" spans="2:47" s="1" customFormat="1" ht="6.95" customHeight="1" x14ac:dyDescent="0.3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47" s="1" customFormat="1" ht="18" customHeight="1" x14ac:dyDescent="0.3">
      <c r="B53" s="41"/>
      <c r="C53" s="37" t="s">
        <v>26</v>
      </c>
      <c r="D53" s="42"/>
      <c r="E53" s="42"/>
      <c r="F53" s="35" t="str">
        <f>F14</f>
        <v>Ostrava,k.ú.715018 Radvanice</v>
      </c>
      <c r="G53" s="42"/>
      <c r="H53" s="42"/>
      <c r="I53" s="114" t="s">
        <v>28</v>
      </c>
      <c r="J53" s="115" t="str">
        <f>IF(J14="","",J14)</f>
        <v>23.11.2012</v>
      </c>
      <c r="K53" s="45"/>
    </row>
    <row r="54" spans="2:47" s="1" customFormat="1" ht="6.95" customHeight="1" x14ac:dyDescent="0.3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47" s="1" customFormat="1" ht="15" x14ac:dyDescent="0.3">
      <c r="B55" s="41"/>
      <c r="C55" s="37" t="s">
        <v>32</v>
      </c>
      <c r="D55" s="42"/>
      <c r="E55" s="42"/>
      <c r="F55" s="35" t="str">
        <f>E17</f>
        <v>Statutární město Ostrava</v>
      </c>
      <c r="G55" s="42"/>
      <c r="H55" s="42"/>
      <c r="I55" s="114" t="s">
        <v>40</v>
      </c>
      <c r="J55" s="327" t="str">
        <f>E23</f>
        <v>Koneko spol. s r. o.</v>
      </c>
      <c r="K55" s="45"/>
    </row>
    <row r="56" spans="2:47" s="1" customFormat="1" ht="14.45" customHeight="1" x14ac:dyDescent="0.3">
      <c r="B56" s="41"/>
      <c r="C56" s="37" t="s">
        <v>38</v>
      </c>
      <c r="D56" s="42"/>
      <c r="E56" s="42"/>
      <c r="F56" s="35" t="str">
        <f>IF(E20="","",E20)</f>
        <v/>
      </c>
      <c r="G56" s="42"/>
      <c r="H56" s="42"/>
      <c r="I56" s="113"/>
      <c r="J56" s="366"/>
      <c r="K56" s="45"/>
    </row>
    <row r="57" spans="2:47" s="1" customFormat="1" ht="10.35" customHeight="1" x14ac:dyDescent="0.3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47" s="1" customFormat="1" ht="29.25" customHeight="1" x14ac:dyDescent="0.3">
      <c r="B58" s="41"/>
      <c r="C58" s="137" t="s">
        <v>158</v>
      </c>
      <c r="D58" s="127"/>
      <c r="E58" s="127"/>
      <c r="F58" s="127"/>
      <c r="G58" s="127"/>
      <c r="H58" s="127"/>
      <c r="I58" s="138"/>
      <c r="J58" s="139" t="s">
        <v>159</v>
      </c>
      <c r="K58" s="140"/>
    </row>
    <row r="59" spans="2:47" s="1" customFormat="1" ht="10.35" customHeight="1" x14ac:dyDescent="0.3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 x14ac:dyDescent="0.3">
      <c r="B60" s="41"/>
      <c r="C60" s="141" t="s">
        <v>160</v>
      </c>
      <c r="D60" s="42"/>
      <c r="E60" s="42"/>
      <c r="F60" s="42"/>
      <c r="G60" s="42"/>
      <c r="H60" s="42"/>
      <c r="I60" s="113"/>
      <c r="J60" s="123">
        <f>J91</f>
        <v>0</v>
      </c>
      <c r="K60" s="45"/>
      <c r="AU60" s="24" t="s">
        <v>161</v>
      </c>
    </row>
    <row r="61" spans="2:47" s="8" customFormat="1" ht="24.95" customHeight="1" x14ac:dyDescent="0.3">
      <c r="B61" s="142"/>
      <c r="C61" s="143"/>
      <c r="D61" s="144" t="s">
        <v>162</v>
      </c>
      <c r="E61" s="145"/>
      <c r="F61" s="145"/>
      <c r="G61" s="145"/>
      <c r="H61" s="145"/>
      <c r="I61" s="146"/>
      <c r="J61" s="147">
        <f>J92</f>
        <v>0</v>
      </c>
      <c r="K61" s="148"/>
    </row>
    <row r="62" spans="2:47" s="9" customFormat="1" ht="19.899999999999999" customHeight="1" x14ac:dyDescent="0.3">
      <c r="B62" s="149"/>
      <c r="C62" s="150"/>
      <c r="D62" s="151" t="s">
        <v>163</v>
      </c>
      <c r="E62" s="152"/>
      <c r="F62" s="152"/>
      <c r="G62" s="152"/>
      <c r="H62" s="152"/>
      <c r="I62" s="153"/>
      <c r="J62" s="154">
        <f>J93</f>
        <v>0</v>
      </c>
      <c r="K62" s="155"/>
    </row>
    <row r="63" spans="2:47" s="9" customFormat="1" ht="19.899999999999999" customHeight="1" x14ac:dyDescent="0.3">
      <c r="B63" s="149"/>
      <c r="C63" s="150"/>
      <c r="D63" s="151" t="s">
        <v>164</v>
      </c>
      <c r="E63" s="152"/>
      <c r="F63" s="152"/>
      <c r="G63" s="152"/>
      <c r="H63" s="152"/>
      <c r="I63" s="153"/>
      <c r="J63" s="154">
        <f>J202</f>
        <v>0</v>
      </c>
      <c r="K63" s="155"/>
    </row>
    <row r="64" spans="2:47" s="9" customFormat="1" ht="19.899999999999999" customHeight="1" x14ac:dyDescent="0.3">
      <c r="B64" s="149"/>
      <c r="C64" s="150"/>
      <c r="D64" s="151" t="s">
        <v>166</v>
      </c>
      <c r="E64" s="152"/>
      <c r="F64" s="152"/>
      <c r="G64" s="152"/>
      <c r="H64" s="152"/>
      <c r="I64" s="153"/>
      <c r="J64" s="154">
        <f>J208</f>
        <v>0</v>
      </c>
      <c r="K64" s="155"/>
    </row>
    <row r="65" spans="2:12" s="9" customFormat="1" ht="19.899999999999999" customHeight="1" x14ac:dyDescent="0.3">
      <c r="B65" s="149"/>
      <c r="C65" s="150"/>
      <c r="D65" s="151" t="s">
        <v>167</v>
      </c>
      <c r="E65" s="152"/>
      <c r="F65" s="152"/>
      <c r="G65" s="152"/>
      <c r="H65" s="152"/>
      <c r="I65" s="153"/>
      <c r="J65" s="154">
        <f>J240</f>
        <v>0</v>
      </c>
      <c r="K65" s="155"/>
    </row>
    <row r="66" spans="2:12" s="9" customFormat="1" ht="19.899999999999999" customHeight="1" x14ac:dyDescent="0.3">
      <c r="B66" s="149"/>
      <c r="C66" s="150"/>
      <c r="D66" s="151" t="s">
        <v>168</v>
      </c>
      <c r="E66" s="152"/>
      <c r="F66" s="152"/>
      <c r="G66" s="152"/>
      <c r="H66" s="152"/>
      <c r="I66" s="153"/>
      <c r="J66" s="154">
        <f>J278</f>
        <v>0</v>
      </c>
      <c r="K66" s="155"/>
    </row>
    <row r="67" spans="2:12" s="9" customFormat="1" ht="14.85" customHeight="1" x14ac:dyDescent="0.3">
      <c r="B67" s="149"/>
      <c r="C67" s="150"/>
      <c r="D67" s="151" t="s">
        <v>169</v>
      </c>
      <c r="E67" s="152"/>
      <c r="F67" s="152"/>
      <c r="G67" s="152"/>
      <c r="H67" s="152"/>
      <c r="I67" s="153"/>
      <c r="J67" s="154">
        <f>J290</f>
        <v>0</v>
      </c>
      <c r="K67" s="155"/>
    </row>
    <row r="68" spans="2:12" s="8" customFormat="1" ht="24.95" customHeight="1" x14ac:dyDescent="0.3">
      <c r="B68" s="142"/>
      <c r="C68" s="143"/>
      <c r="D68" s="144" t="s">
        <v>170</v>
      </c>
      <c r="E68" s="145"/>
      <c r="F68" s="145"/>
      <c r="G68" s="145"/>
      <c r="H68" s="145"/>
      <c r="I68" s="146"/>
      <c r="J68" s="147">
        <f>J304</f>
        <v>0</v>
      </c>
      <c r="K68" s="148"/>
    </row>
    <row r="69" spans="2:12" s="9" customFormat="1" ht="19.899999999999999" customHeight="1" x14ac:dyDescent="0.3">
      <c r="B69" s="149"/>
      <c r="C69" s="150"/>
      <c r="D69" s="151" t="s">
        <v>171</v>
      </c>
      <c r="E69" s="152"/>
      <c r="F69" s="152"/>
      <c r="G69" s="152"/>
      <c r="H69" s="152"/>
      <c r="I69" s="153"/>
      <c r="J69" s="154">
        <f>J305</f>
        <v>0</v>
      </c>
      <c r="K69" s="155"/>
    </row>
    <row r="70" spans="2:12" s="1" customFormat="1" ht="21.75" customHeight="1" x14ac:dyDescent="0.3">
      <c r="B70" s="41"/>
      <c r="C70" s="42"/>
      <c r="D70" s="42"/>
      <c r="E70" s="42"/>
      <c r="F70" s="42"/>
      <c r="G70" s="42"/>
      <c r="H70" s="42"/>
      <c r="I70" s="113"/>
      <c r="J70" s="42"/>
      <c r="K70" s="45"/>
    </row>
    <row r="71" spans="2:12" s="1" customFormat="1" ht="6.95" customHeight="1" x14ac:dyDescent="0.3">
      <c r="B71" s="56"/>
      <c r="C71" s="57"/>
      <c r="D71" s="57"/>
      <c r="E71" s="57"/>
      <c r="F71" s="57"/>
      <c r="G71" s="57"/>
      <c r="H71" s="57"/>
      <c r="I71" s="134"/>
      <c r="J71" s="57"/>
      <c r="K71" s="58"/>
    </row>
    <row r="75" spans="2:12" s="1" customFormat="1" ht="6.95" customHeight="1" x14ac:dyDescent="0.3">
      <c r="B75" s="59"/>
      <c r="C75" s="60"/>
      <c r="D75" s="60"/>
      <c r="E75" s="60"/>
      <c r="F75" s="60"/>
      <c r="G75" s="60"/>
      <c r="H75" s="60"/>
      <c r="I75" s="135"/>
      <c r="J75" s="60"/>
      <c r="K75" s="60"/>
      <c r="L75" s="41"/>
    </row>
    <row r="76" spans="2:12" s="1" customFormat="1" ht="36.950000000000003" customHeight="1" x14ac:dyDescent="0.3">
      <c r="B76" s="41"/>
      <c r="C76" s="61" t="s">
        <v>172</v>
      </c>
      <c r="L76" s="41"/>
    </row>
    <row r="77" spans="2:12" s="1" customFormat="1" ht="6.95" customHeight="1" x14ac:dyDescent="0.3">
      <c r="B77" s="41"/>
      <c r="L77" s="41"/>
    </row>
    <row r="78" spans="2:12" s="1" customFormat="1" ht="14.45" customHeight="1" x14ac:dyDescent="0.3">
      <c r="B78" s="41"/>
      <c r="C78" s="63" t="s">
        <v>19</v>
      </c>
      <c r="L78" s="41"/>
    </row>
    <row r="79" spans="2:12" s="1" customFormat="1" ht="16.5" customHeight="1" x14ac:dyDescent="0.3">
      <c r="B79" s="41"/>
      <c r="E79" s="367" t="str">
        <f>E7</f>
        <v>Rekonstrukce kanalizace ul. Matušinského, Tomicova, Třanovského</v>
      </c>
      <c r="F79" s="368"/>
      <c r="G79" s="368"/>
      <c r="H79" s="368"/>
      <c r="L79" s="41"/>
    </row>
    <row r="80" spans="2:12" ht="15" x14ac:dyDescent="0.3">
      <c r="B80" s="28"/>
      <c r="C80" s="63" t="s">
        <v>153</v>
      </c>
      <c r="L80" s="28"/>
    </row>
    <row r="81" spans="2:65" s="1" customFormat="1" ht="16.5" customHeight="1" x14ac:dyDescent="0.3">
      <c r="B81" s="41"/>
      <c r="E81" s="367" t="s">
        <v>646</v>
      </c>
      <c r="F81" s="361"/>
      <c r="G81" s="361"/>
      <c r="H81" s="361"/>
      <c r="L81" s="41"/>
    </row>
    <row r="82" spans="2:65" s="1" customFormat="1" ht="14.45" customHeight="1" x14ac:dyDescent="0.3">
      <c r="B82" s="41"/>
      <c r="C82" s="63" t="s">
        <v>155</v>
      </c>
      <c r="L82" s="41"/>
    </row>
    <row r="83" spans="2:65" s="1" customFormat="1" ht="17.25" customHeight="1" x14ac:dyDescent="0.3">
      <c r="B83" s="41"/>
      <c r="E83" s="338" t="str">
        <f>E11</f>
        <v>01.2.4 - SO 01.2.4 přípojky navržené k přepojení Ra2</v>
      </c>
      <c r="F83" s="361"/>
      <c r="G83" s="361"/>
      <c r="H83" s="361"/>
      <c r="L83" s="41"/>
    </row>
    <row r="84" spans="2:65" s="1" customFormat="1" ht="6.95" customHeight="1" x14ac:dyDescent="0.3">
      <c r="B84" s="41"/>
      <c r="L84" s="41"/>
    </row>
    <row r="85" spans="2:65" s="1" customFormat="1" ht="18" customHeight="1" x14ac:dyDescent="0.3">
      <c r="B85" s="41"/>
      <c r="C85" s="63" t="s">
        <v>26</v>
      </c>
      <c r="F85" s="156" t="str">
        <f>F14</f>
        <v>Ostrava,k.ú.715018 Radvanice</v>
      </c>
      <c r="I85" s="157" t="s">
        <v>28</v>
      </c>
      <c r="J85" s="67" t="str">
        <f>IF(J14="","",J14)</f>
        <v>23.11.2012</v>
      </c>
      <c r="L85" s="41"/>
    </row>
    <row r="86" spans="2:65" s="1" customFormat="1" ht="6.95" customHeight="1" x14ac:dyDescent="0.3">
      <c r="B86" s="41"/>
      <c r="L86" s="41"/>
    </row>
    <row r="87" spans="2:65" s="1" customFormat="1" ht="15" x14ac:dyDescent="0.3">
      <c r="B87" s="41"/>
      <c r="C87" s="63" t="s">
        <v>32</v>
      </c>
      <c r="F87" s="156" t="str">
        <f>E17</f>
        <v>Statutární město Ostrava</v>
      </c>
      <c r="I87" s="157" t="s">
        <v>40</v>
      </c>
      <c r="J87" s="156" t="str">
        <f>E23</f>
        <v>Koneko spol. s r. o.</v>
      </c>
      <c r="L87" s="41"/>
    </row>
    <row r="88" spans="2:65" s="1" customFormat="1" ht="14.45" customHeight="1" x14ac:dyDescent="0.3">
      <c r="B88" s="41"/>
      <c r="C88" s="63" t="s">
        <v>38</v>
      </c>
      <c r="F88" s="156" t="str">
        <f>IF(E20="","",E20)</f>
        <v/>
      </c>
      <c r="L88" s="41"/>
    </row>
    <row r="89" spans="2:65" s="1" customFormat="1" ht="10.35" customHeight="1" x14ac:dyDescent="0.3">
      <c r="B89" s="41"/>
      <c r="L89" s="41"/>
    </row>
    <row r="90" spans="2:65" s="10" customFormat="1" ht="29.25" customHeight="1" x14ac:dyDescent="0.3">
      <c r="B90" s="158"/>
      <c r="C90" s="159" t="s">
        <v>173</v>
      </c>
      <c r="D90" s="160" t="s">
        <v>65</v>
      </c>
      <c r="E90" s="160" t="s">
        <v>61</v>
      </c>
      <c r="F90" s="160" t="s">
        <v>174</v>
      </c>
      <c r="G90" s="160" t="s">
        <v>175</v>
      </c>
      <c r="H90" s="160" t="s">
        <v>176</v>
      </c>
      <c r="I90" s="161" t="s">
        <v>177</v>
      </c>
      <c r="J90" s="160" t="s">
        <v>159</v>
      </c>
      <c r="K90" s="162" t="s">
        <v>178</v>
      </c>
      <c r="L90" s="158"/>
      <c r="M90" s="73" t="s">
        <v>179</v>
      </c>
      <c r="N90" s="74" t="s">
        <v>50</v>
      </c>
      <c r="O90" s="74" t="s">
        <v>180</v>
      </c>
      <c r="P90" s="74" t="s">
        <v>181</v>
      </c>
      <c r="Q90" s="74" t="s">
        <v>182</v>
      </c>
      <c r="R90" s="74" t="s">
        <v>183</v>
      </c>
      <c r="S90" s="74" t="s">
        <v>184</v>
      </c>
      <c r="T90" s="75" t="s">
        <v>185</v>
      </c>
    </row>
    <row r="91" spans="2:65" s="1" customFormat="1" ht="29.25" customHeight="1" x14ac:dyDescent="0.35">
      <c r="B91" s="41"/>
      <c r="C91" s="77" t="s">
        <v>160</v>
      </c>
      <c r="J91" s="163">
        <f>BK91</f>
        <v>0</v>
      </c>
      <c r="L91" s="41"/>
      <c r="M91" s="76"/>
      <c r="N91" s="68"/>
      <c r="O91" s="68"/>
      <c r="P91" s="164">
        <f>P92+P304</f>
        <v>0</v>
      </c>
      <c r="Q91" s="68"/>
      <c r="R91" s="164">
        <f>R92+R304</f>
        <v>20.07974407</v>
      </c>
      <c r="S91" s="68"/>
      <c r="T91" s="165">
        <f>T92+T304</f>
        <v>2.69381</v>
      </c>
      <c r="AT91" s="24" t="s">
        <v>79</v>
      </c>
      <c r="AU91" s="24" t="s">
        <v>161</v>
      </c>
      <c r="BK91" s="166">
        <f>BK92+BK304</f>
        <v>0</v>
      </c>
    </row>
    <row r="92" spans="2:65" s="11" customFormat="1" ht="37.35" customHeight="1" x14ac:dyDescent="0.35">
      <c r="B92" s="167"/>
      <c r="D92" s="168" t="s">
        <v>79</v>
      </c>
      <c r="E92" s="169" t="s">
        <v>186</v>
      </c>
      <c r="F92" s="169" t="s">
        <v>187</v>
      </c>
      <c r="I92" s="170"/>
      <c r="J92" s="171">
        <f>BK92</f>
        <v>0</v>
      </c>
      <c r="L92" s="167"/>
      <c r="M92" s="172"/>
      <c r="N92" s="173"/>
      <c r="O92" s="173"/>
      <c r="P92" s="174">
        <f>P93+P202+P208+P240+P278</f>
        <v>0</v>
      </c>
      <c r="Q92" s="173"/>
      <c r="R92" s="174">
        <f>R93+R202+R208+R240+R278</f>
        <v>20.07974407</v>
      </c>
      <c r="S92" s="173"/>
      <c r="T92" s="175">
        <f>T93+T202+T208+T240+T278</f>
        <v>2.69381</v>
      </c>
      <c r="AR92" s="168" t="s">
        <v>25</v>
      </c>
      <c r="AT92" s="176" t="s">
        <v>79</v>
      </c>
      <c r="AU92" s="176" t="s">
        <v>80</v>
      </c>
      <c r="AY92" s="168" t="s">
        <v>188</v>
      </c>
      <c r="BK92" s="177">
        <f>BK93+BK202+BK208+BK240+BK278</f>
        <v>0</v>
      </c>
    </row>
    <row r="93" spans="2:65" s="11" customFormat="1" ht="19.899999999999999" customHeight="1" x14ac:dyDescent="0.3">
      <c r="B93" s="167"/>
      <c r="D93" s="168" t="s">
        <v>79</v>
      </c>
      <c r="E93" s="178" t="s">
        <v>25</v>
      </c>
      <c r="F93" s="178" t="s">
        <v>189</v>
      </c>
      <c r="I93" s="170"/>
      <c r="J93" s="179">
        <f>BK93</f>
        <v>0</v>
      </c>
      <c r="L93" s="167"/>
      <c r="M93" s="172"/>
      <c r="N93" s="173"/>
      <c r="O93" s="173"/>
      <c r="P93" s="174">
        <f>SUM(P94:P201)</f>
        <v>0</v>
      </c>
      <c r="Q93" s="173"/>
      <c r="R93" s="174">
        <f>SUM(R94:R201)</f>
        <v>16.00810912</v>
      </c>
      <c r="S93" s="173"/>
      <c r="T93" s="175">
        <f>SUM(T94:T201)</f>
        <v>2.69381</v>
      </c>
      <c r="AR93" s="168" t="s">
        <v>25</v>
      </c>
      <c r="AT93" s="176" t="s">
        <v>79</v>
      </c>
      <c r="AU93" s="176" t="s">
        <v>25</v>
      </c>
      <c r="AY93" s="168" t="s">
        <v>188</v>
      </c>
      <c r="BK93" s="177">
        <f>SUM(BK94:BK201)</f>
        <v>0</v>
      </c>
    </row>
    <row r="94" spans="2:65" s="1" customFormat="1" ht="16.5" customHeight="1" x14ac:dyDescent="0.3">
      <c r="B94" s="180"/>
      <c r="C94" s="181" t="s">
        <v>25</v>
      </c>
      <c r="D94" s="181" t="s">
        <v>190</v>
      </c>
      <c r="E94" s="182" t="s">
        <v>191</v>
      </c>
      <c r="F94" s="183" t="s">
        <v>192</v>
      </c>
      <c r="G94" s="184" t="s">
        <v>193</v>
      </c>
      <c r="H94" s="185">
        <v>1.266</v>
      </c>
      <c r="I94" s="186"/>
      <c r="J94" s="187">
        <f>ROUND(I94*H94,2)</f>
        <v>0</v>
      </c>
      <c r="K94" s="183"/>
      <c r="L94" s="41"/>
      <c r="M94" s="188" t="s">
        <v>5</v>
      </c>
      <c r="N94" s="189" t="s">
        <v>51</v>
      </c>
      <c r="O94" s="42"/>
      <c r="P94" s="190">
        <f>O94*H94</f>
        <v>0</v>
      </c>
      <c r="Q94" s="190">
        <v>0</v>
      </c>
      <c r="R94" s="190">
        <f>Q94*H94</f>
        <v>0</v>
      </c>
      <c r="S94" s="190">
        <v>0.23499999999999999</v>
      </c>
      <c r="T94" s="191">
        <f>S94*H94</f>
        <v>0.29751</v>
      </c>
      <c r="AR94" s="24" t="s">
        <v>194</v>
      </c>
      <c r="AT94" s="24" t="s">
        <v>190</v>
      </c>
      <c r="AU94" s="24" t="s">
        <v>24</v>
      </c>
      <c r="AY94" s="24" t="s">
        <v>188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24" t="s">
        <v>25</v>
      </c>
      <c r="BK94" s="192">
        <f>ROUND(I94*H94,2)</f>
        <v>0</v>
      </c>
      <c r="BL94" s="24" t="s">
        <v>194</v>
      </c>
      <c r="BM94" s="24" t="s">
        <v>952</v>
      </c>
    </row>
    <row r="95" spans="2:65" s="1" customFormat="1" ht="27" x14ac:dyDescent="0.3">
      <c r="B95" s="41"/>
      <c r="D95" s="193" t="s">
        <v>196</v>
      </c>
      <c r="F95" s="194" t="s">
        <v>1174</v>
      </c>
      <c r="I95" s="195"/>
      <c r="L95" s="41"/>
      <c r="M95" s="196"/>
      <c r="N95" s="42"/>
      <c r="O95" s="42"/>
      <c r="P95" s="42"/>
      <c r="Q95" s="42"/>
      <c r="R95" s="42"/>
      <c r="S95" s="42"/>
      <c r="T95" s="70"/>
      <c r="AT95" s="24" t="s">
        <v>196</v>
      </c>
      <c r="AU95" s="24" t="s">
        <v>24</v>
      </c>
    </row>
    <row r="96" spans="2:65" s="12" customFormat="1" x14ac:dyDescent="0.3">
      <c r="B96" s="197"/>
      <c r="D96" s="193" t="s">
        <v>198</v>
      </c>
      <c r="E96" s="198" t="s">
        <v>5</v>
      </c>
      <c r="F96" s="199" t="s">
        <v>1445</v>
      </c>
      <c r="H96" s="200">
        <v>0.65800000000000003</v>
      </c>
      <c r="I96" s="201"/>
      <c r="L96" s="197"/>
      <c r="M96" s="202"/>
      <c r="N96" s="203"/>
      <c r="O96" s="203"/>
      <c r="P96" s="203"/>
      <c r="Q96" s="203"/>
      <c r="R96" s="203"/>
      <c r="S96" s="203"/>
      <c r="T96" s="204"/>
      <c r="AT96" s="198" t="s">
        <v>198</v>
      </c>
      <c r="AU96" s="198" t="s">
        <v>24</v>
      </c>
      <c r="AV96" s="12" t="s">
        <v>24</v>
      </c>
      <c r="AW96" s="12" t="s">
        <v>44</v>
      </c>
      <c r="AX96" s="12" t="s">
        <v>80</v>
      </c>
      <c r="AY96" s="198" t="s">
        <v>188</v>
      </c>
    </row>
    <row r="97" spans="2:65" s="12" customFormat="1" x14ac:dyDescent="0.3">
      <c r="B97" s="197"/>
      <c r="D97" s="193" t="s">
        <v>198</v>
      </c>
      <c r="E97" s="198" t="s">
        <v>5</v>
      </c>
      <c r="F97" s="199" t="s">
        <v>1446</v>
      </c>
      <c r="H97" s="200">
        <v>0.60799999999999998</v>
      </c>
      <c r="I97" s="201"/>
      <c r="L97" s="197"/>
      <c r="M97" s="202"/>
      <c r="N97" s="203"/>
      <c r="O97" s="203"/>
      <c r="P97" s="203"/>
      <c r="Q97" s="203"/>
      <c r="R97" s="203"/>
      <c r="S97" s="203"/>
      <c r="T97" s="204"/>
      <c r="AT97" s="198" t="s">
        <v>198</v>
      </c>
      <c r="AU97" s="198" t="s">
        <v>24</v>
      </c>
      <c r="AV97" s="12" t="s">
        <v>24</v>
      </c>
      <c r="AW97" s="12" t="s">
        <v>44</v>
      </c>
      <c r="AX97" s="12" t="s">
        <v>80</v>
      </c>
      <c r="AY97" s="198" t="s">
        <v>188</v>
      </c>
    </row>
    <row r="98" spans="2:65" s="13" customFormat="1" x14ac:dyDescent="0.3">
      <c r="B98" s="205"/>
      <c r="D98" s="193" t="s">
        <v>198</v>
      </c>
      <c r="E98" s="206" t="s">
        <v>5</v>
      </c>
      <c r="F98" s="207" t="s">
        <v>200</v>
      </c>
      <c r="H98" s="208">
        <v>1.266</v>
      </c>
      <c r="I98" s="209"/>
      <c r="L98" s="205"/>
      <c r="M98" s="210"/>
      <c r="N98" s="211"/>
      <c r="O98" s="211"/>
      <c r="P98" s="211"/>
      <c r="Q98" s="211"/>
      <c r="R98" s="211"/>
      <c r="S98" s="211"/>
      <c r="T98" s="212"/>
      <c r="AT98" s="206" t="s">
        <v>198</v>
      </c>
      <c r="AU98" s="206" t="s">
        <v>24</v>
      </c>
      <c r="AV98" s="13" t="s">
        <v>194</v>
      </c>
      <c r="AW98" s="13" t="s">
        <v>44</v>
      </c>
      <c r="AX98" s="13" t="s">
        <v>25</v>
      </c>
      <c r="AY98" s="206" t="s">
        <v>188</v>
      </c>
    </row>
    <row r="99" spans="2:65" s="1" customFormat="1" ht="25.5" customHeight="1" x14ac:dyDescent="0.3">
      <c r="B99" s="180"/>
      <c r="C99" s="181" t="s">
        <v>24</v>
      </c>
      <c r="D99" s="181" t="s">
        <v>190</v>
      </c>
      <c r="E99" s="182" t="s">
        <v>958</v>
      </c>
      <c r="F99" s="183" t="s">
        <v>959</v>
      </c>
      <c r="G99" s="184" t="s">
        <v>193</v>
      </c>
      <c r="H99" s="185">
        <v>1.266</v>
      </c>
      <c r="I99" s="186"/>
      <c r="J99" s="187">
        <f>ROUND(I99*H99,2)</f>
        <v>0</v>
      </c>
      <c r="K99" s="183"/>
      <c r="L99" s="41"/>
      <c r="M99" s="188" t="s">
        <v>5</v>
      </c>
      <c r="N99" s="189" t="s">
        <v>51</v>
      </c>
      <c r="O99" s="42"/>
      <c r="P99" s="190">
        <f>O99*H99</f>
        <v>0</v>
      </c>
      <c r="Q99" s="190">
        <v>0</v>
      </c>
      <c r="R99" s="190">
        <f>Q99*H99</f>
        <v>0</v>
      </c>
      <c r="S99" s="190">
        <v>0.28999999999999998</v>
      </c>
      <c r="T99" s="191">
        <f>S99*H99</f>
        <v>0.36713999999999997</v>
      </c>
      <c r="AR99" s="24" t="s">
        <v>194</v>
      </c>
      <c r="AT99" s="24" t="s">
        <v>190</v>
      </c>
      <c r="AU99" s="24" t="s">
        <v>24</v>
      </c>
      <c r="AY99" s="24" t="s">
        <v>188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24" t="s">
        <v>25</v>
      </c>
      <c r="BK99" s="192">
        <f>ROUND(I99*H99,2)</f>
        <v>0</v>
      </c>
      <c r="BL99" s="24" t="s">
        <v>194</v>
      </c>
      <c r="BM99" s="24" t="s">
        <v>960</v>
      </c>
    </row>
    <row r="100" spans="2:65" s="1" customFormat="1" ht="27" x14ac:dyDescent="0.3">
      <c r="B100" s="41"/>
      <c r="D100" s="193" t="s">
        <v>196</v>
      </c>
      <c r="F100" s="194" t="s">
        <v>1174</v>
      </c>
      <c r="I100" s="195"/>
      <c r="L100" s="41"/>
      <c r="M100" s="196"/>
      <c r="N100" s="42"/>
      <c r="O100" s="42"/>
      <c r="P100" s="42"/>
      <c r="Q100" s="42"/>
      <c r="R100" s="42"/>
      <c r="S100" s="42"/>
      <c r="T100" s="70"/>
      <c r="AT100" s="24" t="s">
        <v>196</v>
      </c>
      <c r="AU100" s="24" t="s">
        <v>24</v>
      </c>
    </row>
    <row r="101" spans="2:65" s="12" customFormat="1" x14ac:dyDescent="0.3">
      <c r="B101" s="197"/>
      <c r="D101" s="193" t="s">
        <v>198</v>
      </c>
      <c r="E101" s="198" t="s">
        <v>5</v>
      </c>
      <c r="F101" s="199" t="s">
        <v>1445</v>
      </c>
      <c r="H101" s="200">
        <v>0.65800000000000003</v>
      </c>
      <c r="I101" s="201"/>
      <c r="L101" s="197"/>
      <c r="M101" s="202"/>
      <c r="N101" s="203"/>
      <c r="O101" s="203"/>
      <c r="P101" s="203"/>
      <c r="Q101" s="203"/>
      <c r="R101" s="203"/>
      <c r="S101" s="203"/>
      <c r="T101" s="204"/>
      <c r="AT101" s="198" t="s">
        <v>198</v>
      </c>
      <c r="AU101" s="198" t="s">
        <v>24</v>
      </c>
      <c r="AV101" s="12" t="s">
        <v>24</v>
      </c>
      <c r="AW101" s="12" t="s">
        <v>44</v>
      </c>
      <c r="AX101" s="12" t="s">
        <v>80</v>
      </c>
      <c r="AY101" s="198" t="s">
        <v>188</v>
      </c>
    </row>
    <row r="102" spans="2:65" s="12" customFormat="1" x14ac:dyDescent="0.3">
      <c r="B102" s="197"/>
      <c r="D102" s="193" t="s">
        <v>198</v>
      </c>
      <c r="E102" s="198" t="s">
        <v>5</v>
      </c>
      <c r="F102" s="199" t="s">
        <v>1446</v>
      </c>
      <c r="H102" s="200">
        <v>0.60799999999999998</v>
      </c>
      <c r="I102" s="201"/>
      <c r="L102" s="197"/>
      <c r="M102" s="202"/>
      <c r="N102" s="203"/>
      <c r="O102" s="203"/>
      <c r="P102" s="203"/>
      <c r="Q102" s="203"/>
      <c r="R102" s="203"/>
      <c r="S102" s="203"/>
      <c r="T102" s="204"/>
      <c r="AT102" s="198" t="s">
        <v>198</v>
      </c>
      <c r="AU102" s="198" t="s">
        <v>24</v>
      </c>
      <c r="AV102" s="12" t="s">
        <v>24</v>
      </c>
      <c r="AW102" s="12" t="s">
        <v>44</v>
      </c>
      <c r="AX102" s="12" t="s">
        <v>80</v>
      </c>
      <c r="AY102" s="198" t="s">
        <v>188</v>
      </c>
    </row>
    <row r="103" spans="2:65" s="13" customFormat="1" x14ac:dyDescent="0.3">
      <c r="B103" s="205"/>
      <c r="D103" s="193" t="s">
        <v>198</v>
      </c>
      <c r="E103" s="206" t="s">
        <v>5</v>
      </c>
      <c r="F103" s="207" t="s">
        <v>200</v>
      </c>
      <c r="H103" s="208">
        <v>1.266</v>
      </c>
      <c r="I103" s="209"/>
      <c r="L103" s="205"/>
      <c r="M103" s="210"/>
      <c r="N103" s="211"/>
      <c r="O103" s="211"/>
      <c r="P103" s="211"/>
      <c r="Q103" s="211"/>
      <c r="R103" s="211"/>
      <c r="S103" s="211"/>
      <c r="T103" s="212"/>
      <c r="AT103" s="206" t="s">
        <v>198</v>
      </c>
      <c r="AU103" s="206" t="s">
        <v>24</v>
      </c>
      <c r="AV103" s="13" t="s">
        <v>194</v>
      </c>
      <c r="AW103" s="13" t="s">
        <v>44</v>
      </c>
      <c r="AX103" s="13" t="s">
        <v>25</v>
      </c>
      <c r="AY103" s="206" t="s">
        <v>188</v>
      </c>
    </row>
    <row r="104" spans="2:65" s="1" customFormat="1" ht="16.5" customHeight="1" x14ac:dyDescent="0.3">
      <c r="B104" s="180"/>
      <c r="C104" s="181" t="s">
        <v>204</v>
      </c>
      <c r="D104" s="181" t="s">
        <v>190</v>
      </c>
      <c r="E104" s="182" t="s">
        <v>648</v>
      </c>
      <c r="F104" s="183" t="s">
        <v>649</v>
      </c>
      <c r="G104" s="184" t="s">
        <v>193</v>
      </c>
      <c r="H104" s="185">
        <v>1.5580000000000001</v>
      </c>
      <c r="I104" s="186"/>
      <c r="J104" s="187">
        <f>ROUND(I104*H104,2)</f>
        <v>0</v>
      </c>
      <c r="K104" s="183"/>
      <c r="L104" s="41"/>
      <c r="M104" s="188" t="s">
        <v>5</v>
      </c>
      <c r="N104" s="189" t="s">
        <v>51</v>
      </c>
      <c r="O104" s="42"/>
      <c r="P104" s="190">
        <f>O104*H104</f>
        <v>0</v>
      </c>
      <c r="Q104" s="190">
        <v>0</v>
      </c>
      <c r="R104" s="190">
        <f>Q104*H104</f>
        <v>0</v>
      </c>
      <c r="S104" s="190">
        <v>0.57999999999999996</v>
      </c>
      <c r="T104" s="191">
        <f>S104*H104</f>
        <v>0.90364</v>
      </c>
      <c r="AR104" s="24" t="s">
        <v>194</v>
      </c>
      <c r="AT104" s="24" t="s">
        <v>190</v>
      </c>
      <c r="AU104" s="24" t="s">
        <v>24</v>
      </c>
      <c r="AY104" s="24" t="s">
        <v>188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24" t="s">
        <v>25</v>
      </c>
      <c r="BK104" s="192">
        <f>ROUND(I104*H104,2)</f>
        <v>0</v>
      </c>
      <c r="BL104" s="24" t="s">
        <v>194</v>
      </c>
      <c r="BM104" s="24" t="s">
        <v>650</v>
      </c>
    </row>
    <row r="105" spans="2:65" s="1" customFormat="1" ht="27" x14ac:dyDescent="0.3">
      <c r="B105" s="41"/>
      <c r="D105" s="193" t="s">
        <v>196</v>
      </c>
      <c r="F105" s="194" t="s">
        <v>1174</v>
      </c>
      <c r="I105" s="195"/>
      <c r="L105" s="41"/>
      <c r="M105" s="196"/>
      <c r="N105" s="42"/>
      <c r="O105" s="42"/>
      <c r="P105" s="42"/>
      <c r="Q105" s="42"/>
      <c r="R105" s="42"/>
      <c r="S105" s="42"/>
      <c r="T105" s="70"/>
      <c r="AT105" s="24" t="s">
        <v>196</v>
      </c>
      <c r="AU105" s="24" t="s">
        <v>24</v>
      </c>
    </row>
    <row r="106" spans="2:65" s="12" customFormat="1" x14ac:dyDescent="0.3">
      <c r="B106" s="197"/>
      <c r="D106" s="193" t="s">
        <v>198</v>
      </c>
      <c r="E106" s="198" t="s">
        <v>5</v>
      </c>
      <c r="F106" s="199" t="s">
        <v>1447</v>
      </c>
      <c r="H106" s="200">
        <v>1.5580000000000001</v>
      </c>
      <c r="I106" s="201"/>
      <c r="L106" s="197"/>
      <c r="M106" s="202"/>
      <c r="N106" s="203"/>
      <c r="O106" s="203"/>
      <c r="P106" s="203"/>
      <c r="Q106" s="203"/>
      <c r="R106" s="203"/>
      <c r="S106" s="203"/>
      <c r="T106" s="204"/>
      <c r="AT106" s="198" t="s">
        <v>198</v>
      </c>
      <c r="AU106" s="198" t="s">
        <v>24</v>
      </c>
      <c r="AV106" s="12" t="s">
        <v>24</v>
      </c>
      <c r="AW106" s="12" t="s">
        <v>44</v>
      </c>
      <c r="AX106" s="12" t="s">
        <v>25</v>
      </c>
      <c r="AY106" s="198" t="s">
        <v>188</v>
      </c>
    </row>
    <row r="107" spans="2:65" s="12" customFormat="1" x14ac:dyDescent="0.3">
      <c r="B107" s="197"/>
      <c r="D107" s="193" t="s">
        <v>198</v>
      </c>
      <c r="E107" s="198" t="s">
        <v>5</v>
      </c>
      <c r="F107" s="199" t="s">
        <v>1448</v>
      </c>
      <c r="H107" s="200">
        <v>0.65800000000000003</v>
      </c>
      <c r="I107" s="201"/>
      <c r="L107" s="197"/>
      <c r="M107" s="202"/>
      <c r="N107" s="203"/>
      <c r="O107" s="203"/>
      <c r="P107" s="203"/>
      <c r="Q107" s="203"/>
      <c r="R107" s="203"/>
      <c r="S107" s="203"/>
      <c r="T107" s="204"/>
      <c r="AT107" s="198" t="s">
        <v>198</v>
      </c>
      <c r="AU107" s="198" t="s">
        <v>24</v>
      </c>
      <c r="AV107" s="12" t="s">
        <v>24</v>
      </c>
      <c r="AW107" s="12" t="s">
        <v>44</v>
      </c>
      <c r="AX107" s="12" t="s">
        <v>80</v>
      </c>
      <c r="AY107" s="198" t="s">
        <v>188</v>
      </c>
    </row>
    <row r="108" spans="2:65" s="13" customFormat="1" x14ac:dyDescent="0.3">
      <c r="B108" s="205"/>
      <c r="D108" s="193" t="s">
        <v>198</v>
      </c>
      <c r="E108" s="206" t="s">
        <v>5</v>
      </c>
      <c r="F108" s="207" t="s">
        <v>200</v>
      </c>
      <c r="H108" s="208">
        <v>2.2160000000000002</v>
      </c>
      <c r="I108" s="209"/>
      <c r="L108" s="205"/>
      <c r="M108" s="210"/>
      <c r="N108" s="211"/>
      <c r="O108" s="211"/>
      <c r="P108" s="211"/>
      <c r="Q108" s="211"/>
      <c r="R108" s="211"/>
      <c r="S108" s="211"/>
      <c r="T108" s="212"/>
      <c r="AT108" s="206" t="s">
        <v>198</v>
      </c>
      <c r="AU108" s="206" t="s">
        <v>24</v>
      </c>
      <c r="AV108" s="13" t="s">
        <v>194</v>
      </c>
      <c r="AW108" s="13" t="s">
        <v>44</v>
      </c>
      <c r="AX108" s="13" t="s">
        <v>80</v>
      </c>
      <c r="AY108" s="206" t="s">
        <v>188</v>
      </c>
    </row>
    <row r="109" spans="2:65" s="1" customFormat="1" ht="16.5" customHeight="1" x14ac:dyDescent="0.3">
      <c r="B109" s="180"/>
      <c r="C109" s="181" t="s">
        <v>194</v>
      </c>
      <c r="D109" s="181" t="s">
        <v>190</v>
      </c>
      <c r="E109" s="182" t="s">
        <v>668</v>
      </c>
      <c r="F109" s="183" t="s">
        <v>669</v>
      </c>
      <c r="G109" s="184" t="s">
        <v>193</v>
      </c>
      <c r="H109" s="185">
        <v>2.2160000000000002</v>
      </c>
      <c r="I109" s="186"/>
      <c r="J109" s="187">
        <f>ROUND(I109*H109,2)</f>
        <v>0</v>
      </c>
      <c r="K109" s="183"/>
      <c r="L109" s="41"/>
      <c r="M109" s="188" t="s">
        <v>5</v>
      </c>
      <c r="N109" s="189" t="s">
        <v>51</v>
      </c>
      <c r="O109" s="42"/>
      <c r="P109" s="190">
        <f>O109*H109</f>
        <v>0</v>
      </c>
      <c r="Q109" s="190">
        <v>0</v>
      </c>
      <c r="R109" s="190">
        <f>Q109*H109</f>
        <v>0</v>
      </c>
      <c r="S109" s="190">
        <v>0.22</v>
      </c>
      <c r="T109" s="191">
        <f>S109*H109</f>
        <v>0.48752000000000006</v>
      </c>
      <c r="AR109" s="24" t="s">
        <v>194</v>
      </c>
      <c r="AT109" s="24" t="s">
        <v>190</v>
      </c>
      <c r="AU109" s="24" t="s">
        <v>24</v>
      </c>
      <c r="AY109" s="24" t="s">
        <v>188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24" t="s">
        <v>25</v>
      </c>
      <c r="BK109" s="192">
        <f>ROUND(I109*H109,2)</f>
        <v>0</v>
      </c>
      <c r="BL109" s="24" t="s">
        <v>194</v>
      </c>
      <c r="BM109" s="24" t="s">
        <v>670</v>
      </c>
    </row>
    <row r="110" spans="2:65" s="1" customFormat="1" ht="27" x14ac:dyDescent="0.3">
      <c r="B110" s="41"/>
      <c r="D110" s="193" t="s">
        <v>196</v>
      </c>
      <c r="F110" s="194" t="s">
        <v>1174</v>
      </c>
      <c r="I110" s="195"/>
      <c r="L110" s="41"/>
      <c r="M110" s="196"/>
      <c r="N110" s="42"/>
      <c r="O110" s="42"/>
      <c r="P110" s="42"/>
      <c r="Q110" s="42"/>
      <c r="R110" s="42"/>
      <c r="S110" s="42"/>
      <c r="T110" s="70"/>
      <c r="AT110" s="24" t="s">
        <v>196</v>
      </c>
      <c r="AU110" s="24" t="s">
        <v>24</v>
      </c>
    </row>
    <row r="111" spans="2:65" s="12" customFormat="1" x14ac:dyDescent="0.3">
      <c r="B111" s="197"/>
      <c r="D111" s="193" t="s">
        <v>198</v>
      </c>
      <c r="E111" s="198" t="s">
        <v>5</v>
      </c>
      <c r="F111" s="199" t="s">
        <v>1447</v>
      </c>
      <c r="H111" s="200">
        <v>1.5580000000000001</v>
      </c>
      <c r="I111" s="201"/>
      <c r="L111" s="197"/>
      <c r="M111" s="202"/>
      <c r="N111" s="203"/>
      <c r="O111" s="203"/>
      <c r="P111" s="203"/>
      <c r="Q111" s="203"/>
      <c r="R111" s="203"/>
      <c r="S111" s="203"/>
      <c r="T111" s="204"/>
      <c r="AT111" s="198" t="s">
        <v>198</v>
      </c>
      <c r="AU111" s="198" t="s">
        <v>24</v>
      </c>
      <c r="AV111" s="12" t="s">
        <v>24</v>
      </c>
      <c r="AW111" s="12" t="s">
        <v>44</v>
      </c>
      <c r="AX111" s="12" t="s">
        <v>80</v>
      </c>
      <c r="AY111" s="198" t="s">
        <v>188</v>
      </c>
    </row>
    <row r="112" spans="2:65" s="12" customFormat="1" x14ac:dyDescent="0.3">
      <c r="B112" s="197"/>
      <c r="D112" s="193" t="s">
        <v>198</v>
      </c>
      <c r="E112" s="198" t="s">
        <v>5</v>
      </c>
      <c r="F112" s="199" t="s">
        <v>1448</v>
      </c>
      <c r="H112" s="200">
        <v>0.65800000000000003</v>
      </c>
      <c r="I112" s="201"/>
      <c r="L112" s="197"/>
      <c r="M112" s="202"/>
      <c r="N112" s="203"/>
      <c r="O112" s="203"/>
      <c r="P112" s="203"/>
      <c r="Q112" s="203"/>
      <c r="R112" s="203"/>
      <c r="S112" s="203"/>
      <c r="T112" s="204"/>
      <c r="AT112" s="198" t="s">
        <v>198</v>
      </c>
      <c r="AU112" s="198" t="s">
        <v>24</v>
      </c>
      <c r="AV112" s="12" t="s">
        <v>24</v>
      </c>
      <c r="AW112" s="12" t="s">
        <v>44</v>
      </c>
      <c r="AX112" s="12" t="s">
        <v>80</v>
      </c>
      <c r="AY112" s="198" t="s">
        <v>188</v>
      </c>
    </row>
    <row r="113" spans="2:65" s="13" customFormat="1" x14ac:dyDescent="0.3">
      <c r="B113" s="205"/>
      <c r="D113" s="193" t="s">
        <v>198</v>
      </c>
      <c r="E113" s="206" t="s">
        <v>5</v>
      </c>
      <c r="F113" s="207" t="s">
        <v>200</v>
      </c>
      <c r="H113" s="208">
        <v>2.2160000000000002</v>
      </c>
      <c r="I113" s="209"/>
      <c r="L113" s="205"/>
      <c r="M113" s="210"/>
      <c r="N113" s="211"/>
      <c r="O113" s="211"/>
      <c r="P113" s="211"/>
      <c r="Q113" s="211"/>
      <c r="R113" s="211"/>
      <c r="S113" s="211"/>
      <c r="T113" s="212"/>
      <c r="AT113" s="206" t="s">
        <v>198</v>
      </c>
      <c r="AU113" s="206" t="s">
        <v>24</v>
      </c>
      <c r="AV113" s="13" t="s">
        <v>194</v>
      </c>
      <c r="AW113" s="13" t="s">
        <v>44</v>
      </c>
      <c r="AX113" s="13" t="s">
        <v>25</v>
      </c>
      <c r="AY113" s="206" t="s">
        <v>188</v>
      </c>
    </row>
    <row r="114" spans="2:65" s="1" customFormat="1" ht="16.5" customHeight="1" x14ac:dyDescent="0.3">
      <c r="B114" s="180"/>
      <c r="C114" s="181" t="s">
        <v>212</v>
      </c>
      <c r="D114" s="181" t="s">
        <v>190</v>
      </c>
      <c r="E114" s="182" t="s">
        <v>965</v>
      </c>
      <c r="F114" s="183" t="s">
        <v>966</v>
      </c>
      <c r="G114" s="184" t="s">
        <v>372</v>
      </c>
      <c r="H114" s="185">
        <v>2.2000000000000002</v>
      </c>
      <c r="I114" s="186"/>
      <c r="J114" s="187">
        <f>ROUND(I114*H114,2)</f>
        <v>0</v>
      </c>
      <c r="K114" s="183"/>
      <c r="L114" s="41"/>
      <c r="M114" s="188" t="s">
        <v>5</v>
      </c>
      <c r="N114" s="189" t="s">
        <v>51</v>
      </c>
      <c r="O114" s="42"/>
      <c r="P114" s="190">
        <f>O114*H114</f>
        <v>0</v>
      </c>
      <c r="Q114" s="190">
        <v>0</v>
      </c>
      <c r="R114" s="190">
        <f>Q114*H114</f>
        <v>0</v>
      </c>
      <c r="S114" s="190">
        <v>0.28999999999999998</v>
      </c>
      <c r="T114" s="191">
        <f>S114*H114</f>
        <v>0.63800000000000001</v>
      </c>
      <c r="AR114" s="24" t="s">
        <v>194</v>
      </c>
      <c r="AT114" s="24" t="s">
        <v>190</v>
      </c>
      <c r="AU114" s="24" t="s">
        <v>24</v>
      </c>
      <c r="AY114" s="24" t="s">
        <v>188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24" t="s">
        <v>25</v>
      </c>
      <c r="BK114" s="192">
        <f>ROUND(I114*H114,2)</f>
        <v>0</v>
      </c>
      <c r="BL114" s="24" t="s">
        <v>194</v>
      </c>
      <c r="BM114" s="24" t="s">
        <v>967</v>
      </c>
    </row>
    <row r="115" spans="2:65" s="1" customFormat="1" ht="27" x14ac:dyDescent="0.3">
      <c r="B115" s="41"/>
      <c r="D115" s="193" t="s">
        <v>196</v>
      </c>
      <c r="F115" s="194" t="s">
        <v>1174</v>
      </c>
      <c r="I115" s="195"/>
      <c r="L115" s="41"/>
      <c r="M115" s="196"/>
      <c r="N115" s="42"/>
      <c r="O115" s="42"/>
      <c r="P115" s="42"/>
      <c r="Q115" s="42"/>
      <c r="R115" s="42"/>
      <c r="S115" s="42"/>
      <c r="T115" s="70"/>
      <c r="AT115" s="24" t="s">
        <v>196</v>
      </c>
      <c r="AU115" s="24" t="s">
        <v>24</v>
      </c>
    </row>
    <row r="116" spans="2:65" s="12" customFormat="1" x14ac:dyDescent="0.3">
      <c r="B116" s="197"/>
      <c r="D116" s="193" t="s">
        <v>198</v>
      </c>
      <c r="E116" s="198" t="s">
        <v>5</v>
      </c>
      <c r="F116" s="199" t="s">
        <v>1449</v>
      </c>
      <c r="H116" s="200">
        <v>1</v>
      </c>
      <c r="I116" s="201"/>
      <c r="L116" s="197"/>
      <c r="M116" s="202"/>
      <c r="N116" s="203"/>
      <c r="O116" s="203"/>
      <c r="P116" s="203"/>
      <c r="Q116" s="203"/>
      <c r="R116" s="203"/>
      <c r="S116" s="203"/>
      <c r="T116" s="204"/>
      <c r="AT116" s="198" t="s">
        <v>198</v>
      </c>
      <c r="AU116" s="198" t="s">
        <v>24</v>
      </c>
      <c r="AV116" s="12" t="s">
        <v>24</v>
      </c>
      <c r="AW116" s="12" t="s">
        <v>44</v>
      </c>
      <c r="AX116" s="12" t="s">
        <v>80</v>
      </c>
      <c r="AY116" s="198" t="s">
        <v>188</v>
      </c>
    </row>
    <row r="117" spans="2:65" s="12" customFormat="1" x14ac:dyDescent="0.3">
      <c r="B117" s="197"/>
      <c r="D117" s="193" t="s">
        <v>198</v>
      </c>
      <c r="E117" s="198" t="s">
        <v>5</v>
      </c>
      <c r="F117" s="199" t="s">
        <v>1450</v>
      </c>
      <c r="H117" s="200">
        <v>1</v>
      </c>
      <c r="I117" s="201"/>
      <c r="L117" s="197"/>
      <c r="M117" s="202"/>
      <c r="N117" s="203"/>
      <c r="O117" s="203"/>
      <c r="P117" s="203"/>
      <c r="Q117" s="203"/>
      <c r="R117" s="203"/>
      <c r="S117" s="203"/>
      <c r="T117" s="204"/>
      <c r="AT117" s="198" t="s">
        <v>198</v>
      </c>
      <c r="AU117" s="198" t="s">
        <v>24</v>
      </c>
      <c r="AV117" s="12" t="s">
        <v>24</v>
      </c>
      <c r="AW117" s="12" t="s">
        <v>44</v>
      </c>
      <c r="AX117" s="12" t="s">
        <v>80</v>
      </c>
      <c r="AY117" s="198" t="s">
        <v>188</v>
      </c>
    </row>
    <row r="118" spans="2:65" s="13" customFormat="1" x14ac:dyDescent="0.3">
      <c r="B118" s="205"/>
      <c r="D118" s="193" t="s">
        <v>198</v>
      </c>
      <c r="E118" s="206" t="s">
        <v>5</v>
      </c>
      <c r="F118" s="207" t="s">
        <v>200</v>
      </c>
      <c r="H118" s="208">
        <v>2</v>
      </c>
      <c r="I118" s="209"/>
      <c r="L118" s="205"/>
      <c r="M118" s="210"/>
      <c r="N118" s="211"/>
      <c r="O118" s="211"/>
      <c r="P118" s="211"/>
      <c r="Q118" s="211"/>
      <c r="R118" s="211"/>
      <c r="S118" s="211"/>
      <c r="T118" s="212"/>
      <c r="AT118" s="206" t="s">
        <v>198</v>
      </c>
      <c r="AU118" s="206" t="s">
        <v>24</v>
      </c>
      <c r="AV118" s="13" t="s">
        <v>194</v>
      </c>
      <c r="AW118" s="13" t="s">
        <v>44</v>
      </c>
      <c r="AX118" s="13" t="s">
        <v>25</v>
      </c>
      <c r="AY118" s="206" t="s">
        <v>188</v>
      </c>
    </row>
    <row r="119" spans="2:65" s="12" customFormat="1" x14ac:dyDescent="0.3">
      <c r="B119" s="197"/>
      <c r="D119" s="193" t="s">
        <v>198</v>
      </c>
      <c r="F119" s="199" t="s">
        <v>1451</v>
      </c>
      <c r="H119" s="200">
        <v>2.2000000000000002</v>
      </c>
      <c r="I119" s="201"/>
      <c r="L119" s="197"/>
      <c r="M119" s="202"/>
      <c r="N119" s="203"/>
      <c r="O119" s="203"/>
      <c r="P119" s="203"/>
      <c r="Q119" s="203"/>
      <c r="R119" s="203"/>
      <c r="S119" s="203"/>
      <c r="T119" s="204"/>
      <c r="AT119" s="198" t="s">
        <v>198</v>
      </c>
      <c r="AU119" s="198" t="s">
        <v>24</v>
      </c>
      <c r="AV119" s="12" t="s">
        <v>24</v>
      </c>
      <c r="AW119" s="12" t="s">
        <v>6</v>
      </c>
      <c r="AX119" s="12" t="s">
        <v>25</v>
      </c>
      <c r="AY119" s="198" t="s">
        <v>188</v>
      </c>
    </row>
    <row r="120" spans="2:65" s="1" customFormat="1" ht="16.5" customHeight="1" x14ac:dyDescent="0.3">
      <c r="B120" s="180"/>
      <c r="C120" s="181" t="s">
        <v>220</v>
      </c>
      <c r="D120" s="181" t="s">
        <v>190</v>
      </c>
      <c r="E120" s="182" t="s">
        <v>973</v>
      </c>
      <c r="F120" s="183" t="s">
        <v>974</v>
      </c>
      <c r="G120" s="184" t="s">
        <v>231</v>
      </c>
      <c r="H120" s="185">
        <v>0.96299999999999997</v>
      </c>
      <c r="I120" s="186"/>
      <c r="J120" s="187">
        <f>ROUND(I120*H120,2)</f>
        <v>0</v>
      </c>
      <c r="K120" s="183"/>
      <c r="L120" s="41"/>
      <c r="M120" s="188" t="s">
        <v>5</v>
      </c>
      <c r="N120" s="189" t="s">
        <v>51</v>
      </c>
      <c r="O120" s="42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AR120" s="24" t="s">
        <v>194</v>
      </c>
      <c r="AT120" s="24" t="s">
        <v>190</v>
      </c>
      <c r="AU120" s="24" t="s">
        <v>24</v>
      </c>
      <c r="AY120" s="24" t="s">
        <v>188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24" t="s">
        <v>25</v>
      </c>
      <c r="BK120" s="192">
        <f>ROUND(I120*H120,2)</f>
        <v>0</v>
      </c>
      <c r="BL120" s="24" t="s">
        <v>194</v>
      </c>
      <c r="BM120" s="24" t="s">
        <v>975</v>
      </c>
    </row>
    <row r="121" spans="2:65" s="1" customFormat="1" ht="27" x14ac:dyDescent="0.3">
      <c r="B121" s="41"/>
      <c r="D121" s="193" t="s">
        <v>196</v>
      </c>
      <c r="F121" s="194" t="s">
        <v>1174</v>
      </c>
      <c r="I121" s="195"/>
      <c r="L121" s="41"/>
      <c r="M121" s="196"/>
      <c r="N121" s="42"/>
      <c r="O121" s="42"/>
      <c r="P121" s="42"/>
      <c r="Q121" s="42"/>
      <c r="R121" s="42"/>
      <c r="S121" s="42"/>
      <c r="T121" s="70"/>
      <c r="AT121" s="24" t="s">
        <v>196</v>
      </c>
      <c r="AU121" s="24" t="s">
        <v>24</v>
      </c>
    </row>
    <row r="122" spans="2:65" s="12" customFormat="1" x14ac:dyDescent="0.3">
      <c r="B122" s="197"/>
      <c r="D122" s="193" t="s">
        <v>198</v>
      </c>
      <c r="E122" s="198" t="s">
        <v>5</v>
      </c>
      <c r="F122" s="199" t="s">
        <v>1452</v>
      </c>
      <c r="H122" s="200">
        <v>0.45</v>
      </c>
      <c r="I122" s="201"/>
      <c r="L122" s="197"/>
      <c r="M122" s="202"/>
      <c r="N122" s="203"/>
      <c r="O122" s="203"/>
      <c r="P122" s="203"/>
      <c r="Q122" s="203"/>
      <c r="R122" s="203"/>
      <c r="S122" s="203"/>
      <c r="T122" s="204"/>
      <c r="AT122" s="198" t="s">
        <v>198</v>
      </c>
      <c r="AU122" s="198" t="s">
        <v>24</v>
      </c>
      <c r="AV122" s="12" t="s">
        <v>24</v>
      </c>
      <c r="AW122" s="12" t="s">
        <v>44</v>
      </c>
      <c r="AX122" s="12" t="s">
        <v>80</v>
      </c>
      <c r="AY122" s="198" t="s">
        <v>188</v>
      </c>
    </row>
    <row r="123" spans="2:65" s="12" customFormat="1" x14ac:dyDescent="0.3">
      <c r="B123" s="197"/>
      <c r="D123" s="193" t="s">
        <v>198</v>
      </c>
      <c r="E123" s="198" t="s">
        <v>5</v>
      </c>
      <c r="F123" s="199" t="s">
        <v>1453</v>
      </c>
      <c r="H123" s="200">
        <v>0.51300000000000001</v>
      </c>
      <c r="I123" s="201"/>
      <c r="L123" s="197"/>
      <c r="M123" s="202"/>
      <c r="N123" s="203"/>
      <c r="O123" s="203"/>
      <c r="P123" s="203"/>
      <c r="Q123" s="203"/>
      <c r="R123" s="203"/>
      <c r="S123" s="203"/>
      <c r="T123" s="204"/>
      <c r="AT123" s="198" t="s">
        <v>198</v>
      </c>
      <c r="AU123" s="198" t="s">
        <v>24</v>
      </c>
      <c r="AV123" s="12" t="s">
        <v>24</v>
      </c>
      <c r="AW123" s="12" t="s">
        <v>44</v>
      </c>
      <c r="AX123" s="12" t="s">
        <v>80</v>
      </c>
      <c r="AY123" s="198" t="s">
        <v>188</v>
      </c>
    </row>
    <row r="124" spans="2:65" s="13" customFormat="1" x14ac:dyDescent="0.3">
      <c r="B124" s="205"/>
      <c r="D124" s="193" t="s">
        <v>198</v>
      </c>
      <c r="E124" s="206" t="s">
        <v>5</v>
      </c>
      <c r="F124" s="207" t="s">
        <v>200</v>
      </c>
      <c r="H124" s="208">
        <v>0.96299999999999997</v>
      </c>
      <c r="I124" s="209"/>
      <c r="L124" s="205"/>
      <c r="M124" s="210"/>
      <c r="N124" s="211"/>
      <c r="O124" s="211"/>
      <c r="P124" s="211"/>
      <c r="Q124" s="211"/>
      <c r="R124" s="211"/>
      <c r="S124" s="211"/>
      <c r="T124" s="212"/>
      <c r="AT124" s="206" t="s">
        <v>198</v>
      </c>
      <c r="AU124" s="206" t="s">
        <v>24</v>
      </c>
      <c r="AV124" s="13" t="s">
        <v>194</v>
      </c>
      <c r="AW124" s="13" t="s">
        <v>44</v>
      </c>
      <c r="AX124" s="13" t="s">
        <v>25</v>
      </c>
      <c r="AY124" s="206" t="s">
        <v>188</v>
      </c>
    </row>
    <row r="125" spans="2:65" s="1" customFormat="1" ht="16.5" customHeight="1" x14ac:dyDescent="0.3">
      <c r="B125" s="180"/>
      <c r="C125" s="181" t="s">
        <v>228</v>
      </c>
      <c r="D125" s="181" t="s">
        <v>190</v>
      </c>
      <c r="E125" s="182" t="s">
        <v>671</v>
      </c>
      <c r="F125" s="183" t="s">
        <v>672</v>
      </c>
      <c r="G125" s="184" t="s">
        <v>231</v>
      </c>
      <c r="H125" s="185">
        <v>2.5</v>
      </c>
      <c r="I125" s="186"/>
      <c r="J125" s="187">
        <f>ROUND(I125*H125,2)</f>
        <v>0</v>
      </c>
      <c r="K125" s="183"/>
      <c r="L125" s="41"/>
      <c r="M125" s="188" t="s">
        <v>5</v>
      </c>
      <c r="N125" s="189" t="s">
        <v>51</v>
      </c>
      <c r="O125" s="42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AR125" s="24" t="s">
        <v>194</v>
      </c>
      <c r="AT125" s="24" t="s">
        <v>190</v>
      </c>
      <c r="AU125" s="24" t="s">
        <v>24</v>
      </c>
      <c r="AY125" s="24" t="s">
        <v>188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24" t="s">
        <v>25</v>
      </c>
      <c r="BK125" s="192">
        <f>ROUND(I125*H125,2)</f>
        <v>0</v>
      </c>
      <c r="BL125" s="24" t="s">
        <v>194</v>
      </c>
      <c r="BM125" s="24" t="s">
        <v>673</v>
      </c>
    </row>
    <row r="126" spans="2:65" s="1" customFormat="1" ht="40.5" x14ac:dyDescent="0.3">
      <c r="B126" s="41"/>
      <c r="D126" s="193" t="s">
        <v>196</v>
      </c>
      <c r="F126" s="194" t="s">
        <v>1121</v>
      </c>
      <c r="I126" s="195"/>
      <c r="L126" s="41"/>
      <c r="M126" s="196"/>
      <c r="N126" s="42"/>
      <c r="O126" s="42"/>
      <c r="P126" s="42"/>
      <c r="Q126" s="42"/>
      <c r="R126" s="42"/>
      <c r="S126" s="42"/>
      <c r="T126" s="70"/>
      <c r="AT126" s="24" t="s">
        <v>196</v>
      </c>
      <c r="AU126" s="24" t="s">
        <v>24</v>
      </c>
    </row>
    <row r="127" spans="2:65" s="12" customFormat="1" x14ac:dyDescent="0.3">
      <c r="B127" s="197"/>
      <c r="D127" s="193" t="s">
        <v>198</v>
      </c>
      <c r="E127" s="198" t="s">
        <v>5</v>
      </c>
      <c r="F127" s="199" t="s">
        <v>1454</v>
      </c>
      <c r="H127" s="200">
        <v>6.6609999999999996</v>
      </c>
      <c r="I127" s="201"/>
      <c r="L127" s="197"/>
      <c r="M127" s="202"/>
      <c r="N127" s="203"/>
      <c r="O127" s="203"/>
      <c r="P127" s="203"/>
      <c r="Q127" s="203"/>
      <c r="R127" s="203"/>
      <c r="S127" s="203"/>
      <c r="T127" s="204"/>
      <c r="AT127" s="198" t="s">
        <v>198</v>
      </c>
      <c r="AU127" s="198" t="s">
        <v>24</v>
      </c>
      <c r="AV127" s="12" t="s">
        <v>24</v>
      </c>
      <c r="AW127" s="12" t="s">
        <v>44</v>
      </c>
      <c r="AX127" s="12" t="s">
        <v>80</v>
      </c>
      <c r="AY127" s="198" t="s">
        <v>188</v>
      </c>
    </row>
    <row r="128" spans="2:65" s="12" customFormat="1" x14ac:dyDescent="0.3">
      <c r="B128" s="197"/>
      <c r="D128" s="193" t="s">
        <v>198</v>
      </c>
      <c r="E128" s="198" t="s">
        <v>5</v>
      </c>
      <c r="F128" s="199" t="s">
        <v>1455</v>
      </c>
      <c r="H128" s="200">
        <v>5.84</v>
      </c>
      <c r="I128" s="201"/>
      <c r="L128" s="197"/>
      <c r="M128" s="202"/>
      <c r="N128" s="203"/>
      <c r="O128" s="203"/>
      <c r="P128" s="203"/>
      <c r="Q128" s="203"/>
      <c r="R128" s="203"/>
      <c r="S128" s="203"/>
      <c r="T128" s="204"/>
      <c r="AT128" s="198" t="s">
        <v>198</v>
      </c>
      <c r="AU128" s="198" t="s">
        <v>24</v>
      </c>
      <c r="AV128" s="12" t="s">
        <v>24</v>
      </c>
      <c r="AW128" s="12" t="s">
        <v>44</v>
      </c>
      <c r="AX128" s="12" t="s">
        <v>80</v>
      </c>
      <c r="AY128" s="198" t="s">
        <v>188</v>
      </c>
    </row>
    <row r="129" spans="2:65" s="13" customFormat="1" x14ac:dyDescent="0.3">
      <c r="B129" s="205"/>
      <c r="D129" s="193" t="s">
        <v>198</v>
      </c>
      <c r="E129" s="206" t="s">
        <v>5</v>
      </c>
      <c r="F129" s="207" t="s">
        <v>200</v>
      </c>
      <c r="H129" s="208">
        <v>12.500999999999999</v>
      </c>
      <c r="I129" s="209"/>
      <c r="L129" s="205"/>
      <c r="M129" s="210"/>
      <c r="N129" s="211"/>
      <c r="O129" s="211"/>
      <c r="P129" s="211"/>
      <c r="Q129" s="211"/>
      <c r="R129" s="211"/>
      <c r="S129" s="211"/>
      <c r="T129" s="212"/>
      <c r="AT129" s="206" t="s">
        <v>198</v>
      </c>
      <c r="AU129" s="206" t="s">
        <v>24</v>
      </c>
      <c r="AV129" s="13" t="s">
        <v>194</v>
      </c>
      <c r="AW129" s="13" t="s">
        <v>44</v>
      </c>
      <c r="AX129" s="13" t="s">
        <v>25</v>
      </c>
      <c r="AY129" s="206" t="s">
        <v>188</v>
      </c>
    </row>
    <row r="130" spans="2:65" s="12" customFormat="1" x14ac:dyDescent="0.3">
      <c r="B130" s="197"/>
      <c r="D130" s="193" t="s">
        <v>198</v>
      </c>
      <c r="F130" s="199" t="s">
        <v>1456</v>
      </c>
      <c r="H130" s="200">
        <v>2.5</v>
      </c>
      <c r="I130" s="201"/>
      <c r="L130" s="197"/>
      <c r="M130" s="202"/>
      <c r="N130" s="203"/>
      <c r="O130" s="203"/>
      <c r="P130" s="203"/>
      <c r="Q130" s="203"/>
      <c r="R130" s="203"/>
      <c r="S130" s="203"/>
      <c r="T130" s="204"/>
      <c r="AT130" s="198" t="s">
        <v>198</v>
      </c>
      <c r="AU130" s="198" t="s">
        <v>24</v>
      </c>
      <c r="AV130" s="12" t="s">
        <v>24</v>
      </c>
      <c r="AW130" s="12" t="s">
        <v>6</v>
      </c>
      <c r="AX130" s="12" t="s">
        <v>25</v>
      </c>
      <c r="AY130" s="198" t="s">
        <v>188</v>
      </c>
    </row>
    <row r="131" spans="2:65" s="1" customFormat="1" ht="16.5" customHeight="1" x14ac:dyDescent="0.3">
      <c r="B131" s="180"/>
      <c r="C131" s="181" t="s">
        <v>236</v>
      </c>
      <c r="D131" s="181" t="s">
        <v>190</v>
      </c>
      <c r="E131" s="182" t="s">
        <v>986</v>
      </c>
      <c r="F131" s="183" t="s">
        <v>987</v>
      </c>
      <c r="G131" s="184" t="s">
        <v>231</v>
      </c>
      <c r="H131" s="185">
        <v>8.7509999999999994</v>
      </c>
      <c r="I131" s="186"/>
      <c r="J131" s="187">
        <f>ROUND(I131*H131,2)</f>
        <v>0</v>
      </c>
      <c r="K131" s="183"/>
      <c r="L131" s="41"/>
      <c r="M131" s="188" t="s">
        <v>5</v>
      </c>
      <c r="N131" s="189" t="s">
        <v>51</v>
      </c>
      <c r="O131" s="42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AR131" s="24" t="s">
        <v>194</v>
      </c>
      <c r="AT131" s="24" t="s">
        <v>190</v>
      </c>
      <c r="AU131" s="24" t="s">
        <v>24</v>
      </c>
      <c r="AY131" s="24" t="s">
        <v>188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24" t="s">
        <v>25</v>
      </c>
      <c r="BK131" s="192">
        <f>ROUND(I131*H131,2)</f>
        <v>0</v>
      </c>
      <c r="BL131" s="24" t="s">
        <v>194</v>
      </c>
      <c r="BM131" s="24" t="s">
        <v>988</v>
      </c>
    </row>
    <row r="132" spans="2:65" s="1" customFormat="1" ht="40.5" x14ac:dyDescent="0.3">
      <c r="B132" s="41"/>
      <c r="D132" s="193" t="s">
        <v>196</v>
      </c>
      <c r="F132" s="194" t="s">
        <v>1121</v>
      </c>
      <c r="I132" s="195"/>
      <c r="L132" s="41"/>
      <c r="M132" s="196"/>
      <c r="N132" s="42"/>
      <c r="O132" s="42"/>
      <c r="P132" s="42"/>
      <c r="Q132" s="42"/>
      <c r="R132" s="42"/>
      <c r="S132" s="42"/>
      <c r="T132" s="70"/>
      <c r="AT132" s="24" t="s">
        <v>196</v>
      </c>
      <c r="AU132" s="24" t="s">
        <v>24</v>
      </c>
    </row>
    <row r="133" spans="2:65" s="12" customFormat="1" x14ac:dyDescent="0.3">
      <c r="B133" s="197"/>
      <c r="D133" s="193" t="s">
        <v>198</v>
      </c>
      <c r="E133" s="198" t="s">
        <v>5</v>
      </c>
      <c r="F133" s="199" t="s">
        <v>1454</v>
      </c>
      <c r="H133" s="200">
        <v>6.6609999999999996</v>
      </c>
      <c r="I133" s="201"/>
      <c r="L133" s="197"/>
      <c r="M133" s="202"/>
      <c r="N133" s="203"/>
      <c r="O133" s="203"/>
      <c r="P133" s="203"/>
      <c r="Q133" s="203"/>
      <c r="R133" s="203"/>
      <c r="S133" s="203"/>
      <c r="T133" s="204"/>
      <c r="AT133" s="198" t="s">
        <v>198</v>
      </c>
      <c r="AU133" s="198" t="s">
        <v>24</v>
      </c>
      <c r="AV133" s="12" t="s">
        <v>24</v>
      </c>
      <c r="AW133" s="12" t="s">
        <v>44</v>
      </c>
      <c r="AX133" s="12" t="s">
        <v>80</v>
      </c>
      <c r="AY133" s="198" t="s">
        <v>188</v>
      </c>
    </row>
    <row r="134" spans="2:65" s="12" customFormat="1" x14ac:dyDescent="0.3">
      <c r="B134" s="197"/>
      <c r="D134" s="193" t="s">
        <v>198</v>
      </c>
      <c r="E134" s="198" t="s">
        <v>5</v>
      </c>
      <c r="F134" s="199" t="s">
        <v>1455</v>
      </c>
      <c r="H134" s="200">
        <v>5.84</v>
      </c>
      <c r="I134" s="201"/>
      <c r="L134" s="197"/>
      <c r="M134" s="202"/>
      <c r="N134" s="203"/>
      <c r="O134" s="203"/>
      <c r="P134" s="203"/>
      <c r="Q134" s="203"/>
      <c r="R134" s="203"/>
      <c r="S134" s="203"/>
      <c r="T134" s="204"/>
      <c r="AT134" s="198" t="s">
        <v>198</v>
      </c>
      <c r="AU134" s="198" t="s">
        <v>24</v>
      </c>
      <c r="AV134" s="12" t="s">
        <v>24</v>
      </c>
      <c r="AW134" s="12" t="s">
        <v>44</v>
      </c>
      <c r="AX134" s="12" t="s">
        <v>80</v>
      </c>
      <c r="AY134" s="198" t="s">
        <v>188</v>
      </c>
    </row>
    <row r="135" spans="2:65" s="13" customFormat="1" x14ac:dyDescent="0.3">
      <c r="B135" s="205"/>
      <c r="D135" s="193" t="s">
        <v>198</v>
      </c>
      <c r="E135" s="206" t="s">
        <v>5</v>
      </c>
      <c r="F135" s="207" t="s">
        <v>200</v>
      </c>
      <c r="H135" s="208">
        <v>12.500999999999999</v>
      </c>
      <c r="I135" s="209"/>
      <c r="L135" s="205"/>
      <c r="M135" s="210"/>
      <c r="N135" s="211"/>
      <c r="O135" s="211"/>
      <c r="P135" s="211"/>
      <c r="Q135" s="211"/>
      <c r="R135" s="211"/>
      <c r="S135" s="211"/>
      <c r="T135" s="212"/>
      <c r="AT135" s="206" t="s">
        <v>198</v>
      </c>
      <c r="AU135" s="206" t="s">
        <v>24</v>
      </c>
      <c r="AV135" s="13" t="s">
        <v>194</v>
      </c>
      <c r="AW135" s="13" t="s">
        <v>44</v>
      </c>
      <c r="AX135" s="13" t="s">
        <v>25</v>
      </c>
      <c r="AY135" s="206" t="s">
        <v>188</v>
      </c>
    </row>
    <row r="136" spans="2:65" s="12" customFormat="1" x14ac:dyDescent="0.3">
      <c r="B136" s="197"/>
      <c r="D136" s="193" t="s">
        <v>198</v>
      </c>
      <c r="F136" s="199" t="s">
        <v>1457</v>
      </c>
      <c r="H136" s="200">
        <v>8.7509999999999994</v>
      </c>
      <c r="I136" s="201"/>
      <c r="L136" s="197"/>
      <c r="M136" s="202"/>
      <c r="N136" s="203"/>
      <c r="O136" s="203"/>
      <c r="P136" s="203"/>
      <c r="Q136" s="203"/>
      <c r="R136" s="203"/>
      <c r="S136" s="203"/>
      <c r="T136" s="204"/>
      <c r="AT136" s="198" t="s">
        <v>198</v>
      </c>
      <c r="AU136" s="198" t="s">
        <v>24</v>
      </c>
      <c r="AV136" s="12" t="s">
        <v>24</v>
      </c>
      <c r="AW136" s="12" t="s">
        <v>6</v>
      </c>
      <c r="AX136" s="12" t="s">
        <v>25</v>
      </c>
      <c r="AY136" s="198" t="s">
        <v>188</v>
      </c>
    </row>
    <row r="137" spans="2:65" s="1" customFormat="1" ht="16.5" customHeight="1" x14ac:dyDescent="0.3">
      <c r="B137" s="180"/>
      <c r="C137" s="181" t="s">
        <v>241</v>
      </c>
      <c r="D137" s="181" t="s">
        <v>190</v>
      </c>
      <c r="E137" s="182" t="s">
        <v>242</v>
      </c>
      <c r="F137" s="183" t="s">
        <v>243</v>
      </c>
      <c r="G137" s="184" t="s">
        <v>231</v>
      </c>
      <c r="H137" s="185">
        <v>2.625</v>
      </c>
      <c r="I137" s="186"/>
      <c r="J137" s="187">
        <f>ROUND(I137*H137,2)</f>
        <v>0</v>
      </c>
      <c r="K137" s="183"/>
      <c r="L137" s="41"/>
      <c r="M137" s="188" t="s">
        <v>5</v>
      </c>
      <c r="N137" s="189" t="s">
        <v>51</v>
      </c>
      <c r="O137" s="42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AR137" s="24" t="s">
        <v>194</v>
      </c>
      <c r="AT137" s="24" t="s">
        <v>190</v>
      </c>
      <c r="AU137" s="24" t="s">
        <v>24</v>
      </c>
      <c r="AY137" s="24" t="s">
        <v>188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24" t="s">
        <v>25</v>
      </c>
      <c r="BK137" s="192">
        <f>ROUND(I137*H137,2)</f>
        <v>0</v>
      </c>
      <c r="BL137" s="24" t="s">
        <v>194</v>
      </c>
      <c r="BM137" s="24" t="s">
        <v>244</v>
      </c>
    </row>
    <row r="138" spans="2:65" s="1" customFormat="1" ht="40.5" x14ac:dyDescent="0.3">
      <c r="B138" s="41"/>
      <c r="D138" s="193" t="s">
        <v>196</v>
      </c>
      <c r="F138" s="194" t="s">
        <v>1127</v>
      </c>
      <c r="I138" s="195"/>
      <c r="L138" s="41"/>
      <c r="M138" s="196"/>
      <c r="N138" s="42"/>
      <c r="O138" s="42"/>
      <c r="P138" s="42"/>
      <c r="Q138" s="42"/>
      <c r="R138" s="42"/>
      <c r="S138" s="42"/>
      <c r="T138" s="70"/>
      <c r="AT138" s="24" t="s">
        <v>196</v>
      </c>
      <c r="AU138" s="24" t="s">
        <v>24</v>
      </c>
    </row>
    <row r="139" spans="2:65" s="12" customFormat="1" x14ac:dyDescent="0.3">
      <c r="B139" s="197"/>
      <c r="D139" s="193" t="s">
        <v>198</v>
      </c>
      <c r="F139" s="199" t="s">
        <v>1458</v>
      </c>
      <c r="H139" s="200">
        <v>2.625</v>
      </c>
      <c r="I139" s="201"/>
      <c r="L139" s="197"/>
      <c r="M139" s="202"/>
      <c r="N139" s="203"/>
      <c r="O139" s="203"/>
      <c r="P139" s="203"/>
      <c r="Q139" s="203"/>
      <c r="R139" s="203"/>
      <c r="S139" s="203"/>
      <c r="T139" s="204"/>
      <c r="AT139" s="198" t="s">
        <v>198</v>
      </c>
      <c r="AU139" s="198" t="s">
        <v>24</v>
      </c>
      <c r="AV139" s="12" t="s">
        <v>24</v>
      </c>
      <c r="AW139" s="12" t="s">
        <v>6</v>
      </c>
      <c r="AX139" s="12" t="s">
        <v>25</v>
      </c>
      <c r="AY139" s="198" t="s">
        <v>188</v>
      </c>
    </row>
    <row r="140" spans="2:65" s="1" customFormat="1" ht="16.5" customHeight="1" x14ac:dyDescent="0.3">
      <c r="B140" s="180"/>
      <c r="C140" s="181" t="s">
        <v>30</v>
      </c>
      <c r="D140" s="181" t="s">
        <v>190</v>
      </c>
      <c r="E140" s="182" t="s">
        <v>698</v>
      </c>
      <c r="F140" s="183" t="s">
        <v>699</v>
      </c>
      <c r="G140" s="184" t="s">
        <v>231</v>
      </c>
      <c r="H140" s="185">
        <v>1.25</v>
      </c>
      <c r="I140" s="186"/>
      <c r="J140" s="187">
        <f>ROUND(I140*H140,2)</f>
        <v>0</v>
      </c>
      <c r="K140" s="183"/>
      <c r="L140" s="41"/>
      <c r="M140" s="188" t="s">
        <v>5</v>
      </c>
      <c r="N140" s="189" t="s">
        <v>51</v>
      </c>
      <c r="O140" s="42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AR140" s="24" t="s">
        <v>194</v>
      </c>
      <c r="AT140" s="24" t="s">
        <v>190</v>
      </c>
      <c r="AU140" s="24" t="s">
        <v>24</v>
      </c>
      <c r="AY140" s="24" t="s">
        <v>188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24" t="s">
        <v>25</v>
      </c>
      <c r="BK140" s="192">
        <f>ROUND(I140*H140,2)</f>
        <v>0</v>
      </c>
      <c r="BL140" s="24" t="s">
        <v>194</v>
      </c>
      <c r="BM140" s="24" t="s">
        <v>700</v>
      </c>
    </row>
    <row r="141" spans="2:65" s="1" customFormat="1" ht="40.5" x14ac:dyDescent="0.3">
      <c r="B141" s="41"/>
      <c r="D141" s="193" t="s">
        <v>196</v>
      </c>
      <c r="F141" s="194" t="s">
        <v>1121</v>
      </c>
      <c r="I141" s="195"/>
      <c r="L141" s="41"/>
      <c r="M141" s="196"/>
      <c r="N141" s="42"/>
      <c r="O141" s="42"/>
      <c r="P141" s="42"/>
      <c r="Q141" s="42"/>
      <c r="R141" s="42"/>
      <c r="S141" s="42"/>
      <c r="T141" s="70"/>
      <c r="AT141" s="24" t="s">
        <v>196</v>
      </c>
      <c r="AU141" s="24" t="s">
        <v>24</v>
      </c>
    </row>
    <row r="142" spans="2:65" s="12" customFormat="1" x14ac:dyDescent="0.3">
      <c r="B142" s="197"/>
      <c r="D142" s="193" t="s">
        <v>198</v>
      </c>
      <c r="E142" s="198" t="s">
        <v>5</v>
      </c>
      <c r="F142" s="199" t="s">
        <v>1454</v>
      </c>
      <c r="H142" s="200">
        <v>6.6609999999999996</v>
      </c>
      <c r="I142" s="201"/>
      <c r="L142" s="197"/>
      <c r="M142" s="202"/>
      <c r="N142" s="203"/>
      <c r="O142" s="203"/>
      <c r="P142" s="203"/>
      <c r="Q142" s="203"/>
      <c r="R142" s="203"/>
      <c r="S142" s="203"/>
      <c r="T142" s="204"/>
      <c r="AT142" s="198" t="s">
        <v>198</v>
      </c>
      <c r="AU142" s="198" t="s">
        <v>24</v>
      </c>
      <c r="AV142" s="12" t="s">
        <v>24</v>
      </c>
      <c r="AW142" s="12" t="s">
        <v>44</v>
      </c>
      <c r="AX142" s="12" t="s">
        <v>80</v>
      </c>
      <c r="AY142" s="198" t="s">
        <v>188</v>
      </c>
    </row>
    <row r="143" spans="2:65" s="12" customFormat="1" x14ac:dyDescent="0.3">
      <c r="B143" s="197"/>
      <c r="D143" s="193" t="s">
        <v>198</v>
      </c>
      <c r="E143" s="198" t="s">
        <v>5</v>
      </c>
      <c r="F143" s="199" t="s">
        <v>1455</v>
      </c>
      <c r="H143" s="200">
        <v>5.84</v>
      </c>
      <c r="I143" s="201"/>
      <c r="L143" s="197"/>
      <c r="M143" s="202"/>
      <c r="N143" s="203"/>
      <c r="O143" s="203"/>
      <c r="P143" s="203"/>
      <c r="Q143" s="203"/>
      <c r="R143" s="203"/>
      <c r="S143" s="203"/>
      <c r="T143" s="204"/>
      <c r="AT143" s="198" t="s">
        <v>198</v>
      </c>
      <c r="AU143" s="198" t="s">
        <v>24</v>
      </c>
      <c r="AV143" s="12" t="s">
        <v>24</v>
      </c>
      <c r="AW143" s="12" t="s">
        <v>44</v>
      </c>
      <c r="AX143" s="12" t="s">
        <v>80</v>
      </c>
      <c r="AY143" s="198" t="s">
        <v>188</v>
      </c>
    </row>
    <row r="144" spans="2:65" s="13" customFormat="1" x14ac:dyDescent="0.3">
      <c r="B144" s="205"/>
      <c r="D144" s="193" t="s">
        <v>198</v>
      </c>
      <c r="E144" s="206" t="s">
        <v>5</v>
      </c>
      <c r="F144" s="207" t="s">
        <v>200</v>
      </c>
      <c r="H144" s="208">
        <v>12.500999999999999</v>
      </c>
      <c r="I144" s="209"/>
      <c r="L144" s="205"/>
      <c r="M144" s="210"/>
      <c r="N144" s="211"/>
      <c r="O144" s="211"/>
      <c r="P144" s="211"/>
      <c r="Q144" s="211"/>
      <c r="R144" s="211"/>
      <c r="S144" s="211"/>
      <c r="T144" s="212"/>
      <c r="AT144" s="206" t="s">
        <v>198</v>
      </c>
      <c r="AU144" s="206" t="s">
        <v>24</v>
      </c>
      <c r="AV144" s="13" t="s">
        <v>194</v>
      </c>
      <c r="AW144" s="13" t="s">
        <v>44</v>
      </c>
      <c r="AX144" s="13" t="s">
        <v>25</v>
      </c>
      <c r="AY144" s="206" t="s">
        <v>188</v>
      </c>
    </row>
    <row r="145" spans="2:65" s="12" customFormat="1" x14ac:dyDescent="0.3">
      <c r="B145" s="197"/>
      <c r="D145" s="193" t="s">
        <v>198</v>
      </c>
      <c r="F145" s="199" t="s">
        <v>1459</v>
      </c>
      <c r="H145" s="200">
        <v>1.25</v>
      </c>
      <c r="I145" s="201"/>
      <c r="L145" s="197"/>
      <c r="M145" s="202"/>
      <c r="N145" s="203"/>
      <c r="O145" s="203"/>
      <c r="P145" s="203"/>
      <c r="Q145" s="203"/>
      <c r="R145" s="203"/>
      <c r="S145" s="203"/>
      <c r="T145" s="204"/>
      <c r="AT145" s="198" t="s">
        <v>198</v>
      </c>
      <c r="AU145" s="198" t="s">
        <v>24</v>
      </c>
      <c r="AV145" s="12" t="s">
        <v>24</v>
      </c>
      <c r="AW145" s="12" t="s">
        <v>6</v>
      </c>
      <c r="AX145" s="12" t="s">
        <v>25</v>
      </c>
      <c r="AY145" s="198" t="s">
        <v>188</v>
      </c>
    </row>
    <row r="146" spans="2:65" s="1" customFormat="1" ht="16.5" customHeight="1" x14ac:dyDescent="0.3">
      <c r="B146" s="180"/>
      <c r="C146" s="181" t="s">
        <v>251</v>
      </c>
      <c r="D146" s="181" t="s">
        <v>190</v>
      </c>
      <c r="E146" s="182" t="s">
        <v>252</v>
      </c>
      <c r="F146" s="183" t="s">
        <v>253</v>
      </c>
      <c r="G146" s="184" t="s">
        <v>231</v>
      </c>
      <c r="H146" s="185">
        <v>0.375</v>
      </c>
      <c r="I146" s="186"/>
      <c r="J146" s="187">
        <f>ROUND(I146*H146,2)</f>
        <v>0</v>
      </c>
      <c r="K146" s="183"/>
      <c r="L146" s="41"/>
      <c r="M146" s="188" t="s">
        <v>5</v>
      </c>
      <c r="N146" s="189" t="s">
        <v>51</v>
      </c>
      <c r="O146" s="42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AR146" s="24" t="s">
        <v>194</v>
      </c>
      <c r="AT146" s="24" t="s">
        <v>190</v>
      </c>
      <c r="AU146" s="24" t="s">
        <v>24</v>
      </c>
      <c r="AY146" s="24" t="s">
        <v>188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24" t="s">
        <v>25</v>
      </c>
      <c r="BK146" s="192">
        <f>ROUND(I146*H146,2)</f>
        <v>0</v>
      </c>
      <c r="BL146" s="24" t="s">
        <v>194</v>
      </c>
      <c r="BM146" s="24" t="s">
        <v>254</v>
      </c>
    </row>
    <row r="147" spans="2:65" s="1" customFormat="1" ht="40.5" x14ac:dyDescent="0.3">
      <c r="B147" s="41"/>
      <c r="D147" s="193" t="s">
        <v>196</v>
      </c>
      <c r="F147" s="194" t="s">
        <v>1127</v>
      </c>
      <c r="I147" s="195"/>
      <c r="L147" s="41"/>
      <c r="M147" s="196"/>
      <c r="N147" s="42"/>
      <c r="O147" s="42"/>
      <c r="P147" s="42"/>
      <c r="Q147" s="42"/>
      <c r="R147" s="42"/>
      <c r="S147" s="42"/>
      <c r="T147" s="70"/>
      <c r="AT147" s="24" t="s">
        <v>196</v>
      </c>
      <c r="AU147" s="24" t="s">
        <v>24</v>
      </c>
    </row>
    <row r="148" spans="2:65" s="12" customFormat="1" x14ac:dyDescent="0.3">
      <c r="B148" s="197"/>
      <c r="D148" s="193" t="s">
        <v>198</v>
      </c>
      <c r="F148" s="199" t="s">
        <v>1460</v>
      </c>
      <c r="H148" s="200">
        <v>0.375</v>
      </c>
      <c r="I148" s="201"/>
      <c r="L148" s="197"/>
      <c r="M148" s="202"/>
      <c r="N148" s="203"/>
      <c r="O148" s="203"/>
      <c r="P148" s="203"/>
      <c r="Q148" s="203"/>
      <c r="R148" s="203"/>
      <c r="S148" s="203"/>
      <c r="T148" s="204"/>
      <c r="AT148" s="198" t="s">
        <v>198</v>
      </c>
      <c r="AU148" s="198" t="s">
        <v>24</v>
      </c>
      <c r="AV148" s="12" t="s">
        <v>24</v>
      </c>
      <c r="AW148" s="12" t="s">
        <v>6</v>
      </c>
      <c r="AX148" s="12" t="s">
        <v>25</v>
      </c>
      <c r="AY148" s="198" t="s">
        <v>188</v>
      </c>
    </row>
    <row r="149" spans="2:65" s="1" customFormat="1" ht="16.5" customHeight="1" x14ac:dyDescent="0.3">
      <c r="B149" s="180"/>
      <c r="C149" s="181" t="s">
        <v>256</v>
      </c>
      <c r="D149" s="181" t="s">
        <v>190</v>
      </c>
      <c r="E149" s="182" t="s">
        <v>257</v>
      </c>
      <c r="F149" s="183" t="s">
        <v>258</v>
      </c>
      <c r="G149" s="184" t="s">
        <v>193</v>
      </c>
      <c r="H149" s="185">
        <v>25.001000000000001</v>
      </c>
      <c r="I149" s="186"/>
      <c r="J149" s="187">
        <f>ROUND(I149*H149,2)</f>
        <v>0</v>
      </c>
      <c r="K149" s="183"/>
      <c r="L149" s="41"/>
      <c r="M149" s="188" t="s">
        <v>5</v>
      </c>
      <c r="N149" s="189" t="s">
        <v>51</v>
      </c>
      <c r="O149" s="42"/>
      <c r="P149" s="190">
        <f>O149*H149</f>
        <v>0</v>
      </c>
      <c r="Q149" s="190">
        <v>2.0100000000000001E-3</v>
      </c>
      <c r="R149" s="190">
        <f>Q149*H149</f>
        <v>5.0252010000000007E-2</v>
      </c>
      <c r="S149" s="190">
        <v>0</v>
      </c>
      <c r="T149" s="191">
        <f>S149*H149</f>
        <v>0</v>
      </c>
      <c r="AR149" s="24" t="s">
        <v>194</v>
      </c>
      <c r="AT149" s="24" t="s">
        <v>190</v>
      </c>
      <c r="AU149" s="24" t="s">
        <v>24</v>
      </c>
      <c r="AY149" s="24" t="s">
        <v>188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24" t="s">
        <v>25</v>
      </c>
      <c r="BK149" s="192">
        <f>ROUND(I149*H149,2)</f>
        <v>0</v>
      </c>
      <c r="BL149" s="24" t="s">
        <v>194</v>
      </c>
      <c r="BM149" s="24" t="s">
        <v>259</v>
      </c>
    </row>
    <row r="150" spans="2:65" s="1" customFormat="1" ht="40.5" x14ac:dyDescent="0.3">
      <c r="B150" s="41"/>
      <c r="D150" s="193" t="s">
        <v>196</v>
      </c>
      <c r="F150" s="194" t="s">
        <v>1127</v>
      </c>
      <c r="I150" s="195"/>
      <c r="L150" s="41"/>
      <c r="M150" s="196"/>
      <c r="N150" s="42"/>
      <c r="O150" s="42"/>
      <c r="P150" s="42"/>
      <c r="Q150" s="42"/>
      <c r="R150" s="42"/>
      <c r="S150" s="42"/>
      <c r="T150" s="70"/>
      <c r="AT150" s="24" t="s">
        <v>196</v>
      </c>
      <c r="AU150" s="24" t="s">
        <v>24</v>
      </c>
    </row>
    <row r="151" spans="2:65" s="12" customFormat="1" x14ac:dyDescent="0.3">
      <c r="B151" s="197"/>
      <c r="D151" s="193" t="s">
        <v>198</v>
      </c>
      <c r="E151" s="198" t="s">
        <v>5</v>
      </c>
      <c r="F151" s="199" t="s">
        <v>1461</v>
      </c>
      <c r="H151" s="200">
        <v>13.321</v>
      </c>
      <c r="I151" s="201"/>
      <c r="L151" s="197"/>
      <c r="M151" s="202"/>
      <c r="N151" s="203"/>
      <c r="O151" s="203"/>
      <c r="P151" s="203"/>
      <c r="Q151" s="203"/>
      <c r="R151" s="203"/>
      <c r="S151" s="203"/>
      <c r="T151" s="204"/>
      <c r="AT151" s="198" t="s">
        <v>198</v>
      </c>
      <c r="AU151" s="198" t="s">
        <v>24</v>
      </c>
      <c r="AV151" s="12" t="s">
        <v>24</v>
      </c>
      <c r="AW151" s="12" t="s">
        <v>44</v>
      </c>
      <c r="AX151" s="12" t="s">
        <v>80</v>
      </c>
      <c r="AY151" s="198" t="s">
        <v>188</v>
      </c>
    </row>
    <row r="152" spans="2:65" s="12" customFormat="1" x14ac:dyDescent="0.3">
      <c r="B152" s="197"/>
      <c r="D152" s="193" t="s">
        <v>198</v>
      </c>
      <c r="E152" s="198" t="s">
        <v>5</v>
      </c>
      <c r="F152" s="199" t="s">
        <v>1462</v>
      </c>
      <c r="H152" s="200">
        <v>11.68</v>
      </c>
      <c r="I152" s="201"/>
      <c r="L152" s="197"/>
      <c r="M152" s="202"/>
      <c r="N152" s="203"/>
      <c r="O152" s="203"/>
      <c r="P152" s="203"/>
      <c r="Q152" s="203"/>
      <c r="R152" s="203"/>
      <c r="S152" s="203"/>
      <c r="T152" s="204"/>
      <c r="AT152" s="198" t="s">
        <v>198</v>
      </c>
      <c r="AU152" s="198" t="s">
        <v>24</v>
      </c>
      <c r="AV152" s="12" t="s">
        <v>24</v>
      </c>
      <c r="AW152" s="12" t="s">
        <v>44</v>
      </c>
      <c r="AX152" s="12" t="s">
        <v>80</v>
      </c>
      <c r="AY152" s="198" t="s">
        <v>188</v>
      </c>
    </row>
    <row r="153" spans="2:65" s="13" customFormat="1" x14ac:dyDescent="0.3">
      <c r="B153" s="205"/>
      <c r="D153" s="193" t="s">
        <v>198</v>
      </c>
      <c r="E153" s="206" t="s">
        <v>5</v>
      </c>
      <c r="F153" s="207" t="s">
        <v>200</v>
      </c>
      <c r="H153" s="208">
        <v>25.001000000000001</v>
      </c>
      <c r="I153" s="209"/>
      <c r="L153" s="205"/>
      <c r="M153" s="210"/>
      <c r="N153" s="211"/>
      <c r="O153" s="211"/>
      <c r="P153" s="211"/>
      <c r="Q153" s="211"/>
      <c r="R153" s="211"/>
      <c r="S153" s="211"/>
      <c r="T153" s="212"/>
      <c r="AT153" s="206" t="s">
        <v>198</v>
      </c>
      <c r="AU153" s="206" t="s">
        <v>24</v>
      </c>
      <c r="AV153" s="13" t="s">
        <v>194</v>
      </c>
      <c r="AW153" s="13" t="s">
        <v>44</v>
      </c>
      <c r="AX153" s="13" t="s">
        <v>25</v>
      </c>
      <c r="AY153" s="206" t="s">
        <v>188</v>
      </c>
    </row>
    <row r="154" spans="2:65" s="1" customFormat="1" ht="16.5" customHeight="1" x14ac:dyDescent="0.3">
      <c r="B154" s="180"/>
      <c r="C154" s="181" t="s">
        <v>262</v>
      </c>
      <c r="D154" s="181" t="s">
        <v>190</v>
      </c>
      <c r="E154" s="182" t="s">
        <v>263</v>
      </c>
      <c r="F154" s="183" t="s">
        <v>264</v>
      </c>
      <c r="G154" s="184" t="s">
        <v>193</v>
      </c>
      <c r="H154" s="185">
        <v>25.001000000000001</v>
      </c>
      <c r="I154" s="186"/>
      <c r="J154" s="187">
        <f>ROUND(I154*H154,2)</f>
        <v>0</v>
      </c>
      <c r="K154" s="183"/>
      <c r="L154" s="41"/>
      <c r="M154" s="188" t="s">
        <v>5</v>
      </c>
      <c r="N154" s="189" t="s">
        <v>51</v>
      </c>
      <c r="O154" s="42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AR154" s="24" t="s">
        <v>194</v>
      </c>
      <c r="AT154" s="24" t="s">
        <v>190</v>
      </c>
      <c r="AU154" s="24" t="s">
        <v>24</v>
      </c>
      <c r="AY154" s="24" t="s">
        <v>188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24" t="s">
        <v>25</v>
      </c>
      <c r="BK154" s="192">
        <f>ROUND(I154*H154,2)</f>
        <v>0</v>
      </c>
      <c r="BL154" s="24" t="s">
        <v>194</v>
      </c>
      <c r="BM154" s="24" t="s">
        <v>265</v>
      </c>
    </row>
    <row r="155" spans="2:65" s="1" customFormat="1" ht="40.5" x14ac:dyDescent="0.3">
      <c r="B155" s="41"/>
      <c r="D155" s="193" t="s">
        <v>196</v>
      </c>
      <c r="F155" s="194" t="s">
        <v>1127</v>
      </c>
      <c r="I155" s="195"/>
      <c r="L155" s="41"/>
      <c r="M155" s="196"/>
      <c r="N155" s="42"/>
      <c r="O155" s="42"/>
      <c r="P155" s="42"/>
      <c r="Q155" s="42"/>
      <c r="R155" s="42"/>
      <c r="S155" s="42"/>
      <c r="T155" s="70"/>
      <c r="AT155" s="24" t="s">
        <v>196</v>
      </c>
      <c r="AU155" s="24" t="s">
        <v>24</v>
      </c>
    </row>
    <row r="156" spans="2:65" s="1" customFormat="1" ht="16.5" customHeight="1" x14ac:dyDescent="0.3">
      <c r="B156" s="180"/>
      <c r="C156" s="181" t="s">
        <v>266</v>
      </c>
      <c r="D156" s="181" t="s">
        <v>190</v>
      </c>
      <c r="E156" s="182" t="s">
        <v>267</v>
      </c>
      <c r="F156" s="183" t="s">
        <v>268</v>
      </c>
      <c r="G156" s="184" t="s">
        <v>231</v>
      </c>
      <c r="H156" s="185">
        <v>12.500999999999999</v>
      </c>
      <c r="I156" s="186"/>
      <c r="J156" s="187">
        <f>ROUND(I156*H156,2)</f>
        <v>0</v>
      </c>
      <c r="K156" s="183"/>
      <c r="L156" s="41"/>
      <c r="M156" s="188" t="s">
        <v>5</v>
      </c>
      <c r="N156" s="189" t="s">
        <v>51</v>
      </c>
      <c r="O156" s="42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AR156" s="24" t="s">
        <v>194</v>
      </c>
      <c r="AT156" s="24" t="s">
        <v>190</v>
      </c>
      <c r="AU156" s="24" t="s">
        <v>24</v>
      </c>
      <c r="AY156" s="24" t="s">
        <v>188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24" t="s">
        <v>25</v>
      </c>
      <c r="BK156" s="192">
        <f>ROUND(I156*H156,2)</f>
        <v>0</v>
      </c>
      <c r="BL156" s="24" t="s">
        <v>194</v>
      </c>
      <c r="BM156" s="24" t="s">
        <v>269</v>
      </c>
    </row>
    <row r="157" spans="2:65" s="1" customFormat="1" ht="27" x14ac:dyDescent="0.3">
      <c r="B157" s="41"/>
      <c r="D157" s="193" t="s">
        <v>196</v>
      </c>
      <c r="F157" s="194" t="s">
        <v>1174</v>
      </c>
      <c r="I157" s="195"/>
      <c r="L157" s="41"/>
      <c r="M157" s="196"/>
      <c r="N157" s="42"/>
      <c r="O157" s="42"/>
      <c r="P157" s="42"/>
      <c r="Q157" s="42"/>
      <c r="R157" s="42"/>
      <c r="S157" s="42"/>
      <c r="T157" s="70"/>
      <c r="AT157" s="24" t="s">
        <v>196</v>
      </c>
      <c r="AU157" s="24" t="s">
        <v>24</v>
      </c>
    </row>
    <row r="158" spans="2:65" s="12" customFormat="1" x14ac:dyDescent="0.3">
      <c r="B158" s="197"/>
      <c r="D158" s="193" t="s">
        <v>198</v>
      </c>
      <c r="E158" s="198" t="s">
        <v>5</v>
      </c>
      <c r="F158" s="199" t="s">
        <v>1463</v>
      </c>
      <c r="H158" s="200">
        <v>12.500999999999999</v>
      </c>
      <c r="I158" s="201"/>
      <c r="L158" s="197"/>
      <c r="M158" s="202"/>
      <c r="N158" s="203"/>
      <c r="O158" s="203"/>
      <c r="P158" s="203"/>
      <c r="Q158" s="203"/>
      <c r="R158" s="203"/>
      <c r="S158" s="203"/>
      <c r="T158" s="204"/>
      <c r="AT158" s="198" t="s">
        <v>198</v>
      </c>
      <c r="AU158" s="198" t="s">
        <v>24</v>
      </c>
      <c r="AV158" s="12" t="s">
        <v>24</v>
      </c>
      <c r="AW158" s="12" t="s">
        <v>44</v>
      </c>
      <c r="AX158" s="12" t="s">
        <v>25</v>
      </c>
      <c r="AY158" s="198" t="s">
        <v>188</v>
      </c>
    </row>
    <row r="159" spans="2:65" s="1" customFormat="1" ht="16.5" customHeight="1" x14ac:dyDescent="0.3">
      <c r="B159" s="180"/>
      <c r="C159" s="181" t="s">
        <v>11</v>
      </c>
      <c r="D159" s="181" t="s">
        <v>190</v>
      </c>
      <c r="E159" s="182" t="s">
        <v>273</v>
      </c>
      <c r="F159" s="183" t="s">
        <v>274</v>
      </c>
      <c r="G159" s="184" t="s">
        <v>231</v>
      </c>
      <c r="H159" s="185">
        <v>9.2289999999999992</v>
      </c>
      <c r="I159" s="186"/>
      <c r="J159" s="187">
        <f>ROUND(I159*H159,2)</f>
        <v>0</v>
      </c>
      <c r="K159" s="183"/>
      <c r="L159" s="41"/>
      <c r="M159" s="188" t="s">
        <v>5</v>
      </c>
      <c r="N159" s="189" t="s">
        <v>51</v>
      </c>
      <c r="O159" s="42"/>
      <c r="P159" s="190">
        <f>O159*H159</f>
        <v>0</v>
      </c>
      <c r="Q159" s="190">
        <v>0</v>
      </c>
      <c r="R159" s="190">
        <f>Q159*H159</f>
        <v>0</v>
      </c>
      <c r="S159" s="190">
        <v>0</v>
      </c>
      <c r="T159" s="191">
        <f>S159*H159</f>
        <v>0</v>
      </c>
      <c r="AR159" s="24" t="s">
        <v>194</v>
      </c>
      <c r="AT159" s="24" t="s">
        <v>190</v>
      </c>
      <c r="AU159" s="24" t="s">
        <v>24</v>
      </c>
      <c r="AY159" s="24" t="s">
        <v>188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24" t="s">
        <v>25</v>
      </c>
      <c r="BK159" s="192">
        <f>ROUND(I159*H159,2)</f>
        <v>0</v>
      </c>
      <c r="BL159" s="24" t="s">
        <v>194</v>
      </c>
      <c r="BM159" s="24" t="s">
        <v>275</v>
      </c>
    </row>
    <row r="160" spans="2:65" s="1" customFormat="1" ht="27" x14ac:dyDescent="0.3">
      <c r="B160" s="41"/>
      <c r="D160" s="193" t="s">
        <v>196</v>
      </c>
      <c r="F160" s="194" t="s">
        <v>1174</v>
      </c>
      <c r="I160" s="195"/>
      <c r="L160" s="41"/>
      <c r="M160" s="196"/>
      <c r="N160" s="42"/>
      <c r="O160" s="42"/>
      <c r="P160" s="42"/>
      <c r="Q160" s="42"/>
      <c r="R160" s="42"/>
      <c r="S160" s="42"/>
      <c r="T160" s="70"/>
      <c r="AT160" s="24" t="s">
        <v>196</v>
      </c>
      <c r="AU160" s="24" t="s">
        <v>24</v>
      </c>
    </row>
    <row r="161" spans="2:65" s="12" customFormat="1" x14ac:dyDescent="0.3">
      <c r="B161" s="197"/>
      <c r="D161" s="193" t="s">
        <v>198</v>
      </c>
      <c r="E161" s="198" t="s">
        <v>5</v>
      </c>
      <c r="F161" s="199" t="s">
        <v>1463</v>
      </c>
      <c r="H161" s="200">
        <v>12.500999999999999</v>
      </c>
      <c r="I161" s="201"/>
      <c r="L161" s="197"/>
      <c r="M161" s="202"/>
      <c r="N161" s="203"/>
      <c r="O161" s="203"/>
      <c r="P161" s="203"/>
      <c r="Q161" s="203"/>
      <c r="R161" s="203"/>
      <c r="S161" s="203"/>
      <c r="T161" s="204"/>
      <c r="AT161" s="198" t="s">
        <v>198</v>
      </c>
      <c r="AU161" s="198" t="s">
        <v>24</v>
      </c>
      <c r="AV161" s="12" t="s">
        <v>24</v>
      </c>
      <c r="AW161" s="12" t="s">
        <v>44</v>
      </c>
      <c r="AX161" s="12" t="s">
        <v>80</v>
      </c>
      <c r="AY161" s="198" t="s">
        <v>188</v>
      </c>
    </row>
    <row r="162" spans="2:65" s="12" customFormat="1" x14ac:dyDescent="0.3">
      <c r="B162" s="197"/>
      <c r="D162" s="193" t="s">
        <v>198</v>
      </c>
      <c r="E162" s="198" t="s">
        <v>5</v>
      </c>
      <c r="F162" s="199" t="s">
        <v>1464</v>
      </c>
      <c r="H162" s="200">
        <v>-1.53</v>
      </c>
      <c r="I162" s="201"/>
      <c r="L162" s="197"/>
      <c r="M162" s="202"/>
      <c r="N162" s="203"/>
      <c r="O162" s="203"/>
      <c r="P162" s="203"/>
      <c r="Q162" s="203"/>
      <c r="R162" s="203"/>
      <c r="S162" s="203"/>
      <c r="T162" s="204"/>
      <c r="AT162" s="198" t="s">
        <v>198</v>
      </c>
      <c r="AU162" s="198" t="s">
        <v>24</v>
      </c>
      <c r="AV162" s="12" t="s">
        <v>24</v>
      </c>
      <c r="AW162" s="12" t="s">
        <v>44</v>
      </c>
      <c r="AX162" s="12" t="s">
        <v>80</v>
      </c>
      <c r="AY162" s="198" t="s">
        <v>188</v>
      </c>
    </row>
    <row r="163" spans="2:65" s="12" customFormat="1" x14ac:dyDescent="0.3">
      <c r="B163" s="197"/>
      <c r="D163" s="193" t="s">
        <v>198</v>
      </c>
      <c r="E163" s="198" t="s">
        <v>5</v>
      </c>
      <c r="F163" s="199" t="s">
        <v>1465</v>
      </c>
      <c r="H163" s="200">
        <v>-1.742</v>
      </c>
      <c r="I163" s="201"/>
      <c r="L163" s="197"/>
      <c r="M163" s="202"/>
      <c r="N163" s="203"/>
      <c r="O163" s="203"/>
      <c r="P163" s="203"/>
      <c r="Q163" s="203"/>
      <c r="R163" s="203"/>
      <c r="S163" s="203"/>
      <c r="T163" s="204"/>
      <c r="AT163" s="198" t="s">
        <v>198</v>
      </c>
      <c r="AU163" s="198" t="s">
        <v>24</v>
      </c>
      <c r="AV163" s="12" t="s">
        <v>24</v>
      </c>
      <c r="AW163" s="12" t="s">
        <v>44</v>
      </c>
      <c r="AX163" s="12" t="s">
        <v>80</v>
      </c>
      <c r="AY163" s="198" t="s">
        <v>188</v>
      </c>
    </row>
    <row r="164" spans="2:65" s="13" customFormat="1" x14ac:dyDescent="0.3">
      <c r="B164" s="205"/>
      <c r="D164" s="193" t="s">
        <v>198</v>
      </c>
      <c r="E164" s="206" t="s">
        <v>5</v>
      </c>
      <c r="F164" s="207" t="s">
        <v>200</v>
      </c>
      <c r="H164" s="208">
        <v>9.2289999999999992</v>
      </c>
      <c r="I164" s="209"/>
      <c r="L164" s="205"/>
      <c r="M164" s="210"/>
      <c r="N164" s="211"/>
      <c r="O164" s="211"/>
      <c r="P164" s="211"/>
      <c r="Q164" s="211"/>
      <c r="R164" s="211"/>
      <c r="S164" s="211"/>
      <c r="T164" s="212"/>
      <c r="AT164" s="206" t="s">
        <v>198</v>
      </c>
      <c r="AU164" s="206" t="s">
        <v>24</v>
      </c>
      <c r="AV164" s="13" t="s">
        <v>194</v>
      </c>
      <c r="AW164" s="13" t="s">
        <v>44</v>
      </c>
      <c r="AX164" s="13" t="s">
        <v>25</v>
      </c>
      <c r="AY164" s="206" t="s">
        <v>188</v>
      </c>
    </row>
    <row r="165" spans="2:65" s="1" customFormat="1" ht="16.5" customHeight="1" x14ac:dyDescent="0.3">
      <c r="B165" s="180"/>
      <c r="C165" s="181" t="s">
        <v>276</v>
      </c>
      <c r="D165" s="181" t="s">
        <v>190</v>
      </c>
      <c r="E165" s="182" t="s">
        <v>277</v>
      </c>
      <c r="F165" s="183" t="s">
        <v>278</v>
      </c>
      <c r="G165" s="184" t="s">
        <v>231</v>
      </c>
      <c r="H165" s="185">
        <v>9.2279999999999998</v>
      </c>
      <c r="I165" s="186"/>
      <c r="J165" s="187">
        <f>ROUND(I165*H165,2)</f>
        <v>0</v>
      </c>
      <c r="K165" s="183"/>
      <c r="L165" s="41"/>
      <c r="M165" s="188" t="s">
        <v>5</v>
      </c>
      <c r="N165" s="189" t="s">
        <v>51</v>
      </c>
      <c r="O165" s="42"/>
      <c r="P165" s="190">
        <f>O165*H165</f>
        <v>0</v>
      </c>
      <c r="Q165" s="190">
        <v>0</v>
      </c>
      <c r="R165" s="190">
        <f>Q165*H165</f>
        <v>0</v>
      </c>
      <c r="S165" s="190">
        <v>0</v>
      </c>
      <c r="T165" s="191">
        <f>S165*H165</f>
        <v>0</v>
      </c>
      <c r="AR165" s="24" t="s">
        <v>194</v>
      </c>
      <c r="AT165" s="24" t="s">
        <v>190</v>
      </c>
      <c r="AU165" s="24" t="s">
        <v>24</v>
      </c>
      <c r="AY165" s="24" t="s">
        <v>188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24" t="s">
        <v>25</v>
      </c>
      <c r="BK165" s="192">
        <f>ROUND(I165*H165,2)</f>
        <v>0</v>
      </c>
      <c r="BL165" s="24" t="s">
        <v>194</v>
      </c>
      <c r="BM165" s="24" t="s">
        <v>279</v>
      </c>
    </row>
    <row r="166" spans="2:65" s="1" customFormat="1" ht="27" x14ac:dyDescent="0.3">
      <c r="B166" s="41"/>
      <c r="D166" s="193" t="s">
        <v>196</v>
      </c>
      <c r="F166" s="194" t="s">
        <v>1174</v>
      </c>
      <c r="I166" s="195"/>
      <c r="L166" s="41"/>
      <c r="M166" s="196"/>
      <c r="N166" s="42"/>
      <c r="O166" s="42"/>
      <c r="P166" s="42"/>
      <c r="Q166" s="42"/>
      <c r="R166" s="42"/>
      <c r="S166" s="42"/>
      <c r="T166" s="70"/>
      <c r="AT166" s="24" t="s">
        <v>196</v>
      </c>
      <c r="AU166" s="24" t="s">
        <v>24</v>
      </c>
    </row>
    <row r="167" spans="2:65" s="1" customFormat="1" ht="16.5" customHeight="1" x14ac:dyDescent="0.3">
      <c r="B167" s="180"/>
      <c r="C167" s="181" t="s">
        <v>280</v>
      </c>
      <c r="D167" s="181" t="s">
        <v>190</v>
      </c>
      <c r="E167" s="182" t="s">
        <v>281</v>
      </c>
      <c r="F167" s="183" t="s">
        <v>282</v>
      </c>
      <c r="G167" s="184" t="s">
        <v>283</v>
      </c>
      <c r="H167" s="185">
        <v>17.669</v>
      </c>
      <c r="I167" s="186"/>
      <c r="J167" s="187">
        <f>ROUND(I167*H167,2)</f>
        <v>0</v>
      </c>
      <c r="K167" s="183"/>
      <c r="L167" s="41"/>
      <c r="M167" s="188" t="s">
        <v>5</v>
      </c>
      <c r="N167" s="189" t="s">
        <v>51</v>
      </c>
      <c r="O167" s="42"/>
      <c r="P167" s="190">
        <f>O167*H167</f>
        <v>0</v>
      </c>
      <c r="Q167" s="190">
        <v>0</v>
      </c>
      <c r="R167" s="190">
        <f>Q167*H167</f>
        <v>0</v>
      </c>
      <c r="S167" s="190">
        <v>0</v>
      </c>
      <c r="T167" s="191">
        <f>S167*H167</f>
        <v>0</v>
      </c>
      <c r="AR167" s="24" t="s">
        <v>194</v>
      </c>
      <c r="AT167" s="24" t="s">
        <v>190</v>
      </c>
      <c r="AU167" s="24" t="s">
        <v>24</v>
      </c>
      <c r="AY167" s="24" t="s">
        <v>188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24" t="s">
        <v>25</v>
      </c>
      <c r="BK167" s="192">
        <f>ROUND(I167*H167,2)</f>
        <v>0</v>
      </c>
      <c r="BL167" s="24" t="s">
        <v>194</v>
      </c>
      <c r="BM167" s="24" t="s">
        <v>284</v>
      </c>
    </row>
    <row r="168" spans="2:65" s="1" customFormat="1" ht="27" x14ac:dyDescent="0.3">
      <c r="B168" s="41"/>
      <c r="D168" s="193" t="s">
        <v>196</v>
      </c>
      <c r="F168" s="194" t="s">
        <v>1174</v>
      </c>
      <c r="I168" s="195"/>
      <c r="L168" s="41"/>
      <c r="M168" s="196"/>
      <c r="N168" s="42"/>
      <c r="O168" s="42"/>
      <c r="P168" s="42"/>
      <c r="Q168" s="42"/>
      <c r="R168" s="42"/>
      <c r="S168" s="42"/>
      <c r="T168" s="70"/>
      <c r="AT168" s="24" t="s">
        <v>196</v>
      </c>
      <c r="AU168" s="24" t="s">
        <v>24</v>
      </c>
    </row>
    <row r="169" spans="2:65" s="12" customFormat="1" x14ac:dyDescent="0.3">
      <c r="B169" s="197"/>
      <c r="D169" s="193" t="s">
        <v>198</v>
      </c>
      <c r="F169" s="199" t="s">
        <v>1466</v>
      </c>
      <c r="H169" s="200">
        <v>17.669</v>
      </c>
      <c r="I169" s="201"/>
      <c r="L169" s="197"/>
      <c r="M169" s="202"/>
      <c r="N169" s="203"/>
      <c r="O169" s="203"/>
      <c r="P169" s="203"/>
      <c r="Q169" s="203"/>
      <c r="R169" s="203"/>
      <c r="S169" s="203"/>
      <c r="T169" s="204"/>
      <c r="AT169" s="198" t="s">
        <v>198</v>
      </c>
      <c r="AU169" s="198" t="s">
        <v>24</v>
      </c>
      <c r="AV169" s="12" t="s">
        <v>24</v>
      </c>
      <c r="AW169" s="12" t="s">
        <v>6</v>
      </c>
      <c r="AX169" s="12" t="s">
        <v>25</v>
      </c>
      <c r="AY169" s="198" t="s">
        <v>188</v>
      </c>
    </row>
    <row r="170" spans="2:65" s="1" customFormat="1" ht="16.5" customHeight="1" x14ac:dyDescent="0.3">
      <c r="B170" s="180"/>
      <c r="C170" s="181" t="s">
        <v>286</v>
      </c>
      <c r="D170" s="181" t="s">
        <v>190</v>
      </c>
      <c r="E170" s="182" t="s">
        <v>287</v>
      </c>
      <c r="F170" s="183" t="s">
        <v>288</v>
      </c>
      <c r="G170" s="184" t="s">
        <v>231</v>
      </c>
      <c r="H170" s="185">
        <v>6.593</v>
      </c>
      <c r="I170" s="186"/>
      <c r="J170" s="187">
        <f>ROUND(I170*H170,2)</f>
        <v>0</v>
      </c>
      <c r="K170" s="183"/>
      <c r="L170" s="41"/>
      <c r="M170" s="188" t="s">
        <v>5</v>
      </c>
      <c r="N170" s="189" t="s">
        <v>51</v>
      </c>
      <c r="O170" s="42"/>
      <c r="P170" s="190">
        <f>O170*H170</f>
        <v>0</v>
      </c>
      <c r="Q170" s="190">
        <v>0</v>
      </c>
      <c r="R170" s="190">
        <f>Q170*H170</f>
        <v>0</v>
      </c>
      <c r="S170" s="190">
        <v>0</v>
      </c>
      <c r="T170" s="191">
        <f>S170*H170</f>
        <v>0</v>
      </c>
      <c r="AR170" s="24" t="s">
        <v>194</v>
      </c>
      <c r="AT170" s="24" t="s">
        <v>190</v>
      </c>
      <c r="AU170" s="24" t="s">
        <v>24</v>
      </c>
      <c r="AY170" s="24" t="s">
        <v>188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24" t="s">
        <v>25</v>
      </c>
      <c r="BK170" s="192">
        <f>ROUND(I170*H170,2)</f>
        <v>0</v>
      </c>
      <c r="BL170" s="24" t="s">
        <v>194</v>
      </c>
      <c r="BM170" s="24" t="s">
        <v>289</v>
      </c>
    </row>
    <row r="171" spans="2:65" s="1" customFormat="1" ht="27" x14ac:dyDescent="0.3">
      <c r="B171" s="41"/>
      <c r="D171" s="193" t="s">
        <v>196</v>
      </c>
      <c r="F171" s="194" t="s">
        <v>1174</v>
      </c>
      <c r="I171" s="195"/>
      <c r="L171" s="41"/>
      <c r="M171" s="196"/>
      <c r="N171" s="42"/>
      <c r="O171" s="42"/>
      <c r="P171" s="42"/>
      <c r="Q171" s="42"/>
      <c r="R171" s="42"/>
      <c r="S171" s="42"/>
      <c r="T171" s="70"/>
      <c r="AT171" s="24" t="s">
        <v>196</v>
      </c>
      <c r="AU171" s="24" t="s">
        <v>24</v>
      </c>
    </row>
    <row r="172" spans="2:65" s="12" customFormat="1" x14ac:dyDescent="0.3">
      <c r="B172" s="197"/>
      <c r="D172" s="193" t="s">
        <v>198</v>
      </c>
      <c r="E172" s="198" t="s">
        <v>5</v>
      </c>
      <c r="F172" s="199" t="s">
        <v>1467</v>
      </c>
      <c r="H172" s="200">
        <v>3.2109999999999999</v>
      </c>
      <c r="I172" s="201"/>
      <c r="L172" s="197"/>
      <c r="M172" s="202"/>
      <c r="N172" s="203"/>
      <c r="O172" s="203"/>
      <c r="P172" s="203"/>
      <c r="Q172" s="203"/>
      <c r="R172" s="203"/>
      <c r="S172" s="203"/>
      <c r="T172" s="204"/>
      <c r="AT172" s="198" t="s">
        <v>198</v>
      </c>
      <c r="AU172" s="198" t="s">
        <v>24</v>
      </c>
      <c r="AV172" s="12" t="s">
        <v>24</v>
      </c>
      <c r="AW172" s="12" t="s">
        <v>44</v>
      </c>
      <c r="AX172" s="12" t="s">
        <v>80</v>
      </c>
      <c r="AY172" s="198" t="s">
        <v>188</v>
      </c>
    </row>
    <row r="173" spans="2:65" s="12" customFormat="1" ht="27" x14ac:dyDescent="0.3">
      <c r="B173" s="197"/>
      <c r="D173" s="193" t="s">
        <v>198</v>
      </c>
      <c r="E173" s="198" t="s">
        <v>5</v>
      </c>
      <c r="F173" s="199" t="s">
        <v>1468</v>
      </c>
      <c r="H173" s="200">
        <v>3.3820000000000001</v>
      </c>
      <c r="I173" s="201"/>
      <c r="L173" s="197"/>
      <c r="M173" s="202"/>
      <c r="N173" s="203"/>
      <c r="O173" s="203"/>
      <c r="P173" s="203"/>
      <c r="Q173" s="203"/>
      <c r="R173" s="203"/>
      <c r="S173" s="203"/>
      <c r="T173" s="204"/>
      <c r="AT173" s="198" t="s">
        <v>198</v>
      </c>
      <c r="AU173" s="198" t="s">
        <v>24</v>
      </c>
      <c r="AV173" s="12" t="s">
        <v>24</v>
      </c>
      <c r="AW173" s="12" t="s">
        <v>44</v>
      </c>
      <c r="AX173" s="12" t="s">
        <v>80</v>
      </c>
      <c r="AY173" s="198" t="s">
        <v>188</v>
      </c>
    </row>
    <row r="174" spans="2:65" s="13" customFormat="1" x14ac:dyDescent="0.3">
      <c r="B174" s="205"/>
      <c r="D174" s="193" t="s">
        <v>198</v>
      </c>
      <c r="E174" s="206" t="s">
        <v>5</v>
      </c>
      <c r="F174" s="207" t="s">
        <v>200</v>
      </c>
      <c r="H174" s="208">
        <v>6.593</v>
      </c>
      <c r="I174" s="209"/>
      <c r="L174" s="205"/>
      <c r="M174" s="210"/>
      <c r="N174" s="211"/>
      <c r="O174" s="211"/>
      <c r="P174" s="211"/>
      <c r="Q174" s="211"/>
      <c r="R174" s="211"/>
      <c r="S174" s="211"/>
      <c r="T174" s="212"/>
      <c r="AT174" s="206" t="s">
        <v>198</v>
      </c>
      <c r="AU174" s="206" t="s">
        <v>24</v>
      </c>
      <c r="AV174" s="13" t="s">
        <v>194</v>
      </c>
      <c r="AW174" s="13" t="s">
        <v>44</v>
      </c>
      <c r="AX174" s="13" t="s">
        <v>25</v>
      </c>
      <c r="AY174" s="206" t="s">
        <v>188</v>
      </c>
    </row>
    <row r="175" spans="2:65" s="1" customFormat="1" ht="16.5" customHeight="1" x14ac:dyDescent="0.3">
      <c r="B175" s="180"/>
      <c r="C175" s="213" t="s">
        <v>291</v>
      </c>
      <c r="D175" s="213" t="s">
        <v>292</v>
      </c>
      <c r="E175" s="214" t="s">
        <v>293</v>
      </c>
      <c r="F175" s="215" t="s">
        <v>294</v>
      </c>
      <c r="G175" s="216" t="s">
        <v>283</v>
      </c>
      <c r="H175" s="217">
        <v>7.5140000000000002</v>
      </c>
      <c r="I175" s="218"/>
      <c r="J175" s="219">
        <f>ROUND(I175*H175,2)</f>
        <v>0</v>
      </c>
      <c r="K175" s="215"/>
      <c r="L175" s="220"/>
      <c r="M175" s="221" t="s">
        <v>5</v>
      </c>
      <c r="N175" s="222" t="s">
        <v>51</v>
      </c>
      <c r="O175" s="42"/>
      <c r="P175" s="190">
        <f>O175*H175</f>
        <v>0</v>
      </c>
      <c r="Q175" s="190">
        <v>1</v>
      </c>
      <c r="R175" s="190">
        <f>Q175*H175</f>
        <v>7.5140000000000002</v>
      </c>
      <c r="S175" s="190">
        <v>0</v>
      </c>
      <c r="T175" s="191">
        <f>S175*H175</f>
        <v>0</v>
      </c>
      <c r="AR175" s="24" t="s">
        <v>236</v>
      </c>
      <c r="AT175" s="24" t="s">
        <v>292</v>
      </c>
      <c r="AU175" s="24" t="s">
        <v>24</v>
      </c>
      <c r="AY175" s="24" t="s">
        <v>188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24" t="s">
        <v>25</v>
      </c>
      <c r="BK175" s="192">
        <f>ROUND(I175*H175,2)</f>
        <v>0</v>
      </c>
      <c r="BL175" s="24" t="s">
        <v>194</v>
      </c>
      <c r="BM175" s="24" t="s">
        <v>295</v>
      </c>
    </row>
    <row r="176" spans="2:65" s="1" customFormat="1" ht="27" x14ac:dyDescent="0.3">
      <c r="B176" s="41"/>
      <c r="D176" s="193" t="s">
        <v>196</v>
      </c>
      <c r="F176" s="194" t="s">
        <v>1174</v>
      </c>
      <c r="I176" s="195"/>
      <c r="L176" s="41"/>
      <c r="M176" s="196"/>
      <c r="N176" s="42"/>
      <c r="O176" s="42"/>
      <c r="P176" s="42"/>
      <c r="Q176" s="42"/>
      <c r="R176" s="42"/>
      <c r="S176" s="42"/>
      <c r="T176" s="70"/>
      <c r="AT176" s="24" t="s">
        <v>196</v>
      </c>
      <c r="AU176" s="24" t="s">
        <v>24</v>
      </c>
    </row>
    <row r="177" spans="2:65" s="12" customFormat="1" ht="27" x14ac:dyDescent="0.3">
      <c r="B177" s="197"/>
      <c r="D177" s="193" t="s">
        <v>198</v>
      </c>
      <c r="E177" s="198" t="s">
        <v>5</v>
      </c>
      <c r="F177" s="199" t="s">
        <v>1469</v>
      </c>
      <c r="H177" s="200">
        <v>2.2410000000000001</v>
      </c>
      <c r="I177" s="201"/>
      <c r="L177" s="197"/>
      <c r="M177" s="202"/>
      <c r="N177" s="203"/>
      <c r="O177" s="203"/>
      <c r="P177" s="203"/>
      <c r="Q177" s="203"/>
      <c r="R177" s="203"/>
      <c r="S177" s="203"/>
      <c r="T177" s="204"/>
      <c r="AT177" s="198" t="s">
        <v>198</v>
      </c>
      <c r="AU177" s="198" t="s">
        <v>24</v>
      </c>
      <c r="AV177" s="12" t="s">
        <v>24</v>
      </c>
      <c r="AW177" s="12" t="s">
        <v>44</v>
      </c>
      <c r="AX177" s="12" t="s">
        <v>80</v>
      </c>
      <c r="AY177" s="198" t="s">
        <v>188</v>
      </c>
    </row>
    <row r="178" spans="2:65" s="12" customFormat="1" ht="27" x14ac:dyDescent="0.3">
      <c r="B178" s="197"/>
      <c r="D178" s="193" t="s">
        <v>198</v>
      </c>
      <c r="E178" s="198" t="s">
        <v>5</v>
      </c>
      <c r="F178" s="199" t="s">
        <v>1470</v>
      </c>
      <c r="H178" s="200">
        <v>1.6830000000000001</v>
      </c>
      <c r="I178" s="201"/>
      <c r="L178" s="197"/>
      <c r="M178" s="202"/>
      <c r="N178" s="203"/>
      <c r="O178" s="203"/>
      <c r="P178" s="203"/>
      <c r="Q178" s="203"/>
      <c r="R178" s="203"/>
      <c r="S178" s="203"/>
      <c r="T178" s="204"/>
      <c r="AT178" s="198" t="s">
        <v>198</v>
      </c>
      <c r="AU178" s="198" t="s">
        <v>24</v>
      </c>
      <c r="AV178" s="12" t="s">
        <v>24</v>
      </c>
      <c r="AW178" s="12" t="s">
        <v>44</v>
      </c>
      <c r="AX178" s="12" t="s">
        <v>80</v>
      </c>
      <c r="AY178" s="198" t="s">
        <v>188</v>
      </c>
    </row>
    <row r="179" spans="2:65" s="13" customFormat="1" x14ac:dyDescent="0.3">
      <c r="B179" s="205"/>
      <c r="D179" s="193" t="s">
        <v>198</v>
      </c>
      <c r="E179" s="206" t="s">
        <v>5</v>
      </c>
      <c r="F179" s="207" t="s">
        <v>200</v>
      </c>
      <c r="H179" s="208">
        <v>3.9239999999999999</v>
      </c>
      <c r="I179" s="209"/>
      <c r="L179" s="205"/>
      <c r="M179" s="210"/>
      <c r="N179" s="211"/>
      <c r="O179" s="211"/>
      <c r="P179" s="211"/>
      <c r="Q179" s="211"/>
      <c r="R179" s="211"/>
      <c r="S179" s="211"/>
      <c r="T179" s="212"/>
      <c r="AT179" s="206" t="s">
        <v>198</v>
      </c>
      <c r="AU179" s="206" t="s">
        <v>24</v>
      </c>
      <c r="AV179" s="13" t="s">
        <v>194</v>
      </c>
      <c r="AW179" s="13" t="s">
        <v>44</v>
      </c>
      <c r="AX179" s="13" t="s">
        <v>25</v>
      </c>
      <c r="AY179" s="206" t="s">
        <v>188</v>
      </c>
    </row>
    <row r="180" spans="2:65" s="12" customFormat="1" x14ac:dyDescent="0.3">
      <c r="B180" s="197"/>
      <c r="D180" s="193" t="s">
        <v>198</v>
      </c>
      <c r="F180" s="199" t="s">
        <v>1471</v>
      </c>
      <c r="H180" s="200">
        <v>7.5140000000000002</v>
      </c>
      <c r="I180" s="201"/>
      <c r="L180" s="197"/>
      <c r="M180" s="202"/>
      <c r="N180" s="203"/>
      <c r="O180" s="203"/>
      <c r="P180" s="203"/>
      <c r="Q180" s="203"/>
      <c r="R180" s="203"/>
      <c r="S180" s="203"/>
      <c r="T180" s="204"/>
      <c r="AT180" s="198" t="s">
        <v>198</v>
      </c>
      <c r="AU180" s="198" t="s">
        <v>24</v>
      </c>
      <c r="AV180" s="12" t="s">
        <v>24</v>
      </c>
      <c r="AW180" s="12" t="s">
        <v>6</v>
      </c>
      <c r="AX180" s="12" t="s">
        <v>25</v>
      </c>
      <c r="AY180" s="198" t="s">
        <v>188</v>
      </c>
    </row>
    <row r="181" spans="2:65" s="1" customFormat="1" ht="25.5" customHeight="1" x14ac:dyDescent="0.3">
      <c r="B181" s="180"/>
      <c r="C181" s="181" t="s">
        <v>297</v>
      </c>
      <c r="D181" s="181" t="s">
        <v>190</v>
      </c>
      <c r="E181" s="182" t="s">
        <v>298</v>
      </c>
      <c r="F181" s="183" t="s">
        <v>299</v>
      </c>
      <c r="G181" s="184" t="s">
        <v>231</v>
      </c>
      <c r="H181" s="185">
        <v>4.4080000000000004</v>
      </c>
      <c r="I181" s="186"/>
      <c r="J181" s="187">
        <f>ROUND(I181*H181,2)</f>
        <v>0</v>
      </c>
      <c r="K181" s="183"/>
      <c r="L181" s="41"/>
      <c r="M181" s="188" t="s">
        <v>5</v>
      </c>
      <c r="N181" s="189" t="s">
        <v>51</v>
      </c>
      <c r="O181" s="42"/>
      <c r="P181" s="190">
        <f>O181*H181</f>
        <v>0</v>
      </c>
      <c r="Q181" s="190">
        <v>0</v>
      </c>
      <c r="R181" s="190">
        <f>Q181*H181</f>
        <v>0</v>
      </c>
      <c r="S181" s="190">
        <v>0</v>
      </c>
      <c r="T181" s="191">
        <f>S181*H181</f>
        <v>0</v>
      </c>
      <c r="AR181" s="24" t="s">
        <v>194</v>
      </c>
      <c r="AT181" s="24" t="s">
        <v>190</v>
      </c>
      <c r="AU181" s="24" t="s">
        <v>24</v>
      </c>
      <c r="AY181" s="24" t="s">
        <v>188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24" t="s">
        <v>25</v>
      </c>
      <c r="BK181" s="192">
        <f>ROUND(I181*H181,2)</f>
        <v>0</v>
      </c>
      <c r="BL181" s="24" t="s">
        <v>194</v>
      </c>
      <c r="BM181" s="24" t="s">
        <v>300</v>
      </c>
    </row>
    <row r="182" spans="2:65" s="1" customFormat="1" ht="27" x14ac:dyDescent="0.3">
      <c r="B182" s="41"/>
      <c r="D182" s="193" t="s">
        <v>196</v>
      </c>
      <c r="F182" s="194" t="s">
        <v>1174</v>
      </c>
      <c r="I182" s="195"/>
      <c r="L182" s="41"/>
      <c r="M182" s="196"/>
      <c r="N182" s="42"/>
      <c r="O182" s="42"/>
      <c r="P182" s="42"/>
      <c r="Q182" s="42"/>
      <c r="R182" s="42"/>
      <c r="S182" s="42"/>
      <c r="T182" s="70"/>
      <c r="AT182" s="24" t="s">
        <v>196</v>
      </c>
      <c r="AU182" s="24" t="s">
        <v>24</v>
      </c>
    </row>
    <row r="183" spans="2:65" s="12" customFormat="1" x14ac:dyDescent="0.3">
      <c r="B183" s="197"/>
      <c r="D183" s="193" t="s">
        <v>198</v>
      </c>
      <c r="E183" s="198" t="s">
        <v>5</v>
      </c>
      <c r="F183" s="199" t="s">
        <v>1472</v>
      </c>
      <c r="H183" s="200">
        <v>2.379</v>
      </c>
      <c r="I183" s="201"/>
      <c r="L183" s="197"/>
      <c r="M183" s="202"/>
      <c r="N183" s="203"/>
      <c r="O183" s="203"/>
      <c r="P183" s="203"/>
      <c r="Q183" s="203"/>
      <c r="R183" s="203"/>
      <c r="S183" s="203"/>
      <c r="T183" s="204"/>
      <c r="AT183" s="198" t="s">
        <v>198</v>
      </c>
      <c r="AU183" s="198" t="s">
        <v>24</v>
      </c>
      <c r="AV183" s="12" t="s">
        <v>24</v>
      </c>
      <c r="AW183" s="12" t="s">
        <v>44</v>
      </c>
      <c r="AX183" s="12" t="s">
        <v>80</v>
      </c>
      <c r="AY183" s="198" t="s">
        <v>188</v>
      </c>
    </row>
    <row r="184" spans="2:65" s="12" customFormat="1" x14ac:dyDescent="0.3">
      <c r="B184" s="197"/>
      <c r="D184" s="193" t="s">
        <v>198</v>
      </c>
      <c r="E184" s="198" t="s">
        <v>5</v>
      </c>
      <c r="F184" s="199" t="s">
        <v>1473</v>
      </c>
      <c r="H184" s="200">
        <v>2.0289999999999999</v>
      </c>
      <c r="I184" s="201"/>
      <c r="L184" s="197"/>
      <c r="M184" s="202"/>
      <c r="N184" s="203"/>
      <c r="O184" s="203"/>
      <c r="P184" s="203"/>
      <c r="Q184" s="203"/>
      <c r="R184" s="203"/>
      <c r="S184" s="203"/>
      <c r="T184" s="204"/>
      <c r="AT184" s="198" t="s">
        <v>198</v>
      </c>
      <c r="AU184" s="198" t="s">
        <v>24</v>
      </c>
      <c r="AV184" s="12" t="s">
        <v>24</v>
      </c>
      <c r="AW184" s="12" t="s">
        <v>44</v>
      </c>
      <c r="AX184" s="12" t="s">
        <v>80</v>
      </c>
      <c r="AY184" s="198" t="s">
        <v>188</v>
      </c>
    </row>
    <row r="185" spans="2:65" s="13" customFormat="1" x14ac:dyDescent="0.3">
      <c r="B185" s="205"/>
      <c r="D185" s="193" t="s">
        <v>198</v>
      </c>
      <c r="E185" s="206" t="s">
        <v>5</v>
      </c>
      <c r="F185" s="207" t="s">
        <v>200</v>
      </c>
      <c r="H185" s="208">
        <v>4.4080000000000004</v>
      </c>
      <c r="I185" s="209"/>
      <c r="L185" s="205"/>
      <c r="M185" s="210"/>
      <c r="N185" s="211"/>
      <c r="O185" s="211"/>
      <c r="P185" s="211"/>
      <c r="Q185" s="211"/>
      <c r="R185" s="211"/>
      <c r="S185" s="211"/>
      <c r="T185" s="212"/>
      <c r="AT185" s="206" t="s">
        <v>198</v>
      </c>
      <c r="AU185" s="206" t="s">
        <v>24</v>
      </c>
      <c r="AV185" s="13" t="s">
        <v>194</v>
      </c>
      <c r="AW185" s="13" t="s">
        <v>44</v>
      </c>
      <c r="AX185" s="13" t="s">
        <v>25</v>
      </c>
      <c r="AY185" s="206" t="s">
        <v>188</v>
      </c>
    </row>
    <row r="186" spans="2:65" s="1" customFormat="1" ht="16.5" customHeight="1" x14ac:dyDescent="0.3">
      <c r="B186" s="180"/>
      <c r="C186" s="213" t="s">
        <v>10</v>
      </c>
      <c r="D186" s="213" t="s">
        <v>292</v>
      </c>
      <c r="E186" s="214" t="s">
        <v>302</v>
      </c>
      <c r="F186" s="215" t="s">
        <v>303</v>
      </c>
      <c r="G186" s="216" t="s">
        <v>283</v>
      </c>
      <c r="H186" s="217">
        <v>8.44</v>
      </c>
      <c r="I186" s="218"/>
      <c r="J186" s="219">
        <f>ROUND(I186*H186,2)</f>
        <v>0</v>
      </c>
      <c r="K186" s="215"/>
      <c r="L186" s="220"/>
      <c r="M186" s="221" t="s">
        <v>5</v>
      </c>
      <c r="N186" s="222" t="s">
        <v>51</v>
      </c>
      <c r="O186" s="42"/>
      <c r="P186" s="190">
        <f>O186*H186</f>
        <v>0</v>
      </c>
      <c r="Q186" s="190">
        <v>1</v>
      </c>
      <c r="R186" s="190">
        <f>Q186*H186</f>
        <v>8.44</v>
      </c>
      <c r="S186" s="190">
        <v>0</v>
      </c>
      <c r="T186" s="191">
        <f>S186*H186</f>
        <v>0</v>
      </c>
      <c r="AR186" s="24" t="s">
        <v>236</v>
      </c>
      <c r="AT186" s="24" t="s">
        <v>292</v>
      </c>
      <c r="AU186" s="24" t="s">
        <v>24</v>
      </c>
      <c r="AY186" s="24" t="s">
        <v>188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24" t="s">
        <v>25</v>
      </c>
      <c r="BK186" s="192">
        <f>ROUND(I186*H186,2)</f>
        <v>0</v>
      </c>
      <c r="BL186" s="24" t="s">
        <v>194</v>
      </c>
      <c r="BM186" s="24" t="s">
        <v>304</v>
      </c>
    </row>
    <row r="187" spans="2:65" s="1" customFormat="1" ht="27" x14ac:dyDescent="0.3">
      <c r="B187" s="41"/>
      <c r="D187" s="193" t="s">
        <v>196</v>
      </c>
      <c r="F187" s="194" t="s">
        <v>1174</v>
      </c>
      <c r="I187" s="195"/>
      <c r="L187" s="41"/>
      <c r="M187" s="196"/>
      <c r="N187" s="42"/>
      <c r="O187" s="42"/>
      <c r="P187" s="42"/>
      <c r="Q187" s="42"/>
      <c r="R187" s="42"/>
      <c r="S187" s="42"/>
      <c r="T187" s="70"/>
      <c r="AT187" s="24" t="s">
        <v>196</v>
      </c>
      <c r="AU187" s="24" t="s">
        <v>24</v>
      </c>
    </row>
    <row r="188" spans="2:65" s="12" customFormat="1" x14ac:dyDescent="0.3">
      <c r="B188" s="197"/>
      <c r="D188" s="193" t="s">
        <v>198</v>
      </c>
      <c r="F188" s="199" t="s">
        <v>1474</v>
      </c>
      <c r="H188" s="200">
        <v>8.44</v>
      </c>
      <c r="I188" s="201"/>
      <c r="L188" s="197"/>
      <c r="M188" s="202"/>
      <c r="N188" s="203"/>
      <c r="O188" s="203"/>
      <c r="P188" s="203"/>
      <c r="Q188" s="203"/>
      <c r="R188" s="203"/>
      <c r="S188" s="203"/>
      <c r="T188" s="204"/>
      <c r="AT188" s="198" t="s">
        <v>198</v>
      </c>
      <c r="AU188" s="198" t="s">
        <v>24</v>
      </c>
      <c r="AV188" s="12" t="s">
        <v>24</v>
      </c>
      <c r="AW188" s="12" t="s">
        <v>6</v>
      </c>
      <c r="AX188" s="12" t="s">
        <v>25</v>
      </c>
      <c r="AY188" s="198" t="s">
        <v>188</v>
      </c>
    </row>
    <row r="189" spans="2:65" s="1" customFormat="1" ht="25.5" customHeight="1" x14ac:dyDescent="0.3">
      <c r="B189" s="180"/>
      <c r="C189" s="181" t="s">
        <v>307</v>
      </c>
      <c r="D189" s="181" t="s">
        <v>190</v>
      </c>
      <c r="E189" s="182" t="s">
        <v>1020</v>
      </c>
      <c r="F189" s="183" t="s">
        <v>1021</v>
      </c>
      <c r="G189" s="184" t="s">
        <v>193</v>
      </c>
      <c r="H189" s="185">
        <v>0.96299999999999997</v>
      </c>
      <c r="I189" s="186"/>
      <c r="J189" s="187">
        <f>ROUND(I189*H189,2)</f>
        <v>0</v>
      </c>
      <c r="K189" s="183"/>
      <c r="L189" s="41"/>
      <c r="M189" s="188" t="s">
        <v>5</v>
      </c>
      <c r="N189" s="189" t="s">
        <v>51</v>
      </c>
      <c r="O189" s="42"/>
      <c r="P189" s="190">
        <f>O189*H189</f>
        <v>0</v>
      </c>
      <c r="Q189" s="190">
        <v>0</v>
      </c>
      <c r="R189" s="190">
        <f>Q189*H189</f>
        <v>0</v>
      </c>
      <c r="S189" s="190">
        <v>0</v>
      </c>
      <c r="T189" s="191">
        <f>S189*H189</f>
        <v>0</v>
      </c>
      <c r="AR189" s="24" t="s">
        <v>194</v>
      </c>
      <c r="AT189" s="24" t="s">
        <v>190</v>
      </c>
      <c r="AU189" s="24" t="s">
        <v>24</v>
      </c>
      <c r="AY189" s="24" t="s">
        <v>188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24" t="s">
        <v>25</v>
      </c>
      <c r="BK189" s="192">
        <f>ROUND(I189*H189,2)</f>
        <v>0</v>
      </c>
      <c r="BL189" s="24" t="s">
        <v>194</v>
      </c>
      <c r="BM189" s="24" t="s">
        <v>1022</v>
      </c>
    </row>
    <row r="190" spans="2:65" s="1" customFormat="1" ht="27" x14ac:dyDescent="0.3">
      <c r="B190" s="41"/>
      <c r="D190" s="193" t="s">
        <v>196</v>
      </c>
      <c r="F190" s="194" t="s">
        <v>1174</v>
      </c>
      <c r="I190" s="195"/>
      <c r="L190" s="41"/>
      <c r="M190" s="196"/>
      <c r="N190" s="42"/>
      <c r="O190" s="42"/>
      <c r="P190" s="42"/>
      <c r="Q190" s="42"/>
      <c r="R190" s="42"/>
      <c r="S190" s="42"/>
      <c r="T190" s="70"/>
      <c r="AT190" s="24" t="s">
        <v>196</v>
      </c>
      <c r="AU190" s="24" t="s">
        <v>24</v>
      </c>
    </row>
    <row r="191" spans="2:65" s="12" customFormat="1" x14ac:dyDescent="0.3">
      <c r="B191" s="197"/>
      <c r="D191" s="193" t="s">
        <v>198</v>
      </c>
      <c r="E191" s="198" t="s">
        <v>5</v>
      </c>
      <c r="F191" s="199" t="s">
        <v>1452</v>
      </c>
      <c r="H191" s="200">
        <v>0.45</v>
      </c>
      <c r="I191" s="201"/>
      <c r="L191" s="197"/>
      <c r="M191" s="202"/>
      <c r="N191" s="203"/>
      <c r="O191" s="203"/>
      <c r="P191" s="203"/>
      <c r="Q191" s="203"/>
      <c r="R191" s="203"/>
      <c r="S191" s="203"/>
      <c r="T191" s="204"/>
      <c r="AT191" s="198" t="s">
        <v>198</v>
      </c>
      <c r="AU191" s="198" t="s">
        <v>24</v>
      </c>
      <c r="AV191" s="12" t="s">
        <v>24</v>
      </c>
      <c r="AW191" s="12" t="s">
        <v>44</v>
      </c>
      <c r="AX191" s="12" t="s">
        <v>80</v>
      </c>
      <c r="AY191" s="198" t="s">
        <v>188</v>
      </c>
    </row>
    <row r="192" spans="2:65" s="12" customFormat="1" x14ac:dyDescent="0.3">
      <c r="B192" s="197"/>
      <c r="D192" s="193" t="s">
        <v>198</v>
      </c>
      <c r="E192" s="198" t="s">
        <v>5</v>
      </c>
      <c r="F192" s="199" t="s">
        <v>1453</v>
      </c>
      <c r="H192" s="200">
        <v>0.51300000000000001</v>
      </c>
      <c r="I192" s="201"/>
      <c r="L192" s="197"/>
      <c r="M192" s="202"/>
      <c r="N192" s="203"/>
      <c r="O192" s="203"/>
      <c r="P192" s="203"/>
      <c r="Q192" s="203"/>
      <c r="R192" s="203"/>
      <c r="S192" s="203"/>
      <c r="T192" s="204"/>
      <c r="AT192" s="198" t="s">
        <v>198</v>
      </c>
      <c r="AU192" s="198" t="s">
        <v>24</v>
      </c>
      <c r="AV192" s="12" t="s">
        <v>24</v>
      </c>
      <c r="AW192" s="12" t="s">
        <v>44</v>
      </c>
      <c r="AX192" s="12" t="s">
        <v>80</v>
      </c>
      <c r="AY192" s="198" t="s">
        <v>188</v>
      </c>
    </row>
    <row r="193" spans="2:65" s="13" customFormat="1" x14ac:dyDescent="0.3">
      <c r="B193" s="205"/>
      <c r="D193" s="193" t="s">
        <v>198</v>
      </c>
      <c r="E193" s="206" t="s">
        <v>5</v>
      </c>
      <c r="F193" s="207" t="s">
        <v>200</v>
      </c>
      <c r="H193" s="208">
        <v>0.96299999999999997</v>
      </c>
      <c r="I193" s="209"/>
      <c r="L193" s="205"/>
      <c r="M193" s="210"/>
      <c r="N193" s="211"/>
      <c r="O193" s="211"/>
      <c r="P193" s="211"/>
      <c r="Q193" s="211"/>
      <c r="R193" s="211"/>
      <c r="S193" s="211"/>
      <c r="T193" s="212"/>
      <c r="AT193" s="206" t="s">
        <v>198</v>
      </c>
      <c r="AU193" s="206" t="s">
        <v>24</v>
      </c>
      <c r="AV193" s="13" t="s">
        <v>194</v>
      </c>
      <c r="AW193" s="13" t="s">
        <v>44</v>
      </c>
      <c r="AX193" s="13" t="s">
        <v>25</v>
      </c>
      <c r="AY193" s="206" t="s">
        <v>188</v>
      </c>
    </row>
    <row r="194" spans="2:65" s="1" customFormat="1" ht="16.5" customHeight="1" x14ac:dyDescent="0.3">
      <c r="B194" s="180"/>
      <c r="C194" s="181" t="s">
        <v>314</v>
      </c>
      <c r="D194" s="181" t="s">
        <v>190</v>
      </c>
      <c r="E194" s="182" t="s">
        <v>1023</v>
      </c>
      <c r="F194" s="183" t="s">
        <v>1024</v>
      </c>
      <c r="G194" s="184" t="s">
        <v>193</v>
      </c>
      <c r="H194" s="185">
        <v>0.96299999999999997</v>
      </c>
      <c r="I194" s="186"/>
      <c r="J194" s="187">
        <f>ROUND(I194*H194,2)</f>
        <v>0</v>
      </c>
      <c r="K194" s="183"/>
      <c r="L194" s="41"/>
      <c r="M194" s="188" t="s">
        <v>5</v>
      </c>
      <c r="N194" s="189" t="s">
        <v>51</v>
      </c>
      <c r="O194" s="42"/>
      <c r="P194" s="190">
        <f>O194*H194</f>
        <v>0</v>
      </c>
      <c r="Q194" s="190">
        <v>3.9699999999999996E-3</v>
      </c>
      <c r="R194" s="190">
        <f>Q194*H194</f>
        <v>3.8231099999999994E-3</v>
      </c>
      <c r="S194" s="190">
        <v>0</v>
      </c>
      <c r="T194" s="191">
        <f>S194*H194</f>
        <v>0</v>
      </c>
      <c r="AR194" s="24" t="s">
        <v>194</v>
      </c>
      <c r="AT194" s="24" t="s">
        <v>190</v>
      </c>
      <c r="AU194" s="24" t="s">
        <v>24</v>
      </c>
      <c r="AY194" s="24" t="s">
        <v>188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24" t="s">
        <v>25</v>
      </c>
      <c r="BK194" s="192">
        <f>ROUND(I194*H194,2)</f>
        <v>0</v>
      </c>
      <c r="BL194" s="24" t="s">
        <v>194</v>
      </c>
      <c r="BM194" s="24" t="s">
        <v>1025</v>
      </c>
    </row>
    <row r="195" spans="2:65" s="1" customFormat="1" ht="27" x14ac:dyDescent="0.3">
      <c r="B195" s="41"/>
      <c r="D195" s="193" t="s">
        <v>196</v>
      </c>
      <c r="F195" s="194" t="s">
        <v>1174</v>
      </c>
      <c r="I195" s="195"/>
      <c r="L195" s="41"/>
      <c r="M195" s="196"/>
      <c r="N195" s="42"/>
      <c r="O195" s="42"/>
      <c r="P195" s="42"/>
      <c r="Q195" s="42"/>
      <c r="R195" s="42"/>
      <c r="S195" s="42"/>
      <c r="T195" s="70"/>
      <c r="AT195" s="24" t="s">
        <v>196</v>
      </c>
      <c r="AU195" s="24" t="s">
        <v>24</v>
      </c>
    </row>
    <row r="196" spans="2:65" s="12" customFormat="1" x14ac:dyDescent="0.3">
      <c r="B196" s="197"/>
      <c r="D196" s="193" t="s">
        <v>198</v>
      </c>
      <c r="E196" s="198" t="s">
        <v>5</v>
      </c>
      <c r="F196" s="199" t="s">
        <v>1452</v>
      </c>
      <c r="H196" s="200">
        <v>0.45</v>
      </c>
      <c r="I196" s="201"/>
      <c r="L196" s="197"/>
      <c r="M196" s="202"/>
      <c r="N196" s="203"/>
      <c r="O196" s="203"/>
      <c r="P196" s="203"/>
      <c r="Q196" s="203"/>
      <c r="R196" s="203"/>
      <c r="S196" s="203"/>
      <c r="T196" s="204"/>
      <c r="AT196" s="198" t="s">
        <v>198</v>
      </c>
      <c r="AU196" s="198" t="s">
        <v>24</v>
      </c>
      <c r="AV196" s="12" t="s">
        <v>24</v>
      </c>
      <c r="AW196" s="12" t="s">
        <v>44</v>
      </c>
      <c r="AX196" s="12" t="s">
        <v>80</v>
      </c>
      <c r="AY196" s="198" t="s">
        <v>188</v>
      </c>
    </row>
    <row r="197" spans="2:65" s="12" customFormat="1" x14ac:dyDescent="0.3">
      <c r="B197" s="197"/>
      <c r="D197" s="193" t="s">
        <v>198</v>
      </c>
      <c r="E197" s="198" t="s">
        <v>5</v>
      </c>
      <c r="F197" s="199" t="s">
        <v>1453</v>
      </c>
      <c r="H197" s="200">
        <v>0.51300000000000001</v>
      </c>
      <c r="I197" s="201"/>
      <c r="L197" s="197"/>
      <c r="M197" s="202"/>
      <c r="N197" s="203"/>
      <c r="O197" s="203"/>
      <c r="P197" s="203"/>
      <c r="Q197" s="203"/>
      <c r="R197" s="203"/>
      <c r="S197" s="203"/>
      <c r="T197" s="204"/>
      <c r="AT197" s="198" t="s">
        <v>198</v>
      </c>
      <c r="AU197" s="198" t="s">
        <v>24</v>
      </c>
      <c r="AV197" s="12" t="s">
        <v>24</v>
      </c>
      <c r="AW197" s="12" t="s">
        <v>44</v>
      </c>
      <c r="AX197" s="12" t="s">
        <v>80</v>
      </c>
      <c r="AY197" s="198" t="s">
        <v>188</v>
      </c>
    </row>
    <row r="198" spans="2:65" s="13" customFormat="1" x14ac:dyDescent="0.3">
      <c r="B198" s="205"/>
      <c r="D198" s="193" t="s">
        <v>198</v>
      </c>
      <c r="E198" s="206" t="s">
        <v>5</v>
      </c>
      <c r="F198" s="207" t="s">
        <v>200</v>
      </c>
      <c r="H198" s="208">
        <v>0.96299999999999997</v>
      </c>
      <c r="I198" s="209"/>
      <c r="L198" s="205"/>
      <c r="M198" s="210"/>
      <c r="N198" s="211"/>
      <c r="O198" s="211"/>
      <c r="P198" s="211"/>
      <c r="Q198" s="211"/>
      <c r="R198" s="211"/>
      <c r="S198" s="211"/>
      <c r="T198" s="212"/>
      <c r="AT198" s="206" t="s">
        <v>198</v>
      </c>
      <c r="AU198" s="206" t="s">
        <v>24</v>
      </c>
      <c r="AV198" s="13" t="s">
        <v>194</v>
      </c>
      <c r="AW198" s="13" t="s">
        <v>44</v>
      </c>
      <c r="AX198" s="13" t="s">
        <v>25</v>
      </c>
      <c r="AY198" s="206" t="s">
        <v>188</v>
      </c>
    </row>
    <row r="199" spans="2:65" s="1" customFormat="1" ht="16.5" customHeight="1" x14ac:dyDescent="0.3">
      <c r="B199" s="180"/>
      <c r="C199" s="213" t="s">
        <v>321</v>
      </c>
      <c r="D199" s="213" t="s">
        <v>292</v>
      </c>
      <c r="E199" s="214" t="s">
        <v>1026</v>
      </c>
      <c r="F199" s="215" t="s">
        <v>1027</v>
      </c>
      <c r="G199" s="216" t="s">
        <v>1028</v>
      </c>
      <c r="H199" s="217">
        <v>3.4000000000000002E-2</v>
      </c>
      <c r="I199" s="218"/>
      <c r="J199" s="219">
        <f>ROUND(I199*H199,2)</f>
        <v>0</v>
      </c>
      <c r="K199" s="215"/>
      <c r="L199" s="220"/>
      <c r="M199" s="221" t="s">
        <v>5</v>
      </c>
      <c r="N199" s="222" t="s">
        <v>51</v>
      </c>
      <c r="O199" s="42"/>
      <c r="P199" s="190">
        <f>O199*H199</f>
        <v>0</v>
      </c>
      <c r="Q199" s="190">
        <v>1E-3</v>
      </c>
      <c r="R199" s="190">
        <f>Q199*H199</f>
        <v>3.4000000000000007E-5</v>
      </c>
      <c r="S199" s="190">
        <v>0</v>
      </c>
      <c r="T199" s="191">
        <f>S199*H199</f>
        <v>0</v>
      </c>
      <c r="AR199" s="24" t="s">
        <v>236</v>
      </c>
      <c r="AT199" s="24" t="s">
        <v>292</v>
      </c>
      <c r="AU199" s="24" t="s">
        <v>24</v>
      </c>
      <c r="AY199" s="24" t="s">
        <v>188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24" t="s">
        <v>25</v>
      </c>
      <c r="BK199" s="192">
        <f>ROUND(I199*H199,2)</f>
        <v>0</v>
      </c>
      <c r="BL199" s="24" t="s">
        <v>194</v>
      </c>
      <c r="BM199" s="24" t="s">
        <v>1029</v>
      </c>
    </row>
    <row r="200" spans="2:65" s="1" customFormat="1" ht="27" x14ac:dyDescent="0.3">
      <c r="B200" s="41"/>
      <c r="D200" s="193" t="s">
        <v>196</v>
      </c>
      <c r="F200" s="194" t="s">
        <v>1174</v>
      </c>
      <c r="I200" s="195"/>
      <c r="L200" s="41"/>
      <c r="M200" s="196"/>
      <c r="N200" s="42"/>
      <c r="O200" s="42"/>
      <c r="P200" s="42"/>
      <c r="Q200" s="42"/>
      <c r="R200" s="42"/>
      <c r="S200" s="42"/>
      <c r="T200" s="70"/>
      <c r="AT200" s="24" t="s">
        <v>196</v>
      </c>
      <c r="AU200" s="24" t="s">
        <v>24</v>
      </c>
    </row>
    <row r="201" spans="2:65" s="12" customFormat="1" x14ac:dyDescent="0.3">
      <c r="B201" s="197"/>
      <c r="D201" s="193" t="s">
        <v>198</v>
      </c>
      <c r="F201" s="199" t="s">
        <v>1475</v>
      </c>
      <c r="H201" s="200">
        <v>3.4000000000000002E-2</v>
      </c>
      <c r="I201" s="201"/>
      <c r="L201" s="197"/>
      <c r="M201" s="202"/>
      <c r="N201" s="203"/>
      <c r="O201" s="203"/>
      <c r="P201" s="203"/>
      <c r="Q201" s="203"/>
      <c r="R201" s="203"/>
      <c r="S201" s="203"/>
      <c r="T201" s="204"/>
      <c r="AT201" s="198" t="s">
        <v>198</v>
      </c>
      <c r="AU201" s="198" t="s">
        <v>24</v>
      </c>
      <c r="AV201" s="12" t="s">
        <v>24</v>
      </c>
      <c r="AW201" s="12" t="s">
        <v>6</v>
      </c>
      <c r="AX201" s="12" t="s">
        <v>25</v>
      </c>
      <c r="AY201" s="198" t="s">
        <v>188</v>
      </c>
    </row>
    <row r="202" spans="2:65" s="11" customFormat="1" ht="29.85" customHeight="1" x14ac:dyDescent="0.3">
      <c r="B202" s="167"/>
      <c r="D202" s="168" t="s">
        <v>79</v>
      </c>
      <c r="E202" s="178" t="s">
        <v>24</v>
      </c>
      <c r="F202" s="178" t="s">
        <v>306</v>
      </c>
      <c r="I202" s="170"/>
      <c r="J202" s="179">
        <f>BK202</f>
        <v>0</v>
      </c>
      <c r="L202" s="167"/>
      <c r="M202" s="172"/>
      <c r="N202" s="173"/>
      <c r="O202" s="173"/>
      <c r="P202" s="174">
        <f>SUM(P203:P207)</f>
        <v>0</v>
      </c>
      <c r="Q202" s="173"/>
      <c r="R202" s="174">
        <f>SUM(R203:R207)</f>
        <v>1.9633672799999999</v>
      </c>
      <c r="S202" s="173"/>
      <c r="T202" s="175">
        <f>SUM(T203:T207)</f>
        <v>0</v>
      </c>
      <c r="AR202" s="168" t="s">
        <v>25</v>
      </c>
      <c r="AT202" s="176" t="s">
        <v>79</v>
      </c>
      <c r="AU202" s="176" t="s">
        <v>25</v>
      </c>
      <c r="AY202" s="168" t="s">
        <v>188</v>
      </c>
      <c r="BK202" s="177">
        <f>SUM(BK203:BK207)</f>
        <v>0</v>
      </c>
    </row>
    <row r="203" spans="2:65" s="1" customFormat="1" ht="16.5" customHeight="1" x14ac:dyDescent="0.3">
      <c r="B203" s="180"/>
      <c r="C203" s="181" t="s">
        <v>327</v>
      </c>
      <c r="D203" s="181" t="s">
        <v>190</v>
      </c>
      <c r="E203" s="182" t="s">
        <v>308</v>
      </c>
      <c r="F203" s="183" t="s">
        <v>908</v>
      </c>
      <c r="G203" s="184" t="s">
        <v>231</v>
      </c>
      <c r="H203" s="185">
        <v>1.1020000000000001</v>
      </c>
      <c r="I203" s="186"/>
      <c r="J203" s="187">
        <f>ROUND(I203*H203,2)</f>
        <v>0</v>
      </c>
      <c r="K203" s="183"/>
      <c r="L203" s="41"/>
      <c r="M203" s="188" t="s">
        <v>5</v>
      </c>
      <c r="N203" s="189" t="s">
        <v>51</v>
      </c>
      <c r="O203" s="42"/>
      <c r="P203" s="190">
        <f>O203*H203</f>
        <v>0</v>
      </c>
      <c r="Q203" s="190">
        <v>1.7816399999999999</v>
      </c>
      <c r="R203" s="190">
        <f>Q203*H203</f>
        <v>1.9633672799999999</v>
      </c>
      <c r="S203" s="190">
        <v>0</v>
      </c>
      <c r="T203" s="191">
        <f>S203*H203</f>
        <v>0</v>
      </c>
      <c r="AR203" s="24" t="s">
        <v>194</v>
      </c>
      <c r="AT203" s="24" t="s">
        <v>190</v>
      </c>
      <c r="AU203" s="24" t="s">
        <v>24</v>
      </c>
      <c r="AY203" s="24" t="s">
        <v>188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24" t="s">
        <v>25</v>
      </c>
      <c r="BK203" s="192">
        <f>ROUND(I203*H203,2)</f>
        <v>0</v>
      </c>
      <c r="BL203" s="24" t="s">
        <v>194</v>
      </c>
      <c r="BM203" s="24" t="s">
        <v>310</v>
      </c>
    </row>
    <row r="204" spans="2:65" s="1" customFormat="1" ht="27" x14ac:dyDescent="0.3">
      <c r="B204" s="41"/>
      <c r="D204" s="193" t="s">
        <v>196</v>
      </c>
      <c r="F204" s="194" t="s">
        <v>1174</v>
      </c>
      <c r="I204" s="195"/>
      <c r="L204" s="41"/>
      <c r="M204" s="196"/>
      <c r="N204" s="42"/>
      <c r="O204" s="42"/>
      <c r="P204" s="42"/>
      <c r="Q204" s="42"/>
      <c r="R204" s="42"/>
      <c r="S204" s="42"/>
      <c r="T204" s="70"/>
      <c r="AT204" s="24" t="s">
        <v>196</v>
      </c>
      <c r="AU204" s="24" t="s">
        <v>24</v>
      </c>
    </row>
    <row r="205" spans="2:65" s="12" customFormat="1" x14ac:dyDescent="0.3">
      <c r="B205" s="197"/>
      <c r="D205" s="193" t="s">
        <v>198</v>
      </c>
      <c r="E205" s="198" t="s">
        <v>5</v>
      </c>
      <c r="F205" s="199" t="s">
        <v>1476</v>
      </c>
      <c r="H205" s="200">
        <v>0.59499999999999997</v>
      </c>
      <c r="I205" s="201"/>
      <c r="L205" s="197"/>
      <c r="M205" s="202"/>
      <c r="N205" s="203"/>
      <c r="O205" s="203"/>
      <c r="P205" s="203"/>
      <c r="Q205" s="203"/>
      <c r="R205" s="203"/>
      <c r="S205" s="203"/>
      <c r="T205" s="204"/>
      <c r="AT205" s="198" t="s">
        <v>198</v>
      </c>
      <c r="AU205" s="198" t="s">
        <v>24</v>
      </c>
      <c r="AV205" s="12" t="s">
        <v>24</v>
      </c>
      <c r="AW205" s="12" t="s">
        <v>44</v>
      </c>
      <c r="AX205" s="12" t="s">
        <v>80</v>
      </c>
      <c r="AY205" s="198" t="s">
        <v>188</v>
      </c>
    </row>
    <row r="206" spans="2:65" s="12" customFormat="1" x14ac:dyDescent="0.3">
      <c r="B206" s="197"/>
      <c r="D206" s="193" t="s">
        <v>198</v>
      </c>
      <c r="E206" s="198" t="s">
        <v>5</v>
      </c>
      <c r="F206" s="199" t="s">
        <v>1477</v>
      </c>
      <c r="H206" s="200">
        <v>0.50700000000000001</v>
      </c>
      <c r="I206" s="201"/>
      <c r="L206" s="197"/>
      <c r="M206" s="202"/>
      <c r="N206" s="203"/>
      <c r="O206" s="203"/>
      <c r="P206" s="203"/>
      <c r="Q206" s="203"/>
      <c r="R206" s="203"/>
      <c r="S206" s="203"/>
      <c r="T206" s="204"/>
      <c r="AT206" s="198" t="s">
        <v>198</v>
      </c>
      <c r="AU206" s="198" t="s">
        <v>24</v>
      </c>
      <c r="AV206" s="12" t="s">
        <v>24</v>
      </c>
      <c r="AW206" s="12" t="s">
        <v>44</v>
      </c>
      <c r="AX206" s="12" t="s">
        <v>80</v>
      </c>
      <c r="AY206" s="198" t="s">
        <v>188</v>
      </c>
    </row>
    <row r="207" spans="2:65" s="13" customFormat="1" x14ac:dyDescent="0.3">
      <c r="B207" s="205"/>
      <c r="D207" s="193" t="s">
        <v>198</v>
      </c>
      <c r="E207" s="206" t="s">
        <v>5</v>
      </c>
      <c r="F207" s="207" t="s">
        <v>200</v>
      </c>
      <c r="H207" s="208">
        <v>1.1020000000000001</v>
      </c>
      <c r="I207" s="209"/>
      <c r="L207" s="205"/>
      <c r="M207" s="210"/>
      <c r="N207" s="211"/>
      <c r="O207" s="211"/>
      <c r="P207" s="211"/>
      <c r="Q207" s="211"/>
      <c r="R207" s="211"/>
      <c r="S207" s="211"/>
      <c r="T207" s="212"/>
      <c r="AT207" s="206" t="s">
        <v>198</v>
      </c>
      <c r="AU207" s="206" t="s">
        <v>24</v>
      </c>
      <c r="AV207" s="13" t="s">
        <v>194</v>
      </c>
      <c r="AW207" s="13" t="s">
        <v>44</v>
      </c>
      <c r="AX207" s="13" t="s">
        <v>25</v>
      </c>
      <c r="AY207" s="206" t="s">
        <v>188</v>
      </c>
    </row>
    <row r="208" spans="2:65" s="11" customFormat="1" ht="29.85" customHeight="1" x14ac:dyDescent="0.3">
      <c r="B208" s="167"/>
      <c r="D208" s="168" t="s">
        <v>79</v>
      </c>
      <c r="E208" s="178" t="s">
        <v>212</v>
      </c>
      <c r="F208" s="178" t="s">
        <v>320</v>
      </c>
      <c r="I208" s="170"/>
      <c r="J208" s="179">
        <f>BK208</f>
        <v>0</v>
      </c>
      <c r="L208" s="167"/>
      <c r="M208" s="172"/>
      <c r="N208" s="173"/>
      <c r="O208" s="173"/>
      <c r="P208" s="174">
        <f>SUM(P209:P239)</f>
        <v>0</v>
      </c>
      <c r="Q208" s="173"/>
      <c r="R208" s="174">
        <f>SUM(R209:R239)</f>
        <v>1.49626167</v>
      </c>
      <c r="S208" s="173"/>
      <c r="T208" s="175">
        <f>SUM(T209:T239)</f>
        <v>0</v>
      </c>
      <c r="AR208" s="168" t="s">
        <v>25</v>
      </c>
      <c r="AT208" s="176" t="s">
        <v>79</v>
      </c>
      <c r="AU208" s="176" t="s">
        <v>25</v>
      </c>
      <c r="AY208" s="168" t="s">
        <v>188</v>
      </c>
      <c r="BK208" s="177">
        <f>SUM(BK209:BK239)</f>
        <v>0</v>
      </c>
    </row>
    <row r="209" spans="2:65" s="1" customFormat="1" ht="16.5" customHeight="1" x14ac:dyDescent="0.3">
      <c r="B209" s="180"/>
      <c r="C209" s="181" t="s">
        <v>332</v>
      </c>
      <c r="D209" s="181" t="s">
        <v>190</v>
      </c>
      <c r="E209" s="182" t="s">
        <v>322</v>
      </c>
      <c r="F209" s="183" t="s">
        <v>323</v>
      </c>
      <c r="G209" s="184" t="s">
        <v>193</v>
      </c>
      <c r="H209" s="185">
        <v>1.266</v>
      </c>
      <c r="I209" s="186"/>
      <c r="J209" s="187">
        <f>ROUND(I209*H209,2)</f>
        <v>0</v>
      </c>
      <c r="K209" s="183"/>
      <c r="L209" s="41"/>
      <c r="M209" s="188" t="s">
        <v>5</v>
      </c>
      <c r="N209" s="189" t="s">
        <v>51</v>
      </c>
      <c r="O209" s="42"/>
      <c r="P209" s="190">
        <f>O209*H209</f>
        <v>0</v>
      </c>
      <c r="Q209" s="190">
        <v>0.27994000000000002</v>
      </c>
      <c r="R209" s="190">
        <f>Q209*H209</f>
        <v>0.35440404000000003</v>
      </c>
      <c r="S209" s="190">
        <v>0</v>
      </c>
      <c r="T209" s="191">
        <f>S209*H209</f>
        <v>0</v>
      </c>
      <c r="AR209" s="24" t="s">
        <v>194</v>
      </c>
      <c r="AT209" s="24" t="s">
        <v>190</v>
      </c>
      <c r="AU209" s="24" t="s">
        <v>24</v>
      </c>
      <c r="AY209" s="24" t="s">
        <v>188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24" t="s">
        <v>25</v>
      </c>
      <c r="BK209" s="192">
        <f>ROUND(I209*H209,2)</f>
        <v>0</v>
      </c>
      <c r="BL209" s="24" t="s">
        <v>194</v>
      </c>
      <c r="BM209" s="24" t="s">
        <v>1035</v>
      </c>
    </row>
    <row r="210" spans="2:65" s="1" customFormat="1" ht="27" x14ac:dyDescent="0.3">
      <c r="B210" s="41"/>
      <c r="D210" s="193" t="s">
        <v>196</v>
      </c>
      <c r="F210" s="194" t="s">
        <v>1174</v>
      </c>
      <c r="I210" s="195"/>
      <c r="L210" s="41"/>
      <c r="M210" s="196"/>
      <c r="N210" s="42"/>
      <c r="O210" s="42"/>
      <c r="P210" s="42"/>
      <c r="Q210" s="42"/>
      <c r="R210" s="42"/>
      <c r="S210" s="42"/>
      <c r="T210" s="70"/>
      <c r="AT210" s="24" t="s">
        <v>196</v>
      </c>
      <c r="AU210" s="24" t="s">
        <v>24</v>
      </c>
    </row>
    <row r="211" spans="2:65" s="12" customFormat="1" x14ac:dyDescent="0.3">
      <c r="B211" s="197"/>
      <c r="D211" s="193" t="s">
        <v>198</v>
      </c>
      <c r="E211" s="198" t="s">
        <v>5</v>
      </c>
      <c r="F211" s="199" t="s">
        <v>1445</v>
      </c>
      <c r="H211" s="200">
        <v>0.65800000000000003</v>
      </c>
      <c r="I211" s="201"/>
      <c r="L211" s="197"/>
      <c r="M211" s="202"/>
      <c r="N211" s="203"/>
      <c r="O211" s="203"/>
      <c r="P211" s="203"/>
      <c r="Q211" s="203"/>
      <c r="R211" s="203"/>
      <c r="S211" s="203"/>
      <c r="T211" s="204"/>
      <c r="AT211" s="198" t="s">
        <v>198</v>
      </c>
      <c r="AU211" s="198" t="s">
        <v>24</v>
      </c>
      <c r="AV211" s="12" t="s">
        <v>24</v>
      </c>
      <c r="AW211" s="12" t="s">
        <v>44</v>
      </c>
      <c r="AX211" s="12" t="s">
        <v>80</v>
      </c>
      <c r="AY211" s="198" t="s">
        <v>188</v>
      </c>
    </row>
    <row r="212" spans="2:65" s="12" customFormat="1" x14ac:dyDescent="0.3">
      <c r="B212" s="197"/>
      <c r="D212" s="193" t="s">
        <v>198</v>
      </c>
      <c r="E212" s="198" t="s">
        <v>5</v>
      </c>
      <c r="F212" s="199" t="s">
        <v>1446</v>
      </c>
      <c r="H212" s="200">
        <v>0.60799999999999998</v>
      </c>
      <c r="I212" s="201"/>
      <c r="L212" s="197"/>
      <c r="M212" s="202"/>
      <c r="N212" s="203"/>
      <c r="O212" s="203"/>
      <c r="P212" s="203"/>
      <c r="Q212" s="203"/>
      <c r="R212" s="203"/>
      <c r="S212" s="203"/>
      <c r="T212" s="204"/>
      <c r="AT212" s="198" t="s">
        <v>198</v>
      </c>
      <c r="AU212" s="198" t="s">
        <v>24</v>
      </c>
      <c r="AV212" s="12" t="s">
        <v>24</v>
      </c>
      <c r="AW212" s="12" t="s">
        <v>44</v>
      </c>
      <c r="AX212" s="12" t="s">
        <v>80</v>
      </c>
      <c r="AY212" s="198" t="s">
        <v>188</v>
      </c>
    </row>
    <row r="213" spans="2:65" s="13" customFormat="1" x14ac:dyDescent="0.3">
      <c r="B213" s="205"/>
      <c r="D213" s="193" t="s">
        <v>198</v>
      </c>
      <c r="E213" s="206" t="s">
        <v>5</v>
      </c>
      <c r="F213" s="207" t="s">
        <v>200</v>
      </c>
      <c r="H213" s="208">
        <v>1.266</v>
      </c>
      <c r="I213" s="209"/>
      <c r="L213" s="205"/>
      <c r="M213" s="210"/>
      <c r="N213" s="211"/>
      <c r="O213" s="211"/>
      <c r="P213" s="211"/>
      <c r="Q213" s="211"/>
      <c r="R213" s="211"/>
      <c r="S213" s="211"/>
      <c r="T213" s="212"/>
      <c r="AT213" s="206" t="s">
        <v>198</v>
      </c>
      <c r="AU213" s="206" t="s">
        <v>24</v>
      </c>
      <c r="AV213" s="13" t="s">
        <v>194</v>
      </c>
      <c r="AW213" s="13" t="s">
        <v>44</v>
      </c>
      <c r="AX213" s="13" t="s">
        <v>25</v>
      </c>
      <c r="AY213" s="206" t="s">
        <v>188</v>
      </c>
    </row>
    <row r="214" spans="2:65" s="1" customFormat="1" ht="16.5" customHeight="1" x14ac:dyDescent="0.3">
      <c r="B214" s="180"/>
      <c r="C214" s="181" t="s">
        <v>336</v>
      </c>
      <c r="D214" s="181" t="s">
        <v>190</v>
      </c>
      <c r="E214" s="182" t="s">
        <v>351</v>
      </c>
      <c r="F214" s="183" t="s">
        <v>352</v>
      </c>
      <c r="G214" s="184" t="s">
        <v>193</v>
      </c>
      <c r="H214" s="185">
        <v>4.43</v>
      </c>
      <c r="I214" s="186"/>
      <c r="J214" s="187">
        <f>ROUND(I214*H214,2)</f>
        <v>0</v>
      </c>
      <c r="K214" s="183"/>
      <c r="L214" s="41"/>
      <c r="M214" s="188" t="s">
        <v>5</v>
      </c>
      <c r="N214" s="189" t="s">
        <v>51</v>
      </c>
      <c r="O214" s="42"/>
      <c r="P214" s="190">
        <f>O214*H214</f>
        <v>0</v>
      </c>
      <c r="Q214" s="190">
        <v>0</v>
      </c>
      <c r="R214" s="190">
        <f>Q214*H214</f>
        <v>0</v>
      </c>
      <c r="S214" s="190">
        <v>0</v>
      </c>
      <c r="T214" s="191">
        <f>S214*H214</f>
        <v>0</v>
      </c>
      <c r="AR214" s="24" t="s">
        <v>194</v>
      </c>
      <c r="AT214" s="24" t="s">
        <v>190</v>
      </c>
      <c r="AU214" s="24" t="s">
        <v>24</v>
      </c>
      <c r="AY214" s="24" t="s">
        <v>188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24" t="s">
        <v>25</v>
      </c>
      <c r="BK214" s="192">
        <f>ROUND(I214*H214,2)</f>
        <v>0</v>
      </c>
      <c r="BL214" s="24" t="s">
        <v>194</v>
      </c>
      <c r="BM214" s="24" t="s">
        <v>353</v>
      </c>
    </row>
    <row r="215" spans="2:65" s="1" customFormat="1" ht="27" x14ac:dyDescent="0.3">
      <c r="B215" s="41"/>
      <c r="D215" s="193" t="s">
        <v>196</v>
      </c>
      <c r="F215" s="194" t="s">
        <v>1174</v>
      </c>
      <c r="I215" s="195"/>
      <c r="L215" s="41"/>
      <c r="M215" s="196"/>
      <c r="N215" s="42"/>
      <c r="O215" s="42"/>
      <c r="P215" s="42"/>
      <c r="Q215" s="42"/>
      <c r="R215" s="42"/>
      <c r="S215" s="42"/>
      <c r="T215" s="70"/>
      <c r="AT215" s="24" t="s">
        <v>196</v>
      </c>
      <c r="AU215" s="24" t="s">
        <v>24</v>
      </c>
    </row>
    <row r="216" spans="2:65" s="12" customFormat="1" x14ac:dyDescent="0.3">
      <c r="B216" s="197"/>
      <c r="D216" s="193" t="s">
        <v>198</v>
      </c>
      <c r="E216" s="198" t="s">
        <v>5</v>
      </c>
      <c r="F216" s="199" t="s">
        <v>1478</v>
      </c>
      <c r="H216" s="200">
        <v>3.1150000000000002</v>
      </c>
      <c r="I216" s="201"/>
      <c r="L216" s="197"/>
      <c r="M216" s="202"/>
      <c r="N216" s="203"/>
      <c r="O216" s="203"/>
      <c r="P216" s="203"/>
      <c r="Q216" s="203"/>
      <c r="R216" s="203"/>
      <c r="S216" s="203"/>
      <c r="T216" s="204"/>
      <c r="AT216" s="198" t="s">
        <v>198</v>
      </c>
      <c r="AU216" s="198" t="s">
        <v>24</v>
      </c>
      <c r="AV216" s="12" t="s">
        <v>24</v>
      </c>
      <c r="AW216" s="12" t="s">
        <v>44</v>
      </c>
      <c r="AX216" s="12" t="s">
        <v>80</v>
      </c>
      <c r="AY216" s="198" t="s">
        <v>188</v>
      </c>
    </row>
    <row r="217" spans="2:65" s="12" customFormat="1" x14ac:dyDescent="0.3">
      <c r="B217" s="197"/>
      <c r="D217" s="193" t="s">
        <v>198</v>
      </c>
      <c r="E217" s="198" t="s">
        <v>5</v>
      </c>
      <c r="F217" s="199" t="s">
        <v>1479</v>
      </c>
      <c r="H217" s="200">
        <v>1.3149999999999999</v>
      </c>
      <c r="I217" s="201"/>
      <c r="L217" s="197"/>
      <c r="M217" s="202"/>
      <c r="N217" s="203"/>
      <c r="O217" s="203"/>
      <c r="P217" s="203"/>
      <c r="Q217" s="203"/>
      <c r="R217" s="203"/>
      <c r="S217" s="203"/>
      <c r="T217" s="204"/>
      <c r="AT217" s="198" t="s">
        <v>198</v>
      </c>
      <c r="AU217" s="198" t="s">
        <v>24</v>
      </c>
      <c r="AV217" s="12" t="s">
        <v>24</v>
      </c>
      <c r="AW217" s="12" t="s">
        <v>44</v>
      </c>
      <c r="AX217" s="12" t="s">
        <v>80</v>
      </c>
      <c r="AY217" s="198" t="s">
        <v>188</v>
      </c>
    </row>
    <row r="218" spans="2:65" s="13" customFormat="1" x14ac:dyDescent="0.3">
      <c r="B218" s="205"/>
      <c r="D218" s="193" t="s">
        <v>198</v>
      </c>
      <c r="E218" s="206" t="s">
        <v>5</v>
      </c>
      <c r="F218" s="207" t="s">
        <v>200</v>
      </c>
      <c r="H218" s="208">
        <v>4.43</v>
      </c>
      <c r="I218" s="209"/>
      <c r="L218" s="205"/>
      <c r="M218" s="210"/>
      <c r="N218" s="211"/>
      <c r="O218" s="211"/>
      <c r="P218" s="211"/>
      <c r="Q218" s="211"/>
      <c r="R218" s="211"/>
      <c r="S218" s="211"/>
      <c r="T218" s="212"/>
      <c r="AT218" s="206" t="s">
        <v>198</v>
      </c>
      <c r="AU218" s="206" t="s">
        <v>24</v>
      </c>
      <c r="AV218" s="13" t="s">
        <v>194</v>
      </c>
      <c r="AW218" s="13" t="s">
        <v>44</v>
      </c>
      <c r="AX218" s="13" t="s">
        <v>25</v>
      </c>
      <c r="AY218" s="206" t="s">
        <v>188</v>
      </c>
    </row>
    <row r="219" spans="2:65" s="1" customFormat="1" ht="25.5" customHeight="1" x14ac:dyDescent="0.3">
      <c r="B219" s="180"/>
      <c r="C219" s="181" t="s">
        <v>340</v>
      </c>
      <c r="D219" s="181" t="s">
        <v>190</v>
      </c>
      <c r="E219" s="182" t="s">
        <v>356</v>
      </c>
      <c r="F219" s="183" t="s">
        <v>357</v>
      </c>
      <c r="G219" s="184" t="s">
        <v>193</v>
      </c>
      <c r="H219" s="185">
        <v>2.2160000000000002</v>
      </c>
      <c r="I219" s="186"/>
      <c r="J219" s="187">
        <f>ROUND(I219*H219,2)</f>
        <v>0</v>
      </c>
      <c r="K219" s="183"/>
      <c r="L219" s="41"/>
      <c r="M219" s="188" t="s">
        <v>5</v>
      </c>
      <c r="N219" s="189" t="s">
        <v>51</v>
      </c>
      <c r="O219" s="42"/>
      <c r="P219" s="190">
        <f>O219*H219</f>
        <v>0</v>
      </c>
      <c r="Q219" s="190">
        <v>0.18462999999999999</v>
      </c>
      <c r="R219" s="190">
        <f>Q219*H219</f>
        <v>0.40914008000000002</v>
      </c>
      <c r="S219" s="190">
        <v>0</v>
      </c>
      <c r="T219" s="191">
        <f>S219*H219</f>
        <v>0</v>
      </c>
      <c r="AR219" s="24" t="s">
        <v>194</v>
      </c>
      <c r="AT219" s="24" t="s">
        <v>190</v>
      </c>
      <c r="AU219" s="24" t="s">
        <v>24</v>
      </c>
      <c r="AY219" s="24" t="s">
        <v>188</v>
      </c>
      <c r="BE219" s="192">
        <f>IF(N219="základní",J219,0)</f>
        <v>0</v>
      </c>
      <c r="BF219" s="192">
        <f>IF(N219="snížená",J219,0)</f>
        <v>0</v>
      </c>
      <c r="BG219" s="192">
        <f>IF(N219="zákl. přenesená",J219,0)</f>
        <v>0</v>
      </c>
      <c r="BH219" s="192">
        <f>IF(N219="sníž. přenesená",J219,0)</f>
        <v>0</v>
      </c>
      <c r="BI219" s="192">
        <f>IF(N219="nulová",J219,0)</f>
        <v>0</v>
      </c>
      <c r="BJ219" s="24" t="s">
        <v>25</v>
      </c>
      <c r="BK219" s="192">
        <f>ROUND(I219*H219,2)</f>
        <v>0</v>
      </c>
      <c r="BL219" s="24" t="s">
        <v>194</v>
      </c>
      <c r="BM219" s="24" t="s">
        <v>358</v>
      </c>
    </row>
    <row r="220" spans="2:65" s="1" customFormat="1" ht="27" x14ac:dyDescent="0.3">
      <c r="B220" s="41"/>
      <c r="D220" s="193" t="s">
        <v>196</v>
      </c>
      <c r="F220" s="194" t="s">
        <v>1174</v>
      </c>
      <c r="I220" s="195"/>
      <c r="L220" s="41"/>
      <c r="M220" s="196"/>
      <c r="N220" s="42"/>
      <c r="O220" s="42"/>
      <c r="P220" s="42"/>
      <c r="Q220" s="42"/>
      <c r="R220" s="42"/>
      <c r="S220" s="42"/>
      <c r="T220" s="70"/>
      <c r="AT220" s="24" t="s">
        <v>196</v>
      </c>
      <c r="AU220" s="24" t="s">
        <v>24</v>
      </c>
    </row>
    <row r="221" spans="2:65" s="12" customFormat="1" x14ac:dyDescent="0.3">
      <c r="B221" s="197"/>
      <c r="D221" s="193" t="s">
        <v>198</v>
      </c>
      <c r="E221" s="198" t="s">
        <v>5</v>
      </c>
      <c r="F221" s="199" t="s">
        <v>1447</v>
      </c>
      <c r="H221" s="200">
        <v>1.5580000000000001</v>
      </c>
      <c r="I221" s="201"/>
      <c r="L221" s="197"/>
      <c r="M221" s="202"/>
      <c r="N221" s="203"/>
      <c r="O221" s="203"/>
      <c r="P221" s="203"/>
      <c r="Q221" s="203"/>
      <c r="R221" s="203"/>
      <c r="S221" s="203"/>
      <c r="T221" s="204"/>
      <c r="AT221" s="198" t="s">
        <v>198</v>
      </c>
      <c r="AU221" s="198" t="s">
        <v>24</v>
      </c>
      <c r="AV221" s="12" t="s">
        <v>24</v>
      </c>
      <c r="AW221" s="12" t="s">
        <v>44</v>
      </c>
      <c r="AX221" s="12" t="s">
        <v>80</v>
      </c>
      <c r="AY221" s="198" t="s">
        <v>188</v>
      </c>
    </row>
    <row r="222" spans="2:65" s="12" customFormat="1" x14ac:dyDescent="0.3">
      <c r="B222" s="197"/>
      <c r="D222" s="193" t="s">
        <v>198</v>
      </c>
      <c r="E222" s="198" t="s">
        <v>5</v>
      </c>
      <c r="F222" s="199" t="s">
        <v>1448</v>
      </c>
      <c r="H222" s="200">
        <v>0.65800000000000003</v>
      </c>
      <c r="I222" s="201"/>
      <c r="L222" s="197"/>
      <c r="M222" s="202"/>
      <c r="N222" s="203"/>
      <c r="O222" s="203"/>
      <c r="P222" s="203"/>
      <c r="Q222" s="203"/>
      <c r="R222" s="203"/>
      <c r="S222" s="203"/>
      <c r="T222" s="204"/>
      <c r="AT222" s="198" t="s">
        <v>198</v>
      </c>
      <c r="AU222" s="198" t="s">
        <v>24</v>
      </c>
      <c r="AV222" s="12" t="s">
        <v>24</v>
      </c>
      <c r="AW222" s="12" t="s">
        <v>44</v>
      </c>
      <c r="AX222" s="12" t="s">
        <v>80</v>
      </c>
      <c r="AY222" s="198" t="s">
        <v>188</v>
      </c>
    </row>
    <row r="223" spans="2:65" s="13" customFormat="1" x14ac:dyDescent="0.3">
      <c r="B223" s="205"/>
      <c r="D223" s="193" t="s">
        <v>198</v>
      </c>
      <c r="E223" s="206" t="s">
        <v>5</v>
      </c>
      <c r="F223" s="207" t="s">
        <v>200</v>
      </c>
      <c r="H223" s="208">
        <v>2.2160000000000002</v>
      </c>
      <c r="I223" s="209"/>
      <c r="L223" s="205"/>
      <c r="M223" s="210"/>
      <c r="N223" s="211"/>
      <c r="O223" s="211"/>
      <c r="P223" s="211"/>
      <c r="Q223" s="211"/>
      <c r="R223" s="211"/>
      <c r="S223" s="211"/>
      <c r="T223" s="212"/>
      <c r="AT223" s="206" t="s">
        <v>198</v>
      </c>
      <c r="AU223" s="206" t="s">
        <v>24</v>
      </c>
      <c r="AV223" s="13" t="s">
        <v>194</v>
      </c>
      <c r="AW223" s="13" t="s">
        <v>44</v>
      </c>
      <c r="AX223" s="13" t="s">
        <v>25</v>
      </c>
      <c r="AY223" s="206" t="s">
        <v>188</v>
      </c>
    </row>
    <row r="224" spans="2:65" s="1" customFormat="1" ht="25.5" customHeight="1" x14ac:dyDescent="0.3">
      <c r="B224" s="180"/>
      <c r="C224" s="181" t="s">
        <v>345</v>
      </c>
      <c r="D224" s="181" t="s">
        <v>190</v>
      </c>
      <c r="E224" s="182" t="s">
        <v>361</v>
      </c>
      <c r="F224" s="183" t="s">
        <v>362</v>
      </c>
      <c r="G224" s="184" t="s">
        <v>193</v>
      </c>
      <c r="H224" s="185">
        <v>4.43</v>
      </c>
      <c r="I224" s="186"/>
      <c r="J224" s="187">
        <f>ROUND(I224*H224,2)</f>
        <v>0</v>
      </c>
      <c r="K224" s="183"/>
      <c r="L224" s="41"/>
      <c r="M224" s="188" t="s">
        <v>5</v>
      </c>
      <c r="N224" s="189" t="s">
        <v>51</v>
      </c>
      <c r="O224" s="42"/>
      <c r="P224" s="190">
        <f>O224*H224</f>
        <v>0</v>
      </c>
      <c r="Q224" s="190">
        <v>0.12966</v>
      </c>
      <c r="R224" s="190">
        <f>Q224*H224</f>
        <v>0.57439379999999995</v>
      </c>
      <c r="S224" s="190">
        <v>0</v>
      </c>
      <c r="T224" s="191">
        <f>S224*H224</f>
        <v>0</v>
      </c>
      <c r="AR224" s="24" t="s">
        <v>194</v>
      </c>
      <c r="AT224" s="24" t="s">
        <v>190</v>
      </c>
      <c r="AU224" s="24" t="s">
        <v>24</v>
      </c>
      <c r="AY224" s="24" t="s">
        <v>188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24" t="s">
        <v>25</v>
      </c>
      <c r="BK224" s="192">
        <f>ROUND(I224*H224,2)</f>
        <v>0</v>
      </c>
      <c r="BL224" s="24" t="s">
        <v>194</v>
      </c>
      <c r="BM224" s="24" t="s">
        <v>363</v>
      </c>
    </row>
    <row r="225" spans="2:65" s="1" customFormat="1" ht="27" x14ac:dyDescent="0.3">
      <c r="B225" s="41"/>
      <c r="D225" s="193" t="s">
        <v>196</v>
      </c>
      <c r="F225" s="194" t="s">
        <v>1174</v>
      </c>
      <c r="I225" s="195"/>
      <c r="L225" s="41"/>
      <c r="M225" s="196"/>
      <c r="N225" s="42"/>
      <c r="O225" s="42"/>
      <c r="P225" s="42"/>
      <c r="Q225" s="42"/>
      <c r="R225" s="42"/>
      <c r="S225" s="42"/>
      <c r="T225" s="70"/>
      <c r="AT225" s="24" t="s">
        <v>196</v>
      </c>
      <c r="AU225" s="24" t="s">
        <v>24</v>
      </c>
    </row>
    <row r="226" spans="2:65" s="12" customFormat="1" x14ac:dyDescent="0.3">
      <c r="B226" s="197"/>
      <c r="D226" s="193" t="s">
        <v>198</v>
      </c>
      <c r="E226" s="198" t="s">
        <v>5</v>
      </c>
      <c r="F226" s="199" t="s">
        <v>1478</v>
      </c>
      <c r="H226" s="200">
        <v>3.1150000000000002</v>
      </c>
      <c r="I226" s="201"/>
      <c r="L226" s="197"/>
      <c r="M226" s="202"/>
      <c r="N226" s="203"/>
      <c r="O226" s="203"/>
      <c r="P226" s="203"/>
      <c r="Q226" s="203"/>
      <c r="R226" s="203"/>
      <c r="S226" s="203"/>
      <c r="T226" s="204"/>
      <c r="AT226" s="198" t="s">
        <v>198</v>
      </c>
      <c r="AU226" s="198" t="s">
        <v>24</v>
      </c>
      <c r="AV226" s="12" t="s">
        <v>24</v>
      </c>
      <c r="AW226" s="12" t="s">
        <v>44</v>
      </c>
      <c r="AX226" s="12" t="s">
        <v>80</v>
      </c>
      <c r="AY226" s="198" t="s">
        <v>188</v>
      </c>
    </row>
    <row r="227" spans="2:65" s="12" customFormat="1" x14ac:dyDescent="0.3">
      <c r="B227" s="197"/>
      <c r="D227" s="193" t="s">
        <v>198</v>
      </c>
      <c r="E227" s="198" t="s">
        <v>5</v>
      </c>
      <c r="F227" s="199" t="s">
        <v>1479</v>
      </c>
      <c r="H227" s="200">
        <v>1.3149999999999999</v>
      </c>
      <c r="I227" s="201"/>
      <c r="L227" s="197"/>
      <c r="M227" s="202"/>
      <c r="N227" s="203"/>
      <c r="O227" s="203"/>
      <c r="P227" s="203"/>
      <c r="Q227" s="203"/>
      <c r="R227" s="203"/>
      <c r="S227" s="203"/>
      <c r="T227" s="204"/>
      <c r="AT227" s="198" t="s">
        <v>198</v>
      </c>
      <c r="AU227" s="198" t="s">
        <v>24</v>
      </c>
      <c r="AV227" s="12" t="s">
        <v>24</v>
      </c>
      <c r="AW227" s="12" t="s">
        <v>44</v>
      </c>
      <c r="AX227" s="12" t="s">
        <v>80</v>
      </c>
      <c r="AY227" s="198" t="s">
        <v>188</v>
      </c>
    </row>
    <row r="228" spans="2:65" s="13" customFormat="1" x14ac:dyDescent="0.3">
      <c r="B228" s="205"/>
      <c r="D228" s="193" t="s">
        <v>198</v>
      </c>
      <c r="E228" s="206" t="s">
        <v>5</v>
      </c>
      <c r="F228" s="207" t="s">
        <v>200</v>
      </c>
      <c r="H228" s="208">
        <v>4.43</v>
      </c>
      <c r="I228" s="209"/>
      <c r="L228" s="205"/>
      <c r="M228" s="210"/>
      <c r="N228" s="211"/>
      <c r="O228" s="211"/>
      <c r="P228" s="211"/>
      <c r="Q228" s="211"/>
      <c r="R228" s="211"/>
      <c r="S228" s="211"/>
      <c r="T228" s="212"/>
      <c r="AT228" s="206" t="s">
        <v>198</v>
      </c>
      <c r="AU228" s="206" t="s">
        <v>24</v>
      </c>
      <c r="AV228" s="13" t="s">
        <v>194</v>
      </c>
      <c r="AW228" s="13" t="s">
        <v>44</v>
      </c>
      <c r="AX228" s="13" t="s">
        <v>25</v>
      </c>
      <c r="AY228" s="206" t="s">
        <v>188</v>
      </c>
    </row>
    <row r="229" spans="2:65" s="1" customFormat="1" ht="16.5" customHeight="1" x14ac:dyDescent="0.3">
      <c r="B229" s="180"/>
      <c r="C229" s="181" t="s">
        <v>350</v>
      </c>
      <c r="D229" s="181" t="s">
        <v>190</v>
      </c>
      <c r="E229" s="182" t="s">
        <v>366</v>
      </c>
      <c r="F229" s="183" t="s">
        <v>1041</v>
      </c>
      <c r="G229" s="184" t="s">
        <v>193</v>
      </c>
      <c r="H229" s="185">
        <v>1.5189999999999999</v>
      </c>
      <c r="I229" s="186"/>
      <c r="J229" s="187">
        <f>ROUND(I229*H229,2)</f>
        <v>0</v>
      </c>
      <c r="K229" s="183"/>
      <c r="L229" s="41"/>
      <c r="M229" s="188" t="s">
        <v>5</v>
      </c>
      <c r="N229" s="189" t="s">
        <v>51</v>
      </c>
      <c r="O229" s="42"/>
      <c r="P229" s="190">
        <f>O229*H229</f>
        <v>0</v>
      </c>
      <c r="Q229" s="190">
        <v>8.4250000000000005E-2</v>
      </c>
      <c r="R229" s="190">
        <f>Q229*H229</f>
        <v>0.12797575</v>
      </c>
      <c r="S229" s="190">
        <v>0</v>
      </c>
      <c r="T229" s="191">
        <f>S229*H229</f>
        <v>0</v>
      </c>
      <c r="AR229" s="24" t="s">
        <v>194</v>
      </c>
      <c r="AT229" s="24" t="s">
        <v>190</v>
      </c>
      <c r="AU229" s="24" t="s">
        <v>24</v>
      </c>
      <c r="AY229" s="24" t="s">
        <v>188</v>
      </c>
      <c r="BE229" s="192">
        <f>IF(N229="základní",J229,0)</f>
        <v>0</v>
      </c>
      <c r="BF229" s="192">
        <f>IF(N229="snížená",J229,0)</f>
        <v>0</v>
      </c>
      <c r="BG229" s="192">
        <f>IF(N229="zákl. přenesená",J229,0)</f>
        <v>0</v>
      </c>
      <c r="BH229" s="192">
        <f>IF(N229="sníž. přenesená",J229,0)</f>
        <v>0</v>
      </c>
      <c r="BI229" s="192">
        <f>IF(N229="nulová",J229,0)</f>
        <v>0</v>
      </c>
      <c r="BJ229" s="24" t="s">
        <v>25</v>
      </c>
      <c r="BK229" s="192">
        <f>ROUND(I229*H229,2)</f>
        <v>0</v>
      </c>
      <c r="BL229" s="24" t="s">
        <v>194</v>
      </c>
      <c r="BM229" s="24" t="s">
        <v>1042</v>
      </c>
    </row>
    <row r="230" spans="2:65" s="1" customFormat="1" ht="27" x14ac:dyDescent="0.3">
      <c r="B230" s="41"/>
      <c r="D230" s="193" t="s">
        <v>196</v>
      </c>
      <c r="F230" s="194" t="s">
        <v>1174</v>
      </c>
      <c r="I230" s="195"/>
      <c r="L230" s="41"/>
      <c r="M230" s="196"/>
      <c r="N230" s="42"/>
      <c r="O230" s="42"/>
      <c r="P230" s="42"/>
      <c r="Q230" s="42"/>
      <c r="R230" s="42"/>
      <c r="S230" s="42"/>
      <c r="T230" s="70"/>
      <c r="AT230" s="24" t="s">
        <v>196</v>
      </c>
      <c r="AU230" s="24" t="s">
        <v>24</v>
      </c>
    </row>
    <row r="231" spans="2:65" s="12" customFormat="1" x14ac:dyDescent="0.3">
      <c r="B231" s="197"/>
      <c r="D231" s="193" t="s">
        <v>198</v>
      </c>
      <c r="E231" s="198" t="s">
        <v>5</v>
      </c>
      <c r="F231" s="199" t="s">
        <v>1445</v>
      </c>
      <c r="H231" s="200">
        <v>0.65800000000000003</v>
      </c>
      <c r="I231" s="201"/>
      <c r="L231" s="197"/>
      <c r="M231" s="202"/>
      <c r="N231" s="203"/>
      <c r="O231" s="203"/>
      <c r="P231" s="203"/>
      <c r="Q231" s="203"/>
      <c r="R231" s="203"/>
      <c r="S231" s="203"/>
      <c r="T231" s="204"/>
      <c r="AT231" s="198" t="s">
        <v>198</v>
      </c>
      <c r="AU231" s="198" t="s">
        <v>24</v>
      </c>
      <c r="AV231" s="12" t="s">
        <v>24</v>
      </c>
      <c r="AW231" s="12" t="s">
        <v>44</v>
      </c>
      <c r="AX231" s="12" t="s">
        <v>80</v>
      </c>
      <c r="AY231" s="198" t="s">
        <v>188</v>
      </c>
    </row>
    <row r="232" spans="2:65" s="12" customFormat="1" x14ac:dyDescent="0.3">
      <c r="B232" s="197"/>
      <c r="D232" s="193" t="s">
        <v>198</v>
      </c>
      <c r="E232" s="198" t="s">
        <v>5</v>
      </c>
      <c r="F232" s="199" t="s">
        <v>1446</v>
      </c>
      <c r="H232" s="200">
        <v>0.60799999999999998</v>
      </c>
      <c r="I232" s="201"/>
      <c r="L232" s="197"/>
      <c r="M232" s="202"/>
      <c r="N232" s="203"/>
      <c r="O232" s="203"/>
      <c r="P232" s="203"/>
      <c r="Q232" s="203"/>
      <c r="R232" s="203"/>
      <c r="S232" s="203"/>
      <c r="T232" s="204"/>
      <c r="AT232" s="198" t="s">
        <v>198</v>
      </c>
      <c r="AU232" s="198" t="s">
        <v>24</v>
      </c>
      <c r="AV232" s="12" t="s">
        <v>24</v>
      </c>
      <c r="AW232" s="12" t="s">
        <v>44</v>
      </c>
      <c r="AX232" s="12" t="s">
        <v>80</v>
      </c>
      <c r="AY232" s="198" t="s">
        <v>188</v>
      </c>
    </row>
    <row r="233" spans="2:65" s="13" customFormat="1" x14ac:dyDescent="0.3">
      <c r="B233" s="205"/>
      <c r="D233" s="193" t="s">
        <v>198</v>
      </c>
      <c r="E233" s="206" t="s">
        <v>5</v>
      </c>
      <c r="F233" s="207" t="s">
        <v>200</v>
      </c>
      <c r="H233" s="208">
        <v>1.266</v>
      </c>
      <c r="I233" s="209"/>
      <c r="L233" s="205"/>
      <c r="M233" s="210"/>
      <c r="N233" s="211"/>
      <c r="O233" s="211"/>
      <c r="P233" s="211"/>
      <c r="Q233" s="211"/>
      <c r="R233" s="211"/>
      <c r="S233" s="211"/>
      <c r="T233" s="212"/>
      <c r="AT233" s="206" t="s">
        <v>198</v>
      </c>
      <c r="AU233" s="206" t="s">
        <v>24</v>
      </c>
      <c r="AV233" s="13" t="s">
        <v>194</v>
      </c>
      <c r="AW233" s="13" t="s">
        <v>44</v>
      </c>
      <c r="AX233" s="13" t="s">
        <v>25</v>
      </c>
      <c r="AY233" s="206" t="s">
        <v>188</v>
      </c>
    </row>
    <row r="234" spans="2:65" s="12" customFormat="1" x14ac:dyDescent="0.3">
      <c r="B234" s="197"/>
      <c r="D234" s="193" t="s">
        <v>198</v>
      </c>
      <c r="F234" s="199" t="s">
        <v>1480</v>
      </c>
      <c r="H234" s="200">
        <v>1.5189999999999999</v>
      </c>
      <c r="I234" s="201"/>
      <c r="L234" s="197"/>
      <c r="M234" s="202"/>
      <c r="N234" s="203"/>
      <c r="O234" s="203"/>
      <c r="P234" s="203"/>
      <c r="Q234" s="203"/>
      <c r="R234" s="203"/>
      <c r="S234" s="203"/>
      <c r="T234" s="204"/>
      <c r="AT234" s="198" t="s">
        <v>198</v>
      </c>
      <c r="AU234" s="198" t="s">
        <v>24</v>
      </c>
      <c r="AV234" s="12" t="s">
        <v>24</v>
      </c>
      <c r="AW234" s="12" t="s">
        <v>6</v>
      </c>
      <c r="AX234" s="12" t="s">
        <v>25</v>
      </c>
      <c r="AY234" s="198" t="s">
        <v>188</v>
      </c>
    </row>
    <row r="235" spans="2:65" s="1" customFormat="1" ht="16.5" customHeight="1" x14ac:dyDescent="0.3">
      <c r="B235" s="180"/>
      <c r="C235" s="181" t="s">
        <v>355</v>
      </c>
      <c r="D235" s="181" t="s">
        <v>190</v>
      </c>
      <c r="E235" s="182" t="s">
        <v>370</v>
      </c>
      <c r="F235" s="183" t="s">
        <v>371</v>
      </c>
      <c r="G235" s="184" t="s">
        <v>372</v>
      </c>
      <c r="H235" s="185">
        <v>8.43</v>
      </c>
      <c r="I235" s="186"/>
      <c r="J235" s="187">
        <f>ROUND(I235*H235,2)</f>
        <v>0</v>
      </c>
      <c r="K235" s="183"/>
      <c r="L235" s="41"/>
      <c r="M235" s="188" t="s">
        <v>5</v>
      </c>
      <c r="N235" s="189" t="s">
        <v>51</v>
      </c>
      <c r="O235" s="42"/>
      <c r="P235" s="190">
        <f>O235*H235</f>
        <v>0</v>
      </c>
      <c r="Q235" s="190">
        <v>3.5999999999999999E-3</v>
      </c>
      <c r="R235" s="190">
        <f>Q235*H235</f>
        <v>3.0347999999999997E-2</v>
      </c>
      <c r="S235" s="190">
        <v>0</v>
      </c>
      <c r="T235" s="191">
        <f>S235*H235</f>
        <v>0</v>
      </c>
      <c r="AR235" s="24" t="s">
        <v>194</v>
      </c>
      <c r="AT235" s="24" t="s">
        <v>190</v>
      </c>
      <c r="AU235" s="24" t="s">
        <v>24</v>
      </c>
      <c r="AY235" s="24" t="s">
        <v>188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24" t="s">
        <v>25</v>
      </c>
      <c r="BK235" s="192">
        <f>ROUND(I235*H235,2)</f>
        <v>0</v>
      </c>
      <c r="BL235" s="24" t="s">
        <v>194</v>
      </c>
      <c r="BM235" s="24" t="s">
        <v>373</v>
      </c>
    </row>
    <row r="236" spans="2:65" s="1" customFormat="1" ht="27" x14ac:dyDescent="0.3">
      <c r="B236" s="41"/>
      <c r="D236" s="193" t="s">
        <v>196</v>
      </c>
      <c r="F236" s="194" t="s">
        <v>1174</v>
      </c>
      <c r="I236" s="195"/>
      <c r="L236" s="41"/>
      <c r="M236" s="196"/>
      <c r="N236" s="42"/>
      <c r="O236" s="42"/>
      <c r="P236" s="42"/>
      <c r="Q236" s="42"/>
      <c r="R236" s="42"/>
      <c r="S236" s="42"/>
      <c r="T236" s="70"/>
      <c r="AT236" s="24" t="s">
        <v>196</v>
      </c>
      <c r="AU236" s="24" t="s">
        <v>24</v>
      </c>
    </row>
    <row r="237" spans="2:65" s="12" customFormat="1" x14ac:dyDescent="0.3">
      <c r="B237" s="197"/>
      <c r="D237" s="193" t="s">
        <v>198</v>
      </c>
      <c r="E237" s="198" t="s">
        <v>5</v>
      </c>
      <c r="F237" s="199" t="s">
        <v>1481</v>
      </c>
      <c r="H237" s="200">
        <v>5.1150000000000002</v>
      </c>
      <c r="I237" s="201"/>
      <c r="L237" s="197"/>
      <c r="M237" s="202"/>
      <c r="N237" s="203"/>
      <c r="O237" s="203"/>
      <c r="P237" s="203"/>
      <c r="Q237" s="203"/>
      <c r="R237" s="203"/>
      <c r="S237" s="203"/>
      <c r="T237" s="204"/>
      <c r="AT237" s="198" t="s">
        <v>198</v>
      </c>
      <c r="AU237" s="198" t="s">
        <v>24</v>
      </c>
      <c r="AV237" s="12" t="s">
        <v>24</v>
      </c>
      <c r="AW237" s="12" t="s">
        <v>44</v>
      </c>
      <c r="AX237" s="12" t="s">
        <v>80</v>
      </c>
      <c r="AY237" s="198" t="s">
        <v>188</v>
      </c>
    </row>
    <row r="238" spans="2:65" s="12" customFormat="1" x14ac:dyDescent="0.3">
      <c r="B238" s="197"/>
      <c r="D238" s="193" t="s">
        <v>198</v>
      </c>
      <c r="E238" s="198" t="s">
        <v>5</v>
      </c>
      <c r="F238" s="199" t="s">
        <v>1482</v>
      </c>
      <c r="H238" s="200">
        <v>3.3149999999999999</v>
      </c>
      <c r="I238" s="201"/>
      <c r="L238" s="197"/>
      <c r="M238" s="202"/>
      <c r="N238" s="203"/>
      <c r="O238" s="203"/>
      <c r="P238" s="203"/>
      <c r="Q238" s="203"/>
      <c r="R238" s="203"/>
      <c r="S238" s="203"/>
      <c r="T238" s="204"/>
      <c r="AT238" s="198" t="s">
        <v>198</v>
      </c>
      <c r="AU238" s="198" t="s">
        <v>24</v>
      </c>
      <c r="AV238" s="12" t="s">
        <v>24</v>
      </c>
      <c r="AW238" s="12" t="s">
        <v>44</v>
      </c>
      <c r="AX238" s="12" t="s">
        <v>80</v>
      </c>
      <c r="AY238" s="198" t="s">
        <v>188</v>
      </c>
    </row>
    <row r="239" spans="2:65" s="13" customFormat="1" x14ac:dyDescent="0.3">
      <c r="B239" s="205"/>
      <c r="D239" s="193" t="s">
        <v>198</v>
      </c>
      <c r="E239" s="206" t="s">
        <v>5</v>
      </c>
      <c r="F239" s="207" t="s">
        <v>200</v>
      </c>
      <c r="H239" s="208">
        <v>8.43</v>
      </c>
      <c r="I239" s="209"/>
      <c r="L239" s="205"/>
      <c r="M239" s="210"/>
      <c r="N239" s="211"/>
      <c r="O239" s="211"/>
      <c r="P239" s="211"/>
      <c r="Q239" s="211"/>
      <c r="R239" s="211"/>
      <c r="S239" s="211"/>
      <c r="T239" s="212"/>
      <c r="AT239" s="206" t="s">
        <v>198</v>
      </c>
      <c r="AU239" s="206" t="s">
        <v>24</v>
      </c>
      <c r="AV239" s="13" t="s">
        <v>194</v>
      </c>
      <c r="AW239" s="13" t="s">
        <v>44</v>
      </c>
      <c r="AX239" s="13" t="s">
        <v>25</v>
      </c>
      <c r="AY239" s="206" t="s">
        <v>188</v>
      </c>
    </row>
    <row r="240" spans="2:65" s="11" customFormat="1" ht="29.85" customHeight="1" x14ac:dyDescent="0.3">
      <c r="B240" s="167"/>
      <c r="D240" s="168" t="s">
        <v>79</v>
      </c>
      <c r="E240" s="178" t="s">
        <v>236</v>
      </c>
      <c r="F240" s="178" t="s">
        <v>375</v>
      </c>
      <c r="I240" s="170"/>
      <c r="J240" s="179">
        <f>BK240</f>
        <v>0</v>
      </c>
      <c r="L240" s="167"/>
      <c r="M240" s="172"/>
      <c r="N240" s="173"/>
      <c r="O240" s="173"/>
      <c r="P240" s="174">
        <f>SUM(P241:P277)</f>
        <v>0</v>
      </c>
      <c r="Q240" s="173"/>
      <c r="R240" s="174">
        <f>SUM(R241:R277)</f>
        <v>0.61200599999999994</v>
      </c>
      <c r="S240" s="173"/>
      <c r="T240" s="175">
        <f>SUM(T241:T277)</f>
        <v>0</v>
      </c>
      <c r="AR240" s="168" t="s">
        <v>25</v>
      </c>
      <c r="AT240" s="176" t="s">
        <v>79</v>
      </c>
      <c r="AU240" s="176" t="s">
        <v>25</v>
      </c>
      <c r="AY240" s="168" t="s">
        <v>188</v>
      </c>
      <c r="BK240" s="177">
        <f>SUM(BK241:BK277)</f>
        <v>0</v>
      </c>
    </row>
    <row r="241" spans="2:65" s="1" customFormat="1" ht="25.5" customHeight="1" x14ac:dyDescent="0.3">
      <c r="B241" s="180"/>
      <c r="C241" s="181" t="s">
        <v>360</v>
      </c>
      <c r="D241" s="181" t="s">
        <v>190</v>
      </c>
      <c r="E241" s="182" t="s">
        <v>917</v>
      </c>
      <c r="F241" s="183" t="s">
        <v>918</v>
      </c>
      <c r="G241" s="184" t="s">
        <v>372</v>
      </c>
      <c r="H241" s="185">
        <v>10.3</v>
      </c>
      <c r="I241" s="186"/>
      <c r="J241" s="187">
        <f>ROUND(I241*H241,2)</f>
        <v>0</v>
      </c>
      <c r="K241" s="183"/>
      <c r="L241" s="41"/>
      <c r="M241" s="188" t="s">
        <v>5</v>
      </c>
      <c r="N241" s="189" t="s">
        <v>51</v>
      </c>
      <c r="O241" s="42"/>
      <c r="P241" s="190">
        <f>O241*H241</f>
        <v>0</v>
      </c>
      <c r="Q241" s="190">
        <v>1.0000000000000001E-5</v>
      </c>
      <c r="R241" s="190">
        <f>Q241*H241</f>
        <v>1.0300000000000001E-4</v>
      </c>
      <c r="S241" s="190">
        <v>0</v>
      </c>
      <c r="T241" s="191">
        <f>S241*H241</f>
        <v>0</v>
      </c>
      <c r="AR241" s="24" t="s">
        <v>194</v>
      </c>
      <c r="AT241" s="24" t="s">
        <v>190</v>
      </c>
      <c r="AU241" s="24" t="s">
        <v>24</v>
      </c>
      <c r="AY241" s="24" t="s">
        <v>188</v>
      </c>
      <c r="BE241" s="192">
        <f>IF(N241="základní",J241,0)</f>
        <v>0</v>
      </c>
      <c r="BF241" s="192">
        <f>IF(N241="snížená",J241,0)</f>
        <v>0</v>
      </c>
      <c r="BG241" s="192">
        <f>IF(N241="zákl. přenesená",J241,0)</f>
        <v>0</v>
      </c>
      <c r="BH241" s="192">
        <f>IF(N241="sníž. přenesená",J241,0)</f>
        <v>0</v>
      </c>
      <c r="BI241" s="192">
        <f>IF(N241="nulová",J241,0)</f>
        <v>0</v>
      </c>
      <c r="BJ241" s="24" t="s">
        <v>25</v>
      </c>
      <c r="BK241" s="192">
        <f>ROUND(I241*H241,2)</f>
        <v>0</v>
      </c>
      <c r="BL241" s="24" t="s">
        <v>194</v>
      </c>
      <c r="BM241" s="24" t="s">
        <v>919</v>
      </c>
    </row>
    <row r="242" spans="2:65" s="1" customFormat="1" ht="27" x14ac:dyDescent="0.3">
      <c r="B242" s="41"/>
      <c r="D242" s="193" t="s">
        <v>196</v>
      </c>
      <c r="F242" s="194" t="s">
        <v>1174</v>
      </c>
      <c r="I242" s="195"/>
      <c r="L242" s="41"/>
      <c r="M242" s="196"/>
      <c r="N242" s="42"/>
      <c r="O242" s="42"/>
      <c r="P242" s="42"/>
      <c r="Q242" s="42"/>
      <c r="R242" s="42"/>
      <c r="S242" s="42"/>
      <c r="T242" s="70"/>
      <c r="AT242" s="24" t="s">
        <v>196</v>
      </c>
      <c r="AU242" s="24" t="s">
        <v>24</v>
      </c>
    </row>
    <row r="243" spans="2:65" s="12" customFormat="1" x14ac:dyDescent="0.3">
      <c r="B243" s="197"/>
      <c r="D243" s="193" t="s">
        <v>198</v>
      </c>
      <c r="E243" s="198" t="s">
        <v>5</v>
      </c>
      <c r="F243" s="199" t="s">
        <v>1483</v>
      </c>
      <c r="H243" s="200">
        <v>10.3</v>
      </c>
      <c r="I243" s="201"/>
      <c r="L243" s="197"/>
      <c r="M243" s="202"/>
      <c r="N243" s="203"/>
      <c r="O243" s="203"/>
      <c r="P243" s="203"/>
      <c r="Q243" s="203"/>
      <c r="R243" s="203"/>
      <c r="S243" s="203"/>
      <c r="T243" s="204"/>
      <c r="AT243" s="198" t="s">
        <v>198</v>
      </c>
      <c r="AU243" s="198" t="s">
        <v>24</v>
      </c>
      <c r="AV243" s="12" t="s">
        <v>24</v>
      </c>
      <c r="AW243" s="12" t="s">
        <v>44</v>
      </c>
      <c r="AX243" s="12" t="s">
        <v>25</v>
      </c>
      <c r="AY243" s="198" t="s">
        <v>188</v>
      </c>
    </row>
    <row r="244" spans="2:65" s="1" customFormat="1" ht="25.5" customHeight="1" x14ac:dyDescent="0.3">
      <c r="B244" s="180"/>
      <c r="C244" s="213" t="s">
        <v>365</v>
      </c>
      <c r="D244" s="213" t="s">
        <v>292</v>
      </c>
      <c r="E244" s="214" t="s">
        <v>921</v>
      </c>
      <c r="F244" s="215" t="s">
        <v>922</v>
      </c>
      <c r="G244" s="216" t="s">
        <v>372</v>
      </c>
      <c r="H244" s="217">
        <v>10.3</v>
      </c>
      <c r="I244" s="218"/>
      <c r="J244" s="219">
        <f>ROUND(I244*H244,2)</f>
        <v>0</v>
      </c>
      <c r="K244" s="215"/>
      <c r="L244" s="220"/>
      <c r="M244" s="221" t="s">
        <v>5</v>
      </c>
      <c r="N244" s="222" t="s">
        <v>51</v>
      </c>
      <c r="O244" s="42"/>
      <c r="P244" s="190">
        <f>O244*H244</f>
        <v>0</v>
      </c>
      <c r="Q244" s="190">
        <v>3.6099999999999999E-3</v>
      </c>
      <c r="R244" s="190">
        <f>Q244*H244</f>
        <v>3.7183000000000001E-2</v>
      </c>
      <c r="S244" s="190">
        <v>0</v>
      </c>
      <c r="T244" s="191">
        <f>S244*H244</f>
        <v>0</v>
      </c>
      <c r="AR244" s="24" t="s">
        <v>236</v>
      </c>
      <c r="AT244" s="24" t="s">
        <v>292</v>
      </c>
      <c r="AU244" s="24" t="s">
        <v>24</v>
      </c>
      <c r="AY244" s="24" t="s">
        <v>188</v>
      </c>
      <c r="BE244" s="192">
        <f>IF(N244="základní",J244,0)</f>
        <v>0</v>
      </c>
      <c r="BF244" s="192">
        <f>IF(N244="snížená",J244,0)</f>
        <v>0</v>
      </c>
      <c r="BG244" s="192">
        <f>IF(N244="zákl. přenesená",J244,0)</f>
        <v>0</v>
      </c>
      <c r="BH244" s="192">
        <f>IF(N244="sníž. přenesená",J244,0)</f>
        <v>0</v>
      </c>
      <c r="BI244" s="192">
        <f>IF(N244="nulová",J244,0)</f>
        <v>0</v>
      </c>
      <c r="BJ244" s="24" t="s">
        <v>25</v>
      </c>
      <c r="BK244" s="192">
        <f>ROUND(I244*H244,2)</f>
        <v>0</v>
      </c>
      <c r="BL244" s="24" t="s">
        <v>194</v>
      </c>
      <c r="BM244" s="24" t="s">
        <v>923</v>
      </c>
    </row>
    <row r="245" spans="2:65" s="1" customFormat="1" ht="27" x14ac:dyDescent="0.3">
      <c r="B245" s="41"/>
      <c r="D245" s="193" t="s">
        <v>196</v>
      </c>
      <c r="F245" s="194" t="s">
        <v>1174</v>
      </c>
      <c r="I245" s="195"/>
      <c r="L245" s="41"/>
      <c r="M245" s="196"/>
      <c r="N245" s="42"/>
      <c r="O245" s="42"/>
      <c r="P245" s="42"/>
      <c r="Q245" s="42"/>
      <c r="R245" s="42"/>
      <c r="S245" s="42"/>
      <c r="T245" s="70"/>
      <c r="AT245" s="24" t="s">
        <v>196</v>
      </c>
      <c r="AU245" s="24" t="s">
        <v>24</v>
      </c>
    </row>
    <row r="246" spans="2:65" s="1" customFormat="1" ht="25.5" customHeight="1" x14ac:dyDescent="0.3">
      <c r="B246" s="180"/>
      <c r="C246" s="181" t="s">
        <v>369</v>
      </c>
      <c r="D246" s="181" t="s">
        <v>190</v>
      </c>
      <c r="E246" s="182" t="s">
        <v>841</v>
      </c>
      <c r="F246" s="183" t="s">
        <v>842</v>
      </c>
      <c r="G246" s="184" t="s">
        <v>405</v>
      </c>
      <c r="H246" s="185">
        <v>2</v>
      </c>
      <c r="I246" s="186"/>
      <c r="J246" s="187">
        <f>ROUND(I246*H246,2)</f>
        <v>0</v>
      </c>
      <c r="K246" s="183"/>
      <c r="L246" s="41"/>
      <c r="M246" s="188" t="s">
        <v>5</v>
      </c>
      <c r="N246" s="189" t="s">
        <v>51</v>
      </c>
      <c r="O246" s="42"/>
      <c r="P246" s="190">
        <f>O246*H246</f>
        <v>0</v>
      </c>
      <c r="Q246" s="190">
        <v>1.3999999999999999E-4</v>
      </c>
      <c r="R246" s="190">
        <f>Q246*H246</f>
        <v>2.7999999999999998E-4</v>
      </c>
      <c r="S246" s="190">
        <v>0</v>
      </c>
      <c r="T246" s="191">
        <f>S246*H246</f>
        <v>0</v>
      </c>
      <c r="AR246" s="24" t="s">
        <v>194</v>
      </c>
      <c r="AT246" s="24" t="s">
        <v>190</v>
      </c>
      <c r="AU246" s="24" t="s">
        <v>24</v>
      </c>
      <c r="AY246" s="24" t="s">
        <v>188</v>
      </c>
      <c r="BE246" s="192">
        <f>IF(N246="základní",J246,0)</f>
        <v>0</v>
      </c>
      <c r="BF246" s="192">
        <f>IF(N246="snížená",J246,0)</f>
        <v>0</v>
      </c>
      <c r="BG246" s="192">
        <f>IF(N246="zákl. přenesená",J246,0)</f>
        <v>0</v>
      </c>
      <c r="BH246" s="192">
        <f>IF(N246="sníž. přenesená",J246,0)</f>
        <v>0</v>
      </c>
      <c r="BI246" s="192">
        <f>IF(N246="nulová",J246,0)</f>
        <v>0</v>
      </c>
      <c r="BJ246" s="24" t="s">
        <v>25</v>
      </c>
      <c r="BK246" s="192">
        <f>ROUND(I246*H246,2)</f>
        <v>0</v>
      </c>
      <c r="BL246" s="24" t="s">
        <v>194</v>
      </c>
      <c r="BM246" s="24" t="s">
        <v>843</v>
      </c>
    </row>
    <row r="247" spans="2:65" s="1" customFormat="1" ht="27" x14ac:dyDescent="0.3">
      <c r="B247" s="41"/>
      <c r="D247" s="193" t="s">
        <v>196</v>
      </c>
      <c r="F247" s="194" t="s">
        <v>1174</v>
      </c>
      <c r="I247" s="195"/>
      <c r="L247" s="41"/>
      <c r="M247" s="196"/>
      <c r="N247" s="42"/>
      <c r="O247" s="42"/>
      <c r="P247" s="42"/>
      <c r="Q247" s="42"/>
      <c r="R247" s="42"/>
      <c r="S247" s="42"/>
      <c r="T247" s="70"/>
      <c r="AT247" s="24" t="s">
        <v>196</v>
      </c>
      <c r="AU247" s="24" t="s">
        <v>24</v>
      </c>
    </row>
    <row r="248" spans="2:65" s="1" customFormat="1" ht="16.5" customHeight="1" x14ac:dyDescent="0.3">
      <c r="B248" s="180"/>
      <c r="C248" s="213" t="s">
        <v>376</v>
      </c>
      <c r="D248" s="213" t="s">
        <v>292</v>
      </c>
      <c r="E248" s="214" t="s">
        <v>847</v>
      </c>
      <c r="F248" s="215" t="s">
        <v>848</v>
      </c>
      <c r="G248" s="216" t="s">
        <v>405</v>
      </c>
      <c r="H248" s="217">
        <v>2</v>
      </c>
      <c r="I248" s="218"/>
      <c r="J248" s="219">
        <f>ROUND(I248*H248,2)</f>
        <v>0</v>
      </c>
      <c r="K248" s="215"/>
      <c r="L248" s="220"/>
      <c r="M248" s="221" t="s">
        <v>5</v>
      </c>
      <c r="N248" s="222" t="s">
        <v>51</v>
      </c>
      <c r="O248" s="42"/>
      <c r="P248" s="190">
        <f>O248*H248</f>
        <v>0</v>
      </c>
      <c r="Q248" s="190">
        <v>4.0000000000000001E-3</v>
      </c>
      <c r="R248" s="190">
        <f>Q248*H248</f>
        <v>8.0000000000000002E-3</v>
      </c>
      <c r="S248" s="190">
        <v>0</v>
      </c>
      <c r="T248" s="191">
        <f>S248*H248</f>
        <v>0</v>
      </c>
      <c r="AR248" s="24" t="s">
        <v>236</v>
      </c>
      <c r="AT248" s="24" t="s">
        <v>292</v>
      </c>
      <c r="AU248" s="24" t="s">
        <v>24</v>
      </c>
      <c r="AY248" s="24" t="s">
        <v>188</v>
      </c>
      <c r="BE248" s="192">
        <f>IF(N248="základní",J248,0)</f>
        <v>0</v>
      </c>
      <c r="BF248" s="192">
        <f>IF(N248="snížená",J248,0)</f>
        <v>0</v>
      </c>
      <c r="BG248" s="192">
        <f>IF(N248="zákl. přenesená",J248,0)</f>
        <v>0</v>
      </c>
      <c r="BH248" s="192">
        <f>IF(N248="sníž. přenesená",J248,0)</f>
        <v>0</v>
      </c>
      <c r="BI248" s="192">
        <f>IF(N248="nulová",J248,0)</f>
        <v>0</v>
      </c>
      <c r="BJ248" s="24" t="s">
        <v>25</v>
      </c>
      <c r="BK248" s="192">
        <f>ROUND(I248*H248,2)</f>
        <v>0</v>
      </c>
      <c r="BL248" s="24" t="s">
        <v>194</v>
      </c>
      <c r="BM248" s="24" t="s">
        <v>849</v>
      </c>
    </row>
    <row r="249" spans="2:65" s="1" customFormat="1" ht="27" x14ac:dyDescent="0.3">
      <c r="B249" s="41"/>
      <c r="D249" s="193" t="s">
        <v>196</v>
      </c>
      <c r="F249" s="194" t="s">
        <v>1174</v>
      </c>
      <c r="I249" s="195"/>
      <c r="L249" s="41"/>
      <c r="M249" s="196"/>
      <c r="N249" s="42"/>
      <c r="O249" s="42"/>
      <c r="P249" s="42"/>
      <c r="Q249" s="42"/>
      <c r="R249" s="42"/>
      <c r="S249" s="42"/>
      <c r="T249" s="70"/>
      <c r="AT249" s="24" t="s">
        <v>196</v>
      </c>
      <c r="AU249" s="24" t="s">
        <v>24</v>
      </c>
    </row>
    <row r="250" spans="2:65" s="1" customFormat="1" ht="16.5" customHeight="1" x14ac:dyDescent="0.3">
      <c r="B250" s="180"/>
      <c r="C250" s="213" t="s">
        <v>381</v>
      </c>
      <c r="D250" s="213" t="s">
        <v>292</v>
      </c>
      <c r="E250" s="214" t="s">
        <v>1285</v>
      </c>
      <c r="F250" s="215" t="s">
        <v>1286</v>
      </c>
      <c r="G250" s="216" t="s">
        <v>405</v>
      </c>
      <c r="H250" s="217">
        <v>1</v>
      </c>
      <c r="I250" s="218"/>
      <c r="J250" s="219">
        <f>ROUND(I250*H250,2)</f>
        <v>0</v>
      </c>
      <c r="K250" s="215"/>
      <c r="L250" s="220"/>
      <c r="M250" s="221" t="s">
        <v>5</v>
      </c>
      <c r="N250" s="222" t="s">
        <v>51</v>
      </c>
      <c r="O250" s="42"/>
      <c r="P250" s="190">
        <f>O250*H250</f>
        <v>0</v>
      </c>
      <c r="Q250" s="190">
        <v>0.14499999999999999</v>
      </c>
      <c r="R250" s="190">
        <f>Q250*H250</f>
        <v>0.14499999999999999</v>
      </c>
      <c r="S250" s="190">
        <v>0</v>
      </c>
      <c r="T250" s="191">
        <f>S250*H250</f>
        <v>0</v>
      </c>
      <c r="AR250" s="24" t="s">
        <v>236</v>
      </c>
      <c r="AT250" s="24" t="s">
        <v>292</v>
      </c>
      <c r="AU250" s="24" t="s">
        <v>24</v>
      </c>
      <c r="AY250" s="24" t="s">
        <v>188</v>
      </c>
      <c r="BE250" s="192">
        <f>IF(N250="základní",J250,0)</f>
        <v>0</v>
      </c>
      <c r="BF250" s="192">
        <f>IF(N250="snížená",J250,0)</f>
        <v>0</v>
      </c>
      <c r="BG250" s="192">
        <f>IF(N250="zákl. přenesená",J250,0)</f>
        <v>0</v>
      </c>
      <c r="BH250" s="192">
        <f>IF(N250="sníž. přenesená",J250,0)</f>
        <v>0</v>
      </c>
      <c r="BI250" s="192">
        <f>IF(N250="nulová",J250,0)</f>
        <v>0</v>
      </c>
      <c r="BJ250" s="24" t="s">
        <v>25</v>
      </c>
      <c r="BK250" s="192">
        <f>ROUND(I250*H250,2)</f>
        <v>0</v>
      </c>
      <c r="BL250" s="24" t="s">
        <v>194</v>
      </c>
      <c r="BM250" s="24" t="s">
        <v>1484</v>
      </c>
    </row>
    <row r="251" spans="2:65" s="1" customFormat="1" ht="27" x14ac:dyDescent="0.3">
      <c r="B251" s="41"/>
      <c r="D251" s="193" t="s">
        <v>196</v>
      </c>
      <c r="F251" s="194" t="s">
        <v>1174</v>
      </c>
      <c r="I251" s="195"/>
      <c r="L251" s="41"/>
      <c r="M251" s="196"/>
      <c r="N251" s="42"/>
      <c r="O251" s="42"/>
      <c r="P251" s="42"/>
      <c r="Q251" s="42"/>
      <c r="R251" s="42"/>
      <c r="S251" s="42"/>
      <c r="T251" s="70"/>
      <c r="AT251" s="24" t="s">
        <v>196</v>
      </c>
      <c r="AU251" s="24" t="s">
        <v>24</v>
      </c>
    </row>
    <row r="252" spans="2:65" s="1" customFormat="1" ht="16.5" customHeight="1" x14ac:dyDescent="0.3">
      <c r="B252" s="180"/>
      <c r="C252" s="213" t="s">
        <v>386</v>
      </c>
      <c r="D252" s="213" t="s">
        <v>292</v>
      </c>
      <c r="E252" s="214" t="s">
        <v>865</v>
      </c>
      <c r="F252" s="215" t="s">
        <v>866</v>
      </c>
      <c r="G252" s="216" t="s">
        <v>405</v>
      </c>
      <c r="H252" s="217">
        <v>2</v>
      </c>
      <c r="I252" s="218"/>
      <c r="J252" s="219">
        <f>ROUND(I252*H252,2)</f>
        <v>0</v>
      </c>
      <c r="K252" s="215"/>
      <c r="L252" s="220"/>
      <c r="M252" s="221" t="s">
        <v>5</v>
      </c>
      <c r="N252" s="222" t="s">
        <v>51</v>
      </c>
      <c r="O252" s="42"/>
      <c r="P252" s="190">
        <f>O252*H252</f>
        <v>0</v>
      </c>
      <c r="Q252" s="190">
        <v>1.4999999999999999E-2</v>
      </c>
      <c r="R252" s="190">
        <f>Q252*H252</f>
        <v>0.03</v>
      </c>
      <c r="S252" s="190">
        <v>0</v>
      </c>
      <c r="T252" s="191">
        <f>S252*H252</f>
        <v>0</v>
      </c>
      <c r="AR252" s="24" t="s">
        <v>236</v>
      </c>
      <c r="AT252" s="24" t="s">
        <v>292</v>
      </c>
      <c r="AU252" s="24" t="s">
        <v>24</v>
      </c>
      <c r="AY252" s="24" t="s">
        <v>188</v>
      </c>
      <c r="BE252" s="192">
        <f>IF(N252="základní",J252,0)</f>
        <v>0</v>
      </c>
      <c r="BF252" s="192">
        <f>IF(N252="snížená",J252,0)</f>
        <v>0</v>
      </c>
      <c r="BG252" s="192">
        <f>IF(N252="zákl. přenesená",J252,0)</f>
        <v>0</v>
      </c>
      <c r="BH252" s="192">
        <f>IF(N252="sníž. přenesená",J252,0)</f>
        <v>0</v>
      </c>
      <c r="BI252" s="192">
        <f>IF(N252="nulová",J252,0)</f>
        <v>0</v>
      </c>
      <c r="BJ252" s="24" t="s">
        <v>25</v>
      </c>
      <c r="BK252" s="192">
        <f>ROUND(I252*H252,2)</f>
        <v>0</v>
      </c>
      <c r="BL252" s="24" t="s">
        <v>194</v>
      </c>
      <c r="BM252" s="24" t="s">
        <v>867</v>
      </c>
    </row>
    <row r="253" spans="2:65" s="1" customFormat="1" ht="27" x14ac:dyDescent="0.3">
      <c r="B253" s="41"/>
      <c r="D253" s="193" t="s">
        <v>196</v>
      </c>
      <c r="F253" s="194" t="s">
        <v>1174</v>
      </c>
      <c r="I253" s="195"/>
      <c r="L253" s="41"/>
      <c r="M253" s="196"/>
      <c r="N253" s="42"/>
      <c r="O253" s="42"/>
      <c r="P253" s="42"/>
      <c r="Q253" s="42"/>
      <c r="R253" s="42"/>
      <c r="S253" s="42"/>
      <c r="T253" s="70"/>
      <c r="AT253" s="24" t="s">
        <v>196</v>
      </c>
      <c r="AU253" s="24" t="s">
        <v>24</v>
      </c>
    </row>
    <row r="254" spans="2:65" s="1" customFormat="1" ht="16.5" customHeight="1" x14ac:dyDescent="0.3">
      <c r="B254" s="180"/>
      <c r="C254" s="213" t="s">
        <v>391</v>
      </c>
      <c r="D254" s="213" t="s">
        <v>292</v>
      </c>
      <c r="E254" s="214" t="s">
        <v>924</v>
      </c>
      <c r="F254" s="215" t="s">
        <v>925</v>
      </c>
      <c r="G254" s="216" t="s">
        <v>405</v>
      </c>
      <c r="H254" s="217">
        <v>2</v>
      </c>
      <c r="I254" s="218"/>
      <c r="J254" s="219">
        <f>ROUND(I254*H254,2)</f>
        <v>0</v>
      </c>
      <c r="K254" s="215"/>
      <c r="L254" s="220"/>
      <c r="M254" s="221" t="s">
        <v>5</v>
      </c>
      <c r="N254" s="222" t="s">
        <v>51</v>
      </c>
      <c r="O254" s="42"/>
      <c r="P254" s="190">
        <f>O254*H254</f>
        <v>0</v>
      </c>
      <c r="Q254" s="190">
        <v>1.16E-3</v>
      </c>
      <c r="R254" s="190">
        <f>Q254*H254</f>
        <v>2.32E-3</v>
      </c>
      <c r="S254" s="190">
        <v>0</v>
      </c>
      <c r="T254" s="191">
        <f>S254*H254</f>
        <v>0</v>
      </c>
      <c r="AR254" s="24" t="s">
        <v>236</v>
      </c>
      <c r="AT254" s="24" t="s">
        <v>292</v>
      </c>
      <c r="AU254" s="24" t="s">
        <v>24</v>
      </c>
      <c r="AY254" s="24" t="s">
        <v>188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24" t="s">
        <v>25</v>
      </c>
      <c r="BK254" s="192">
        <f>ROUND(I254*H254,2)</f>
        <v>0</v>
      </c>
      <c r="BL254" s="24" t="s">
        <v>194</v>
      </c>
      <c r="BM254" s="24" t="s">
        <v>926</v>
      </c>
    </row>
    <row r="255" spans="2:65" s="1" customFormat="1" ht="27" x14ac:dyDescent="0.3">
      <c r="B255" s="41"/>
      <c r="D255" s="193" t="s">
        <v>196</v>
      </c>
      <c r="F255" s="194" t="s">
        <v>1174</v>
      </c>
      <c r="I255" s="195"/>
      <c r="L255" s="41"/>
      <c r="M255" s="196"/>
      <c r="N255" s="42"/>
      <c r="O255" s="42"/>
      <c r="P255" s="42"/>
      <c r="Q255" s="42"/>
      <c r="R255" s="42"/>
      <c r="S255" s="42"/>
      <c r="T255" s="70"/>
      <c r="AT255" s="24" t="s">
        <v>196</v>
      </c>
      <c r="AU255" s="24" t="s">
        <v>24</v>
      </c>
    </row>
    <row r="256" spans="2:65" s="1" customFormat="1" ht="38.25" customHeight="1" x14ac:dyDescent="0.3">
      <c r="B256" s="180"/>
      <c r="C256" s="181" t="s">
        <v>396</v>
      </c>
      <c r="D256" s="181" t="s">
        <v>190</v>
      </c>
      <c r="E256" s="182" t="s">
        <v>1051</v>
      </c>
      <c r="F256" s="183" t="s">
        <v>1052</v>
      </c>
      <c r="G256" s="184" t="s">
        <v>405</v>
      </c>
      <c r="H256" s="185">
        <v>4</v>
      </c>
      <c r="I256" s="186"/>
      <c r="J256" s="187">
        <f>ROUND(I256*H256,2)</f>
        <v>0</v>
      </c>
      <c r="K256" s="183"/>
      <c r="L256" s="41"/>
      <c r="M256" s="188" t="s">
        <v>5</v>
      </c>
      <c r="N256" s="189" t="s">
        <v>51</v>
      </c>
      <c r="O256" s="42"/>
      <c r="P256" s="190">
        <f>O256*H256</f>
        <v>0</v>
      </c>
      <c r="Q256" s="190">
        <v>5.3769999999999998E-2</v>
      </c>
      <c r="R256" s="190">
        <f>Q256*H256</f>
        <v>0.21507999999999999</v>
      </c>
      <c r="S256" s="190">
        <v>0</v>
      </c>
      <c r="T256" s="191">
        <f>S256*H256</f>
        <v>0</v>
      </c>
      <c r="AR256" s="24" t="s">
        <v>194</v>
      </c>
      <c r="AT256" s="24" t="s">
        <v>190</v>
      </c>
      <c r="AU256" s="24" t="s">
        <v>24</v>
      </c>
      <c r="AY256" s="24" t="s">
        <v>188</v>
      </c>
      <c r="BE256" s="192">
        <f>IF(N256="základní",J256,0)</f>
        <v>0</v>
      </c>
      <c r="BF256" s="192">
        <f>IF(N256="snížená",J256,0)</f>
        <v>0</v>
      </c>
      <c r="BG256" s="192">
        <f>IF(N256="zákl. přenesená",J256,0)</f>
        <v>0</v>
      </c>
      <c r="BH256" s="192">
        <f>IF(N256="sníž. přenesená",J256,0)</f>
        <v>0</v>
      </c>
      <c r="BI256" s="192">
        <f>IF(N256="nulová",J256,0)</f>
        <v>0</v>
      </c>
      <c r="BJ256" s="24" t="s">
        <v>25</v>
      </c>
      <c r="BK256" s="192">
        <f>ROUND(I256*H256,2)</f>
        <v>0</v>
      </c>
      <c r="BL256" s="24" t="s">
        <v>194</v>
      </c>
      <c r="BM256" s="24" t="s">
        <v>1053</v>
      </c>
    </row>
    <row r="257" spans="2:65" s="1" customFormat="1" ht="27" x14ac:dyDescent="0.3">
      <c r="B257" s="41"/>
      <c r="D257" s="193" t="s">
        <v>196</v>
      </c>
      <c r="F257" s="194" t="s">
        <v>1485</v>
      </c>
      <c r="I257" s="195"/>
      <c r="L257" s="41"/>
      <c r="M257" s="196"/>
      <c r="N257" s="42"/>
      <c r="O257" s="42"/>
      <c r="P257" s="42"/>
      <c r="Q257" s="42"/>
      <c r="R257" s="42"/>
      <c r="S257" s="42"/>
      <c r="T257" s="70"/>
      <c r="AT257" s="24" t="s">
        <v>196</v>
      </c>
      <c r="AU257" s="24" t="s">
        <v>24</v>
      </c>
    </row>
    <row r="258" spans="2:65" s="1" customFormat="1" ht="16.5" customHeight="1" x14ac:dyDescent="0.3">
      <c r="B258" s="180"/>
      <c r="C258" s="181" t="s">
        <v>402</v>
      </c>
      <c r="D258" s="181" t="s">
        <v>190</v>
      </c>
      <c r="E258" s="182" t="s">
        <v>927</v>
      </c>
      <c r="F258" s="183" t="s">
        <v>928</v>
      </c>
      <c r="G258" s="184" t="s">
        <v>405</v>
      </c>
      <c r="H258" s="185">
        <v>1</v>
      </c>
      <c r="I258" s="186"/>
      <c r="J258" s="187">
        <f>ROUND(I258*H258,2)</f>
        <v>0</v>
      </c>
      <c r="K258" s="183"/>
      <c r="L258" s="41"/>
      <c r="M258" s="188" t="s">
        <v>5</v>
      </c>
      <c r="N258" s="189" t="s">
        <v>51</v>
      </c>
      <c r="O258" s="42"/>
      <c r="P258" s="190">
        <f>O258*H258</f>
        <v>0</v>
      </c>
      <c r="Q258" s="190">
        <v>0</v>
      </c>
      <c r="R258" s="190">
        <f>Q258*H258</f>
        <v>0</v>
      </c>
      <c r="S258" s="190">
        <v>0</v>
      </c>
      <c r="T258" s="191">
        <f>S258*H258</f>
        <v>0</v>
      </c>
      <c r="AR258" s="24" t="s">
        <v>194</v>
      </c>
      <c r="AT258" s="24" t="s">
        <v>190</v>
      </c>
      <c r="AU258" s="24" t="s">
        <v>24</v>
      </c>
      <c r="AY258" s="24" t="s">
        <v>188</v>
      </c>
      <c r="BE258" s="192">
        <f>IF(N258="základní",J258,0)</f>
        <v>0</v>
      </c>
      <c r="BF258" s="192">
        <f>IF(N258="snížená",J258,0)</f>
        <v>0</v>
      </c>
      <c r="BG258" s="192">
        <f>IF(N258="zákl. přenesená",J258,0)</f>
        <v>0</v>
      </c>
      <c r="BH258" s="192">
        <f>IF(N258="sníž. přenesená",J258,0)</f>
        <v>0</v>
      </c>
      <c r="BI258" s="192">
        <f>IF(N258="nulová",J258,0)</f>
        <v>0</v>
      </c>
      <c r="BJ258" s="24" t="s">
        <v>25</v>
      </c>
      <c r="BK258" s="192">
        <f>ROUND(I258*H258,2)</f>
        <v>0</v>
      </c>
      <c r="BL258" s="24" t="s">
        <v>194</v>
      </c>
      <c r="BM258" s="24" t="s">
        <v>1486</v>
      </c>
    </row>
    <row r="259" spans="2:65" s="1" customFormat="1" ht="27" x14ac:dyDescent="0.3">
      <c r="B259" s="41"/>
      <c r="D259" s="193" t="s">
        <v>196</v>
      </c>
      <c r="F259" s="194" t="s">
        <v>1485</v>
      </c>
      <c r="I259" s="195"/>
      <c r="L259" s="41"/>
      <c r="M259" s="196"/>
      <c r="N259" s="42"/>
      <c r="O259" s="42"/>
      <c r="P259" s="42"/>
      <c r="Q259" s="42"/>
      <c r="R259" s="42"/>
      <c r="S259" s="42"/>
      <c r="T259" s="70"/>
      <c r="AT259" s="24" t="s">
        <v>196</v>
      </c>
      <c r="AU259" s="24" t="s">
        <v>24</v>
      </c>
    </row>
    <row r="260" spans="2:65" s="1" customFormat="1" ht="16.5" customHeight="1" x14ac:dyDescent="0.3">
      <c r="B260" s="180"/>
      <c r="C260" s="213" t="s">
        <v>408</v>
      </c>
      <c r="D260" s="213" t="s">
        <v>292</v>
      </c>
      <c r="E260" s="214" t="s">
        <v>931</v>
      </c>
      <c r="F260" s="215" t="s">
        <v>932</v>
      </c>
      <c r="G260" s="216" t="s">
        <v>405</v>
      </c>
      <c r="H260" s="217">
        <v>1</v>
      </c>
      <c r="I260" s="218"/>
      <c r="J260" s="219">
        <f>ROUND(I260*H260,2)</f>
        <v>0</v>
      </c>
      <c r="K260" s="215"/>
      <c r="L260" s="220"/>
      <c r="M260" s="221" t="s">
        <v>5</v>
      </c>
      <c r="N260" s="222" t="s">
        <v>51</v>
      </c>
      <c r="O260" s="42"/>
      <c r="P260" s="190">
        <f>O260*H260</f>
        <v>0</v>
      </c>
      <c r="Q260" s="190">
        <v>0</v>
      </c>
      <c r="R260" s="190">
        <f>Q260*H260</f>
        <v>0</v>
      </c>
      <c r="S260" s="190">
        <v>0</v>
      </c>
      <c r="T260" s="191">
        <f>S260*H260</f>
        <v>0</v>
      </c>
      <c r="AR260" s="24" t="s">
        <v>236</v>
      </c>
      <c r="AT260" s="24" t="s">
        <v>292</v>
      </c>
      <c r="AU260" s="24" t="s">
        <v>24</v>
      </c>
      <c r="AY260" s="24" t="s">
        <v>188</v>
      </c>
      <c r="BE260" s="192">
        <f>IF(N260="základní",J260,0)</f>
        <v>0</v>
      </c>
      <c r="BF260" s="192">
        <f>IF(N260="snížená",J260,0)</f>
        <v>0</v>
      </c>
      <c r="BG260" s="192">
        <f>IF(N260="zákl. přenesená",J260,0)</f>
        <v>0</v>
      </c>
      <c r="BH260" s="192">
        <f>IF(N260="sníž. přenesená",J260,0)</f>
        <v>0</v>
      </c>
      <c r="BI260" s="192">
        <f>IF(N260="nulová",J260,0)</f>
        <v>0</v>
      </c>
      <c r="BJ260" s="24" t="s">
        <v>25</v>
      </c>
      <c r="BK260" s="192">
        <f>ROUND(I260*H260,2)</f>
        <v>0</v>
      </c>
      <c r="BL260" s="24" t="s">
        <v>194</v>
      </c>
      <c r="BM260" s="24" t="s">
        <v>1487</v>
      </c>
    </row>
    <row r="261" spans="2:65" s="1" customFormat="1" ht="27" x14ac:dyDescent="0.3">
      <c r="B261" s="41"/>
      <c r="D261" s="193" t="s">
        <v>196</v>
      </c>
      <c r="F261" s="194" t="s">
        <v>1485</v>
      </c>
      <c r="I261" s="195"/>
      <c r="L261" s="41"/>
      <c r="M261" s="196"/>
      <c r="N261" s="42"/>
      <c r="O261" s="42"/>
      <c r="P261" s="42"/>
      <c r="Q261" s="42"/>
      <c r="R261" s="42"/>
      <c r="S261" s="42"/>
      <c r="T261" s="70"/>
      <c r="AT261" s="24" t="s">
        <v>196</v>
      </c>
      <c r="AU261" s="24" t="s">
        <v>24</v>
      </c>
    </row>
    <row r="262" spans="2:65" s="1" customFormat="1" ht="16.5" customHeight="1" x14ac:dyDescent="0.3">
      <c r="B262" s="180"/>
      <c r="C262" s="213" t="s">
        <v>412</v>
      </c>
      <c r="D262" s="213" t="s">
        <v>292</v>
      </c>
      <c r="E262" s="214" t="s">
        <v>934</v>
      </c>
      <c r="F262" s="215" t="s">
        <v>935</v>
      </c>
      <c r="G262" s="216" t="s">
        <v>405</v>
      </c>
      <c r="H262" s="217">
        <v>1</v>
      </c>
      <c r="I262" s="218"/>
      <c r="J262" s="219">
        <f>ROUND(I262*H262,2)</f>
        <v>0</v>
      </c>
      <c r="K262" s="215"/>
      <c r="L262" s="220"/>
      <c r="M262" s="221" t="s">
        <v>5</v>
      </c>
      <c r="N262" s="222" t="s">
        <v>51</v>
      </c>
      <c r="O262" s="42"/>
      <c r="P262" s="190">
        <f>O262*H262</f>
        <v>0</v>
      </c>
      <c r="Q262" s="190">
        <v>0</v>
      </c>
      <c r="R262" s="190">
        <f>Q262*H262</f>
        <v>0</v>
      </c>
      <c r="S262" s="190">
        <v>0</v>
      </c>
      <c r="T262" s="191">
        <f>S262*H262</f>
        <v>0</v>
      </c>
      <c r="AR262" s="24" t="s">
        <v>236</v>
      </c>
      <c r="AT262" s="24" t="s">
        <v>292</v>
      </c>
      <c r="AU262" s="24" t="s">
        <v>24</v>
      </c>
      <c r="AY262" s="24" t="s">
        <v>188</v>
      </c>
      <c r="BE262" s="192">
        <f>IF(N262="základní",J262,0)</f>
        <v>0</v>
      </c>
      <c r="BF262" s="192">
        <f>IF(N262="snížená",J262,0)</f>
        <v>0</v>
      </c>
      <c r="BG262" s="192">
        <f>IF(N262="zákl. přenesená",J262,0)</f>
        <v>0</v>
      </c>
      <c r="BH262" s="192">
        <f>IF(N262="sníž. přenesená",J262,0)</f>
        <v>0</v>
      </c>
      <c r="BI262" s="192">
        <f>IF(N262="nulová",J262,0)</f>
        <v>0</v>
      </c>
      <c r="BJ262" s="24" t="s">
        <v>25</v>
      </c>
      <c r="BK262" s="192">
        <f>ROUND(I262*H262,2)</f>
        <v>0</v>
      </c>
      <c r="BL262" s="24" t="s">
        <v>194</v>
      </c>
      <c r="BM262" s="24" t="s">
        <v>1488</v>
      </c>
    </row>
    <row r="263" spans="2:65" s="1" customFormat="1" ht="27" x14ac:dyDescent="0.3">
      <c r="B263" s="41"/>
      <c r="D263" s="193" t="s">
        <v>196</v>
      </c>
      <c r="F263" s="194" t="s">
        <v>1485</v>
      </c>
      <c r="I263" s="195"/>
      <c r="L263" s="41"/>
      <c r="M263" s="196"/>
      <c r="N263" s="42"/>
      <c r="O263" s="42"/>
      <c r="P263" s="42"/>
      <c r="Q263" s="42"/>
      <c r="R263" s="42"/>
      <c r="S263" s="42"/>
      <c r="T263" s="70"/>
      <c r="AT263" s="24" t="s">
        <v>196</v>
      </c>
      <c r="AU263" s="24" t="s">
        <v>24</v>
      </c>
    </row>
    <row r="264" spans="2:65" s="1" customFormat="1" ht="16.5" customHeight="1" x14ac:dyDescent="0.3">
      <c r="B264" s="180"/>
      <c r="C264" s="213" t="s">
        <v>416</v>
      </c>
      <c r="D264" s="213" t="s">
        <v>292</v>
      </c>
      <c r="E264" s="214" t="s">
        <v>940</v>
      </c>
      <c r="F264" s="215" t="s">
        <v>941</v>
      </c>
      <c r="G264" s="216" t="s">
        <v>405</v>
      </c>
      <c r="H264" s="217">
        <v>1</v>
      </c>
      <c r="I264" s="218"/>
      <c r="J264" s="219">
        <f>ROUND(I264*H264,2)</f>
        <v>0</v>
      </c>
      <c r="K264" s="215"/>
      <c r="L264" s="220"/>
      <c r="M264" s="221" t="s">
        <v>5</v>
      </c>
      <c r="N264" s="222" t="s">
        <v>51</v>
      </c>
      <c r="O264" s="42"/>
      <c r="P264" s="190">
        <f>O264*H264</f>
        <v>0</v>
      </c>
      <c r="Q264" s="190">
        <v>0</v>
      </c>
      <c r="R264" s="190">
        <f>Q264*H264</f>
        <v>0</v>
      </c>
      <c r="S264" s="190">
        <v>0</v>
      </c>
      <c r="T264" s="191">
        <f>S264*H264</f>
        <v>0</v>
      </c>
      <c r="AR264" s="24" t="s">
        <v>236</v>
      </c>
      <c r="AT264" s="24" t="s">
        <v>292</v>
      </c>
      <c r="AU264" s="24" t="s">
        <v>24</v>
      </c>
      <c r="AY264" s="24" t="s">
        <v>188</v>
      </c>
      <c r="BE264" s="192">
        <f>IF(N264="základní",J264,0)</f>
        <v>0</v>
      </c>
      <c r="BF264" s="192">
        <f>IF(N264="snížená",J264,0)</f>
        <v>0</v>
      </c>
      <c r="BG264" s="192">
        <f>IF(N264="zákl. přenesená",J264,0)</f>
        <v>0</v>
      </c>
      <c r="BH264" s="192">
        <f>IF(N264="sníž. přenesená",J264,0)</f>
        <v>0</v>
      </c>
      <c r="BI264" s="192">
        <f>IF(N264="nulová",J264,0)</f>
        <v>0</v>
      </c>
      <c r="BJ264" s="24" t="s">
        <v>25</v>
      </c>
      <c r="BK264" s="192">
        <f>ROUND(I264*H264,2)</f>
        <v>0</v>
      </c>
      <c r="BL264" s="24" t="s">
        <v>194</v>
      </c>
      <c r="BM264" s="24" t="s">
        <v>1489</v>
      </c>
    </row>
    <row r="265" spans="2:65" s="1" customFormat="1" ht="27" x14ac:dyDescent="0.3">
      <c r="B265" s="41"/>
      <c r="D265" s="193" t="s">
        <v>196</v>
      </c>
      <c r="F265" s="194" t="s">
        <v>1485</v>
      </c>
      <c r="I265" s="195"/>
      <c r="L265" s="41"/>
      <c r="M265" s="196"/>
      <c r="N265" s="42"/>
      <c r="O265" s="42"/>
      <c r="P265" s="42"/>
      <c r="Q265" s="42"/>
      <c r="R265" s="42"/>
      <c r="S265" s="42"/>
      <c r="T265" s="70"/>
      <c r="AT265" s="24" t="s">
        <v>196</v>
      </c>
      <c r="AU265" s="24" t="s">
        <v>24</v>
      </c>
    </row>
    <row r="266" spans="2:65" s="1" customFormat="1" ht="16.5" customHeight="1" x14ac:dyDescent="0.3">
      <c r="B266" s="180"/>
      <c r="C266" s="181" t="s">
        <v>420</v>
      </c>
      <c r="D266" s="181" t="s">
        <v>190</v>
      </c>
      <c r="E266" s="182" t="s">
        <v>1063</v>
      </c>
      <c r="F266" s="183" t="s">
        <v>1064</v>
      </c>
      <c r="G266" s="184" t="s">
        <v>405</v>
      </c>
      <c r="H266" s="185">
        <v>1</v>
      </c>
      <c r="I266" s="186"/>
      <c r="J266" s="187">
        <f>ROUND(I266*H266,2)</f>
        <v>0</v>
      </c>
      <c r="K266" s="183"/>
      <c r="L266" s="41"/>
      <c r="M266" s="188" t="s">
        <v>5</v>
      </c>
      <c r="N266" s="189" t="s">
        <v>51</v>
      </c>
      <c r="O266" s="42"/>
      <c r="P266" s="190">
        <f>O266*H266</f>
        <v>0</v>
      </c>
      <c r="Q266" s="190">
        <v>0</v>
      </c>
      <c r="R266" s="190">
        <f>Q266*H266</f>
        <v>0</v>
      </c>
      <c r="S266" s="190">
        <v>0</v>
      </c>
      <c r="T266" s="191">
        <f>S266*H266</f>
        <v>0</v>
      </c>
      <c r="AR266" s="24" t="s">
        <v>194</v>
      </c>
      <c r="AT266" s="24" t="s">
        <v>190</v>
      </c>
      <c r="AU266" s="24" t="s">
        <v>24</v>
      </c>
      <c r="AY266" s="24" t="s">
        <v>188</v>
      </c>
      <c r="BE266" s="192">
        <f>IF(N266="základní",J266,0)</f>
        <v>0</v>
      </c>
      <c r="BF266" s="192">
        <f>IF(N266="snížená",J266,0)</f>
        <v>0</v>
      </c>
      <c r="BG266" s="192">
        <f>IF(N266="zákl. přenesená",J266,0)</f>
        <v>0</v>
      </c>
      <c r="BH266" s="192">
        <f>IF(N266="sníž. přenesená",J266,0)</f>
        <v>0</v>
      </c>
      <c r="BI266" s="192">
        <f>IF(N266="nulová",J266,0)</f>
        <v>0</v>
      </c>
      <c r="BJ266" s="24" t="s">
        <v>25</v>
      </c>
      <c r="BK266" s="192">
        <f>ROUND(I266*H266,2)</f>
        <v>0</v>
      </c>
      <c r="BL266" s="24" t="s">
        <v>194</v>
      </c>
      <c r="BM266" s="24" t="s">
        <v>1490</v>
      </c>
    </row>
    <row r="267" spans="2:65" s="1" customFormat="1" ht="27" x14ac:dyDescent="0.3">
      <c r="B267" s="41"/>
      <c r="D267" s="193" t="s">
        <v>196</v>
      </c>
      <c r="F267" s="194" t="s">
        <v>1174</v>
      </c>
      <c r="I267" s="195"/>
      <c r="L267" s="41"/>
      <c r="M267" s="196"/>
      <c r="N267" s="42"/>
      <c r="O267" s="42"/>
      <c r="P267" s="42"/>
      <c r="Q267" s="42"/>
      <c r="R267" s="42"/>
      <c r="S267" s="42"/>
      <c r="T267" s="70"/>
      <c r="AT267" s="24" t="s">
        <v>196</v>
      </c>
      <c r="AU267" s="24" t="s">
        <v>24</v>
      </c>
    </row>
    <row r="268" spans="2:65" s="1" customFormat="1" ht="16.5" customHeight="1" x14ac:dyDescent="0.3">
      <c r="B268" s="180"/>
      <c r="C268" s="213" t="s">
        <v>424</v>
      </c>
      <c r="D268" s="213" t="s">
        <v>292</v>
      </c>
      <c r="E268" s="214" t="s">
        <v>1491</v>
      </c>
      <c r="F268" s="215" t="s">
        <v>1492</v>
      </c>
      <c r="G268" s="216" t="s">
        <v>405</v>
      </c>
      <c r="H268" s="217">
        <v>1</v>
      </c>
      <c r="I268" s="218"/>
      <c r="J268" s="219">
        <f>ROUND(I268*H268,2)</f>
        <v>0</v>
      </c>
      <c r="K268" s="215"/>
      <c r="L268" s="220"/>
      <c r="M268" s="221" t="s">
        <v>5</v>
      </c>
      <c r="N268" s="222" t="s">
        <v>51</v>
      </c>
      <c r="O268" s="42"/>
      <c r="P268" s="190">
        <f>O268*H268</f>
        <v>0</v>
      </c>
      <c r="Q268" s="190">
        <v>0</v>
      </c>
      <c r="R268" s="190">
        <f>Q268*H268</f>
        <v>0</v>
      </c>
      <c r="S268" s="190">
        <v>0</v>
      </c>
      <c r="T268" s="191">
        <f>S268*H268</f>
        <v>0</v>
      </c>
      <c r="AR268" s="24" t="s">
        <v>236</v>
      </c>
      <c r="AT268" s="24" t="s">
        <v>292</v>
      </c>
      <c r="AU268" s="24" t="s">
        <v>24</v>
      </c>
      <c r="AY268" s="24" t="s">
        <v>188</v>
      </c>
      <c r="BE268" s="192">
        <f>IF(N268="základní",J268,0)</f>
        <v>0</v>
      </c>
      <c r="BF268" s="192">
        <f>IF(N268="snížená",J268,0)</f>
        <v>0</v>
      </c>
      <c r="BG268" s="192">
        <f>IF(N268="zákl. přenesená",J268,0)</f>
        <v>0</v>
      </c>
      <c r="BH268" s="192">
        <f>IF(N268="sníž. přenesená",J268,0)</f>
        <v>0</v>
      </c>
      <c r="BI268" s="192">
        <f>IF(N268="nulová",J268,0)</f>
        <v>0</v>
      </c>
      <c r="BJ268" s="24" t="s">
        <v>25</v>
      </c>
      <c r="BK268" s="192">
        <f>ROUND(I268*H268,2)</f>
        <v>0</v>
      </c>
      <c r="BL268" s="24" t="s">
        <v>194</v>
      </c>
      <c r="BM268" s="24" t="s">
        <v>1493</v>
      </c>
    </row>
    <row r="269" spans="2:65" s="1" customFormat="1" ht="40.5" x14ac:dyDescent="0.3">
      <c r="B269" s="41"/>
      <c r="D269" s="193" t="s">
        <v>196</v>
      </c>
      <c r="F269" s="194" t="s">
        <v>1110</v>
      </c>
      <c r="I269" s="195"/>
      <c r="L269" s="41"/>
      <c r="M269" s="196"/>
      <c r="N269" s="42"/>
      <c r="O269" s="42"/>
      <c r="P269" s="42"/>
      <c r="Q269" s="42"/>
      <c r="R269" s="42"/>
      <c r="S269" s="42"/>
      <c r="T269" s="70"/>
      <c r="AT269" s="24" t="s">
        <v>196</v>
      </c>
      <c r="AU269" s="24" t="s">
        <v>24</v>
      </c>
    </row>
    <row r="270" spans="2:65" s="1" customFormat="1" ht="16.5" customHeight="1" x14ac:dyDescent="0.3">
      <c r="B270" s="180"/>
      <c r="C270" s="213" t="s">
        <v>428</v>
      </c>
      <c r="D270" s="213" t="s">
        <v>292</v>
      </c>
      <c r="E270" s="214" t="s">
        <v>1078</v>
      </c>
      <c r="F270" s="215" t="s">
        <v>1079</v>
      </c>
      <c r="G270" s="216" t="s">
        <v>405</v>
      </c>
      <c r="H270" s="217">
        <v>1</v>
      </c>
      <c r="I270" s="218"/>
      <c r="J270" s="219">
        <f>ROUND(I270*H270,2)</f>
        <v>0</v>
      </c>
      <c r="K270" s="215"/>
      <c r="L270" s="220"/>
      <c r="M270" s="221" t="s">
        <v>5</v>
      </c>
      <c r="N270" s="222" t="s">
        <v>51</v>
      </c>
      <c r="O270" s="42"/>
      <c r="P270" s="190">
        <f>O270*H270</f>
        <v>0</v>
      </c>
      <c r="Q270" s="190">
        <v>0</v>
      </c>
      <c r="R270" s="190">
        <f>Q270*H270</f>
        <v>0</v>
      </c>
      <c r="S270" s="190">
        <v>0</v>
      </c>
      <c r="T270" s="191">
        <f>S270*H270</f>
        <v>0</v>
      </c>
      <c r="AR270" s="24" t="s">
        <v>236</v>
      </c>
      <c r="AT270" s="24" t="s">
        <v>292</v>
      </c>
      <c r="AU270" s="24" t="s">
        <v>24</v>
      </c>
      <c r="AY270" s="24" t="s">
        <v>188</v>
      </c>
      <c r="BE270" s="192">
        <f>IF(N270="základní",J270,0)</f>
        <v>0</v>
      </c>
      <c r="BF270" s="192">
        <f>IF(N270="snížená",J270,0)</f>
        <v>0</v>
      </c>
      <c r="BG270" s="192">
        <f>IF(N270="zákl. přenesená",J270,0)</f>
        <v>0</v>
      </c>
      <c r="BH270" s="192">
        <f>IF(N270="sníž. přenesená",J270,0)</f>
        <v>0</v>
      </c>
      <c r="BI270" s="192">
        <f>IF(N270="nulová",J270,0)</f>
        <v>0</v>
      </c>
      <c r="BJ270" s="24" t="s">
        <v>25</v>
      </c>
      <c r="BK270" s="192">
        <f>ROUND(I270*H270,2)</f>
        <v>0</v>
      </c>
      <c r="BL270" s="24" t="s">
        <v>194</v>
      </c>
      <c r="BM270" s="24" t="s">
        <v>1494</v>
      </c>
    </row>
    <row r="271" spans="2:65" s="1" customFormat="1" ht="40.5" x14ac:dyDescent="0.3">
      <c r="B271" s="41"/>
      <c r="D271" s="193" t="s">
        <v>196</v>
      </c>
      <c r="F271" s="194" t="s">
        <v>1110</v>
      </c>
      <c r="I271" s="195"/>
      <c r="L271" s="41"/>
      <c r="M271" s="196"/>
      <c r="N271" s="42"/>
      <c r="O271" s="42"/>
      <c r="P271" s="42"/>
      <c r="Q271" s="42"/>
      <c r="R271" s="42"/>
      <c r="S271" s="42"/>
      <c r="T271" s="70"/>
      <c r="AT271" s="24" t="s">
        <v>196</v>
      </c>
      <c r="AU271" s="24" t="s">
        <v>24</v>
      </c>
    </row>
    <row r="272" spans="2:65" s="1" customFormat="1" ht="25.5" customHeight="1" x14ac:dyDescent="0.3">
      <c r="B272" s="180"/>
      <c r="C272" s="181" t="s">
        <v>432</v>
      </c>
      <c r="D272" s="181" t="s">
        <v>190</v>
      </c>
      <c r="E272" s="182" t="s">
        <v>441</v>
      </c>
      <c r="F272" s="183" t="s">
        <v>1084</v>
      </c>
      <c r="G272" s="184" t="s">
        <v>405</v>
      </c>
      <c r="H272" s="185">
        <v>2</v>
      </c>
      <c r="I272" s="186"/>
      <c r="J272" s="187">
        <f>ROUND(I272*H272,2)</f>
        <v>0</v>
      </c>
      <c r="K272" s="183"/>
      <c r="L272" s="41"/>
      <c r="M272" s="188" t="s">
        <v>5</v>
      </c>
      <c r="N272" s="189" t="s">
        <v>51</v>
      </c>
      <c r="O272" s="42"/>
      <c r="P272" s="190">
        <f>O272*H272</f>
        <v>0</v>
      </c>
      <c r="Q272" s="190">
        <v>7.0200000000000002E-3</v>
      </c>
      <c r="R272" s="190">
        <f>Q272*H272</f>
        <v>1.404E-2</v>
      </c>
      <c r="S272" s="190">
        <v>0</v>
      </c>
      <c r="T272" s="191">
        <f>S272*H272</f>
        <v>0</v>
      </c>
      <c r="AR272" s="24" t="s">
        <v>194</v>
      </c>
      <c r="AT272" s="24" t="s">
        <v>190</v>
      </c>
      <c r="AU272" s="24" t="s">
        <v>24</v>
      </c>
      <c r="AY272" s="24" t="s">
        <v>188</v>
      </c>
      <c r="BE272" s="192">
        <f>IF(N272="základní",J272,0)</f>
        <v>0</v>
      </c>
      <c r="BF272" s="192">
        <f>IF(N272="snížená",J272,0)</f>
        <v>0</v>
      </c>
      <c r="BG272" s="192">
        <f>IF(N272="zákl. přenesená",J272,0)</f>
        <v>0</v>
      </c>
      <c r="BH272" s="192">
        <f>IF(N272="sníž. přenesená",J272,0)</f>
        <v>0</v>
      </c>
      <c r="BI272" s="192">
        <f>IF(N272="nulová",J272,0)</f>
        <v>0</v>
      </c>
      <c r="BJ272" s="24" t="s">
        <v>25</v>
      </c>
      <c r="BK272" s="192">
        <f>ROUND(I272*H272,2)</f>
        <v>0</v>
      </c>
      <c r="BL272" s="24" t="s">
        <v>194</v>
      </c>
      <c r="BM272" s="24" t="s">
        <v>1495</v>
      </c>
    </row>
    <row r="273" spans="2:65" s="1" customFormat="1" ht="27" x14ac:dyDescent="0.3">
      <c r="B273" s="41"/>
      <c r="D273" s="193" t="s">
        <v>196</v>
      </c>
      <c r="F273" s="194" t="s">
        <v>1485</v>
      </c>
      <c r="I273" s="195"/>
      <c r="L273" s="41"/>
      <c r="M273" s="196"/>
      <c r="N273" s="42"/>
      <c r="O273" s="42"/>
      <c r="P273" s="42"/>
      <c r="Q273" s="42"/>
      <c r="R273" s="42"/>
      <c r="S273" s="42"/>
      <c r="T273" s="70"/>
      <c r="AT273" s="24" t="s">
        <v>196</v>
      </c>
      <c r="AU273" s="24" t="s">
        <v>24</v>
      </c>
    </row>
    <row r="274" spans="2:65" s="1" customFormat="1" ht="16.5" customHeight="1" x14ac:dyDescent="0.3">
      <c r="B274" s="180"/>
      <c r="C274" s="213" t="s">
        <v>436</v>
      </c>
      <c r="D274" s="213" t="s">
        <v>292</v>
      </c>
      <c r="E274" s="214" t="s">
        <v>946</v>
      </c>
      <c r="F274" s="215" t="s">
        <v>947</v>
      </c>
      <c r="G274" s="216" t="s">
        <v>405</v>
      </c>
      <c r="H274" s="217">
        <v>1</v>
      </c>
      <c r="I274" s="218"/>
      <c r="J274" s="219">
        <f>ROUND(I274*H274,2)</f>
        <v>0</v>
      </c>
      <c r="K274" s="215"/>
      <c r="L274" s="220"/>
      <c r="M274" s="221" t="s">
        <v>5</v>
      </c>
      <c r="N274" s="222" t="s">
        <v>51</v>
      </c>
      <c r="O274" s="42"/>
      <c r="P274" s="190">
        <f>O274*H274</f>
        <v>0</v>
      </c>
      <c r="Q274" s="190">
        <v>0.08</v>
      </c>
      <c r="R274" s="190">
        <f>Q274*H274</f>
        <v>0.08</v>
      </c>
      <c r="S274" s="190">
        <v>0</v>
      </c>
      <c r="T274" s="191">
        <f>S274*H274</f>
        <v>0</v>
      </c>
      <c r="AR274" s="24" t="s">
        <v>236</v>
      </c>
      <c r="AT274" s="24" t="s">
        <v>292</v>
      </c>
      <c r="AU274" s="24" t="s">
        <v>24</v>
      </c>
      <c r="AY274" s="24" t="s">
        <v>188</v>
      </c>
      <c r="BE274" s="192">
        <f>IF(N274="základní",J274,0)</f>
        <v>0</v>
      </c>
      <c r="BF274" s="192">
        <f>IF(N274="snížená",J274,0)</f>
        <v>0</v>
      </c>
      <c r="BG274" s="192">
        <f>IF(N274="zákl. přenesená",J274,0)</f>
        <v>0</v>
      </c>
      <c r="BH274" s="192">
        <f>IF(N274="sníž. přenesená",J274,0)</f>
        <v>0</v>
      </c>
      <c r="BI274" s="192">
        <f>IF(N274="nulová",J274,0)</f>
        <v>0</v>
      </c>
      <c r="BJ274" s="24" t="s">
        <v>25</v>
      </c>
      <c r="BK274" s="192">
        <f>ROUND(I274*H274,2)</f>
        <v>0</v>
      </c>
      <c r="BL274" s="24" t="s">
        <v>194</v>
      </c>
      <c r="BM274" s="24" t="s">
        <v>1496</v>
      </c>
    </row>
    <row r="275" spans="2:65" s="1" customFormat="1" ht="27" x14ac:dyDescent="0.3">
      <c r="B275" s="41"/>
      <c r="D275" s="193" t="s">
        <v>196</v>
      </c>
      <c r="F275" s="194" t="s">
        <v>1485</v>
      </c>
      <c r="I275" s="195"/>
      <c r="L275" s="41"/>
      <c r="M275" s="196"/>
      <c r="N275" s="42"/>
      <c r="O275" s="42"/>
      <c r="P275" s="42"/>
      <c r="Q275" s="42"/>
      <c r="R275" s="42"/>
      <c r="S275" s="42"/>
      <c r="T275" s="70"/>
      <c r="AT275" s="24" t="s">
        <v>196</v>
      </c>
      <c r="AU275" s="24" t="s">
        <v>24</v>
      </c>
    </row>
    <row r="276" spans="2:65" s="1" customFormat="1" ht="16.5" customHeight="1" x14ac:dyDescent="0.3">
      <c r="B276" s="180"/>
      <c r="C276" s="213" t="s">
        <v>440</v>
      </c>
      <c r="D276" s="213" t="s">
        <v>292</v>
      </c>
      <c r="E276" s="214" t="s">
        <v>1439</v>
      </c>
      <c r="F276" s="215" t="s">
        <v>1440</v>
      </c>
      <c r="G276" s="216" t="s">
        <v>405</v>
      </c>
      <c r="H276" s="217">
        <v>1</v>
      </c>
      <c r="I276" s="218"/>
      <c r="J276" s="219">
        <f>ROUND(I276*H276,2)</f>
        <v>0</v>
      </c>
      <c r="K276" s="215"/>
      <c r="L276" s="220"/>
      <c r="M276" s="221" t="s">
        <v>5</v>
      </c>
      <c r="N276" s="222" t="s">
        <v>51</v>
      </c>
      <c r="O276" s="42"/>
      <c r="P276" s="190">
        <f>O276*H276</f>
        <v>0</v>
      </c>
      <c r="Q276" s="190">
        <v>0.08</v>
      </c>
      <c r="R276" s="190">
        <f>Q276*H276</f>
        <v>0.08</v>
      </c>
      <c r="S276" s="190">
        <v>0</v>
      </c>
      <c r="T276" s="191">
        <f>S276*H276</f>
        <v>0</v>
      </c>
      <c r="AR276" s="24" t="s">
        <v>236</v>
      </c>
      <c r="AT276" s="24" t="s">
        <v>292</v>
      </c>
      <c r="AU276" s="24" t="s">
        <v>24</v>
      </c>
      <c r="AY276" s="24" t="s">
        <v>188</v>
      </c>
      <c r="BE276" s="192">
        <f>IF(N276="základní",J276,0)</f>
        <v>0</v>
      </c>
      <c r="BF276" s="192">
        <f>IF(N276="snížená",J276,0)</f>
        <v>0</v>
      </c>
      <c r="BG276" s="192">
        <f>IF(N276="zákl. přenesená",J276,0)</f>
        <v>0</v>
      </c>
      <c r="BH276" s="192">
        <f>IF(N276="sníž. přenesená",J276,0)</f>
        <v>0</v>
      </c>
      <c r="BI276" s="192">
        <f>IF(N276="nulová",J276,0)</f>
        <v>0</v>
      </c>
      <c r="BJ276" s="24" t="s">
        <v>25</v>
      </c>
      <c r="BK276" s="192">
        <f>ROUND(I276*H276,2)</f>
        <v>0</v>
      </c>
      <c r="BL276" s="24" t="s">
        <v>194</v>
      </c>
      <c r="BM276" s="24" t="s">
        <v>1497</v>
      </c>
    </row>
    <row r="277" spans="2:65" s="1" customFormat="1" ht="27" x14ac:dyDescent="0.3">
      <c r="B277" s="41"/>
      <c r="D277" s="193" t="s">
        <v>196</v>
      </c>
      <c r="F277" s="194" t="s">
        <v>1174</v>
      </c>
      <c r="I277" s="195"/>
      <c r="L277" s="41"/>
      <c r="M277" s="196"/>
      <c r="N277" s="42"/>
      <c r="O277" s="42"/>
      <c r="P277" s="42"/>
      <c r="Q277" s="42"/>
      <c r="R277" s="42"/>
      <c r="S277" s="42"/>
      <c r="T277" s="70"/>
      <c r="AT277" s="24" t="s">
        <v>196</v>
      </c>
      <c r="AU277" s="24" t="s">
        <v>24</v>
      </c>
    </row>
    <row r="278" spans="2:65" s="11" customFormat="1" ht="29.85" customHeight="1" x14ac:dyDescent="0.3">
      <c r="B278" s="167"/>
      <c r="D278" s="168" t="s">
        <v>79</v>
      </c>
      <c r="E278" s="178" t="s">
        <v>241</v>
      </c>
      <c r="F278" s="178" t="s">
        <v>462</v>
      </c>
      <c r="I278" s="170"/>
      <c r="J278" s="179">
        <f>BK278</f>
        <v>0</v>
      </c>
      <c r="L278" s="167"/>
      <c r="M278" s="172"/>
      <c r="N278" s="173"/>
      <c r="O278" s="173"/>
      <c r="P278" s="174">
        <f>P279+SUM(P280:P290)</f>
        <v>0</v>
      </c>
      <c r="Q278" s="173"/>
      <c r="R278" s="174">
        <f>R279+SUM(R280:R290)</f>
        <v>0</v>
      </c>
      <c r="S278" s="173"/>
      <c r="T278" s="175">
        <f>T279+SUM(T280:T290)</f>
        <v>0</v>
      </c>
      <c r="AR278" s="168" t="s">
        <v>25</v>
      </c>
      <c r="AT278" s="176" t="s">
        <v>79</v>
      </c>
      <c r="AU278" s="176" t="s">
        <v>25</v>
      </c>
      <c r="AY278" s="168" t="s">
        <v>188</v>
      </c>
      <c r="BK278" s="177">
        <f>BK279+SUM(BK280:BK290)</f>
        <v>0</v>
      </c>
    </row>
    <row r="279" spans="2:65" s="1" customFormat="1" ht="16.5" customHeight="1" x14ac:dyDescent="0.3">
      <c r="B279" s="180"/>
      <c r="C279" s="181" t="s">
        <v>445</v>
      </c>
      <c r="D279" s="181" t="s">
        <v>190</v>
      </c>
      <c r="E279" s="182" t="s">
        <v>1102</v>
      </c>
      <c r="F279" s="183" t="s">
        <v>1103</v>
      </c>
      <c r="G279" s="184" t="s">
        <v>372</v>
      </c>
      <c r="H279" s="185">
        <v>2.2000000000000002</v>
      </c>
      <c r="I279" s="186"/>
      <c r="J279" s="187">
        <f>ROUND(I279*H279,2)</f>
        <v>0</v>
      </c>
      <c r="K279" s="183"/>
      <c r="L279" s="41"/>
      <c r="M279" s="188" t="s">
        <v>5</v>
      </c>
      <c r="N279" s="189" t="s">
        <v>51</v>
      </c>
      <c r="O279" s="42"/>
      <c r="P279" s="190">
        <f>O279*H279</f>
        <v>0</v>
      </c>
      <c r="Q279" s="190">
        <v>0</v>
      </c>
      <c r="R279" s="190">
        <f>Q279*H279</f>
        <v>0</v>
      </c>
      <c r="S279" s="190">
        <v>0</v>
      </c>
      <c r="T279" s="191">
        <f>S279*H279</f>
        <v>0</v>
      </c>
      <c r="AR279" s="24" t="s">
        <v>194</v>
      </c>
      <c r="AT279" s="24" t="s">
        <v>190</v>
      </c>
      <c r="AU279" s="24" t="s">
        <v>24</v>
      </c>
      <c r="AY279" s="24" t="s">
        <v>188</v>
      </c>
      <c r="BE279" s="192">
        <f>IF(N279="základní",J279,0)</f>
        <v>0</v>
      </c>
      <c r="BF279" s="192">
        <f>IF(N279="snížená",J279,0)</f>
        <v>0</v>
      </c>
      <c r="BG279" s="192">
        <f>IF(N279="zákl. přenesená",J279,0)</f>
        <v>0</v>
      </c>
      <c r="BH279" s="192">
        <f>IF(N279="sníž. přenesená",J279,0)</f>
        <v>0</v>
      </c>
      <c r="BI279" s="192">
        <f>IF(N279="nulová",J279,0)</f>
        <v>0</v>
      </c>
      <c r="BJ279" s="24" t="s">
        <v>25</v>
      </c>
      <c r="BK279" s="192">
        <f>ROUND(I279*H279,2)</f>
        <v>0</v>
      </c>
      <c r="BL279" s="24" t="s">
        <v>194</v>
      </c>
      <c r="BM279" s="24" t="s">
        <v>1104</v>
      </c>
    </row>
    <row r="280" spans="2:65" s="1" customFormat="1" ht="27" x14ac:dyDescent="0.3">
      <c r="B280" s="41"/>
      <c r="D280" s="193" t="s">
        <v>196</v>
      </c>
      <c r="F280" s="194" t="s">
        <v>1174</v>
      </c>
      <c r="I280" s="195"/>
      <c r="L280" s="41"/>
      <c r="M280" s="196"/>
      <c r="N280" s="42"/>
      <c r="O280" s="42"/>
      <c r="P280" s="42"/>
      <c r="Q280" s="42"/>
      <c r="R280" s="42"/>
      <c r="S280" s="42"/>
      <c r="T280" s="70"/>
      <c r="AT280" s="24" t="s">
        <v>196</v>
      </c>
      <c r="AU280" s="24" t="s">
        <v>24</v>
      </c>
    </row>
    <row r="281" spans="2:65" s="12" customFormat="1" x14ac:dyDescent="0.3">
      <c r="B281" s="197"/>
      <c r="D281" s="193" t="s">
        <v>198</v>
      </c>
      <c r="E281" s="198" t="s">
        <v>5</v>
      </c>
      <c r="F281" s="199" t="s">
        <v>1449</v>
      </c>
      <c r="H281" s="200">
        <v>1</v>
      </c>
      <c r="I281" s="201"/>
      <c r="L281" s="197"/>
      <c r="M281" s="202"/>
      <c r="N281" s="203"/>
      <c r="O281" s="203"/>
      <c r="P281" s="203"/>
      <c r="Q281" s="203"/>
      <c r="R281" s="203"/>
      <c r="S281" s="203"/>
      <c r="T281" s="204"/>
      <c r="AT281" s="198" t="s">
        <v>198</v>
      </c>
      <c r="AU281" s="198" t="s">
        <v>24</v>
      </c>
      <c r="AV281" s="12" t="s">
        <v>24</v>
      </c>
      <c r="AW281" s="12" t="s">
        <v>44</v>
      </c>
      <c r="AX281" s="12" t="s">
        <v>80</v>
      </c>
      <c r="AY281" s="198" t="s">
        <v>188</v>
      </c>
    </row>
    <row r="282" spans="2:65" s="12" customFormat="1" x14ac:dyDescent="0.3">
      <c r="B282" s="197"/>
      <c r="D282" s="193" t="s">
        <v>198</v>
      </c>
      <c r="E282" s="198" t="s">
        <v>5</v>
      </c>
      <c r="F282" s="199" t="s">
        <v>1450</v>
      </c>
      <c r="H282" s="200">
        <v>1</v>
      </c>
      <c r="I282" s="201"/>
      <c r="L282" s="197"/>
      <c r="M282" s="202"/>
      <c r="N282" s="203"/>
      <c r="O282" s="203"/>
      <c r="P282" s="203"/>
      <c r="Q282" s="203"/>
      <c r="R282" s="203"/>
      <c r="S282" s="203"/>
      <c r="T282" s="204"/>
      <c r="AT282" s="198" t="s">
        <v>198</v>
      </c>
      <c r="AU282" s="198" t="s">
        <v>24</v>
      </c>
      <c r="AV282" s="12" t="s">
        <v>24</v>
      </c>
      <c r="AW282" s="12" t="s">
        <v>44</v>
      </c>
      <c r="AX282" s="12" t="s">
        <v>80</v>
      </c>
      <c r="AY282" s="198" t="s">
        <v>188</v>
      </c>
    </row>
    <row r="283" spans="2:65" s="13" customFormat="1" x14ac:dyDescent="0.3">
      <c r="B283" s="205"/>
      <c r="D283" s="193" t="s">
        <v>198</v>
      </c>
      <c r="E283" s="206" t="s">
        <v>5</v>
      </c>
      <c r="F283" s="207" t="s">
        <v>200</v>
      </c>
      <c r="H283" s="208">
        <v>2</v>
      </c>
      <c r="I283" s="209"/>
      <c r="L283" s="205"/>
      <c r="M283" s="210"/>
      <c r="N283" s="211"/>
      <c r="O283" s="211"/>
      <c r="P283" s="211"/>
      <c r="Q283" s="211"/>
      <c r="R283" s="211"/>
      <c r="S283" s="211"/>
      <c r="T283" s="212"/>
      <c r="AT283" s="206" t="s">
        <v>198</v>
      </c>
      <c r="AU283" s="206" t="s">
        <v>24</v>
      </c>
      <c r="AV283" s="13" t="s">
        <v>194</v>
      </c>
      <c r="AW283" s="13" t="s">
        <v>44</v>
      </c>
      <c r="AX283" s="13" t="s">
        <v>25</v>
      </c>
      <c r="AY283" s="206" t="s">
        <v>188</v>
      </c>
    </row>
    <row r="284" spans="2:65" s="12" customFormat="1" x14ac:dyDescent="0.3">
      <c r="B284" s="197"/>
      <c r="D284" s="193" t="s">
        <v>198</v>
      </c>
      <c r="F284" s="199" t="s">
        <v>1451</v>
      </c>
      <c r="H284" s="200">
        <v>2.2000000000000002</v>
      </c>
      <c r="I284" s="201"/>
      <c r="L284" s="197"/>
      <c r="M284" s="202"/>
      <c r="N284" s="203"/>
      <c r="O284" s="203"/>
      <c r="P284" s="203"/>
      <c r="Q284" s="203"/>
      <c r="R284" s="203"/>
      <c r="S284" s="203"/>
      <c r="T284" s="204"/>
      <c r="AT284" s="198" t="s">
        <v>198</v>
      </c>
      <c r="AU284" s="198" t="s">
        <v>24</v>
      </c>
      <c r="AV284" s="12" t="s">
        <v>24</v>
      </c>
      <c r="AW284" s="12" t="s">
        <v>6</v>
      </c>
      <c r="AX284" s="12" t="s">
        <v>25</v>
      </c>
      <c r="AY284" s="198" t="s">
        <v>188</v>
      </c>
    </row>
    <row r="285" spans="2:65" s="1" customFormat="1" ht="16.5" customHeight="1" x14ac:dyDescent="0.3">
      <c r="B285" s="180"/>
      <c r="C285" s="181" t="s">
        <v>449</v>
      </c>
      <c r="D285" s="181" t="s">
        <v>190</v>
      </c>
      <c r="E285" s="182" t="s">
        <v>483</v>
      </c>
      <c r="F285" s="183" t="s">
        <v>484</v>
      </c>
      <c r="G285" s="184" t="s">
        <v>372</v>
      </c>
      <c r="H285" s="185">
        <v>8.43</v>
      </c>
      <c r="I285" s="186"/>
      <c r="J285" s="187">
        <f>ROUND(I285*H285,2)</f>
        <v>0</v>
      </c>
      <c r="K285" s="183"/>
      <c r="L285" s="41"/>
      <c r="M285" s="188" t="s">
        <v>5</v>
      </c>
      <c r="N285" s="189" t="s">
        <v>51</v>
      </c>
      <c r="O285" s="42"/>
      <c r="P285" s="190">
        <f>O285*H285</f>
        <v>0</v>
      </c>
      <c r="Q285" s="190">
        <v>0</v>
      </c>
      <c r="R285" s="190">
        <f>Q285*H285</f>
        <v>0</v>
      </c>
      <c r="S285" s="190">
        <v>0</v>
      </c>
      <c r="T285" s="191">
        <f>S285*H285</f>
        <v>0</v>
      </c>
      <c r="AR285" s="24" t="s">
        <v>194</v>
      </c>
      <c r="AT285" s="24" t="s">
        <v>190</v>
      </c>
      <c r="AU285" s="24" t="s">
        <v>24</v>
      </c>
      <c r="AY285" s="24" t="s">
        <v>188</v>
      </c>
      <c r="BE285" s="192">
        <f>IF(N285="základní",J285,0)</f>
        <v>0</v>
      </c>
      <c r="BF285" s="192">
        <f>IF(N285="snížená",J285,0)</f>
        <v>0</v>
      </c>
      <c r="BG285" s="192">
        <f>IF(N285="zákl. přenesená",J285,0)</f>
        <v>0</v>
      </c>
      <c r="BH285" s="192">
        <f>IF(N285="sníž. přenesená",J285,0)</f>
        <v>0</v>
      </c>
      <c r="BI285" s="192">
        <f>IF(N285="nulová",J285,0)</f>
        <v>0</v>
      </c>
      <c r="BJ285" s="24" t="s">
        <v>25</v>
      </c>
      <c r="BK285" s="192">
        <f>ROUND(I285*H285,2)</f>
        <v>0</v>
      </c>
      <c r="BL285" s="24" t="s">
        <v>194</v>
      </c>
      <c r="BM285" s="24" t="s">
        <v>485</v>
      </c>
    </row>
    <row r="286" spans="2:65" s="1" customFormat="1" ht="27" x14ac:dyDescent="0.3">
      <c r="B286" s="41"/>
      <c r="D286" s="193" t="s">
        <v>196</v>
      </c>
      <c r="F286" s="194" t="s">
        <v>1174</v>
      </c>
      <c r="I286" s="195"/>
      <c r="L286" s="41"/>
      <c r="M286" s="196"/>
      <c r="N286" s="42"/>
      <c r="O286" s="42"/>
      <c r="P286" s="42"/>
      <c r="Q286" s="42"/>
      <c r="R286" s="42"/>
      <c r="S286" s="42"/>
      <c r="T286" s="70"/>
      <c r="AT286" s="24" t="s">
        <v>196</v>
      </c>
      <c r="AU286" s="24" t="s">
        <v>24</v>
      </c>
    </row>
    <row r="287" spans="2:65" s="12" customFormat="1" x14ac:dyDescent="0.3">
      <c r="B287" s="197"/>
      <c r="D287" s="193" t="s">
        <v>198</v>
      </c>
      <c r="E287" s="198" t="s">
        <v>5</v>
      </c>
      <c r="F287" s="199" t="s">
        <v>1481</v>
      </c>
      <c r="H287" s="200">
        <v>5.1150000000000002</v>
      </c>
      <c r="I287" s="201"/>
      <c r="L287" s="197"/>
      <c r="M287" s="202"/>
      <c r="N287" s="203"/>
      <c r="O287" s="203"/>
      <c r="P287" s="203"/>
      <c r="Q287" s="203"/>
      <c r="R287" s="203"/>
      <c r="S287" s="203"/>
      <c r="T287" s="204"/>
      <c r="AT287" s="198" t="s">
        <v>198</v>
      </c>
      <c r="AU287" s="198" t="s">
        <v>24</v>
      </c>
      <c r="AV287" s="12" t="s">
        <v>24</v>
      </c>
      <c r="AW287" s="12" t="s">
        <v>44</v>
      </c>
      <c r="AX287" s="12" t="s">
        <v>80</v>
      </c>
      <c r="AY287" s="198" t="s">
        <v>188</v>
      </c>
    </row>
    <row r="288" spans="2:65" s="12" customFormat="1" x14ac:dyDescent="0.3">
      <c r="B288" s="197"/>
      <c r="D288" s="193" t="s">
        <v>198</v>
      </c>
      <c r="E288" s="198" t="s">
        <v>5</v>
      </c>
      <c r="F288" s="199" t="s">
        <v>1482</v>
      </c>
      <c r="H288" s="200">
        <v>3.3149999999999999</v>
      </c>
      <c r="I288" s="201"/>
      <c r="L288" s="197"/>
      <c r="M288" s="202"/>
      <c r="N288" s="203"/>
      <c r="O288" s="203"/>
      <c r="P288" s="203"/>
      <c r="Q288" s="203"/>
      <c r="R288" s="203"/>
      <c r="S288" s="203"/>
      <c r="T288" s="204"/>
      <c r="AT288" s="198" t="s">
        <v>198</v>
      </c>
      <c r="AU288" s="198" t="s">
        <v>24</v>
      </c>
      <c r="AV288" s="12" t="s">
        <v>24</v>
      </c>
      <c r="AW288" s="12" t="s">
        <v>44</v>
      </c>
      <c r="AX288" s="12" t="s">
        <v>80</v>
      </c>
      <c r="AY288" s="198" t="s">
        <v>188</v>
      </c>
    </row>
    <row r="289" spans="2:65" s="13" customFormat="1" x14ac:dyDescent="0.3">
      <c r="B289" s="205"/>
      <c r="D289" s="193" t="s">
        <v>198</v>
      </c>
      <c r="E289" s="206" t="s">
        <v>5</v>
      </c>
      <c r="F289" s="207" t="s">
        <v>200</v>
      </c>
      <c r="H289" s="208">
        <v>8.43</v>
      </c>
      <c r="I289" s="209"/>
      <c r="L289" s="205"/>
      <c r="M289" s="210"/>
      <c r="N289" s="211"/>
      <c r="O289" s="211"/>
      <c r="P289" s="211"/>
      <c r="Q289" s="211"/>
      <c r="R289" s="211"/>
      <c r="S289" s="211"/>
      <c r="T289" s="212"/>
      <c r="AT289" s="206" t="s">
        <v>198</v>
      </c>
      <c r="AU289" s="206" t="s">
        <v>24</v>
      </c>
      <c r="AV289" s="13" t="s">
        <v>194</v>
      </c>
      <c r="AW289" s="13" t="s">
        <v>44</v>
      </c>
      <c r="AX289" s="13" t="s">
        <v>25</v>
      </c>
      <c r="AY289" s="206" t="s">
        <v>188</v>
      </c>
    </row>
    <row r="290" spans="2:65" s="11" customFormat="1" ht="22.35" customHeight="1" x14ac:dyDescent="0.3">
      <c r="B290" s="167"/>
      <c r="D290" s="168" t="s">
        <v>79</v>
      </c>
      <c r="E290" s="178" t="s">
        <v>487</v>
      </c>
      <c r="F290" s="178" t="s">
        <v>488</v>
      </c>
      <c r="I290" s="170"/>
      <c r="J290" s="179">
        <f>BK290</f>
        <v>0</v>
      </c>
      <c r="L290" s="167"/>
      <c r="M290" s="172"/>
      <c r="N290" s="173"/>
      <c r="O290" s="173"/>
      <c r="P290" s="174">
        <f>SUM(P291:P303)</f>
        <v>0</v>
      </c>
      <c r="Q290" s="173"/>
      <c r="R290" s="174">
        <f>SUM(R291:R303)</f>
        <v>0</v>
      </c>
      <c r="S290" s="173"/>
      <c r="T290" s="175">
        <f>SUM(T291:T303)</f>
        <v>0</v>
      </c>
      <c r="AR290" s="168" t="s">
        <v>25</v>
      </c>
      <c r="AT290" s="176" t="s">
        <v>79</v>
      </c>
      <c r="AU290" s="176" t="s">
        <v>24</v>
      </c>
      <c r="AY290" s="168" t="s">
        <v>188</v>
      </c>
      <c r="BK290" s="177">
        <f>SUM(BK291:BK303)</f>
        <v>0</v>
      </c>
    </row>
    <row r="291" spans="2:65" s="1" customFormat="1" ht="16.5" customHeight="1" x14ac:dyDescent="0.3">
      <c r="B291" s="180"/>
      <c r="C291" s="181" t="s">
        <v>454</v>
      </c>
      <c r="D291" s="181" t="s">
        <v>190</v>
      </c>
      <c r="E291" s="182" t="s">
        <v>490</v>
      </c>
      <c r="F291" s="183" t="s">
        <v>491</v>
      </c>
      <c r="G291" s="184" t="s">
        <v>283</v>
      </c>
      <c r="H291" s="185">
        <v>2.694</v>
      </c>
      <c r="I291" s="186"/>
      <c r="J291" s="187">
        <f>ROUND(I291*H291,2)</f>
        <v>0</v>
      </c>
      <c r="K291" s="183"/>
      <c r="L291" s="41"/>
      <c r="M291" s="188" t="s">
        <v>5</v>
      </c>
      <c r="N291" s="189" t="s">
        <v>51</v>
      </c>
      <c r="O291" s="42"/>
      <c r="P291" s="190">
        <f>O291*H291</f>
        <v>0</v>
      </c>
      <c r="Q291" s="190">
        <v>0</v>
      </c>
      <c r="R291" s="190">
        <f>Q291*H291</f>
        <v>0</v>
      </c>
      <c r="S291" s="190">
        <v>0</v>
      </c>
      <c r="T291" s="191">
        <f>S291*H291</f>
        <v>0</v>
      </c>
      <c r="AR291" s="24" t="s">
        <v>194</v>
      </c>
      <c r="AT291" s="24" t="s">
        <v>190</v>
      </c>
      <c r="AU291" s="24" t="s">
        <v>204</v>
      </c>
      <c r="AY291" s="24" t="s">
        <v>188</v>
      </c>
      <c r="BE291" s="192">
        <f>IF(N291="základní",J291,0)</f>
        <v>0</v>
      </c>
      <c r="BF291" s="192">
        <f>IF(N291="snížená",J291,0)</f>
        <v>0</v>
      </c>
      <c r="BG291" s="192">
        <f>IF(N291="zákl. přenesená",J291,0)</f>
        <v>0</v>
      </c>
      <c r="BH291" s="192">
        <f>IF(N291="sníž. přenesená",J291,0)</f>
        <v>0</v>
      </c>
      <c r="BI291" s="192">
        <f>IF(N291="nulová",J291,0)</f>
        <v>0</v>
      </c>
      <c r="BJ291" s="24" t="s">
        <v>25</v>
      </c>
      <c r="BK291" s="192">
        <f>ROUND(I291*H291,2)</f>
        <v>0</v>
      </c>
      <c r="BL291" s="24" t="s">
        <v>194</v>
      </c>
      <c r="BM291" s="24" t="s">
        <v>492</v>
      </c>
    </row>
    <row r="292" spans="2:65" s="1" customFormat="1" ht="27" x14ac:dyDescent="0.3">
      <c r="B292" s="41"/>
      <c r="D292" s="193" t="s">
        <v>196</v>
      </c>
      <c r="F292" s="194" t="s">
        <v>1174</v>
      </c>
      <c r="I292" s="195"/>
      <c r="L292" s="41"/>
      <c r="M292" s="196"/>
      <c r="N292" s="42"/>
      <c r="O292" s="42"/>
      <c r="P292" s="42"/>
      <c r="Q292" s="42"/>
      <c r="R292" s="42"/>
      <c r="S292" s="42"/>
      <c r="T292" s="70"/>
      <c r="AT292" s="24" t="s">
        <v>196</v>
      </c>
      <c r="AU292" s="24" t="s">
        <v>204</v>
      </c>
    </row>
    <row r="293" spans="2:65" s="1" customFormat="1" ht="16.5" customHeight="1" x14ac:dyDescent="0.3">
      <c r="B293" s="180"/>
      <c r="C293" s="181" t="s">
        <v>458</v>
      </c>
      <c r="D293" s="181" t="s">
        <v>190</v>
      </c>
      <c r="E293" s="182" t="s">
        <v>494</v>
      </c>
      <c r="F293" s="183" t="s">
        <v>495</v>
      </c>
      <c r="G293" s="184" t="s">
        <v>283</v>
      </c>
      <c r="H293" s="185">
        <v>24.245999999999999</v>
      </c>
      <c r="I293" s="186"/>
      <c r="J293" s="187">
        <f>ROUND(I293*H293,2)</f>
        <v>0</v>
      </c>
      <c r="K293" s="183"/>
      <c r="L293" s="41"/>
      <c r="M293" s="188" t="s">
        <v>5</v>
      </c>
      <c r="N293" s="189" t="s">
        <v>51</v>
      </c>
      <c r="O293" s="42"/>
      <c r="P293" s="190">
        <f>O293*H293</f>
        <v>0</v>
      </c>
      <c r="Q293" s="190">
        <v>0</v>
      </c>
      <c r="R293" s="190">
        <f>Q293*H293</f>
        <v>0</v>
      </c>
      <c r="S293" s="190">
        <v>0</v>
      </c>
      <c r="T293" s="191">
        <f>S293*H293</f>
        <v>0</v>
      </c>
      <c r="AR293" s="24" t="s">
        <v>194</v>
      </c>
      <c r="AT293" s="24" t="s">
        <v>190</v>
      </c>
      <c r="AU293" s="24" t="s">
        <v>204</v>
      </c>
      <c r="AY293" s="24" t="s">
        <v>188</v>
      </c>
      <c r="BE293" s="192">
        <f>IF(N293="základní",J293,0)</f>
        <v>0</v>
      </c>
      <c r="BF293" s="192">
        <f>IF(N293="snížená",J293,0)</f>
        <v>0</v>
      </c>
      <c r="BG293" s="192">
        <f>IF(N293="zákl. přenesená",J293,0)</f>
        <v>0</v>
      </c>
      <c r="BH293" s="192">
        <f>IF(N293="sníž. přenesená",J293,0)</f>
        <v>0</v>
      </c>
      <c r="BI293" s="192">
        <f>IF(N293="nulová",J293,0)</f>
        <v>0</v>
      </c>
      <c r="BJ293" s="24" t="s">
        <v>25</v>
      </c>
      <c r="BK293" s="192">
        <f>ROUND(I293*H293,2)</f>
        <v>0</v>
      </c>
      <c r="BL293" s="24" t="s">
        <v>194</v>
      </c>
      <c r="BM293" s="24" t="s">
        <v>496</v>
      </c>
    </row>
    <row r="294" spans="2:65" s="1" customFormat="1" ht="27" x14ac:dyDescent="0.3">
      <c r="B294" s="41"/>
      <c r="D294" s="193" t="s">
        <v>196</v>
      </c>
      <c r="F294" s="194" t="s">
        <v>1174</v>
      </c>
      <c r="I294" s="195"/>
      <c r="L294" s="41"/>
      <c r="M294" s="196"/>
      <c r="N294" s="42"/>
      <c r="O294" s="42"/>
      <c r="P294" s="42"/>
      <c r="Q294" s="42"/>
      <c r="R294" s="42"/>
      <c r="S294" s="42"/>
      <c r="T294" s="70"/>
      <c r="AT294" s="24" t="s">
        <v>196</v>
      </c>
      <c r="AU294" s="24" t="s">
        <v>204</v>
      </c>
    </row>
    <row r="295" spans="2:65" s="12" customFormat="1" x14ac:dyDescent="0.3">
      <c r="B295" s="197"/>
      <c r="D295" s="193" t="s">
        <v>198</v>
      </c>
      <c r="F295" s="199" t="s">
        <v>1498</v>
      </c>
      <c r="H295" s="200">
        <v>24.245999999999999</v>
      </c>
      <c r="I295" s="201"/>
      <c r="L295" s="197"/>
      <c r="M295" s="202"/>
      <c r="N295" s="203"/>
      <c r="O295" s="203"/>
      <c r="P295" s="203"/>
      <c r="Q295" s="203"/>
      <c r="R295" s="203"/>
      <c r="S295" s="203"/>
      <c r="T295" s="204"/>
      <c r="AT295" s="198" t="s">
        <v>198</v>
      </c>
      <c r="AU295" s="198" t="s">
        <v>204</v>
      </c>
      <c r="AV295" s="12" t="s">
        <v>24</v>
      </c>
      <c r="AW295" s="12" t="s">
        <v>6</v>
      </c>
      <c r="AX295" s="12" t="s">
        <v>25</v>
      </c>
      <c r="AY295" s="198" t="s">
        <v>188</v>
      </c>
    </row>
    <row r="296" spans="2:65" s="1" customFormat="1" ht="16.5" customHeight="1" x14ac:dyDescent="0.3">
      <c r="B296" s="180"/>
      <c r="C296" s="181" t="s">
        <v>463</v>
      </c>
      <c r="D296" s="181" t="s">
        <v>190</v>
      </c>
      <c r="E296" s="182" t="s">
        <v>499</v>
      </c>
      <c r="F296" s="183" t="s">
        <v>500</v>
      </c>
      <c r="G296" s="184" t="s">
        <v>283</v>
      </c>
      <c r="H296" s="185">
        <v>2.694</v>
      </c>
      <c r="I296" s="186"/>
      <c r="J296" s="187">
        <f>ROUND(I296*H296,2)</f>
        <v>0</v>
      </c>
      <c r="K296" s="183"/>
      <c r="L296" s="41"/>
      <c r="M296" s="188" t="s">
        <v>5</v>
      </c>
      <c r="N296" s="189" t="s">
        <v>51</v>
      </c>
      <c r="O296" s="42"/>
      <c r="P296" s="190">
        <f>O296*H296</f>
        <v>0</v>
      </c>
      <c r="Q296" s="190">
        <v>0</v>
      </c>
      <c r="R296" s="190">
        <f>Q296*H296</f>
        <v>0</v>
      </c>
      <c r="S296" s="190">
        <v>0</v>
      </c>
      <c r="T296" s="191">
        <f>S296*H296</f>
        <v>0</v>
      </c>
      <c r="AR296" s="24" t="s">
        <v>194</v>
      </c>
      <c r="AT296" s="24" t="s">
        <v>190</v>
      </c>
      <c r="AU296" s="24" t="s">
        <v>204</v>
      </c>
      <c r="AY296" s="24" t="s">
        <v>188</v>
      </c>
      <c r="BE296" s="192">
        <f>IF(N296="základní",J296,0)</f>
        <v>0</v>
      </c>
      <c r="BF296" s="192">
        <f>IF(N296="snížená",J296,0)</f>
        <v>0</v>
      </c>
      <c r="BG296" s="192">
        <f>IF(N296="zákl. přenesená",J296,0)</f>
        <v>0</v>
      </c>
      <c r="BH296" s="192">
        <f>IF(N296="sníž. přenesená",J296,0)</f>
        <v>0</v>
      </c>
      <c r="BI296" s="192">
        <f>IF(N296="nulová",J296,0)</f>
        <v>0</v>
      </c>
      <c r="BJ296" s="24" t="s">
        <v>25</v>
      </c>
      <c r="BK296" s="192">
        <f>ROUND(I296*H296,2)</f>
        <v>0</v>
      </c>
      <c r="BL296" s="24" t="s">
        <v>194</v>
      </c>
      <c r="BM296" s="24" t="s">
        <v>501</v>
      </c>
    </row>
    <row r="297" spans="2:65" s="1" customFormat="1" ht="27" x14ac:dyDescent="0.3">
      <c r="B297" s="41"/>
      <c r="D297" s="193" t="s">
        <v>196</v>
      </c>
      <c r="F297" s="194" t="s">
        <v>1174</v>
      </c>
      <c r="I297" s="195"/>
      <c r="L297" s="41"/>
      <c r="M297" s="196"/>
      <c r="N297" s="42"/>
      <c r="O297" s="42"/>
      <c r="P297" s="42"/>
      <c r="Q297" s="42"/>
      <c r="R297" s="42"/>
      <c r="S297" s="42"/>
      <c r="T297" s="70"/>
      <c r="AT297" s="24" t="s">
        <v>196</v>
      </c>
      <c r="AU297" s="24" t="s">
        <v>204</v>
      </c>
    </row>
    <row r="298" spans="2:65" s="1" customFormat="1" ht="16.5" customHeight="1" x14ac:dyDescent="0.3">
      <c r="B298" s="180"/>
      <c r="C298" s="181" t="s">
        <v>468</v>
      </c>
      <c r="D298" s="181" t="s">
        <v>190</v>
      </c>
      <c r="E298" s="182" t="s">
        <v>503</v>
      </c>
      <c r="F298" s="183" t="s">
        <v>504</v>
      </c>
      <c r="G298" s="184" t="s">
        <v>283</v>
      </c>
      <c r="H298" s="185">
        <v>0.40100000000000002</v>
      </c>
      <c r="I298" s="186"/>
      <c r="J298" s="187">
        <f>ROUND(I298*H298,2)</f>
        <v>0</v>
      </c>
      <c r="K298" s="183"/>
      <c r="L298" s="41"/>
      <c r="M298" s="188" t="s">
        <v>5</v>
      </c>
      <c r="N298" s="189" t="s">
        <v>51</v>
      </c>
      <c r="O298" s="42"/>
      <c r="P298" s="190">
        <f>O298*H298</f>
        <v>0</v>
      </c>
      <c r="Q298" s="190">
        <v>0</v>
      </c>
      <c r="R298" s="190">
        <f>Q298*H298</f>
        <v>0</v>
      </c>
      <c r="S298" s="190">
        <v>0</v>
      </c>
      <c r="T298" s="191">
        <f>S298*H298</f>
        <v>0</v>
      </c>
      <c r="AR298" s="24" t="s">
        <v>194</v>
      </c>
      <c r="AT298" s="24" t="s">
        <v>190</v>
      </c>
      <c r="AU298" s="24" t="s">
        <v>204</v>
      </c>
      <c r="AY298" s="24" t="s">
        <v>188</v>
      </c>
      <c r="BE298" s="192">
        <f>IF(N298="základní",J298,0)</f>
        <v>0</v>
      </c>
      <c r="BF298" s="192">
        <f>IF(N298="snížená",J298,0)</f>
        <v>0</v>
      </c>
      <c r="BG298" s="192">
        <f>IF(N298="zákl. přenesená",J298,0)</f>
        <v>0</v>
      </c>
      <c r="BH298" s="192">
        <f>IF(N298="sníž. přenesená",J298,0)</f>
        <v>0</v>
      </c>
      <c r="BI298" s="192">
        <f>IF(N298="nulová",J298,0)</f>
        <v>0</v>
      </c>
      <c r="BJ298" s="24" t="s">
        <v>25</v>
      </c>
      <c r="BK298" s="192">
        <f>ROUND(I298*H298,2)</f>
        <v>0</v>
      </c>
      <c r="BL298" s="24" t="s">
        <v>194</v>
      </c>
      <c r="BM298" s="24" t="s">
        <v>505</v>
      </c>
    </row>
    <row r="299" spans="2:65" s="1" customFormat="1" ht="27" x14ac:dyDescent="0.3">
      <c r="B299" s="41"/>
      <c r="D299" s="193" t="s">
        <v>196</v>
      </c>
      <c r="F299" s="194" t="s">
        <v>1174</v>
      </c>
      <c r="I299" s="195"/>
      <c r="L299" s="41"/>
      <c r="M299" s="196"/>
      <c r="N299" s="42"/>
      <c r="O299" s="42"/>
      <c r="P299" s="42"/>
      <c r="Q299" s="42"/>
      <c r="R299" s="42"/>
      <c r="S299" s="42"/>
      <c r="T299" s="70"/>
      <c r="AT299" s="24" t="s">
        <v>196</v>
      </c>
      <c r="AU299" s="24" t="s">
        <v>204</v>
      </c>
    </row>
    <row r="300" spans="2:65" s="1" customFormat="1" ht="16.5" customHeight="1" x14ac:dyDescent="0.3">
      <c r="B300" s="180"/>
      <c r="C300" s="181" t="s">
        <v>473</v>
      </c>
      <c r="D300" s="181" t="s">
        <v>190</v>
      </c>
      <c r="E300" s="182" t="s">
        <v>508</v>
      </c>
      <c r="F300" s="183" t="s">
        <v>509</v>
      </c>
      <c r="G300" s="184" t="s">
        <v>283</v>
      </c>
      <c r="H300" s="185">
        <v>1.468</v>
      </c>
      <c r="I300" s="186"/>
      <c r="J300" s="187">
        <f>ROUND(I300*H300,2)</f>
        <v>0</v>
      </c>
      <c r="K300" s="183"/>
      <c r="L300" s="41"/>
      <c r="M300" s="188" t="s">
        <v>5</v>
      </c>
      <c r="N300" s="189" t="s">
        <v>51</v>
      </c>
      <c r="O300" s="42"/>
      <c r="P300" s="190">
        <f>O300*H300</f>
        <v>0</v>
      </c>
      <c r="Q300" s="190">
        <v>0</v>
      </c>
      <c r="R300" s="190">
        <f>Q300*H300</f>
        <v>0</v>
      </c>
      <c r="S300" s="190">
        <v>0</v>
      </c>
      <c r="T300" s="191">
        <f>S300*H300</f>
        <v>0</v>
      </c>
      <c r="AR300" s="24" t="s">
        <v>194</v>
      </c>
      <c r="AT300" s="24" t="s">
        <v>190</v>
      </c>
      <c r="AU300" s="24" t="s">
        <v>204</v>
      </c>
      <c r="AY300" s="24" t="s">
        <v>188</v>
      </c>
      <c r="BE300" s="192">
        <f>IF(N300="základní",J300,0)</f>
        <v>0</v>
      </c>
      <c r="BF300" s="192">
        <f>IF(N300="snížená",J300,0)</f>
        <v>0</v>
      </c>
      <c r="BG300" s="192">
        <f>IF(N300="zákl. přenesená",J300,0)</f>
        <v>0</v>
      </c>
      <c r="BH300" s="192">
        <f>IF(N300="sníž. přenesená",J300,0)</f>
        <v>0</v>
      </c>
      <c r="BI300" s="192">
        <f>IF(N300="nulová",J300,0)</f>
        <v>0</v>
      </c>
      <c r="BJ300" s="24" t="s">
        <v>25</v>
      </c>
      <c r="BK300" s="192">
        <f>ROUND(I300*H300,2)</f>
        <v>0</v>
      </c>
      <c r="BL300" s="24" t="s">
        <v>194</v>
      </c>
      <c r="BM300" s="24" t="s">
        <v>510</v>
      </c>
    </row>
    <row r="301" spans="2:65" s="1" customFormat="1" ht="27" x14ac:dyDescent="0.3">
      <c r="B301" s="41"/>
      <c r="D301" s="193" t="s">
        <v>196</v>
      </c>
      <c r="F301" s="194" t="s">
        <v>1174</v>
      </c>
      <c r="I301" s="195"/>
      <c r="L301" s="41"/>
      <c r="M301" s="196"/>
      <c r="N301" s="42"/>
      <c r="O301" s="42"/>
      <c r="P301" s="42"/>
      <c r="Q301" s="42"/>
      <c r="R301" s="42"/>
      <c r="S301" s="42"/>
      <c r="T301" s="70"/>
      <c r="AT301" s="24" t="s">
        <v>196</v>
      </c>
      <c r="AU301" s="24" t="s">
        <v>204</v>
      </c>
    </row>
    <row r="302" spans="2:65" s="1" customFormat="1" ht="16.5" customHeight="1" x14ac:dyDescent="0.3">
      <c r="B302" s="180"/>
      <c r="C302" s="181" t="s">
        <v>477</v>
      </c>
      <c r="D302" s="181" t="s">
        <v>190</v>
      </c>
      <c r="E302" s="182" t="s">
        <v>513</v>
      </c>
      <c r="F302" s="183" t="s">
        <v>514</v>
      </c>
      <c r="G302" s="184" t="s">
        <v>283</v>
      </c>
      <c r="H302" s="185">
        <v>20.079999999999998</v>
      </c>
      <c r="I302" s="186"/>
      <c r="J302" s="187">
        <f>ROUND(I302*H302,2)</f>
        <v>0</v>
      </c>
      <c r="K302" s="183"/>
      <c r="L302" s="41"/>
      <c r="M302" s="188" t="s">
        <v>5</v>
      </c>
      <c r="N302" s="189" t="s">
        <v>51</v>
      </c>
      <c r="O302" s="42"/>
      <c r="P302" s="190">
        <f>O302*H302</f>
        <v>0</v>
      </c>
      <c r="Q302" s="190">
        <v>0</v>
      </c>
      <c r="R302" s="190">
        <f>Q302*H302</f>
        <v>0</v>
      </c>
      <c r="S302" s="190">
        <v>0</v>
      </c>
      <c r="T302" s="191">
        <f>S302*H302</f>
        <v>0</v>
      </c>
      <c r="AR302" s="24" t="s">
        <v>194</v>
      </c>
      <c r="AT302" s="24" t="s">
        <v>190</v>
      </c>
      <c r="AU302" s="24" t="s">
        <v>204</v>
      </c>
      <c r="AY302" s="24" t="s">
        <v>188</v>
      </c>
      <c r="BE302" s="192">
        <f>IF(N302="základní",J302,0)</f>
        <v>0</v>
      </c>
      <c r="BF302" s="192">
        <f>IF(N302="snížená",J302,0)</f>
        <v>0</v>
      </c>
      <c r="BG302" s="192">
        <f>IF(N302="zákl. přenesená",J302,0)</f>
        <v>0</v>
      </c>
      <c r="BH302" s="192">
        <f>IF(N302="sníž. přenesená",J302,0)</f>
        <v>0</v>
      </c>
      <c r="BI302" s="192">
        <f>IF(N302="nulová",J302,0)</f>
        <v>0</v>
      </c>
      <c r="BJ302" s="24" t="s">
        <v>25</v>
      </c>
      <c r="BK302" s="192">
        <f>ROUND(I302*H302,2)</f>
        <v>0</v>
      </c>
      <c r="BL302" s="24" t="s">
        <v>194</v>
      </c>
      <c r="BM302" s="24" t="s">
        <v>515</v>
      </c>
    </row>
    <row r="303" spans="2:65" s="1" customFormat="1" ht="27" x14ac:dyDescent="0.3">
      <c r="B303" s="41"/>
      <c r="D303" s="193" t="s">
        <v>196</v>
      </c>
      <c r="F303" s="194" t="s">
        <v>1174</v>
      </c>
      <c r="I303" s="195"/>
      <c r="L303" s="41"/>
      <c r="M303" s="196"/>
      <c r="N303" s="42"/>
      <c r="O303" s="42"/>
      <c r="P303" s="42"/>
      <c r="Q303" s="42"/>
      <c r="R303" s="42"/>
      <c r="S303" s="42"/>
      <c r="T303" s="70"/>
      <c r="AT303" s="24" t="s">
        <v>196</v>
      </c>
      <c r="AU303" s="24" t="s">
        <v>204</v>
      </c>
    </row>
    <row r="304" spans="2:65" s="11" customFormat="1" ht="37.35" customHeight="1" x14ac:dyDescent="0.35">
      <c r="B304" s="167"/>
      <c r="D304" s="168" t="s">
        <v>79</v>
      </c>
      <c r="E304" s="169" t="s">
        <v>292</v>
      </c>
      <c r="F304" s="169" t="s">
        <v>516</v>
      </c>
      <c r="I304" s="170"/>
      <c r="J304" s="171">
        <f>BK304</f>
        <v>0</v>
      </c>
      <c r="L304" s="167"/>
      <c r="M304" s="172"/>
      <c r="N304" s="173"/>
      <c r="O304" s="173"/>
      <c r="P304" s="174">
        <f>P305</f>
        <v>0</v>
      </c>
      <c r="Q304" s="173"/>
      <c r="R304" s="174">
        <f>R305</f>
        <v>0</v>
      </c>
      <c r="S304" s="173"/>
      <c r="T304" s="175">
        <f>T305</f>
        <v>0</v>
      </c>
      <c r="AR304" s="168" t="s">
        <v>204</v>
      </c>
      <c r="AT304" s="176" t="s">
        <v>79</v>
      </c>
      <c r="AU304" s="176" t="s">
        <v>80</v>
      </c>
      <c r="AY304" s="168" t="s">
        <v>188</v>
      </c>
      <c r="BK304" s="177">
        <f>BK305</f>
        <v>0</v>
      </c>
    </row>
    <row r="305" spans="2:65" s="11" customFormat="1" ht="19.899999999999999" customHeight="1" x14ac:dyDescent="0.3">
      <c r="B305" s="167"/>
      <c r="D305" s="168" t="s">
        <v>79</v>
      </c>
      <c r="E305" s="178" t="s">
        <v>517</v>
      </c>
      <c r="F305" s="178" t="s">
        <v>518</v>
      </c>
      <c r="I305" s="170"/>
      <c r="J305" s="179">
        <f>BK305</f>
        <v>0</v>
      </c>
      <c r="L305" s="167"/>
      <c r="M305" s="172"/>
      <c r="N305" s="173"/>
      <c r="O305" s="173"/>
      <c r="P305" s="174">
        <f>SUM(P306:P307)</f>
        <v>0</v>
      </c>
      <c r="Q305" s="173"/>
      <c r="R305" s="174">
        <f>SUM(R306:R307)</f>
        <v>0</v>
      </c>
      <c r="S305" s="173"/>
      <c r="T305" s="175">
        <f>SUM(T306:T307)</f>
        <v>0</v>
      </c>
      <c r="AR305" s="168" t="s">
        <v>204</v>
      </c>
      <c r="AT305" s="176" t="s">
        <v>79</v>
      </c>
      <c r="AU305" s="176" t="s">
        <v>25</v>
      </c>
      <c r="AY305" s="168" t="s">
        <v>188</v>
      </c>
      <c r="BK305" s="177">
        <f>SUM(BK306:BK307)</f>
        <v>0</v>
      </c>
    </row>
    <row r="306" spans="2:65" s="1" customFormat="1" ht="16.5" customHeight="1" x14ac:dyDescent="0.3">
      <c r="B306" s="180"/>
      <c r="C306" s="181" t="s">
        <v>482</v>
      </c>
      <c r="D306" s="181" t="s">
        <v>190</v>
      </c>
      <c r="E306" s="182" t="s">
        <v>872</v>
      </c>
      <c r="F306" s="183" t="s">
        <v>950</v>
      </c>
      <c r="G306" s="184" t="s">
        <v>372</v>
      </c>
      <c r="H306" s="185">
        <v>10.3</v>
      </c>
      <c r="I306" s="186"/>
      <c r="J306" s="187">
        <f>ROUND(I306*H306,2)</f>
        <v>0</v>
      </c>
      <c r="K306" s="183"/>
      <c r="L306" s="41"/>
      <c r="M306" s="188" t="s">
        <v>5</v>
      </c>
      <c r="N306" s="189" t="s">
        <v>51</v>
      </c>
      <c r="O306" s="42"/>
      <c r="P306" s="190">
        <f>O306*H306</f>
        <v>0</v>
      </c>
      <c r="Q306" s="190">
        <v>0</v>
      </c>
      <c r="R306" s="190">
        <f>Q306*H306</f>
        <v>0</v>
      </c>
      <c r="S306" s="190">
        <v>0</v>
      </c>
      <c r="T306" s="191">
        <f>S306*H306</f>
        <v>0</v>
      </c>
      <c r="AR306" s="24" t="s">
        <v>512</v>
      </c>
      <c r="AT306" s="24" t="s">
        <v>190</v>
      </c>
      <c r="AU306" s="24" t="s">
        <v>24</v>
      </c>
      <c r="AY306" s="24" t="s">
        <v>188</v>
      </c>
      <c r="BE306" s="192">
        <f>IF(N306="základní",J306,0)</f>
        <v>0</v>
      </c>
      <c r="BF306" s="192">
        <f>IF(N306="snížená",J306,0)</f>
        <v>0</v>
      </c>
      <c r="BG306" s="192">
        <f>IF(N306="zákl. přenesená",J306,0)</f>
        <v>0</v>
      </c>
      <c r="BH306" s="192">
        <f>IF(N306="sníž. přenesená",J306,0)</f>
        <v>0</v>
      </c>
      <c r="BI306" s="192">
        <f>IF(N306="nulová",J306,0)</f>
        <v>0</v>
      </c>
      <c r="BJ306" s="24" t="s">
        <v>25</v>
      </c>
      <c r="BK306" s="192">
        <f>ROUND(I306*H306,2)</f>
        <v>0</v>
      </c>
      <c r="BL306" s="24" t="s">
        <v>512</v>
      </c>
      <c r="BM306" s="24" t="s">
        <v>874</v>
      </c>
    </row>
    <row r="307" spans="2:65" s="1" customFormat="1" ht="27" x14ac:dyDescent="0.3">
      <c r="B307" s="41"/>
      <c r="D307" s="193" t="s">
        <v>196</v>
      </c>
      <c r="F307" s="194" t="s">
        <v>1174</v>
      </c>
      <c r="I307" s="195"/>
      <c r="L307" s="41"/>
      <c r="M307" s="226"/>
      <c r="N307" s="227"/>
      <c r="O307" s="227"/>
      <c r="P307" s="227"/>
      <c r="Q307" s="227"/>
      <c r="R307" s="227"/>
      <c r="S307" s="227"/>
      <c r="T307" s="228"/>
      <c r="AT307" s="24" t="s">
        <v>196</v>
      </c>
      <c r="AU307" s="24" t="s">
        <v>24</v>
      </c>
    </row>
    <row r="308" spans="2:65" s="1" customFormat="1" ht="6.95" customHeight="1" x14ac:dyDescent="0.3">
      <c r="B308" s="56"/>
      <c r="C308" s="57"/>
      <c r="D308" s="57"/>
      <c r="E308" s="57"/>
      <c r="F308" s="57"/>
      <c r="G308" s="57"/>
      <c r="H308" s="57"/>
      <c r="I308" s="134"/>
      <c r="J308" s="57"/>
      <c r="K308" s="57"/>
      <c r="L308" s="41"/>
    </row>
  </sheetData>
  <autoFilter ref="C90:K307"/>
  <mergeCells count="13">
    <mergeCell ref="E83:H83"/>
    <mergeCell ref="G1:H1"/>
    <mergeCell ref="L2:V2"/>
    <mergeCell ref="E49:H49"/>
    <mergeCell ref="E51:H51"/>
    <mergeCell ref="J55:J56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66"/>
  <sheetViews>
    <sheetView showGridLines="0" workbookViewId="0">
      <pane ySplit="1" topLeftCell="A2" activePane="bottomLeft" state="frozen"/>
      <selection pane="bottomLeft" activeCell="AD369" sqref="AD369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6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21"/>
      <c r="B1" s="107"/>
      <c r="C1" s="107"/>
      <c r="D1" s="108" t="s">
        <v>1</v>
      </c>
      <c r="E1" s="107"/>
      <c r="F1" s="109" t="s">
        <v>147</v>
      </c>
      <c r="G1" s="362" t="s">
        <v>148</v>
      </c>
      <c r="H1" s="362"/>
      <c r="I1" s="110"/>
      <c r="J1" s="109" t="s">
        <v>149</v>
      </c>
      <c r="K1" s="108" t="s">
        <v>150</v>
      </c>
      <c r="L1" s="109" t="s">
        <v>151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 x14ac:dyDescent="0.3">
      <c r="L2" s="357" t="s">
        <v>8</v>
      </c>
      <c r="M2" s="358"/>
      <c r="N2" s="358"/>
      <c r="O2" s="358"/>
      <c r="P2" s="358"/>
      <c r="Q2" s="358"/>
      <c r="R2" s="358"/>
      <c r="S2" s="358"/>
      <c r="T2" s="358"/>
      <c r="U2" s="358"/>
      <c r="V2" s="358"/>
      <c r="AT2" s="24" t="s">
        <v>128</v>
      </c>
    </row>
    <row r="3" spans="1:70" ht="6.95" customHeight="1" x14ac:dyDescent="0.3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24</v>
      </c>
    </row>
    <row r="4" spans="1:70" ht="36.950000000000003" customHeight="1" x14ac:dyDescent="0.3">
      <c r="B4" s="28"/>
      <c r="C4" s="29"/>
      <c r="D4" s="30" t="s">
        <v>152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1:70" ht="6.95" customHeight="1" x14ac:dyDescent="0.3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1:70" ht="15" x14ac:dyDescent="0.3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1:70" ht="16.5" customHeight="1" x14ac:dyDescent="0.3">
      <c r="B7" s="28"/>
      <c r="C7" s="29"/>
      <c r="D7" s="29"/>
      <c r="E7" s="363" t="str">
        <f>'Rekapitulace stavby'!K6</f>
        <v>Rekonstrukce kanalizace ul. Matušinského, Tomicova, Třanovského</v>
      </c>
      <c r="F7" s="369"/>
      <c r="G7" s="369"/>
      <c r="H7" s="369"/>
      <c r="I7" s="112"/>
      <c r="J7" s="29"/>
      <c r="K7" s="31"/>
    </row>
    <row r="8" spans="1:70" ht="15" x14ac:dyDescent="0.3">
      <c r="B8" s="28"/>
      <c r="C8" s="29"/>
      <c r="D8" s="37" t="s">
        <v>153</v>
      </c>
      <c r="E8" s="29"/>
      <c r="F8" s="29"/>
      <c r="G8" s="29"/>
      <c r="H8" s="29"/>
      <c r="I8" s="112"/>
      <c r="J8" s="29"/>
      <c r="K8" s="31"/>
    </row>
    <row r="9" spans="1:70" s="1" customFormat="1" ht="16.5" customHeight="1" x14ac:dyDescent="0.3">
      <c r="B9" s="41"/>
      <c r="C9" s="42"/>
      <c r="D9" s="42"/>
      <c r="E9" s="363" t="s">
        <v>646</v>
      </c>
      <c r="F9" s="364"/>
      <c r="G9" s="364"/>
      <c r="H9" s="364"/>
      <c r="I9" s="113"/>
      <c r="J9" s="42"/>
      <c r="K9" s="45"/>
    </row>
    <row r="10" spans="1:70" s="1" customFormat="1" ht="15" x14ac:dyDescent="0.3">
      <c r="B10" s="41"/>
      <c r="C10" s="42"/>
      <c r="D10" s="37" t="s">
        <v>155</v>
      </c>
      <c r="E10" s="42"/>
      <c r="F10" s="42"/>
      <c r="G10" s="42"/>
      <c r="H10" s="42"/>
      <c r="I10" s="113"/>
      <c r="J10" s="42"/>
      <c r="K10" s="45"/>
    </row>
    <row r="11" spans="1:70" s="1" customFormat="1" ht="36.950000000000003" customHeight="1" x14ac:dyDescent="0.3">
      <c r="B11" s="41"/>
      <c r="C11" s="42"/>
      <c r="D11" s="42"/>
      <c r="E11" s="365" t="s">
        <v>1499</v>
      </c>
      <c r="F11" s="364"/>
      <c r="G11" s="364"/>
      <c r="H11" s="364"/>
      <c r="I11" s="113"/>
      <c r="J11" s="42"/>
      <c r="K11" s="45"/>
    </row>
    <row r="12" spans="1:70" s="1" customFormat="1" x14ac:dyDescent="0.3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1:70" s="1" customFormat="1" ht="14.45" customHeight="1" x14ac:dyDescent="0.3">
      <c r="B13" s="41"/>
      <c r="C13" s="42"/>
      <c r="D13" s="37" t="s">
        <v>22</v>
      </c>
      <c r="E13" s="42"/>
      <c r="F13" s="35" t="s">
        <v>5</v>
      </c>
      <c r="G13" s="42"/>
      <c r="H13" s="42"/>
      <c r="I13" s="114" t="s">
        <v>23</v>
      </c>
      <c r="J13" s="35" t="s">
        <v>24</v>
      </c>
      <c r="K13" s="45"/>
    </row>
    <row r="14" spans="1:70" s="1" customFormat="1" ht="14.45" customHeight="1" x14ac:dyDescent="0.3">
      <c r="B14" s="41"/>
      <c r="C14" s="42"/>
      <c r="D14" s="37" t="s">
        <v>26</v>
      </c>
      <c r="E14" s="42"/>
      <c r="F14" s="35" t="s">
        <v>27</v>
      </c>
      <c r="G14" s="42"/>
      <c r="H14" s="42"/>
      <c r="I14" s="114" t="s">
        <v>28</v>
      </c>
      <c r="J14" s="115" t="str">
        <f>'Rekapitulace stavby'!AN8</f>
        <v>23.11.2012</v>
      </c>
      <c r="K14" s="45"/>
    </row>
    <row r="15" spans="1:70" s="1" customFormat="1" ht="10.9" customHeight="1" x14ac:dyDescent="0.3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1:70" s="1" customFormat="1" ht="14.45" customHeight="1" x14ac:dyDescent="0.3">
      <c r="B16" s="41"/>
      <c r="C16" s="42"/>
      <c r="D16" s="37" t="s">
        <v>32</v>
      </c>
      <c r="E16" s="42"/>
      <c r="F16" s="42"/>
      <c r="G16" s="42"/>
      <c r="H16" s="42"/>
      <c r="I16" s="114" t="s">
        <v>33</v>
      </c>
      <c r="J16" s="35" t="s">
        <v>34</v>
      </c>
      <c r="K16" s="45"/>
    </row>
    <row r="17" spans="2:11" s="1" customFormat="1" ht="18" customHeight="1" x14ac:dyDescent="0.3">
      <c r="B17" s="41"/>
      <c r="C17" s="42"/>
      <c r="D17" s="42"/>
      <c r="E17" s="35" t="s">
        <v>35</v>
      </c>
      <c r="F17" s="42"/>
      <c r="G17" s="42"/>
      <c r="H17" s="42"/>
      <c r="I17" s="114" t="s">
        <v>36</v>
      </c>
      <c r="J17" s="35" t="s">
        <v>37</v>
      </c>
      <c r="K17" s="45"/>
    </row>
    <row r="18" spans="2:11" s="1" customFormat="1" ht="6.95" customHeight="1" x14ac:dyDescent="0.3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 x14ac:dyDescent="0.3">
      <c r="B19" s="41"/>
      <c r="C19" s="42"/>
      <c r="D19" s="37" t="s">
        <v>38</v>
      </c>
      <c r="E19" s="42"/>
      <c r="F19" s="42"/>
      <c r="G19" s="42"/>
      <c r="H19" s="42"/>
      <c r="I19" s="114" t="s">
        <v>33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 x14ac:dyDescent="0.3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36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 x14ac:dyDescent="0.3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 x14ac:dyDescent="0.3">
      <c r="B22" s="41"/>
      <c r="C22" s="42"/>
      <c r="D22" s="37" t="s">
        <v>40</v>
      </c>
      <c r="E22" s="42"/>
      <c r="F22" s="42"/>
      <c r="G22" s="42"/>
      <c r="H22" s="42"/>
      <c r="I22" s="114" t="s">
        <v>33</v>
      </c>
      <c r="J22" s="35" t="s">
        <v>41</v>
      </c>
      <c r="K22" s="45"/>
    </row>
    <row r="23" spans="2:11" s="1" customFormat="1" ht="18" customHeight="1" x14ac:dyDescent="0.3">
      <c r="B23" s="41"/>
      <c r="C23" s="42"/>
      <c r="D23" s="42"/>
      <c r="E23" s="35" t="s">
        <v>42</v>
      </c>
      <c r="F23" s="42"/>
      <c r="G23" s="42"/>
      <c r="H23" s="42"/>
      <c r="I23" s="114" t="s">
        <v>36</v>
      </c>
      <c r="J23" s="35" t="s">
        <v>43</v>
      </c>
      <c r="K23" s="45"/>
    </row>
    <row r="24" spans="2:11" s="1" customFormat="1" ht="6.95" customHeight="1" x14ac:dyDescent="0.3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 x14ac:dyDescent="0.3">
      <c r="B25" s="41"/>
      <c r="C25" s="42"/>
      <c r="D25" s="37" t="s">
        <v>45</v>
      </c>
      <c r="E25" s="42"/>
      <c r="F25" s="42"/>
      <c r="G25" s="42"/>
      <c r="H25" s="42"/>
      <c r="I25" s="113"/>
      <c r="J25" s="42"/>
      <c r="K25" s="45"/>
    </row>
    <row r="26" spans="2:11" s="7" customFormat="1" ht="16.5" customHeight="1" x14ac:dyDescent="0.3">
      <c r="B26" s="116"/>
      <c r="C26" s="117"/>
      <c r="D26" s="117"/>
      <c r="E26" s="327" t="s">
        <v>5</v>
      </c>
      <c r="F26" s="327"/>
      <c r="G26" s="327"/>
      <c r="H26" s="327"/>
      <c r="I26" s="118"/>
      <c r="J26" s="117"/>
      <c r="K26" s="119"/>
    </row>
    <row r="27" spans="2:11" s="1" customFormat="1" ht="6.95" customHeight="1" x14ac:dyDescent="0.3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 x14ac:dyDescent="0.3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 x14ac:dyDescent="0.3">
      <c r="B29" s="41"/>
      <c r="C29" s="42"/>
      <c r="D29" s="122" t="s">
        <v>46</v>
      </c>
      <c r="E29" s="42"/>
      <c r="F29" s="42"/>
      <c r="G29" s="42"/>
      <c r="H29" s="42"/>
      <c r="I29" s="113"/>
      <c r="J29" s="123">
        <f>ROUNDUP(J91,2)</f>
        <v>0</v>
      </c>
      <c r="K29" s="45"/>
    </row>
    <row r="30" spans="2:11" s="1" customFormat="1" ht="6.95" customHeight="1" x14ac:dyDescent="0.3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 x14ac:dyDescent="0.3">
      <c r="B31" s="41"/>
      <c r="C31" s="42"/>
      <c r="D31" s="42"/>
      <c r="E31" s="42"/>
      <c r="F31" s="46" t="s">
        <v>48</v>
      </c>
      <c r="G31" s="42"/>
      <c r="H31" s="42"/>
      <c r="I31" s="124" t="s">
        <v>47</v>
      </c>
      <c r="J31" s="46" t="s">
        <v>49</v>
      </c>
      <c r="K31" s="45"/>
    </row>
    <row r="32" spans="2:11" s="1" customFormat="1" ht="14.45" customHeight="1" x14ac:dyDescent="0.3">
      <c r="B32" s="41"/>
      <c r="C32" s="42"/>
      <c r="D32" s="49" t="s">
        <v>50</v>
      </c>
      <c r="E32" s="49" t="s">
        <v>51</v>
      </c>
      <c r="F32" s="125">
        <f>ROUNDUP(SUM(BE91:BE365), 2)</f>
        <v>0</v>
      </c>
      <c r="G32" s="42"/>
      <c r="H32" s="42"/>
      <c r="I32" s="126">
        <v>0.21</v>
      </c>
      <c r="J32" s="125">
        <f>ROUNDUP(ROUNDUP((SUM(BE91:BE365)), 2)*I32, 1)</f>
        <v>0</v>
      </c>
      <c r="K32" s="45"/>
    </row>
    <row r="33" spans="2:11" s="1" customFormat="1" ht="14.45" customHeight="1" x14ac:dyDescent="0.3">
      <c r="B33" s="41"/>
      <c r="C33" s="42"/>
      <c r="D33" s="42"/>
      <c r="E33" s="49" t="s">
        <v>52</v>
      </c>
      <c r="F33" s="125">
        <f>ROUNDUP(SUM(BF91:BF365), 2)</f>
        <v>0</v>
      </c>
      <c r="G33" s="42"/>
      <c r="H33" s="42"/>
      <c r="I33" s="126">
        <v>0.15</v>
      </c>
      <c r="J33" s="125">
        <f>ROUNDUP(ROUNDUP((SUM(BF91:BF365)), 2)*I33, 1)</f>
        <v>0</v>
      </c>
      <c r="K33" s="45"/>
    </row>
    <row r="34" spans="2:11" s="1" customFormat="1" ht="14.45" hidden="1" customHeight="1" x14ac:dyDescent="0.3">
      <c r="B34" s="41"/>
      <c r="C34" s="42"/>
      <c r="D34" s="42"/>
      <c r="E34" s="49" t="s">
        <v>53</v>
      </c>
      <c r="F34" s="125">
        <f>ROUNDUP(SUM(BG91:BG365), 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hidden="1" customHeight="1" x14ac:dyDescent="0.3">
      <c r="B35" s="41"/>
      <c r="C35" s="42"/>
      <c r="D35" s="42"/>
      <c r="E35" s="49" t="s">
        <v>54</v>
      </c>
      <c r="F35" s="125">
        <f>ROUNDUP(SUM(BH91:BH365), 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hidden="1" customHeight="1" x14ac:dyDescent="0.3">
      <c r="B36" s="41"/>
      <c r="C36" s="42"/>
      <c r="D36" s="42"/>
      <c r="E36" s="49" t="s">
        <v>55</v>
      </c>
      <c r="F36" s="125">
        <f>ROUNDUP(SUM(BI91:BI365), 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 x14ac:dyDescent="0.3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 x14ac:dyDescent="0.3">
      <c r="B38" s="41"/>
      <c r="C38" s="127"/>
      <c r="D38" s="128" t="s">
        <v>56</v>
      </c>
      <c r="E38" s="71"/>
      <c r="F38" s="71"/>
      <c r="G38" s="129" t="s">
        <v>57</v>
      </c>
      <c r="H38" s="130" t="s">
        <v>58</v>
      </c>
      <c r="I38" s="131"/>
      <c r="J38" s="132">
        <f>SUM(J29:J36)</f>
        <v>0</v>
      </c>
      <c r="K38" s="133"/>
    </row>
    <row r="39" spans="2:11" s="1" customFormat="1" ht="14.45" customHeight="1" x14ac:dyDescent="0.3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 x14ac:dyDescent="0.3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0000000000003" customHeight="1" x14ac:dyDescent="0.3">
      <c r="B44" s="41"/>
      <c r="C44" s="30" t="s">
        <v>157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 x14ac:dyDescent="0.3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 x14ac:dyDescent="0.3">
      <c r="B46" s="41"/>
      <c r="C46" s="37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6.5" customHeight="1" x14ac:dyDescent="0.3">
      <c r="B47" s="41"/>
      <c r="C47" s="42"/>
      <c r="D47" s="42"/>
      <c r="E47" s="363" t="str">
        <f>E7</f>
        <v>Rekonstrukce kanalizace ul. Matušinského, Tomicova, Třanovského</v>
      </c>
      <c r="F47" s="369"/>
      <c r="G47" s="369"/>
      <c r="H47" s="369"/>
      <c r="I47" s="113"/>
      <c r="J47" s="42"/>
      <c r="K47" s="45"/>
    </row>
    <row r="48" spans="2:11" ht="15" x14ac:dyDescent="0.3">
      <c r="B48" s="28"/>
      <c r="C48" s="37" t="s">
        <v>153</v>
      </c>
      <c r="D48" s="29"/>
      <c r="E48" s="29"/>
      <c r="F48" s="29"/>
      <c r="G48" s="29"/>
      <c r="H48" s="29"/>
      <c r="I48" s="112"/>
      <c r="J48" s="29"/>
      <c r="K48" s="31"/>
    </row>
    <row r="49" spans="2:47" s="1" customFormat="1" ht="16.5" customHeight="1" x14ac:dyDescent="0.3">
      <c r="B49" s="41"/>
      <c r="C49" s="42"/>
      <c r="D49" s="42"/>
      <c r="E49" s="363" t="s">
        <v>646</v>
      </c>
      <c r="F49" s="364"/>
      <c r="G49" s="364"/>
      <c r="H49" s="364"/>
      <c r="I49" s="113"/>
      <c r="J49" s="42"/>
      <c r="K49" s="45"/>
    </row>
    <row r="50" spans="2:47" s="1" customFormat="1" ht="14.45" customHeight="1" x14ac:dyDescent="0.3">
      <c r="B50" s="41"/>
      <c r="C50" s="37" t="s">
        <v>155</v>
      </c>
      <c r="D50" s="42"/>
      <c r="E50" s="42"/>
      <c r="F50" s="42"/>
      <c r="G50" s="42"/>
      <c r="H50" s="42"/>
      <c r="I50" s="113"/>
      <c r="J50" s="42"/>
      <c r="K50" s="45"/>
    </row>
    <row r="51" spans="2:47" s="1" customFormat="1" ht="17.25" customHeight="1" x14ac:dyDescent="0.3">
      <c r="B51" s="41"/>
      <c r="C51" s="42"/>
      <c r="D51" s="42"/>
      <c r="E51" s="365" t="str">
        <f>E11</f>
        <v>01.3.1 - SO 01.3.1 přípojky navržené k přepojení v rámci výkopu kanalizace Ra2-1</v>
      </c>
      <c r="F51" s="364"/>
      <c r="G51" s="364"/>
      <c r="H51" s="364"/>
      <c r="I51" s="113"/>
      <c r="J51" s="42"/>
      <c r="K51" s="45"/>
    </row>
    <row r="52" spans="2:47" s="1" customFormat="1" ht="6.95" customHeight="1" x14ac:dyDescent="0.3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47" s="1" customFormat="1" ht="18" customHeight="1" x14ac:dyDescent="0.3">
      <c r="B53" s="41"/>
      <c r="C53" s="37" t="s">
        <v>26</v>
      </c>
      <c r="D53" s="42"/>
      <c r="E53" s="42"/>
      <c r="F53" s="35" t="str">
        <f>F14</f>
        <v>Ostrava,k.ú.715018 Radvanice</v>
      </c>
      <c r="G53" s="42"/>
      <c r="H53" s="42"/>
      <c r="I53" s="114" t="s">
        <v>28</v>
      </c>
      <c r="J53" s="115" t="str">
        <f>IF(J14="","",J14)</f>
        <v>23.11.2012</v>
      </c>
      <c r="K53" s="45"/>
    </row>
    <row r="54" spans="2:47" s="1" customFormat="1" ht="6.95" customHeight="1" x14ac:dyDescent="0.3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47" s="1" customFormat="1" ht="15" x14ac:dyDescent="0.3">
      <c r="B55" s="41"/>
      <c r="C55" s="37" t="s">
        <v>32</v>
      </c>
      <c r="D55" s="42"/>
      <c r="E55" s="42"/>
      <c r="F55" s="35" t="str">
        <f>E17</f>
        <v>Statutární město Ostrava</v>
      </c>
      <c r="G55" s="42"/>
      <c r="H55" s="42"/>
      <c r="I55" s="114" t="s">
        <v>40</v>
      </c>
      <c r="J55" s="327" t="str">
        <f>E23</f>
        <v>Koneko spol. s r. o.</v>
      </c>
      <c r="K55" s="45"/>
    </row>
    <row r="56" spans="2:47" s="1" customFormat="1" ht="14.45" customHeight="1" x14ac:dyDescent="0.3">
      <c r="B56" s="41"/>
      <c r="C56" s="37" t="s">
        <v>38</v>
      </c>
      <c r="D56" s="42"/>
      <c r="E56" s="42"/>
      <c r="F56" s="35" t="str">
        <f>IF(E20="","",E20)</f>
        <v/>
      </c>
      <c r="G56" s="42"/>
      <c r="H56" s="42"/>
      <c r="I56" s="113"/>
      <c r="J56" s="366"/>
      <c r="K56" s="45"/>
    </row>
    <row r="57" spans="2:47" s="1" customFormat="1" ht="10.35" customHeight="1" x14ac:dyDescent="0.3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47" s="1" customFormat="1" ht="29.25" customHeight="1" x14ac:dyDescent="0.3">
      <c r="B58" s="41"/>
      <c r="C58" s="137" t="s">
        <v>158</v>
      </c>
      <c r="D58" s="127"/>
      <c r="E58" s="127"/>
      <c r="F58" s="127"/>
      <c r="G58" s="127"/>
      <c r="H58" s="127"/>
      <c r="I58" s="138"/>
      <c r="J58" s="139" t="s">
        <v>159</v>
      </c>
      <c r="K58" s="140"/>
    </row>
    <row r="59" spans="2:47" s="1" customFormat="1" ht="10.35" customHeight="1" x14ac:dyDescent="0.3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 x14ac:dyDescent="0.3">
      <c r="B60" s="41"/>
      <c r="C60" s="141" t="s">
        <v>160</v>
      </c>
      <c r="D60" s="42"/>
      <c r="E60" s="42"/>
      <c r="F60" s="42"/>
      <c r="G60" s="42"/>
      <c r="H60" s="42"/>
      <c r="I60" s="113"/>
      <c r="J60" s="123">
        <f>J91</f>
        <v>0</v>
      </c>
      <c r="K60" s="45"/>
      <c r="AU60" s="24" t="s">
        <v>161</v>
      </c>
    </row>
    <row r="61" spans="2:47" s="8" customFormat="1" ht="24.95" customHeight="1" x14ac:dyDescent="0.3">
      <c r="B61" s="142"/>
      <c r="C61" s="143"/>
      <c r="D61" s="144" t="s">
        <v>162</v>
      </c>
      <c r="E61" s="145"/>
      <c r="F61" s="145"/>
      <c r="G61" s="145"/>
      <c r="H61" s="145"/>
      <c r="I61" s="146"/>
      <c r="J61" s="147">
        <f>J92</f>
        <v>0</v>
      </c>
      <c r="K61" s="148"/>
    </row>
    <row r="62" spans="2:47" s="9" customFormat="1" ht="19.899999999999999" customHeight="1" x14ac:dyDescent="0.3">
      <c r="B62" s="149"/>
      <c r="C62" s="150"/>
      <c r="D62" s="151" t="s">
        <v>163</v>
      </c>
      <c r="E62" s="152"/>
      <c r="F62" s="152"/>
      <c r="G62" s="152"/>
      <c r="H62" s="152"/>
      <c r="I62" s="153"/>
      <c r="J62" s="154">
        <f>J93</f>
        <v>0</v>
      </c>
      <c r="K62" s="155"/>
    </row>
    <row r="63" spans="2:47" s="9" customFormat="1" ht="19.899999999999999" customHeight="1" x14ac:dyDescent="0.3">
      <c r="B63" s="149"/>
      <c r="C63" s="150"/>
      <c r="D63" s="151" t="s">
        <v>164</v>
      </c>
      <c r="E63" s="152"/>
      <c r="F63" s="152"/>
      <c r="G63" s="152"/>
      <c r="H63" s="152"/>
      <c r="I63" s="153"/>
      <c r="J63" s="154">
        <f>J243</f>
        <v>0</v>
      </c>
      <c r="K63" s="155"/>
    </row>
    <row r="64" spans="2:47" s="9" customFormat="1" ht="19.899999999999999" customHeight="1" x14ac:dyDescent="0.3">
      <c r="B64" s="149"/>
      <c r="C64" s="150"/>
      <c r="D64" s="151" t="s">
        <v>166</v>
      </c>
      <c r="E64" s="152"/>
      <c r="F64" s="152"/>
      <c r="G64" s="152"/>
      <c r="H64" s="152"/>
      <c r="I64" s="153"/>
      <c r="J64" s="154">
        <f>J257</f>
        <v>0</v>
      </c>
      <c r="K64" s="155"/>
    </row>
    <row r="65" spans="2:12" s="9" customFormat="1" ht="19.899999999999999" customHeight="1" x14ac:dyDescent="0.3">
      <c r="B65" s="149"/>
      <c r="C65" s="150"/>
      <c r="D65" s="151" t="s">
        <v>167</v>
      </c>
      <c r="E65" s="152"/>
      <c r="F65" s="152"/>
      <c r="G65" s="152"/>
      <c r="H65" s="152"/>
      <c r="I65" s="153"/>
      <c r="J65" s="154">
        <f>J299</f>
        <v>0</v>
      </c>
      <c r="K65" s="155"/>
    </row>
    <row r="66" spans="2:12" s="9" customFormat="1" ht="19.899999999999999" customHeight="1" x14ac:dyDescent="0.3">
      <c r="B66" s="149"/>
      <c r="C66" s="150"/>
      <c r="D66" s="151" t="s">
        <v>168</v>
      </c>
      <c r="E66" s="152"/>
      <c r="F66" s="152"/>
      <c r="G66" s="152"/>
      <c r="H66" s="152"/>
      <c r="I66" s="153"/>
      <c r="J66" s="154">
        <f>J328</f>
        <v>0</v>
      </c>
      <c r="K66" s="155"/>
    </row>
    <row r="67" spans="2:12" s="9" customFormat="1" ht="14.85" customHeight="1" x14ac:dyDescent="0.3">
      <c r="B67" s="149"/>
      <c r="C67" s="150"/>
      <c r="D67" s="151" t="s">
        <v>169</v>
      </c>
      <c r="E67" s="152"/>
      <c r="F67" s="152"/>
      <c r="G67" s="152"/>
      <c r="H67" s="152"/>
      <c r="I67" s="153"/>
      <c r="J67" s="154">
        <f>J346</f>
        <v>0</v>
      </c>
      <c r="K67" s="155"/>
    </row>
    <row r="68" spans="2:12" s="8" customFormat="1" ht="24.95" customHeight="1" x14ac:dyDescent="0.3">
      <c r="B68" s="142"/>
      <c r="C68" s="143"/>
      <c r="D68" s="144" t="s">
        <v>170</v>
      </c>
      <c r="E68" s="145"/>
      <c r="F68" s="145"/>
      <c r="G68" s="145"/>
      <c r="H68" s="145"/>
      <c r="I68" s="146"/>
      <c r="J68" s="147">
        <f>J360</f>
        <v>0</v>
      </c>
      <c r="K68" s="148"/>
    </row>
    <row r="69" spans="2:12" s="9" customFormat="1" ht="19.899999999999999" customHeight="1" x14ac:dyDescent="0.3">
      <c r="B69" s="149"/>
      <c r="C69" s="150"/>
      <c r="D69" s="151" t="s">
        <v>171</v>
      </c>
      <c r="E69" s="152"/>
      <c r="F69" s="152"/>
      <c r="G69" s="152"/>
      <c r="H69" s="152"/>
      <c r="I69" s="153"/>
      <c r="J69" s="154">
        <f>J361</f>
        <v>0</v>
      </c>
      <c r="K69" s="155"/>
    </row>
    <row r="70" spans="2:12" s="1" customFormat="1" ht="21.75" customHeight="1" x14ac:dyDescent="0.3">
      <c r="B70" s="41"/>
      <c r="C70" s="42"/>
      <c r="D70" s="42"/>
      <c r="E70" s="42"/>
      <c r="F70" s="42"/>
      <c r="G70" s="42"/>
      <c r="H70" s="42"/>
      <c r="I70" s="113"/>
      <c r="J70" s="42"/>
      <c r="K70" s="45"/>
    </row>
    <row r="71" spans="2:12" s="1" customFormat="1" ht="6.95" customHeight="1" x14ac:dyDescent="0.3">
      <c r="B71" s="56"/>
      <c r="C71" s="57"/>
      <c r="D71" s="57"/>
      <c r="E71" s="57"/>
      <c r="F71" s="57"/>
      <c r="G71" s="57"/>
      <c r="H71" s="57"/>
      <c r="I71" s="134"/>
      <c r="J71" s="57"/>
      <c r="K71" s="58"/>
    </row>
    <row r="75" spans="2:12" s="1" customFormat="1" ht="6.95" customHeight="1" x14ac:dyDescent="0.3">
      <c r="B75" s="59"/>
      <c r="C75" s="60"/>
      <c r="D75" s="60"/>
      <c r="E75" s="60"/>
      <c r="F75" s="60"/>
      <c r="G75" s="60"/>
      <c r="H75" s="60"/>
      <c r="I75" s="135"/>
      <c r="J75" s="60"/>
      <c r="K75" s="60"/>
      <c r="L75" s="41"/>
    </row>
    <row r="76" spans="2:12" s="1" customFormat="1" ht="36.950000000000003" customHeight="1" x14ac:dyDescent="0.3">
      <c r="B76" s="41"/>
      <c r="C76" s="61" t="s">
        <v>172</v>
      </c>
      <c r="L76" s="41"/>
    </row>
    <row r="77" spans="2:12" s="1" customFormat="1" ht="6.95" customHeight="1" x14ac:dyDescent="0.3">
      <c r="B77" s="41"/>
      <c r="L77" s="41"/>
    </row>
    <row r="78" spans="2:12" s="1" customFormat="1" ht="14.45" customHeight="1" x14ac:dyDescent="0.3">
      <c r="B78" s="41"/>
      <c r="C78" s="63" t="s">
        <v>19</v>
      </c>
      <c r="L78" s="41"/>
    </row>
    <row r="79" spans="2:12" s="1" customFormat="1" ht="16.5" customHeight="1" x14ac:dyDescent="0.3">
      <c r="B79" s="41"/>
      <c r="E79" s="367" t="str">
        <f>E7</f>
        <v>Rekonstrukce kanalizace ul. Matušinského, Tomicova, Třanovského</v>
      </c>
      <c r="F79" s="368"/>
      <c r="G79" s="368"/>
      <c r="H79" s="368"/>
      <c r="L79" s="41"/>
    </row>
    <row r="80" spans="2:12" ht="15" x14ac:dyDescent="0.3">
      <c r="B80" s="28"/>
      <c r="C80" s="63" t="s">
        <v>153</v>
      </c>
      <c r="L80" s="28"/>
    </row>
    <row r="81" spans="2:65" s="1" customFormat="1" ht="16.5" customHeight="1" x14ac:dyDescent="0.3">
      <c r="B81" s="41"/>
      <c r="E81" s="367" t="s">
        <v>646</v>
      </c>
      <c r="F81" s="361"/>
      <c r="G81" s="361"/>
      <c r="H81" s="361"/>
      <c r="L81" s="41"/>
    </row>
    <row r="82" spans="2:65" s="1" customFormat="1" ht="14.45" customHeight="1" x14ac:dyDescent="0.3">
      <c r="B82" s="41"/>
      <c r="C82" s="63" t="s">
        <v>155</v>
      </c>
      <c r="L82" s="41"/>
    </row>
    <row r="83" spans="2:65" s="1" customFormat="1" ht="17.25" customHeight="1" x14ac:dyDescent="0.3">
      <c r="B83" s="41"/>
      <c r="E83" s="338" t="str">
        <f>E11</f>
        <v>01.3.1 - SO 01.3.1 přípojky navržené k přepojení v rámci výkopu kanalizace Ra2-1</v>
      </c>
      <c r="F83" s="361"/>
      <c r="G83" s="361"/>
      <c r="H83" s="361"/>
      <c r="L83" s="41"/>
    </row>
    <row r="84" spans="2:65" s="1" customFormat="1" ht="6.95" customHeight="1" x14ac:dyDescent="0.3">
      <c r="B84" s="41"/>
      <c r="L84" s="41"/>
    </row>
    <row r="85" spans="2:65" s="1" customFormat="1" ht="18" customHeight="1" x14ac:dyDescent="0.3">
      <c r="B85" s="41"/>
      <c r="C85" s="63" t="s">
        <v>26</v>
      </c>
      <c r="F85" s="156" t="str">
        <f>F14</f>
        <v>Ostrava,k.ú.715018 Radvanice</v>
      </c>
      <c r="I85" s="157" t="s">
        <v>28</v>
      </c>
      <c r="J85" s="67" t="str">
        <f>IF(J14="","",J14)</f>
        <v>23.11.2012</v>
      </c>
      <c r="L85" s="41"/>
    </row>
    <row r="86" spans="2:65" s="1" customFormat="1" ht="6.95" customHeight="1" x14ac:dyDescent="0.3">
      <c r="B86" s="41"/>
      <c r="L86" s="41"/>
    </row>
    <row r="87" spans="2:65" s="1" customFormat="1" ht="15" x14ac:dyDescent="0.3">
      <c r="B87" s="41"/>
      <c r="C87" s="63" t="s">
        <v>32</v>
      </c>
      <c r="F87" s="156" t="str">
        <f>E17</f>
        <v>Statutární město Ostrava</v>
      </c>
      <c r="I87" s="157" t="s">
        <v>40</v>
      </c>
      <c r="J87" s="156" t="str">
        <f>E23</f>
        <v>Koneko spol. s r. o.</v>
      </c>
      <c r="L87" s="41"/>
    </row>
    <row r="88" spans="2:65" s="1" customFormat="1" ht="14.45" customHeight="1" x14ac:dyDescent="0.3">
      <c r="B88" s="41"/>
      <c r="C88" s="63" t="s">
        <v>38</v>
      </c>
      <c r="F88" s="156" t="str">
        <f>IF(E20="","",E20)</f>
        <v/>
      </c>
      <c r="L88" s="41"/>
    </row>
    <row r="89" spans="2:65" s="1" customFormat="1" ht="10.35" customHeight="1" x14ac:dyDescent="0.3">
      <c r="B89" s="41"/>
      <c r="L89" s="41"/>
    </row>
    <row r="90" spans="2:65" s="10" customFormat="1" ht="29.25" customHeight="1" x14ac:dyDescent="0.3">
      <c r="B90" s="158"/>
      <c r="C90" s="159" t="s">
        <v>173</v>
      </c>
      <c r="D90" s="160" t="s">
        <v>65</v>
      </c>
      <c r="E90" s="160" t="s">
        <v>61</v>
      </c>
      <c r="F90" s="160" t="s">
        <v>174</v>
      </c>
      <c r="G90" s="160" t="s">
        <v>175</v>
      </c>
      <c r="H90" s="160" t="s">
        <v>176</v>
      </c>
      <c r="I90" s="161" t="s">
        <v>177</v>
      </c>
      <c r="J90" s="160" t="s">
        <v>159</v>
      </c>
      <c r="K90" s="162" t="s">
        <v>178</v>
      </c>
      <c r="L90" s="158"/>
      <c r="M90" s="73" t="s">
        <v>179</v>
      </c>
      <c r="N90" s="74" t="s">
        <v>50</v>
      </c>
      <c r="O90" s="74" t="s">
        <v>180</v>
      </c>
      <c r="P90" s="74" t="s">
        <v>181</v>
      </c>
      <c r="Q90" s="74" t="s">
        <v>182</v>
      </c>
      <c r="R90" s="74" t="s">
        <v>183</v>
      </c>
      <c r="S90" s="74" t="s">
        <v>184</v>
      </c>
      <c r="T90" s="75" t="s">
        <v>185</v>
      </c>
    </row>
    <row r="91" spans="2:65" s="1" customFormat="1" ht="29.25" customHeight="1" x14ac:dyDescent="0.35">
      <c r="B91" s="41"/>
      <c r="C91" s="77" t="s">
        <v>160</v>
      </c>
      <c r="J91" s="163">
        <f>BK91</f>
        <v>0</v>
      </c>
      <c r="L91" s="41"/>
      <c r="M91" s="76"/>
      <c r="N91" s="68"/>
      <c r="O91" s="68"/>
      <c r="P91" s="164">
        <f>P92+P360</f>
        <v>0</v>
      </c>
      <c r="Q91" s="68"/>
      <c r="R91" s="164">
        <f>R92+R360</f>
        <v>33.221620440000002</v>
      </c>
      <c r="S91" s="68"/>
      <c r="T91" s="165">
        <f>T92+T360</f>
        <v>7.9205749999999995</v>
      </c>
      <c r="AT91" s="24" t="s">
        <v>79</v>
      </c>
      <c r="AU91" s="24" t="s">
        <v>161</v>
      </c>
      <c r="BK91" s="166">
        <f>BK92+BK360</f>
        <v>0</v>
      </c>
    </row>
    <row r="92" spans="2:65" s="11" customFormat="1" ht="37.35" customHeight="1" x14ac:dyDescent="0.35">
      <c r="B92" s="167"/>
      <c r="D92" s="168" t="s">
        <v>79</v>
      </c>
      <c r="E92" s="169" t="s">
        <v>186</v>
      </c>
      <c r="F92" s="169" t="s">
        <v>187</v>
      </c>
      <c r="I92" s="170"/>
      <c r="J92" s="171">
        <f>BK92</f>
        <v>0</v>
      </c>
      <c r="L92" s="167"/>
      <c r="M92" s="172"/>
      <c r="N92" s="173"/>
      <c r="O92" s="173"/>
      <c r="P92" s="174">
        <f>P93+P243+P257+P299+P328</f>
        <v>0</v>
      </c>
      <c r="Q92" s="173"/>
      <c r="R92" s="174">
        <f>R93+R243+R257+R299+R328</f>
        <v>33.221620440000002</v>
      </c>
      <c r="S92" s="173"/>
      <c r="T92" s="175">
        <f>T93+T243+T257+T299+T328</f>
        <v>7.9205749999999995</v>
      </c>
      <c r="AR92" s="168" t="s">
        <v>25</v>
      </c>
      <c r="AT92" s="176" t="s">
        <v>79</v>
      </c>
      <c r="AU92" s="176" t="s">
        <v>80</v>
      </c>
      <c r="AY92" s="168" t="s">
        <v>188</v>
      </c>
      <c r="BK92" s="177">
        <f>BK93+BK243+BK257+BK299+BK328</f>
        <v>0</v>
      </c>
    </row>
    <row r="93" spans="2:65" s="11" customFormat="1" ht="19.899999999999999" customHeight="1" x14ac:dyDescent="0.3">
      <c r="B93" s="167"/>
      <c r="D93" s="168" t="s">
        <v>79</v>
      </c>
      <c r="E93" s="178" t="s">
        <v>25</v>
      </c>
      <c r="F93" s="178" t="s">
        <v>189</v>
      </c>
      <c r="I93" s="170"/>
      <c r="J93" s="179">
        <f>BK93</f>
        <v>0</v>
      </c>
      <c r="L93" s="167"/>
      <c r="M93" s="172"/>
      <c r="N93" s="173"/>
      <c r="O93" s="173"/>
      <c r="P93" s="174">
        <f>SUM(P94:P242)</f>
        <v>0</v>
      </c>
      <c r="Q93" s="173"/>
      <c r="R93" s="174">
        <f>SUM(R94:R242)</f>
        <v>27.027787350000001</v>
      </c>
      <c r="S93" s="173"/>
      <c r="T93" s="175">
        <f>SUM(T94:T242)</f>
        <v>7.9205749999999995</v>
      </c>
      <c r="AR93" s="168" t="s">
        <v>25</v>
      </c>
      <c r="AT93" s="176" t="s">
        <v>79</v>
      </c>
      <c r="AU93" s="176" t="s">
        <v>25</v>
      </c>
      <c r="AY93" s="168" t="s">
        <v>188</v>
      </c>
      <c r="BK93" s="177">
        <f>SUM(BK94:BK242)</f>
        <v>0</v>
      </c>
    </row>
    <row r="94" spans="2:65" s="1" customFormat="1" ht="16.5" customHeight="1" x14ac:dyDescent="0.3">
      <c r="B94" s="180"/>
      <c r="C94" s="181" t="s">
        <v>25</v>
      </c>
      <c r="D94" s="181" t="s">
        <v>190</v>
      </c>
      <c r="E94" s="182" t="s">
        <v>191</v>
      </c>
      <c r="F94" s="183" t="s">
        <v>192</v>
      </c>
      <c r="G94" s="184" t="s">
        <v>193</v>
      </c>
      <c r="H94" s="185">
        <v>4.7069999999999999</v>
      </c>
      <c r="I94" s="186"/>
      <c r="J94" s="187">
        <f>ROUND(I94*H94,2)</f>
        <v>0</v>
      </c>
      <c r="K94" s="183"/>
      <c r="L94" s="41"/>
      <c r="M94" s="188" t="s">
        <v>5</v>
      </c>
      <c r="N94" s="189" t="s">
        <v>51</v>
      </c>
      <c r="O94" s="42"/>
      <c r="P94" s="190">
        <f>O94*H94</f>
        <v>0</v>
      </c>
      <c r="Q94" s="190">
        <v>0</v>
      </c>
      <c r="R94" s="190">
        <f>Q94*H94</f>
        <v>0</v>
      </c>
      <c r="S94" s="190">
        <v>0.23499999999999999</v>
      </c>
      <c r="T94" s="191">
        <f>S94*H94</f>
        <v>1.1061449999999999</v>
      </c>
      <c r="AR94" s="24" t="s">
        <v>194</v>
      </c>
      <c r="AT94" s="24" t="s">
        <v>190</v>
      </c>
      <c r="AU94" s="24" t="s">
        <v>24</v>
      </c>
      <c r="AY94" s="24" t="s">
        <v>188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24" t="s">
        <v>25</v>
      </c>
      <c r="BK94" s="192">
        <f>ROUND(I94*H94,2)</f>
        <v>0</v>
      </c>
      <c r="BL94" s="24" t="s">
        <v>194</v>
      </c>
      <c r="BM94" s="24" t="s">
        <v>1500</v>
      </c>
    </row>
    <row r="95" spans="2:65" s="1" customFormat="1" ht="40.5" x14ac:dyDescent="0.3">
      <c r="B95" s="41"/>
      <c r="D95" s="193" t="s">
        <v>196</v>
      </c>
      <c r="F95" s="194" t="s">
        <v>1178</v>
      </c>
      <c r="I95" s="195"/>
      <c r="L95" s="41"/>
      <c r="M95" s="196"/>
      <c r="N95" s="42"/>
      <c r="O95" s="42"/>
      <c r="P95" s="42"/>
      <c r="Q95" s="42"/>
      <c r="R95" s="42"/>
      <c r="S95" s="42"/>
      <c r="T95" s="70"/>
      <c r="AT95" s="24" t="s">
        <v>196</v>
      </c>
      <c r="AU95" s="24" t="s">
        <v>24</v>
      </c>
    </row>
    <row r="96" spans="2:65" s="12" customFormat="1" x14ac:dyDescent="0.3">
      <c r="B96" s="197"/>
      <c r="D96" s="193" t="s">
        <v>198</v>
      </c>
      <c r="E96" s="198" t="s">
        <v>5</v>
      </c>
      <c r="F96" s="199" t="s">
        <v>1501</v>
      </c>
      <c r="H96" s="200">
        <v>0.52300000000000002</v>
      </c>
      <c r="I96" s="201"/>
      <c r="L96" s="197"/>
      <c r="M96" s="202"/>
      <c r="N96" s="203"/>
      <c r="O96" s="203"/>
      <c r="P96" s="203"/>
      <c r="Q96" s="203"/>
      <c r="R96" s="203"/>
      <c r="S96" s="203"/>
      <c r="T96" s="204"/>
      <c r="AT96" s="198" t="s">
        <v>198</v>
      </c>
      <c r="AU96" s="198" t="s">
        <v>24</v>
      </c>
      <c r="AV96" s="12" t="s">
        <v>24</v>
      </c>
      <c r="AW96" s="12" t="s">
        <v>44</v>
      </c>
      <c r="AX96" s="12" t="s">
        <v>80</v>
      </c>
      <c r="AY96" s="198" t="s">
        <v>188</v>
      </c>
    </row>
    <row r="97" spans="2:65" s="12" customFormat="1" x14ac:dyDescent="0.3">
      <c r="B97" s="197"/>
      <c r="D97" s="193" t="s">
        <v>198</v>
      </c>
      <c r="E97" s="198" t="s">
        <v>5</v>
      </c>
      <c r="F97" s="199" t="s">
        <v>1502</v>
      </c>
      <c r="H97" s="200">
        <v>0.52300000000000002</v>
      </c>
      <c r="I97" s="201"/>
      <c r="L97" s="197"/>
      <c r="M97" s="202"/>
      <c r="N97" s="203"/>
      <c r="O97" s="203"/>
      <c r="P97" s="203"/>
      <c r="Q97" s="203"/>
      <c r="R97" s="203"/>
      <c r="S97" s="203"/>
      <c r="T97" s="204"/>
      <c r="AT97" s="198" t="s">
        <v>198</v>
      </c>
      <c r="AU97" s="198" t="s">
        <v>24</v>
      </c>
      <c r="AV97" s="12" t="s">
        <v>24</v>
      </c>
      <c r="AW97" s="12" t="s">
        <v>44</v>
      </c>
      <c r="AX97" s="12" t="s">
        <v>80</v>
      </c>
      <c r="AY97" s="198" t="s">
        <v>188</v>
      </c>
    </row>
    <row r="98" spans="2:65" s="12" customFormat="1" x14ac:dyDescent="0.3">
      <c r="B98" s="197"/>
      <c r="D98" s="193" t="s">
        <v>198</v>
      </c>
      <c r="E98" s="198" t="s">
        <v>5</v>
      </c>
      <c r="F98" s="199" t="s">
        <v>1503</v>
      </c>
      <c r="H98" s="200">
        <v>0.52300000000000002</v>
      </c>
      <c r="I98" s="201"/>
      <c r="L98" s="197"/>
      <c r="M98" s="202"/>
      <c r="N98" s="203"/>
      <c r="O98" s="203"/>
      <c r="P98" s="203"/>
      <c r="Q98" s="203"/>
      <c r="R98" s="203"/>
      <c r="S98" s="203"/>
      <c r="T98" s="204"/>
      <c r="AT98" s="198" t="s">
        <v>198</v>
      </c>
      <c r="AU98" s="198" t="s">
        <v>24</v>
      </c>
      <c r="AV98" s="12" t="s">
        <v>24</v>
      </c>
      <c r="AW98" s="12" t="s">
        <v>44</v>
      </c>
      <c r="AX98" s="12" t="s">
        <v>80</v>
      </c>
      <c r="AY98" s="198" t="s">
        <v>188</v>
      </c>
    </row>
    <row r="99" spans="2:65" s="12" customFormat="1" x14ac:dyDescent="0.3">
      <c r="B99" s="197"/>
      <c r="D99" s="193" t="s">
        <v>198</v>
      </c>
      <c r="E99" s="198" t="s">
        <v>5</v>
      </c>
      <c r="F99" s="199" t="s">
        <v>1504</v>
      </c>
      <c r="H99" s="200">
        <v>0.52300000000000002</v>
      </c>
      <c r="I99" s="201"/>
      <c r="L99" s="197"/>
      <c r="M99" s="202"/>
      <c r="N99" s="203"/>
      <c r="O99" s="203"/>
      <c r="P99" s="203"/>
      <c r="Q99" s="203"/>
      <c r="R99" s="203"/>
      <c r="S99" s="203"/>
      <c r="T99" s="204"/>
      <c r="AT99" s="198" t="s">
        <v>198</v>
      </c>
      <c r="AU99" s="198" t="s">
        <v>24</v>
      </c>
      <c r="AV99" s="12" t="s">
        <v>24</v>
      </c>
      <c r="AW99" s="12" t="s">
        <v>44</v>
      </c>
      <c r="AX99" s="12" t="s">
        <v>80</v>
      </c>
      <c r="AY99" s="198" t="s">
        <v>188</v>
      </c>
    </row>
    <row r="100" spans="2:65" s="12" customFormat="1" x14ac:dyDescent="0.3">
      <c r="B100" s="197"/>
      <c r="D100" s="193" t="s">
        <v>198</v>
      </c>
      <c r="E100" s="198" t="s">
        <v>5</v>
      </c>
      <c r="F100" s="199" t="s">
        <v>1505</v>
      </c>
      <c r="H100" s="200">
        <v>0.52300000000000002</v>
      </c>
      <c r="I100" s="201"/>
      <c r="L100" s="197"/>
      <c r="M100" s="202"/>
      <c r="N100" s="203"/>
      <c r="O100" s="203"/>
      <c r="P100" s="203"/>
      <c r="Q100" s="203"/>
      <c r="R100" s="203"/>
      <c r="S100" s="203"/>
      <c r="T100" s="204"/>
      <c r="AT100" s="198" t="s">
        <v>198</v>
      </c>
      <c r="AU100" s="198" t="s">
        <v>24</v>
      </c>
      <c r="AV100" s="12" t="s">
        <v>24</v>
      </c>
      <c r="AW100" s="12" t="s">
        <v>44</v>
      </c>
      <c r="AX100" s="12" t="s">
        <v>80</v>
      </c>
      <c r="AY100" s="198" t="s">
        <v>188</v>
      </c>
    </row>
    <row r="101" spans="2:65" s="12" customFormat="1" x14ac:dyDescent="0.3">
      <c r="B101" s="197"/>
      <c r="D101" s="193" t="s">
        <v>198</v>
      </c>
      <c r="E101" s="198" t="s">
        <v>5</v>
      </c>
      <c r="F101" s="199" t="s">
        <v>1506</v>
      </c>
      <c r="H101" s="200">
        <v>0.52300000000000002</v>
      </c>
      <c r="I101" s="201"/>
      <c r="L101" s="197"/>
      <c r="M101" s="202"/>
      <c r="N101" s="203"/>
      <c r="O101" s="203"/>
      <c r="P101" s="203"/>
      <c r="Q101" s="203"/>
      <c r="R101" s="203"/>
      <c r="S101" s="203"/>
      <c r="T101" s="204"/>
      <c r="AT101" s="198" t="s">
        <v>198</v>
      </c>
      <c r="AU101" s="198" t="s">
        <v>24</v>
      </c>
      <c r="AV101" s="12" t="s">
        <v>24</v>
      </c>
      <c r="AW101" s="12" t="s">
        <v>44</v>
      </c>
      <c r="AX101" s="12" t="s">
        <v>80</v>
      </c>
      <c r="AY101" s="198" t="s">
        <v>188</v>
      </c>
    </row>
    <row r="102" spans="2:65" s="12" customFormat="1" x14ac:dyDescent="0.3">
      <c r="B102" s="197"/>
      <c r="D102" s="193" t="s">
        <v>198</v>
      </c>
      <c r="E102" s="198" t="s">
        <v>5</v>
      </c>
      <c r="F102" s="199" t="s">
        <v>1507</v>
      </c>
      <c r="H102" s="200">
        <v>0.52300000000000002</v>
      </c>
      <c r="I102" s="201"/>
      <c r="L102" s="197"/>
      <c r="M102" s="202"/>
      <c r="N102" s="203"/>
      <c r="O102" s="203"/>
      <c r="P102" s="203"/>
      <c r="Q102" s="203"/>
      <c r="R102" s="203"/>
      <c r="S102" s="203"/>
      <c r="T102" s="204"/>
      <c r="AT102" s="198" t="s">
        <v>198</v>
      </c>
      <c r="AU102" s="198" t="s">
        <v>24</v>
      </c>
      <c r="AV102" s="12" t="s">
        <v>24</v>
      </c>
      <c r="AW102" s="12" t="s">
        <v>44</v>
      </c>
      <c r="AX102" s="12" t="s">
        <v>80</v>
      </c>
      <c r="AY102" s="198" t="s">
        <v>188</v>
      </c>
    </row>
    <row r="103" spans="2:65" s="12" customFormat="1" x14ac:dyDescent="0.3">
      <c r="B103" s="197"/>
      <c r="D103" s="193" t="s">
        <v>198</v>
      </c>
      <c r="E103" s="198" t="s">
        <v>5</v>
      </c>
      <c r="F103" s="199" t="s">
        <v>1508</v>
      </c>
      <c r="H103" s="200">
        <v>0.52300000000000002</v>
      </c>
      <c r="I103" s="201"/>
      <c r="L103" s="197"/>
      <c r="M103" s="202"/>
      <c r="N103" s="203"/>
      <c r="O103" s="203"/>
      <c r="P103" s="203"/>
      <c r="Q103" s="203"/>
      <c r="R103" s="203"/>
      <c r="S103" s="203"/>
      <c r="T103" s="204"/>
      <c r="AT103" s="198" t="s">
        <v>198</v>
      </c>
      <c r="AU103" s="198" t="s">
        <v>24</v>
      </c>
      <c r="AV103" s="12" t="s">
        <v>24</v>
      </c>
      <c r="AW103" s="12" t="s">
        <v>44</v>
      </c>
      <c r="AX103" s="12" t="s">
        <v>80</v>
      </c>
      <c r="AY103" s="198" t="s">
        <v>188</v>
      </c>
    </row>
    <row r="104" spans="2:65" s="12" customFormat="1" x14ac:dyDescent="0.3">
      <c r="B104" s="197"/>
      <c r="D104" s="193" t="s">
        <v>198</v>
      </c>
      <c r="E104" s="198" t="s">
        <v>5</v>
      </c>
      <c r="F104" s="199" t="s">
        <v>1509</v>
      </c>
      <c r="H104" s="200">
        <v>0.52300000000000002</v>
      </c>
      <c r="I104" s="201"/>
      <c r="L104" s="197"/>
      <c r="M104" s="202"/>
      <c r="N104" s="203"/>
      <c r="O104" s="203"/>
      <c r="P104" s="203"/>
      <c r="Q104" s="203"/>
      <c r="R104" s="203"/>
      <c r="S104" s="203"/>
      <c r="T104" s="204"/>
      <c r="AT104" s="198" t="s">
        <v>198</v>
      </c>
      <c r="AU104" s="198" t="s">
        <v>24</v>
      </c>
      <c r="AV104" s="12" t="s">
        <v>24</v>
      </c>
      <c r="AW104" s="12" t="s">
        <v>44</v>
      </c>
      <c r="AX104" s="12" t="s">
        <v>80</v>
      </c>
      <c r="AY104" s="198" t="s">
        <v>188</v>
      </c>
    </row>
    <row r="105" spans="2:65" s="13" customFormat="1" x14ac:dyDescent="0.3">
      <c r="B105" s="205"/>
      <c r="D105" s="193" t="s">
        <v>198</v>
      </c>
      <c r="E105" s="206" t="s">
        <v>5</v>
      </c>
      <c r="F105" s="207" t="s">
        <v>200</v>
      </c>
      <c r="H105" s="208">
        <v>4.7069999999999999</v>
      </c>
      <c r="I105" s="209"/>
      <c r="L105" s="205"/>
      <c r="M105" s="210"/>
      <c r="N105" s="211"/>
      <c r="O105" s="211"/>
      <c r="P105" s="211"/>
      <c r="Q105" s="211"/>
      <c r="R105" s="211"/>
      <c r="S105" s="211"/>
      <c r="T105" s="212"/>
      <c r="AT105" s="206" t="s">
        <v>198</v>
      </c>
      <c r="AU105" s="206" t="s">
        <v>24</v>
      </c>
      <c r="AV105" s="13" t="s">
        <v>194</v>
      </c>
      <c r="AW105" s="13" t="s">
        <v>44</v>
      </c>
      <c r="AX105" s="13" t="s">
        <v>25</v>
      </c>
      <c r="AY105" s="206" t="s">
        <v>188</v>
      </c>
    </row>
    <row r="106" spans="2:65" s="1" customFormat="1" ht="25.5" customHeight="1" x14ac:dyDescent="0.3">
      <c r="B106" s="180"/>
      <c r="C106" s="181" t="s">
        <v>24</v>
      </c>
      <c r="D106" s="181" t="s">
        <v>190</v>
      </c>
      <c r="E106" s="182" t="s">
        <v>958</v>
      </c>
      <c r="F106" s="183" t="s">
        <v>959</v>
      </c>
      <c r="G106" s="184" t="s">
        <v>193</v>
      </c>
      <c r="H106" s="185">
        <v>4.7069999999999999</v>
      </c>
      <c r="I106" s="186"/>
      <c r="J106" s="187">
        <f>ROUND(I106*H106,2)</f>
        <v>0</v>
      </c>
      <c r="K106" s="183"/>
      <c r="L106" s="41"/>
      <c r="M106" s="188" t="s">
        <v>5</v>
      </c>
      <c r="N106" s="189" t="s">
        <v>51</v>
      </c>
      <c r="O106" s="42"/>
      <c r="P106" s="190">
        <f>O106*H106</f>
        <v>0</v>
      </c>
      <c r="Q106" s="190">
        <v>0</v>
      </c>
      <c r="R106" s="190">
        <f>Q106*H106</f>
        <v>0</v>
      </c>
      <c r="S106" s="190">
        <v>0.28999999999999998</v>
      </c>
      <c r="T106" s="191">
        <f>S106*H106</f>
        <v>1.36503</v>
      </c>
      <c r="AR106" s="24" t="s">
        <v>194</v>
      </c>
      <c r="AT106" s="24" t="s">
        <v>190</v>
      </c>
      <c r="AU106" s="24" t="s">
        <v>24</v>
      </c>
      <c r="AY106" s="24" t="s">
        <v>188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24" t="s">
        <v>25</v>
      </c>
      <c r="BK106" s="192">
        <f>ROUND(I106*H106,2)</f>
        <v>0</v>
      </c>
      <c r="BL106" s="24" t="s">
        <v>194</v>
      </c>
      <c r="BM106" s="24" t="s">
        <v>1510</v>
      </c>
    </row>
    <row r="107" spans="2:65" s="1" customFormat="1" ht="40.5" x14ac:dyDescent="0.3">
      <c r="B107" s="41"/>
      <c r="D107" s="193" t="s">
        <v>196</v>
      </c>
      <c r="F107" s="194" t="s">
        <v>1178</v>
      </c>
      <c r="I107" s="195"/>
      <c r="L107" s="41"/>
      <c r="M107" s="196"/>
      <c r="N107" s="42"/>
      <c r="O107" s="42"/>
      <c r="P107" s="42"/>
      <c r="Q107" s="42"/>
      <c r="R107" s="42"/>
      <c r="S107" s="42"/>
      <c r="T107" s="70"/>
      <c r="AT107" s="24" t="s">
        <v>196</v>
      </c>
      <c r="AU107" s="24" t="s">
        <v>24</v>
      </c>
    </row>
    <row r="108" spans="2:65" s="12" customFormat="1" x14ac:dyDescent="0.3">
      <c r="B108" s="197"/>
      <c r="D108" s="193" t="s">
        <v>198</v>
      </c>
      <c r="E108" s="198" t="s">
        <v>5</v>
      </c>
      <c r="F108" s="199" t="s">
        <v>1501</v>
      </c>
      <c r="H108" s="200">
        <v>0.52300000000000002</v>
      </c>
      <c r="I108" s="201"/>
      <c r="L108" s="197"/>
      <c r="M108" s="202"/>
      <c r="N108" s="203"/>
      <c r="O108" s="203"/>
      <c r="P108" s="203"/>
      <c r="Q108" s="203"/>
      <c r="R108" s="203"/>
      <c r="S108" s="203"/>
      <c r="T108" s="204"/>
      <c r="AT108" s="198" t="s">
        <v>198</v>
      </c>
      <c r="AU108" s="198" t="s">
        <v>24</v>
      </c>
      <c r="AV108" s="12" t="s">
        <v>24</v>
      </c>
      <c r="AW108" s="12" t="s">
        <v>44</v>
      </c>
      <c r="AX108" s="12" t="s">
        <v>80</v>
      </c>
      <c r="AY108" s="198" t="s">
        <v>188</v>
      </c>
    </row>
    <row r="109" spans="2:65" s="12" customFormat="1" x14ac:dyDescent="0.3">
      <c r="B109" s="197"/>
      <c r="D109" s="193" t="s">
        <v>198</v>
      </c>
      <c r="E109" s="198" t="s">
        <v>5</v>
      </c>
      <c r="F109" s="199" t="s">
        <v>1502</v>
      </c>
      <c r="H109" s="200">
        <v>0.52300000000000002</v>
      </c>
      <c r="I109" s="201"/>
      <c r="L109" s="197"/>
      <c r="M109" s="202"/>
      <c r="N109" s="203"/>
      <c r="O109" s="203"/>
      <c r="P109" s="203"/>
      <c r="Q109" s="203"/>
      <c r="R109" s="203"/>
      <c r="S109" s="203"/>
      <c r="T109" s="204"/>
      <c r="AT109" s="198" t="s">
        <v>198</v>
      </c>
      <c r="AU109" s="198" t="s">
        <v>24</v>
      </c>
      <c r="AV109" s="12" t="s">
        <v>24</v>
      </c>
      <c r="AW109" s="12" t="s">
        <v>44</v>
      </c>
      <c r="AX109" s="12" t="s">
        <v>80</v>
      </c>
      <c r="AY109" s="198" t="s">
        <v>188</v>
      </c>
    </row>
    <row r="110" spans="2:65" s="12" customFormat="1" x14ac:dyDescent="0.3">
      <c r="B110" s="197"/>
      <c r="D110" s="193" t="s">
        <v>198</v>
      </c>
      <c r="E110" s="198" t="s">
        <v>5</v>
      </c>
      <c r="F110" s="199" t="s">
        <v>1503</v>
      </c>
      <c r="H110" s="200">
        <v>0.52300000000000002</v>
      </c>
      <c r="I110" s="201"/>
      <c r="L110" s="197"/>
      <c r="M110" s="202"/>
      <c r="N110" s="203"/>
      <c r="O110" s="203"/>
      <c r="P110" s="203"/>
      <c r="Q110" s="203"/>
      <c r="R110" s="203"/>
      <c r="S110" s="203"/>
      <c r="T110" s="204"/>
      <c r="AT110" s="198" t="s">
        <v>198</v>
      </c>
      <c r="AU110" s="198" t="s">
        <v>24</v>
      </c>
      <c r="AV110" s="12" t="s">
        <v>24</v>
      </c>
      <c r="AW110" s="12" t="s">
        <v>44</v>
      </c>
      <c r="AX110" s="12" t="s">
        <v>80</v>
      </c>
      <c r="AY110" s="198" t="s">
        <v>188</v>
      </c>
    </row>
    <row r="111" spans="2:65" s="12" customFormat="1" x14ac:dyDescent="0.3">
      <c r="B111" s="197"/>
      <c r="D111" s="193" t="s">
        <v>198</v>
      </c>
      <c r="E111" s="198" t="s">
        <v>5</v>
      </c>
      <c r="F111" s="199" t="s">
        <v>1504</v>
      </c>
      <c r="H111" s="200">
        <v>0.52300000000000002</v>
      </c>
      <c r="I111" s="201"/>
      <c r="L111" s="197"/>
      <c r="M111" s="202"/>
      <c r="N111" s="203"/>
      <c r="O111" s="203"/>
      <c r="P111" s="203"/>
      <c r="Q111" s="203"/>
      <c r="R111" s="203"/>
      <c r="S111" s="203"/>
      <c r="T111" s="204"/>
      <c r="AT111" s="198" t="s">
        <v>198</v>
      </c>
      <c r="AU111" s="198" t="s">
        <v>24</v>
      </c>
      <c r="AV111" s="12" t="s">
        <v>24</v>
      </c>
      <c r="AW111" s="12" t="s">
        <v>44</v>
      </c>
      <c r="AX111" s="12" t="s">
        <v>80</v>
      </c>
      <c r="AY111" s="198" t="s">
        <v>188</v>
      </c>
    </row>
    <row r="112" spans="2:65" s="12" customFormat="1" x14ac:dyDescent="0.3">
      <c r="B112" s="197"/>
      <c r="D112" s="193" t="s">
        <v>198</v>
      </c>
      <c r="E112" s="198" t="s">
        <v>5</v>
      </c>
      <c r="F112" s="199" t="s">
        <v>1505</v>
      </c>
      <c r="H112" s="200">
        <v>0.52300000000000002</v>
      </c>
      <c r="I112" s="201"/>
      <c r="L112" s="197"/>
      <c r="M112" s="202"/>
      <c r="N112" s="203"/>
      <c r="O112" s="203"/>
      <c r="P112" s="203"/>
      <c r="Q112" s="203"/>
      <c r="R112" s="203"/>
      <c r="S112" s="203"/>
      <c r="T112" s="204"/>
      <c r="AT112" s="198" t="s">
        <v>198</v>
      </c>
      <c r="AU112" s="198" t="s">
        <v>24</v>
      </c>
      <c r="AV112" s="12" t="s">
        <v>24</v>
      </c>
      <c r="AW112" s="12" t="s">
        <v>44</v>
      </c>
      <c r="AX112" s="12" t="s">
        <v>80</v>
      </c>
      <c r="AY112" s="198" t="s">
        <v>188</v>
      </c>
    </row>
    <row r="113" spans="2:65" s="12" customFormat="1" x14ac:dyDescent="0.3">
      <c r="B113" s="197"/>
      <c r="D113" s="193" t="s">
        <v>198</v>
      </c>
      <c r="E113" s="198" t="s">
        <v>5</v>
      </c>
      <c r="F113" s="199" t="s">
        <v>1506</v>
      </c>
      <c r="H113" s="200">
        <v>0.52300000000000002</v>
      </c>
      <c r="I113" s="201"/>
      <c r="L113" s="197"/>
      <c r="M113" s="202"/>
      <c r="N113" s="203"/>
      <c r="O113" s="203"/>
      <c r="P113" s="203"/>
      <c r="Q113" s="203"/>
      <c r="R113" s="203"/>
      <c r="S113" s="203"/>
      <c r="T113" s="204"/>
      <c r="AT113" s="198" t="s">
        <v>198</v>
      </c>
      <c r="AU113" s="198" t="s">
        <v>24</v>
      </c>
      <c r="AV113" s="12" t="s">
        <v>24</v>
      </c>
      <c r="AW113" s="12" t="s">
        <v>44</v>
      </c>
      <c r="AX113" s="12" t="s">
        <v>80</v>
      </c>
      <c r="AY113" s="198" t="s">
        <v>188</v>
      </c>
    </row>
    <row r="114" spans="2:65" s="12" customFormat="1" x14ac:dyDescent="0.3">
      <c r="B114" s="197"/>
      <c r="D114" s="193" t="s">
        <v>198</v>
      </c>
      <c r="E114" s="198" t="s">
        <v>5</v>
      </c>
      <c r="F114" s="199" t="s">
        <v>1507</v>
      </c>
      <c r="H114" s="200">
        <v>0.52300000000000002</v>
      </c>
      <c r="I114" s="201"/>
      <c r="L114" s="197"/>
      <c r="M114" s="202"/>
      <c r="N114" s="203"/>
      <c r="O114" s="203"/>
      <c r="P114" s="203"/>
      <c r="Q114" s="203"/>
      <c r="R114" s="203"/>
      <c r="S114" s="203"/>
      <c r="T114" s="204"/>
      <c r="AT114" s="198" t="s">
        <v>198</v>
      </c>
      <c r="AU114" s="198" t="s">
        <v>24</v>
      </c>
      <c r="AV114" s="12" t="s">
        <v>24</v>
      </c>
      <c r="AW114" s="12" t="s">
        <v>44</v>
      </c>
      <c r="AX114" s="12" t="s">
        <v>80</v>
      </c>
      <c r="AY114" s="198" t="s">
        <v>188</v>
      </c>
    </row>
    <row r="115" spans="2:65" s="12" customFormat="1" x14ac:dyDescent="0.3">
      <c r="B115" s="197"/>
      <c r="D115" s="193" t="s">
        <v>198</v>
      </c>
      <c r="E115" s="198" t="s">
        <v>5</v>
      </c>
      <c r="F115" s="199" t="s">
        <v>1508</v>
      </c>
      <c r="H115" s="200">
        <v>0.52300000000000002</v>
      </c>
      <c r="I115" s="201"/>
      <c r="L115" s="197"/>
      <c r="M115" s="202"/>
      <c r="N115" s="203"/>
      <c r="O115" s="203"/>
      <c r="P115" s="203"/>
      <c r="Q115" s="203"/>
      <c r="R115" s="203"/>
      <c r="S115" s="203"/>
      <c r="T115" s="204"/>
      <c r="AT115" s="198" t="s">
        <v>198</v>
      </c>
      <c r="AU115" s="198" t="s">
        <v>24</v>
      </c>
      <c r="AV115" s="12" t="s">
        <v>24</v>
      </c>
      <c r="AW115" s="12" t="s">
        <v>44</v>
      </c>
      <c r="AX115" s="12" t="s">
        <v>80</v>
      </c>
      <c r="AY115" s="198" t="s">
        <v>188</v>
      </c>
    </row>
    <row r="116" spans="2:65" s="12" customFormat="1" x14ac:dyDescent="0.3">
      <c r="B116" s="197"/>
      <c r="D116" s="193" t="s">
        <v>198</v>
      </c>
      <c r="E116" s="198" t="s">
        <v>5</v>
      </c>
      <c r="F116" s="199" t="s">
        <v>1509</v>
      </c>
      <c r="H116" s="200">
        <v>0.52300000000000002</v>
      </c>
      <c r="I116" s="201"/>
      <c r="L116" s="197"/>
      <c r="M116" s="202"/>
      <c r="N116" s="203"/>
      <c r="O116" s="203"/>
      <c r="P116" s="203"/>
      <c r="Q116" s="203"/>
      <c r="R116" s="203"/>
      <c r="S116" s="203"/>
      <c r="T116" s="204"/>
      <c r="AT116" s="198" t="s">
        <v>198</v>
      </c>
      <c r="AU116" s="198" t="s">
        <v>24</v>
      </c>
      <c r="AV116" s="12" t="s">
        <v>24</v>
      </c>
      <c r="AW116" s="12" t="s">
        <v>44</v>
      </c>
      <c r="AX116" s="12" t="s">
        <v>80</v>
      </c>
      <c r="AY116" s="198" t="s">
        <v>188</v>
      </c>
    </row>
    <row r="117" spans="2:65" s="13" customFormat="1" x14ac:dyDescent="0.3">
      <c r="B117" s="205"/>
      <c r="D117" s="193" t="s">
        <v>198</v>
      </c>
      <c r="E117" s="206" t="s">
        <v>5</v>
      </c>
      <c r="F117" s="207" t="s">
        <v>200</v>
      </c>
      <c r="H117" s="208">
        <v>4.7069999999999999</v>
      </c>
      <c r="I117" s="209"/>
      <c r="L117" s="205"/>
      <c r="M117" s="210"/>
      <c r="N117" s="211"/>
      <c r="O117" s="211"/>
      <c r="P117" s="211"/>
      <c r="Q117" s="211"/>
      <c r="R117" s="211"/>
      <c r="S117" s="211"/>
      <c r="T117" s="212"/>
      <c r="AT117" s="206" t="s">
        <v>198</v>
      </c>
      <c r="AU117" s="206" t="s">
        <v>24</v>
      </c>
      <c r="AV117" s="13" t="s">
        <v>194</v>
      </c>
      <c r="AW117" s="13" t="s">
        <v>44</v>
      </c>
      <c r="AX117" s="13" t="s">
        <v>25</v>
      </c>
      <c r="AY117" s="206" t="s">
        <v>188</v>
      </c>
    </row>
    <row r="118" spans="2:65" s="1" customFormat="1" ht="16.5" customHeight="1" x14ac:dyDescent="0.3">
      <c r="B118" s="180"/>
      <c r="C118" s="181" t="s">
        <v>204</v>
      </c>
      <c r="D118" s="181" t="s">
        <v>190</v>
      </c>
      <c r="E118" s="182" t="s">
        <v>648</v>
      </c>
      <c r="F118" s="183" t="s">
        <v>649</v>
      </c>
      <c r="G118" s="184" t="s">
        <v>193</v>
      </c>
      <c r="H118" s="185">
        <v>3.2229999999999999</v>
      </c>
      <c r="I118" s="186"/>
      <c r="J118" s="187">
        <f>ROUND(I118*H118,2)</f>
        <v>0</v>
      </c>
      <c r="K118" s="183"/>
      <c r="L118" s="41"/>
      <c r="M118" s="188" t="s">
        <v>5</v>
      </c>
      <c r="N118" s="189" t="s">
        <v>51</v>
      </c>
      <c r="O118" s="42"/>
      <c r="P118" s="190">
        <f>O118*H118</f>
        <v>0</v>
      </c>
      <c r="Q118" s="190">
        <v>0</v>
      </c>
      <c r="R118" s="190">
        <f>Q118*H118</f>
        <v>0</v>
      </c>
      <c r="S118" s="190">
        <v>0.57999999999999996</v>
      </c>
      <c r="T118" s="191">
        <f>S118*H118</f>
        <v>1.8693399999999998</v>
      </c>
      <c r="AR118" s="24" t="s">
        <v>194</v>
      </c>
      <c r="AT118" s="24" t="s">
        <v>190</v>
      </c>
      <c r="AU118" s="24" t="s">
        <v>24</v>
      </c>
      <c r="AY118" s="24" t="s">
        <v>188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24" t="s">
        <v>25</v>
      </c>
      <c r="BK118" s="192">
        <f>ROUND(I118*H118,2)</f>
        <v>0</v>
      </c>
      <c r="BL118" s="24" t="s">
        <v>194</v>
      </c>
      <c r="BM118" s="24" t="s">
        <v>1511</v>
      </c>
    </row>
    <row r="119" spans="2:65" s="1" customFormat="1" ht="40.5" x14ac:dyDescent="0.3">
      <c r="B119" s="41"/>
      <c r="D119" s="193" t="s">
        <v>196</v>
      </c>
      <c r="F119" s="194" t="s">
        <v>1178</v>
      </c>
      <c r="I119" s="195"/>
      <c r="L119" s="41"/>
      <c r="M119" s="196"/>
      <c r="N119" s="42"/>
      <c r="O119" s="42"/>
      <c r="P119" s="42"/>
      <c r="Q119" s="42"/>
      <c r="R119" s="42"/>
      <c r="S119" s="42"/>
      <c r="T119" s="70"/>
      <c r="AT119" s="24" t="s">
        <v>196</v>
      </c>
      <c r="AU119" s="24" t="s">
        <v>24</v>
      </c>
    </row>
    <row r="120" spans="2:65" s="12" customFormat="1" x14ac:dyDescent="0.3">
      <c r="B120" s="197"/>
      <c r="D120" s="193" t="s">
        <v>198</v>
      </c>
      <c r="E120" s="198" t="s">
        <v>5</v>
      </c>
      <c r="F120" s="199" t="s">
        <v>1512</v>
      </c>
      <c r="H120" s="200">
        <v>3.2229999999999999</v>
      </c>
      <c r="I120" s="201"/>
      <c r="L120" s="197"/>
      <c r="M120" s="202"/>
      <c r="N120" s="203"/>
      <c r="O120" s="203"/>
      <c r="P120" s="203"/>
      <c r="Q120" s="203"/>
      <c r="R120" s="203"/>
      <c r="S120" s="203"/>
      <c r="T120" s="204"/>
      <c r="AT120" s="198" t="s">
        <v>198</v>
      </c>
      <c r="AU120" s="198" t="s">
        <v>24</v>
      </c>
      <c r="AV120" s="12" t="s">
        <v>24</v>
      </c>
      <c r="AW120" s="12" t="s">
        <v>44</v>
      </c>
      <c r="AX120" s="12" t="s">
        <v>80</v>
      </c>
      <c r="AY120" s="198" t="s">
        <v>188</v>
      </c>
    </row>
    <row r="121" spans="2:65" s="13" customFormat="1" x14ac:dyDescent="0.3">
      <c r="B121" s="205"/>
      <c r="D121" s="193" t="s">
        <v>198</v>
      </c>
      <c r="E121" s="206" t="s">
        <v>5</v>
      </c>
      <c r="F121" s="207" t="s">
        <v>200</v>
      </c>
      <c r="H121" s="208">
        <v>3.2229999999999999</v>
      </c>
      <c r="I121" s="209"/>
      <c r="L121" s="205"/>
      <c r="M121" s="210"/>
      <c r="N121" s="211"/>
      <c r="O121" s="211"/>
      <c r="P121" s="211"/>
      <c r="Q121" s="211"/>
      <c r="R121" s="211"/>
      <c r="S121" s="211"/>
      <c r="T121" s="212"/>
      <c r="AT121" s="206" t="s">
        <v>198</v>
      </c>
      <c r="AU121" s="206" t="s">
        <v>24</v>
      </c>
      <c r="AV121" s="13" t="s">
        <v>194</v>
      </c>
      <c r="AW121" s="13" t="s">
        <v>44</v>
      </c>
      <c r="AX121" s="13" t="s">
        <v>25</v>
      </c>
      <c r="AY121" s="206" t="s">
        <v>188</v>
      </c>
    </row>
    <row r="122" spans="2:65" s="1" customFormat="1" ht="16.5" customHeight="1" x14ac:dyDescent="0.3">
      <c r="B122" s="180"/>
      <c r="C122" s="181" t="s">
        <v>194</v>
      </c>
      <c r="D122" s="181" t="s">
        <v>190</v>
      </c>
      <c r="E122" s="182" t="s">
        <v>668</v>
      </c>
      <c r="F122" s="183" t="s">
        <v>669</v>
      </c>
      <c r="G122" s="184" t="s">
        <v>193</v>
      </c>
      <c r="H122" s="185">
        <v>3.2229999999999999</v>
      </c>
      <c r="I122" s="186"/>
      <c r="J122" s="187">
        <f>ROUND(I122*H122,2)</f>
        <v>0</v>
      </c>
      <c r="K122" s="183"/>
      <c r="L122" s="41"/>
      <c r="M122" s="188" t="s">
        <v>5</v>
      </c>
      <c r="N122" s="189" t="s">
        <v>51</v>
      </c>
      <c r="O122" s="42"/>
      <c r="P122" s="190">
        <f>O122*H122</f>
        <v>0</v>
      </c>
      <c r="Q122" s="190">
        <v>0</v>
      </c>
      <c r="R122" s="190">
        <f>Q122*H122</f>
        <v>0</v>
      </c>
      <c r="S122" s="190">
        <v>0.22</v>
      </c>
      <c r="T122" s="191">
        <f>S122*H122</f>
        <v>0.70906000000000002</v>
      </c>
      <c r="AR122" s="24" t="s">
        <v>194</v>
      </c>
      <c r="AT122" s="24" t="s">
        <v>190</v>
      </c>
      <c r="AU122" s="24" t="s">
        <v>24</v>
      </c>
      <c r="AY122" s="24" t="s">
        <v>188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24" t="s">
        <v>25</v>
      </c>
      <c r="BK122" s="192">
        <f>ROUND(I122*H122,2)</f>
        <v>0</v>
      </c>
      <c r="BL122" s="24" t="s">
        <v>194</v>
      </c>
      <c r="BM122" s="24" t="s">
        <v>1513</v>
      </c>
    </row>
    <row r="123" spans="2:65" s="1" customFormat="1" ht="40.5" x14ac:dyDescent="0.3">
      <c r="B123" s="41"/>
      <c r="D123" s="193" t="s">
        <v>196</v>
      </c>
      <c r="F123" s="194" t="s">
        <v>1178</v>
      </c>
      <c r="I123" s="195"/>
      <c r="L123" s="41"/>
      <c r="M123" s="196"/>
      <c r="N123" s="42"/>
      <c r="O123" s="42"/>
      <c r="P123" s="42"/>
      <c r="Q123" s="42"/>
      <c r="R123" s="42"/>
      <c r="S123" s="42"/>
      <c r="T123" s="70"/>
      <c r="AT123" s="24" t="s">
        <v>196</v>
      </c>
      <c r="AU123" s="24" t="s">
        <v>24</v>
      </c>
    </row>
    <row r="124" spans="2:65" s="12" customFormat="1" x14ac:dyDescent="0.3">
      <c r="B124" s="197"/>
      <c r="D124" s="193" t="s">
        <v>198</v>
      </c>
      <c r="E124" s="198" t="s">
        <v>5</v>
      </c>
      <c r="F124" s="199" t="s">
        <v>1512</v>
      </c>
      <c r="H124" s="200">
        <v>3.2229999999999999</v>
      </c>
      <c r="I124" s="201"/>
      <c r="L124" s="197"/>
      <c r="M124" s="202"/>
      <c r="N124" s="203"/>
      <c r="O124" s="203"/>
      <c r="P124" s="203"/>
      <c r="Q124" s="203"/>
      <c r="R124" s="203"/>
      <c r="S124" s="203"/>
      <c r="T124" s="204"/>
      <c r="AT124" s="198" t="s">
        <v>198</v>
      </c>
      <c r="AU124" s="198" t="s">
        <v>24</v>
      </c>
      <c r="AV124" s="12" t="s">
        <v>24</v>
      </c>
      <c r="AW124" s="12" t="s">
        <v>44</v>
      </c>
      <c r="AX124" s="12" t="s">
        <v>80</v>
      </c>
      <c r="AY124" s="198" t="s">
        <v>188</v>
      </c>
    </row>
    <row r="125" spans="2:65" s="13" customFormat="1" x14ac:dyDescent="0.3">
      <c r="B125" s="205"/>
      <c r="D125" s="193" t="s">
        <v>198</v>
      </c>
      <c r="E125" s="206" t="s">
        <v>5</v>
      </c>
      <c r="F125" s="207" t="s">
        <v>200</v>
      </c>
      <c r="H125" s="208">
        <v>3.2229999999999999</v>
      </c>
      <c r="I125" s="209"/>
      <c r="L125" s="205"/>
      <c r="M125" s="210"/>
      <c r="N125" s="211"/>
      <c r="O125" s="211"/>
      <c r="P125" s="211"/>
      <c r="Q125" s="211"/>
      <c r="R125" s="211"/>
      <c r="S125" s="211"/>
      <c r="T125" s="212"/>
      <c r="AT125" s="206" t="s">
        <v>198</v>
      </c>
      <c r="AU125" s="206" t="s">
        <v>24</v>
      </c>
      <c r="AV125" s="13" t="s">
        <v>194</v>
      </c>
      <c r="AW125" s="13" t="s">
        <v>44</v>
      </c>
      <c r="AX125" s="13" t="s">
        <v>25</v>
      </c>
      <c r="AY125" s="206" t="s">
        <v>188</v>
      </c>
    </row>
    <row r="126" spans="2:65" s="1" customFormat="1" ht="16.5" customHeight="1" x14ac:dyDescent="0.3">
      <c r="B126" s="180"/>
      <c r="C126" s="181" t="s">
        <v>212</v>
      </c>
      <c r="D126" s="181" t="s">
        <v>190</v>
      </c>
      <c r="E126" s="182" t="s">
        <v>965</v>
      </c>
      <c r="F126" s="183" t="s">
        <v>966</v>
      </c>
      <c r="G126" s="184" t="s">
        <v>372</v>
      </c>
      <c r="H126" s="185">
        <v>9.9</v>
      </c>
      <c r="I126" s="186"/>
      <c r="J126" s="187">
        <f>ROUND(I126*H126,2)</f>
        <v>0</v>
      </c>
      <c r="K126" s="183"/>
      <c r="L126" s="41"/>
      <c r="M126" s="188" t="s">
        <v>5</v>
      </c>
      <c r="N126" s="189" t="s">
        <v>51</v>
      </c>
      <c r="O126" s="42"/>
      <c r="P126" s="190">
        <f>O126*H126</f>
        <v>0</v>
      </c>
      <c r="Q126" s="190">
        <v>0</v>
      </c>
      <c r="R126" s="190">
        <f>Q126*H126</f>
        <v>0</v>
      </c>
      <c r="S126" s="190">
        <v>0.28999999999999998</v>
      </c>
      <c r="T126" s="191">
        <f>S126*H126</f>
        <v>2.871</v>
      </c>
      <c r="AR126" s="24" t="s">
        <v>194</v>
      </c>
      <c r="AT126" s="24" t="s">
        <v>190</v>
      </c>
      <c r="AU126" s="24" t="s">
        <v>24</v>
      </c>
      <c r="AY126" s="24" t="s">
        <v>188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24" t="s">
        <v>25</v>
      </c>
      <c r="BK126" s="192">
        <f>ROUND(I126*H126,2)</f>
        <v>0</v>
      </c>
      <c r="BL126" s="24" t="s">
        <v>194</v>
      </c>
      <c r="BM126" s="24" t="s">
        <v>1514</v>
      </c>
    </row>
    <row r="127" spans="2:65" s="1" customFormat="1" ht="40.5" x14ac:dyDescent="0.3">
      <c r="B127" s="41"/>
      <c r="D127" s="193" t="s">
        <v>196</v>
      </c>
      <c r="F127" s="194" t="s">
        <v>1178</v>
      </c>
      <c r="I127" s="195"/>
      <c r="L127" s="41"/>
      <c r="M127" s="196"/>
      <c r="N127" s="42"/>
      <c r="O127" s="42"/>
      <c r="P127" s="42"/>
      <c r="Q127" s="42"/>
      <c r="R127" s="42"/>
      <c r="S127" s="42"/>
      <c r="T127" s="70"/>
      <c r="AT127" s="24" t="s">
        <v>196</v>
      </c>
      <c r="AU127" s="24" t="s">
        <v>24</v>
      </c>
    </row>
    <row r="128" spans="2:65" s="12" customFormat="1" x14ac:dyDescent="0.3">
      <c r="B128" s="197"/>
      <c r="D128" s="193" t="s">
        <v>198</v>
      </c>
      <c r="E128" s="198" t="s">
        <v>5</v>
      </c>
      <c r="F128" s="199" t="s">
        <v>1515</v>
      </c>
      <c r="H128" s="200">
        <v>1</v>
      </c>
      <c r="I128" s="201"/>
      <c r="L128" s="197"/>
      <c r="M128" s="202"/>
      <c r="N128" s="203"/>
      <c r="O128" s="203"/>
      <c r="P128" s="203"/>
      <c r="Q128" s="203"/>
      <c r="R128" s="203"/>
      <c r="S128" s="203"/>
      <c r="T128" s="204"/>
      <c r="AT128" s="198" t="s">
        <v>198</v>
      </c>
      <c r="AU128" s="198" t="s">
        <v>24</v>
      </c>
      <c r="AV128" s="12" t="s">
        <v>24</v>
      </c>
      <c r="AW128" s="12" t="s">
        <v>44</v>
      </c>
      <c r="AX128" s="12" t="s">
        <v>80</v>
      </c>
      <c r="AY128" s="198" t="s">
        <v>188</v>
      </c>
    </row>
    <row r="129" spans="2:65" s="12" customFormat="1" x14ac:dyDescent="0.3">
      <c r="B129" s="197"/>
      <c r="D129" s="193" t="s">
        <v>198</v>
      </c>
      <c r="E129" s="198" t="s">
        <v>5</v>
      </c>
      <c r="F129" s="199" t="s">
        <v>1516</v>
      </c>
      <c r="H129" s="200">
        <v>1</v>
      </c>
      <c r="I129" s="201"/>
      <c r="L129" s="197"/>
      <c r="M129" s="202"/>
      <c r="N129" s="203"/>
      <c r="O129" s="203"/>
      <c r="P129" s="203"/>
      <c r="Q129" s="203"/>
      <c r="R129" s="203"/>
      <c r="S129" s="203"/>
      <c r="T129" s="204"/>
      <c r="AT129" s="198" t="s">
        <v>198</v>
      </c>
      <c r="AU129" s="198" t="s">
        <v>24</v>
      </c>
      <c r="AV129" s="12" t="s">
        <v>24</v>
      </c>
      <c r="AW129" s="12" t="s">
        <v>44</v>
      </c>
      <c r="AX129" s="12" t="s">
        <v>80</v>
      </c>
      <c r="AY129" s="198" t="s">
        <v>188</v>
      </c>
    </row>
    <row r="130" spans="2:65" s="12" customFormat="1" x14ac:dyDescent="0.3">
      <c r="B130" s="197"/>
      <c r="D130" s="193" t="s">
        <v>198</v>
      </c>
      <c r="E130" s="198" t="s">
        <v>5</v>
      </c>
      <c r="F130" s="199" t="s">
        <v>1517</v>
      </c>
      <c r="H130" s="200">
        <v>1</v>
      </c>
      <c r="I130" s="201"/>
      <c r="L130" s="197"/>
      <c r="M130" s="202"/>
      <c r="N130" s="203"/>
      <c r="O130" s="203"/>
      <c r="P130" s="203"/>
      <c r="Q130" s="203"/>
      <c r="R130" s="203"/>
      <c r="S130" s="203"/>
      <c r="T130" s="204"/>
      <c r="AT130" s="198" t="s">
        <v>198</v>
      </c>
      <c r="AU130" s="198" t="s">
        <v>24</v>
      </c>
      <c r="AV130" s="12" t="s">
        <v>24</v>
      </c>
      <c r="AW130" s="12" t="s">
        <v>44</v>
      </c>
      <c r="AX130" s="12" t="s">
        <v>80</v>
      </c>
      <c r="AY130" s="198" t="s">
        <v>188</v>
      </c>
    </row>
    <row r="131" spans="2:65" s="12" customFormat="1" x14ac:dyDescent="0.3">
      <c r="B131" s="197"/>
      <c r="D131" s="193" t="s">
        <v>198</v>
      </c>
      <c r="E131" s="198" t="s">
        <v>5</v>
      </c>
      <c r="F131" s="199" t="s">
        <v>1518</v>
      </c>
      <c r="H131" s="200">
        <v>1</v>
      </c>
      <c r="I131" s="201"/>
      <c r="L131" s="197"/>
      <c r="M131" s="202"/>
      <c r="N131" s="203"/>
      <c r="O131" s="203"/>
      <c r="P131" s="203"/>
      <c r="Q131" s="203"/>
      <c r="R131" s="203"/>
      <c r="S131" s="203"/>
      <c r="T131" s="204"/>
      <c r="AT131" s="198" t="s">
        <v>198</v>
      </c>
      <c r="AU131" s="198" t="s">
        <v>24</v>
      </c>
      <c r="AV131" s="12" t="s">
        <v>24</v>
      </c>
      <c r="AW131" s="12" t="s">
        <v>44</v>
      </c>
      <c r="AX131" s="12" t="s">
        <v>80</v>
      </c>
      <c r="AY131" s="198" t="s">
        <v>188</v>
      </c>
    </row>
    <row r="132" spans="2:65" s="12" customFormat="1" x14ac:dyDescent="0.3">
      <c r="B132" s="197"/>
      <c r="D132" s="193" t="s">
        <v>198</v>
      </c>
      <c r="E132" s="198" t="s">
        <v>5</v>
      </c>
      <c r="F132" s="199" t="s">
        <v>1519</v>
      </c>
      <c r="H132" s="200">
        <v>1</v>
      </c>
      <c r="I132" s="201"/>
      <c r="L132" s="197"/>
      <c r="M132" s="202"/>
      <c r="N132" s="203"/>
      <c r="O132" s="203"/>
      <c r="P132" s="203"/>
      <c r="Q132" s="203"/>
      <c r="R132" s="203"/>
      <c r="S132" s="203"/>
      <c r="T132" s="204"/>
      <c r="AT132" s="198" t="s">
        <v>198</v>
      </c>
      <c r="AU132" s="198" t="s">
        <v>24</v>
      </c>
      <c r="AV132" s="12" t="s">
        <v>24</v>
      </c>
      <c r="AW132" s="12" t="s">
        <v>44</v>
      </c>
      <c r="AX132" s="12" t="s">
        <v>80</v>
      </c>
      <c r="AY132" s="198" t="s">
        <v>188</v>
      </c>
    </row>
    <row r="133" spans="2:65" s="12" customFormat="1" x14ac:dyDescent="0.3">
      <c r="B133" s="197"/>
      <c r="D133" s="193" t="s">
        <v>198</v>
      </c>
      <c r="E133" s="198" t="s">
        <v>5</v>
      </c>
      <c r="F133" s="199" t="s">
        <v>1520</v>
      </c>
      <c r="H133" s="200">
        <v>1</v>
      </c>
      <c r="I133" s="201"/>
      <c r="L133" s="197"/>
      <c r="M133" s="202"/>
      <c r="N133" s="203"/>
      <c r="O133" s="203"/>
      <c r="P133" s="203"/>
      <c r="Q133" s="203"/>
      <c r="R133" s="203"/>
      <c r="S133" s="203"/>
      <c r="T133" s="204"/>
      <c r="AT133" s="198" t="s">
        <v>198</v>
      </c>
      <c r="AU133" s="198" t="s">
        <v>24</v>
      </c>
      <c r="AV133" s="12" t="s">
        <v>24</v>
      </c>
      <c r="AW133" s="12" t="s">
        <v>44</v>
      </c>
      <c r="AX133" s="12" t="s">
        <v>80</v>
      </c>
      <c r="AY133" s="198" t="s">
        <v>188</v>
      </c>
    </row>
    <row r="134" spans="2:65" s="12" customFormat="1" x14ac:dyDescent="0.3">
      <c r="B134" s="197"/>
      <c r="D134" s="193" t="s">
        <v>198</v>
      </c>
      <c r="E134" s="198" t="s">
        <v>5</v>
      </c>
      <c r="F134" s="199" t="s">
        <v>1521</v>
      </c>
      <c r="H134" s="200">
        <v>1</v>
      </c>
      <c r="I134" s="201"/>
      <c r="L134" s="197"/>
      <c r="M134" s="202"/>
      <c r="N134" s="203"/>
      <c r="O134" s="203"/>
      <c r="P134" s="203"/>
      <c r="Q134" s="203"/>
      <c r="R134" s="203"/>
      <c r="S134" s="203"/>
      <c r="T134" s="204"/>
      <c r="AT134" s="198" t="s">
        <v>198</v>
      </c>
      <c r="AU134" s="198" t="s">
        <v>24</v>
      </c>
      <c r="AV134" s="12" t="s">
        <v>24</v>
      </c>
      <c r="AW134" s="12" t="s">
        <v>44</v>
      </c>
      <c r="AX134" s="12" t="s">
        <v>80</v>
      </c>
      <c r="AY134" s="198" t="s">
        <v>188</v>
      </c>
    </row>
    <row r="135" spans="2:65" s="12" customFormat="1" x14ac:dyDescent="0.3">
      <c r="B135" s="197"/>
      <c r="D135" s="193" t="s">
        <v>198</v>
      </c>
      <c r="E135" s="198" t="s">
        <v>5</v>
      </c>
      <c r="F135" s="199" t="s">
        <v>1522</v>
      </c>
      <c r="H135" s="200">
        <v>1</v>
      </c>
      <c r="I135" s="201"/>
      <c r="L135" s="197"/>
      <c r="M135" s="202"/>
      <c r="N135" s="203"/>
      <c r="O135" s="203"/>
      <c r="P135" s="203"/>
      <c r="Q135" s="203"/>
      <c r="R135" s="203"/>
      <c r="S135" s="203"/>
      <c r="T135" s="204"/>
      <c r="AT135" s="198" t="s">
        <v>198</v>
      </c>
      <c r="AU135" s="198" t="s">
        <v>24</v>
      </c>
      <c r="AV135" s="12" t="s">
        <v>24</v>
      </c>
      <c r="AW135" s="12" t="s">
        <v>44</v>
      </c>
      <c r="AX135" s="12" t="s">
        <v>80</v>
      </c>
      <c r="AY135" s="198" t="s">
        <v>188</v>
      </c>
    </row>
    <row r="136" spans="2:65" s="12" customFormat="1" x14ac:dyDescent="0.3">
      <c r="B136" s="197"/>
      <c r="D136" s="193" t="s">
        <v>198</v>
      </c>
      <c r="E136" s="198" t="s">
        <v>5</v>
      </c>
      <c r="F136" s="199" t="s">
        <v>1523</v>
      </c>
      <c r="H136" s="200">
        <v>1</v>
      </c>
      <c r="I136" s="201"/>
      <c r="L136" s="197"/>
      <c r="M136" s="202"/>
      <c r="N136" s="203"/>
      <c r="O136" s="203"/>
      <c r="P136" s="203"/>
      <c r="Q136" s="203"/>
      <c r="R136" s="203"/>
      <c r="S136" s="203"/>
      <c r="T136" s="204"/>
      <c r="AT136" s="198" t="s">
        <v>198</v>
      </c>
      <c r="AU136" s="198" t="s">
        <v>24</v>
      </c>
      <c r="AV136" s="12" t="s">
        <v>24</v>
      </c>
      <c r="AW136" s="12" t="s">
        <v>44</v>
      </c>
      <c r="AX136" s="12" t="s">
        <v>80</v>
      </c>
      <c r="AY136" s="198" t="s">
        <v>188</v>
      </c>
    </row>
    <row r="137" spans="2:65" s="13" customFormat="1" x14ac:dyDescent="0.3">
      <c r="B137" s="205"/>
      <c r="D137" s="193" t="s">
        <v>198</v>
      </c>
      <c r="E137" s="206" t="s">
        <v>5</v>
      </c>
      <c r="F137" s="207" t="s">
        <v>200</v>
      </c>
      <c r="H137" s="208">
        <v>9</v>
      </c>
      <c r="I137" s="209"/>
      <c r="L137" s="205"/>
      <c r="M137" s="210"/>
      <c r="N137" s="211"/>
      <c r="O137" s="211"/>
      <c r="P137" s="211"/>
      <c r="Q137" s="211"/>
      <c r="R137" s="211"/>
      <c r="S137" s="211"/>
      <c r="T137" s="212"/>
      <c r="AT137" s="206" t="s">
        <v>198</v>
      </c>
      <c r="AU137" s="206" t="s">
        <v>24</v>
      </c>
      <c r="AV137" s="13" t="s">
        <v>194</v>
      </c>
      <c r="AW137" s="13" t="s">
        <v>44</v>
      </c>
      <c r="AX137" s="13" t="s">
        <v>25</v>
      </c>
      <c r="AY137" s="206" t="s">
        <v>188</v>
      </c>
    </row>
    <row r="138" spans="2:65" s="12" customFormat="1" x14ac:dyDescent="0.3">
      <c r="B138" s="197"/>
      <c r="D138" s="193" t="s">
        <v>198</v>
      </c>
      <c r="F138" s="199" t="s">
        <v>1524</v>
      </c>
      <c r="H138" s="200">
        <v>9.9</v>
      </c>
      <c r="I138" s="201"/>
      <c r="L138" s="197"/>
      <c r="M138" s="202"/>
      <c r="N138" s="203"/>
      <c r="O138" s="203"/>
      <c r="P138" s="203"/>
      <c r="Q138" s="203"/>
      <c r="R138" s="203"/>
      <c r="S138" s="203"/>
      <c r="T138" s="204"/>
      <c r="AT138" s="198" t="s">
        <v>198</v>
      </c>
      <c r="AU138" s="198" t="s">
        <v>24</v>
      </c>
      <c r="AV138" s="12" t="s">
        <v>24</v>
      </c>
      <c r="AW138" s="12" t="s">
        <v>6</v>
      </c>
      <c r="AX138" s="12" t="s">
        <v>25</v>
      </c>
      <c r="AY138" s="198" t="s">
        <v>188</v>
      </c>
    </row>
    <row r="139" spans="2:65" s="1" customFormat="1" ht="16.5" customHeight="1" x14ac:dyDescent="0.3">
      <c r="B139" s="180"/>
      <c r="C139" s="181" t="s">
        <v>220</v>
      </c>
      <c r="D139" s="181" t="s">
        <v>190</v>
      </c>
      <c r="E139" s="182" t="s">
        <v>671</v>
      </c>
      <c r="F139" s="183" t="s">
        <v>672</v>
      </c>
      <c r="G139" s="184" t="s">
        <v>231</v>
      </c>
      <c r="H139" s="185">
        <v>3.173</v>
      </c>
      <c r="I139" s="186"/>
      <c r="J139" s="187">
        <f>ROUND(I139*H139,2)</f>
        <v>0</v>
      </c>
      <c r="K139" s="183"/>
      <c r="L139" s="41"/>
      <c r="M139" s="188" t="s">
        <v>5</v>
      </c>
      <c r="N139" s="189" t="s">
        <v>51</v>
      </c>
      <c r="O139" s="42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AR139" s="24" t="s">
        <v>194</v>
      </c>
      <c r="AT139" s="24" t="s">
        <v>190</v>
      </c>
      <c r="AU139" s="24" t="s">
        <v>24</v>
      </c>
      <c r="AY139" s="24" t="s">
        <v>188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24" t="s">
        <v>25</v>
      </c>
      <c r="BK139" s="192">
        <f>ROUND(I139*H139,2)</f>
        <v>0</v>
      </c>
      <c r="BL139" s="24" t="s">
        <v>194</v>
      </c>
      <c r="BM139" s="24" t="s">
        <v>673</v>
      </c>
    </row>
    <row r="140" spans="2:65" s="1" customFormat="1" ht="40.5" x14ac:dyDescent="0.3">
      <c r="B140" s="41"/>
      <c r="D140" s="193" t="s">
        <v>196</v>
      </c>
      <c r="F140" s="194" t="s">
        <v>1189</v>
      </c>
      <c r="I140" s="195"/>
      <c r="L140" s="41"/>
      <c r="M140" s="196"/>
      <c r="N140" s="42"/>
      <c r="O140" s="42"/>
      <c r="P140" s="42"/>
      <c r="Q140" s="42"/>
      <c r="R140" s="42"/>
      <c r="S140" s="42"/>
      <c r="T140" s="70"/>
      <c r="AT140" s="24" t="s">
        <v>196</v>
      </c>
      <c r="AU140" s="24" t="s">
        <v>24</v>
      </c>
    </row>
    <row r="141" spans="2:65" s="12" customFormat="1" x14ac:dyDescent="0.3">
      <c r="B141" s="197"/>
      <c r="D141" s="193" t="s">
        <v>198</v>
      </c>
      <c r="E141" s="198" t="s">
        <v>5</v>
      </c>
      <c r="F141" s="199" t="s">
        <v>1525</v>
      </c>
      <c r="H141" s="200">
        <v>6.8959999999999999</v>
      </c>
      <c r="I141" s="201"/>
      <c r="L141" s="197"/>
      <c r="M141" s="202"/>
      <c r="N141" s="203"/>
      <c r="O141" s="203"/>
      <c r="P141" s="203"/>
      <c r="Q141" s="203"/>
      <c r="R141" s="203"/>
      <c r="S141" s="203"/>
      <c r="T141" s="204"/>
      <c r="AT141" s="198" t="s">
        <v>198</v>
      </c>
      <c r="AU141" s="198" t="s">
        <v>24</v>
      </c>
      <c r="AV141" s="12" t="s">
        <v>24</v>
      </c>
      <c r="AW141" s="12" t="s">
        <v>44</v>
      </c>
      <c r="AX141" s="12" t="s">
        <v>80</v>
      </c>
      <c r="AY141" s="198" t="s">
        <v>188</v>
      </c>
    </row>
    <row r="142" spans="2:65" s="12" customFormat="1" x14ac:dyDescent="0.3">
      <c r="B142" s="197"/>
      <c r="D142" s="193" t="s">
        <v>198</v>
      </c>
      <c r="E142" s="198" t="s">
        <v>5</v>
      </c>
      <c r="F142" s="199" t="s">
        <v>1526</v>
      </c>
      <c r="H142" s="200">
        <v>1.0820000000000001</v>
      </c>
      <c r="I142" s="201"/>
      <c r="L142" s="197"/>
      <c r="M142" s="202"/>
      <c r="N142" s="203"/>
      <c r="O142" s="203"/>
      <c r="P142" s="203"/>
      <c r="Q142" s="203"/>
      <c r="R142" s="203"/>
      <c r="S142" s="203"/>
      <c r="T142" s="204"/>
      <c r="AT142" s="198" t="s">
        <v>198</v>
      </c>
      <c r="AU142" s="198" t="s">
        <v>24</v>
      </c>
      <c r="AV142" s="12" t="s">
        <v>24</v>
      </c>
      <c r="AW142" s="12" t="s">
        <v>44</v>
      </c>
      <c r="AX142" s="12" t="s">
        <v>80</v>
      </c>
      <c r="AY142" s="198" t="s">
        <v>188</v>
      </c>
    </row>
    <row r="143" spans="2:65" s="12" customFormat="1" x14ac:dyDescent="0.3">
      <c r="B143" s="197"/>
      <c r="D143" s="193" t="s">
        <v>198</v>
      </c>
      <c r="E143" s="198" t="s">
        <v>5</v>
      </c>
      <c r="F143" s="199" t="s">
        <v>1527</v>
      </c>
      <c r="H143" s="200">
        <v>1.0609999999999999</v>
      </c>
      <c r="I143" s="201"/>
      <c r="L143" s="197"/>
      <c r="M143" s="202"/>
      <c r="N143" s="203"/>
      <c r="O143" s="203"/>
      <c r="P143" s="203"/>
      <c r="Q143" s="203"/>
      <c r="R143" s="203"/>
      <c r="S143" s="203"/>
      <c r="T143" s="204"/>
      <c r="AT143" s="198" t="s">
        <v>198</v>
      </c>
      <c r="AU143" s="198" t="s">
        <v>24</v>
      </c>
      <c r="AV143" s="12" t="s">
        <v>24</v>
      </c>
      <c r="AW143" s="12" t="s">
        <v>44</v>
      </c>
      <c r="AX143" s="12" t="s">
        <v>80</v>
      </c>
      <c r="AY143" s="198" t="s">
        <v>188</v>
      </c>
    </row>
    <row r="144" spans="2:65" s="12" customFormat="1" x14ac:dyDescent="0.3">
      <c r="B144" s="197"/>
      <c r="D144" s="193" t="s">
        <v>198</v>
      </c>
      <c r="E144" s="198" t="s">
        <v>5</v>
      </c>
      <c r="F144" s="199" t="s">
        <v>1528</v>
      </c>
      <c r="H144" s="200">
        <v>1.05</v>
      </c>
      <c r="I144" s="201"/>
      <c r="L144" s="197"/>
      <c r="M144" s="202"/>
      <c r="N144" s="203"/>
      <c r="O144" s="203"/>
      <c r="P144" s="203"/>
      <c r="Q144" s="203"/>
      <c r="R144" s="203"/>
      <c r="S144" s="203"/>
      <c r="T144" s="204"/>
      <c r="AT144" s="198" t="s">
        <v>198</v>
      </c>
      <c r="AU144" s="198" t="s">
        <v>24</v>
      </c>
      <c r="AV144" s="12" t="s">
        <v>24</v>
      </c>
      <c r="AW144" s="12" t="s">
        <v>44</v>
      </c>
      <c r="AX144" s="12" t="s">
        <v>80</v>
      </c>
      <c r="AY144" s="198" t="s">
        <v>188</v>
      </c>
    </row>
    <row r="145" spans="2:65" s="12" customFormat="1" x14ac:dyDescent="0.3">
      <c r="B145" s="197"/>
      <c r="D145" s="193" t="s">
        <v>198</v>
      </c>
      <c r="E145" s="198" t="s">
        <v>5</v>
      </c>
      <c r="F145" s="199" t="s">
        <v>1529</v>
      </c>
      <c r="H145" s="200">
        <v>1.024</v>
      </c>
      <c r="I145" s="201"/>
      <c r="L145" s="197"/>
      <c r="M145" s="202"/>
      <c r="N145" s="203"/>
      <c r="O145" s="203"/>
      <c r="P145" s="203"/>
      <c r="Q145" s="203"/>
      <c r="R145" s="203"/>
      <c r="S145" s="203"/>
      <c r="T145" s="204"/>
      <c r="AT145" s="198" t="s">
        <v>198</v>
      </c>
      <c r="AU145" s="198" t="s">
        <v>24</v>
      </c>
      <c r="AV145" s="12" t="s">
        <v>24</v>
      </c>
      <c r="AW145" s="12" t="s">
        <v>44</v>
      </c>
      <c r="AX145" s="12" t="s">
        <v>80</v>
      </c>
      <c r="AY145" s="198" t="s">
        <v>188</v>
      </c>
    </row>
    <row r="146" spans="2:65" s="12" customFormat="1" x14ac:dyDescent="0.3">
      <c r="B146" s="197"/>
      <c r="D146" s="193" t="s">
        <v>198</v>
      </c>
      <c r="E146" s="198" t="s">
        <v>5</v>
      </c>
      <c r="F146" s="199" t="s">
        <v>1530</v>
      </c>
      <c r="H146" s="200">
        <v>0.98199999999999998</v>
      </c>
      <c r="I146" s="201"/>
      <c r="L146" s="197"/>
      <c r="M146" s="202"/>
      <c r="N146" s="203"/>
      <c r="O146" s="203"/>
      <c r="P146" s="203"/>
      <c r="Q146" s="203"/>
      <c r="R146" s="203"/>
      <c r="S146" s="203"/>
      <c r="T146" s="204"/>
      <c r="AT146" s="198" t="s">
        <v>198</v>
      </c>
      <c r="AU146" s="198" t="s">
        <v>24</v>
      </c>
      <c r="AV146" s="12" t="s">
        <v>24</v>
      </c>
      <c r="AW146" s="12" t="s">
        <v>44</v>
      </c>
      <c r="AX146" s="12" t="s">
        <v>80</v>
      </c>
      <c r="AY146" s="198" t="s">
        <v>188</v>
      </c>
    </row>
    <row r="147" spans="2:65" s="12" customFormat="1" x14ac:dyDescent="0.3">
      <c r="B147" s="197"/>
      <c r="D147" s="193" t="s">
        <v>198</v>
      </c>
      <c r="E147" s="198" t="s">
        <v>5</v>
      </c>
      <c r="F147" s="199" t="s">
        <v>1531</v>
      </c>
      <c r="H147" s="200">
        <v>0.97199999999999998</v>
      </c>
      <c r="I147" s="201"/>
      <c r="L147" s="197"/>
      <c r="M147" s="202"/>
      <c r="N147" s="203"/>
      <c r="O147" s="203"/>
      <c r="P147" s="203"/>
      <c r="Q147" s="203"/>
      <c r="R147" s="203"/>
      <c r="S147" s="203"/>
      <c r="T147" s="204"/>
      <c r="AT147" s="198" t="s">
        <v>198</v>
      </c>
      <c r="AU147" s="198" t="s">
        <v>24</v>
      </c>
      <c r="AV147" s="12" t="s">
        <v>24</v>
      </c>
      <c r="AW147" s="12" t="s">
        <v>44</v>
      </c>
      <c r="AX147" s="12" t="s">
        <v>80</v>
      </c>
      <c r="AY147" s="198" t="s">
        <v>188</v>
      </c>
    </row>
    <row r="148" spans="2:65" s="12" customFormat="1" x14ac:dyDescent="0.3">
      <c r="B148" s="197"/>
      <c r="D148" s="193" t="s">
        <v>198</v>
      </c>
      <c r="E148" s="198" t="s">
        <v>5</v>
      </c>
      <c r="F148" s="199" t="s">
        <v>1532</v>
      </c>
      <c r="H148" s="200">
        <v>0.95099999999999996</v>
      </c>
      <c r="I148" s="201"/>
      <c r="L148" s="197"/>
      <c r="M148" s="202"/>
      <c r="N148" s="203"/>
      <c r="O148" s="203"/>
      <c r="P148" s="203"/>
      <c r="Q148" s="203"/>
      <c r="R148" s="203"/>
      <c r="S148" s="203"/>
      <c r="T148" s="204"/>
      <c r="AT148" s="198" t="s">
        <v>198</v>
      </c>
      <c r="AU148" s="198" t="s">
        <v>24</v>
      </c>
      <c r="AV148" s="12" t="s">
        <v>24</v>
      </c>
      <c r="AW148" s="12" t="s">
        <v>44</v>
      </c>
      <c r="AX148" s="12" t="s">
        <v>80</v>
      </c>
      <c r="AY148" s="198" t="s">
        <v>188</v>
      </c>
    </row>
    <row r="149" spans="2:65" s="12" customFormat="1" x14ac:dyDescent="0.3">
      <c r="B149" s="197"/>
      <c r="D149" s="193" t="s">
        <v>198</v>
      </c>
      <c r="E149" s="198" t="s">
        <v>5</v>
      </c>
      <c r="F149" s="199" t="s">
        <v>1533</v>
      </c>
      <c r="H149" s="200">
        <v>0.93500000000000005</v>
      </c>
      <c r="I149" s="201"/>
      <c r="L149" s="197"/>
      <c r="M149" s="202"/>
      <c r="N149" s="203"/>
      <c r="O149" s="203"/>
      <c r="P149" s="203"/>
      <c r="Q149" s="203"/>
      <c r="R149" s="203"/>
      <c r="S149" s="203"/>
      <c r="T149" s="204"/>
      <c r="AT149" s="198" t="s">
        <v>198</v>
      </c>
      <c r="AU149" s="198" t="s">
        <v>24</v>
      </c>
      <c r="AV149" s="12" t="s">
        <v>24</v>
      </c>
      <c r="AW149" s="12" t="s">
        <v>44</v>
      </c>
      <c r="AX149" s="12" t="s">
        <v>80</v>
      </c>
      <c r="AY149" s="198" t="s">
        <v>188</v>
      </c>
    </row>
    <row r="150" spans="2:65" s="12" customFormat="1" x14ac:dyDescent="0.3">
      <c r="B150" s="197"/>
      <c r="D150" s="193" t="s">
        <v>198</v>
      </c>
      <c r="E150" s="198" t="s">
        <v>5</v>
      </c>
      <c r="F150" s="199" t="s">
        <v>1534</v>
      </c>
      <c r="H150" s="200">
        <v>0.91400000000000003</v>
      </c>
      <c r="I150" s="201"/>
      <c r="L150" s="197"/>
      <c r="M150" s="202"/>
      <c r="N150" s="203"/>
      <c r="O150" s="203"/>
      <c r="P150" s="203"/>
      <c r="Q150" s="203"/>
      <c r="R150" s="203"/>
      <c r="S150" s="203"/>
      <c r="T150" s="204"/>
      <c r="AT150" s="198" t="s">
        <v>198</v>
      </c>
      <c r="AU150" s="198" t="s">
        <v>24</v>
      </c>
      <c r="AV150" s="12" t="s">
        <v>24</v>
      </c>
      <c r="AW150" s="12" t="s">
        <v>44</v>
      </c>
      <c r="AX150" s="12" t="s">
        <v>80</v>
      </c>
      <c r="AY150" s="198" t="s">
        <v>188</v>
      </c>
    </row>
    <row r="151" spans="2:65" s="13" customFormat="1" x14ac:dyDescent="0.3">
      <c r="B151" s="205"/>
      <c r="D151" s="193" t="s">
        <v>198</v>
      </c>
      <c r="E151" s="206" t="s">
        <v>5</v>
      </c>
      <c r="F151" s="207" t="s">
        <v>200</v>
      </c>
      <c r="H151" s="208">
        <v>15.867000000000001</v>
      </c>
      <c r="I151" s="209"/>
      <c r="L151" s="205"/>
      <c r="M151" s="210"/>
      <c r="N151" s="211"/>
      <c r="O151" s="211"/>
      <c r="P151" s="211"/>
      <c r="Q151" s="211"/>
      <c r="R151" s="211"/>
      <c r="S151" s="211"/>
      <c r="T151" s="212"/>
      <c r="AT151" s="206" t="s">
        <v>198</v>
      </c>
      <c r="AU151" s="206" t="s">
        <v>24</v>
      </c>
      <c r="AV151" s="13" t="s">
        <v>194</v>
      </c>
      <c r="AW151" s="13" t="s">
        <v>44</v>
      </c>
      <c r="AX151" s="13" t="s">
        <v>25</v>
      </c>
      <c r="AY151" s="206" t="s">
        <v>188</v>
      </c>
    </row>
    <row r="152" spans="2:65" s="12" customFormat="1" x14ac:dyDescent="0.3">
      <c r="B152" s="197"/>
      <c r="D152" s="193" t="s">
        <v>198</v>
      </c>
      <c r="F152" s="199" t="s">
        <v>1535</v>
      </c>
      <c r="H152" s="200">
        <v>3.173</v>
      </c>
      <c r="I152" s="201"/>
      <c r="L152" s="197"/>
      <c r="M152" s="202"/>
      <c r="N152" s="203"/>
      <c r="O152" s="203"/>
      <c r="P152" s="203"/>
      <c r="Q152" s="203"/>
      <c r="R152" s="203"/>
      <c r="S152" s="203"/>
      <c r="T152" s="204"/>
      <c r="AT152" s="198" t="s">
        <v>198</v>
      </c>
      <c r="AU152" s="198" t="s">
        <v>24</v>
      </c>
      <c r="AV152" s="12" t="s">
        <v>24</v>
      </c>
      <c r="AW152" s="12" t="s">
        <v>6</v>
      </c>
      <c r="AX152" s="12" t="s">
        <v>25</v>
      </c>
      <c r="AY152" s="198" t="s">
        <v>188</v>
      </c>
    </row>
    <row r="153" spans="2:65" s="1" customFormat="1" ht="16.5" customHeight="1" x14ac:dyDescent="0.3">
      <c r="B153" s="180"/>
      <c r="C153" s="181" t="s">
        <v>228</v>
      </c>
      <c r="D153" s="181" t="s">
        <v>190</v>
      </c>
      <c r="E153" s="182" t="s">
        <v>692</v>
      </c>
      <c r="F153" s="183" t="s">
        <v>693</v>
      </c>
      <c r="G153" s="184" t="s">
        <v>231</v>
      </c>
      <c r="H153" s="185">
        <v>11.106999999999999</v>
      </c>
      <c r="I153" s="186"/>
      <c r="J153" s="187">
        <f>ROUND(I153*H153,2)</f>
        <v>0</v>
      </c>
      <c r="K153" s="183"/>
      <c r="L153" s="41"/>
      <c r="M153" s="188" t="s">
        <v>5</v>
      </c>
      <c r="N153" s="189" t="s">
        <v>51</v>
      </c>
      <c r="O153" s="42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AR153" s="24" t="s">
        <v>194</v>
      </c>
      <c r="AT153" s="24" t="s">
        <v>190</v>
      </c>
      <c r="AU153" s="24" t="s">
        <v>24</v>
      </c>
      <c r="AY153" s="24" t="s">
        <v>188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24" t="s">
        <v>25</v>
      </c>
      <c r="BK153" s="192">
        <f>ROUND(I153*H153,2)</f>
        <v>0</v>
      </c>
      <c r="BL153" s="24" t="s">
        <v>194</v>
      </c>
      <c r="BM153" s="24" t="s">
        <v>694</v>
      </c>
    </row>
    <row r="154" spans="2:65" s="1" customFormat="1" ht="40.5" x14ac:dyDescent="0.3">
      <c r="B154" s="41"/>
      <c r="D154" s="193" t="s">
        <v>196</v>
      </c>
      <c r="F154" s="194" t="s">
        <v>1189</v>
      </c>
      <c r="I154" s="195"/>
      <c r="L154" s="41"/>
      <c r="M154" s="196"/>
      <c r="N154" s="42"/>
      <c r="O154" s="42"/>
      <c r="P154" s="42"/>
      <c r="Q154" s="42"/>
      <c r="R154" s="42"/>
      <c r="S154" s="42"/>
      <c r="T154" s="70"/>
      <c r="AT154" s="24" t="s">
        <v>196</v>
      </c>
      <c r="AU154" s="24" t="s">
        <v>24</v>
      </c>
    </row>
    <row r="155" spans="2:65" s="12" customFormat="1" x14ac:dyDescent="0.3">
      <c r="B155" s="197"/>
      <c r="D155" s="193" t="s">
        <v>198</v>
      </c>
      <c r="E155" s="198" t="s">
        <v>5</v>
      </c>
      <c r="F155" s="199" t="s">
        <v>1525</v>
      </c>
      <c r="H155" s="200">
        <v>6.8959999999999999</v>
      </c>
      <c r="I155" s="201"/>
      <c r="L155" s="197"/>
      <c r="M155" s="202"/>
      <c r="N155" s="203"/>
      <c r="O155" s="203"/>
      <c r="P155" s="203"/>
      <c r="Q155" s="203"/>
      <c r="R155" s="203"/>
      <c r="S155" s="203"/>
      <c r="T155" s="204"/>
      <c r="AT155" s="198" t="s">
        <v>198</v>
      </c>
      <c r="AU155" s="198" t="s">
        <v>24</v>
      </c>
      <c r="AV155" s="12" t="s">
        <v>24</v>
      </c>
      <c r="AW155" s="12" t="s">
        <v>44</v>
      </c>
      <c r="AX155" s="12" t="s">
        <v>80</v>
      </c>
      <c r="AY155" s="198" t="s">
        <v>188</v>
      </c>
    </row>
    <row r="156" spans="2:65" s="12" customFormat="1" x14ac:dyDescent="0.3">
      <c r="B156" s="197"/>
      <c r="D156" s="193" t="s">
        <v>198</v>
      </c>
      <c r="E156" s="198" t="s">
        <v>5</v>
      </c>
      <c r="F156" s="199" t="s">
        <v>1526</v>
      </c>
      <c r="H156" s="200">
        <v>1.0820000000000001</v>
      </c>
      <c r="I156" s="201"/>
      <c r="L156" s="197"/>
      <c r="M156" s="202"/>
      <c r="N156" s="203"/>
      <c r="O156" s="203"/>
      <c r="P156" s="203"/>
      <c r="Q156" s="203"/>
      <c r="R156" s="203"/>
      <c r="S156" s="203"/>
      <c r="T156" s="204"/>
      <c r="AT156" s="198" t="s">
        <v>198</v>
      </c>
      <c r="AU156" s="198" t="s">
        <v>24</v>
      </c>
      <c r="AV156" s="12" t="s">
        <v>24</v>
      </c>
      <c r="AW156" s="12" t="s">
        <v>44</v>
      </c>
      <c r="AX156" s="12" t="s">
        <v>80</v>
      </c>
      <c r="AY156" s="198" t="s">
        <v>188</v>
      </c>
    </row>
    <row r="157" spans="2:65" s="12" customFormat="1" x14ac:dyDescent="0.3">
      <c r="B157" s="197"/>
      <c r="D157" s="193" t="s">
        <v>198</v>
      </c>
      <c r="E157" s="198" t="s">
        <v>5</v>
      </c>
      <c r="F157" s="199" t="s">
        <v>1527</v>
      </c>
      <c r="H157" s="200">
        <v>1.0609999999999999</v>
      </c>
      <c r="I157" s="201"/>
      <c r="L157" s="197"/>
      <c r="M157" s="202"/>
      <c r="N157" s="203"/>
      <c r="O157" s="203"/>
      <c r="P157" s="203"/>
      <c r="Q157" s="203"/>
      <c r="R157" s="203"/>
      <c r="S157" s="203"/>
      <c r="T157" s="204"/>
      <c r="AT157" s="198" t="s">
        <v>198</v>
      </c>
      <c r="AU157" s="198" t="s">
        <v>24</v>
      </c>
      <c r="AV157" s="12" t="s">
        <v>24</v>
      </c>
      <c r="AW157" s="12" t="s">
        <v>44</v>
      </c>
      <c r="AX157" s="12" t="s">
        <v>80</v>
      </c>
      <c r="AY157" s="198" t="s">
        <v>188</v>
      </c>
    </row>
    <row r="158" spans="2:65" s="12" customFormat="1" x14ac:dyDescent="0.3">
      <c r="B158" s="197"/>
      <c r="D158" s="193" t="s">
        <v>198</v>
      </c>
      <c r="E158" s="198" t="s">
        <v>5</v>
      </c>
      <c r="F158" s="199" t="s">
        <v>1528</v>
      </c>
      <c r="H158" s="200">
        <v>1.05</v>
      </c>
      <c r="I158" s="201"/>
      <c r="L158" s="197"/>
      <c r="M158" s="202"/>
      <c r="N158" s="203"/>
      <c r="O158" s="203"/>
      <c r="P158" s="203"/>
      <c r="Q158" s="203"/>
      <c r="R158" s="203"/>
      <c r="S158" s="203"/>
      <c r="T158" s="204"/>
      <c r="AT158" s="198" t="s">
        <v>198</v>
      </c>
      <c r="AU158" s="198" t="s">
        <v>24</v>
      </c>
      <c r="AV158" s="12" t="s">
        <v>24</v>
      </c>
      <c r="AW158" s="12" t="s">
        <v>44</v>
      </c>
      <c r="AX158" s="12" t="s">
        <v>80</v>
      </c>
      <c r="AY158" s="198" t="s">
        <v>188</v>
      </c>
    </row>
    <row r="159" spans="2:65" s="12" customFormat="1" x14ac:dyDescent="0.3">
      <c r="B159" s="197"/>
      <c r="D159" s="193" t="s">
        <v>198</v>
      </c>
      <c r="E159" s="198" t="s">
        <v>5</v>
      </c>
      <c r="F159" s="199" t="s">
        <v>1529</v>
      </c>
      <c r="H159" s="200">
        <v>1.024</v>
      </c>
      <c r="I159" s="201"/>
      <c r="L159" s="197"/>
      <c r="M159" s="202"/>
      <c r="N159" s="203"/>
      <c r="O159" s="203"/>
      <c r="P159" s="203"/>
      <c r="Q159" s="203"/>
      <c r="R159" s="203"/>
      <c r="S159" s="203"/>
      <c r="T159" s="204"/>
      <c r="AT159" s="198" t="s">
        <v>198</v>
      </c>
      <c r="AU159" s="198" t="s">
        <v>24</v>
      </c>
      <c r="AV159" s="12" t="s">
        <v>24</v>
      </c>
      <c r="AW159" s="12" t="s">
        <v>44</v>
      </c>
      <c r="AX159" s="12" t="s">
        <v>80</v>
      </c>
      <c r="AY159" s="198" t="s">
        <v>188</v>
      </c>
    </row>
    <row r="160" spans="2:65" s="12" customFormat="1" x14ac:dyDescent="0.3">
      <c r="B160" s="197"/>
      <c r="D160" s="193" t="s">
        <v>198</v>
      </c>
      <c r="E160" s="198" t="s">
        <v>5</v>
      </c>
      <c r="F160" s="199" t="s">
        <v>1530</v>
      </c>
      <c r="H160" s="200">
        <v>0.98199999999999998</v>
      </c>
      <c r="I160" s="201"/>
      <c r="L160" s="197"/>
      <c r="M160" s="202"/>
      <c r="N160" s="203"/>
      <c r="O160" s="203"/>
      <c r="P160" s="203"/>
      <c r="Q160" s="203"/>
      <c r="R160" s="203"/>
      <c r="S160" s="203"/>
      <c r="T160" s="204"/>
      <c r="AT160" s="198" t="s">
        <v>198</v>
      </c>
      <c r="AU160" s="198" t="s">
        <v>24</v>
      </c>
      <c r="AV160" s="12" t="s">
        <v>24</v>
      </c>
      <c r="AW160" s="12" t="s">
        <v>44</v>
      </c>
      <c r="AX160" s="12" t="s">
        <v>80</v>
      </c>
      <c r="AY160" s="198" t="s">
        <v>188</v>
      </c>
    </row>
    <row r="161" spans="2:65" s="12" customFormat="1" x14ac:dyDescent="0.3">
      <c r="B161" s="197"/>
      <c r="D161" s="193" t="s">
        <v>198</v>
      </c>
      <c r="E161" s="198" t="s">
        <v>5</v>
      </c>
      <c r="F161" s="199" t="s">
        <v>1531</v>
      </c>
      <c r="H161" s="200">
        <v>0.97199999999999998</v>
      </c>
      <c r="I161" s="201"/>
      <c r="L161" s="197"/>
      <c r="M161" s="202"/>
      <c r="N161" s="203"/>
      <c r="O161" s="203"/>
      <c r="P161" s="203"/>
      <c r="Q161" s="203"/>
      <c r="R161" s="203"/>
      <c r="S161" s="203"/>
      <c r="T161" s="204"/>
      <c r="AT161" s="198" t="s">
        <v>198</v>
      </c>
      <c r="AU161" s="198" t="s">
        <v>24</v>
      </c>
      <c r="AV161" s="12" t="s">
        <v>24</v>
      </c>
      <c r="AW161" s="12" t="s">
        <v>44</v>
      </c>
      <c r="AX161" s="12" t="s">
        <v>80</v>
      </c>
      <c r="AY161" s="198" t="s">
        <v>188</v>
      </c>
    </row>
    <row r="162" spans="2:65" s="12" customFormat="1" x14ac:dyDescent="0.3">
      <c r="B162" s="197"/>
      <c r="D162" s="193" t="s">
        <v>198</v>
      </c>
      <c r="E162" s="198" t="s">
        <v>5</v>
      </c>
      <c r="F162" s="199" t="s">
        <v>1532</v>
      </c>
      <c r="H162" s="200">
        <v>0.95099999999999996</v>
      </c>
      <c r="I162" s="201"/>
      <c r="L162" s="197"/>
      <c r="M162" s="202"/>
      <c r="N162" s="203"/>
      <c r="O162" s="203"/>
      <c r="P162" s="203"/>
      <c r="Q162" s="203"/>
      <c r="R162" s="203"/>
      <c r="S162" s="203"/>
      <c r="T162" s="204"/>
      <c r="AT162" s="198" t="s">
        <v>198</v>
      </c>
      <c r="AU162" s="198" t="s">
        <v>24</v>
      </c>
      <c r="AV162" s="12" t="s">
        <v>24</v>
      </c>
      <c r="AW162" s="12" t="s">
        <v>44</v>
      </c>
      <c r="AX162" s="12" t="s">
        <v>80</v>
      </c>
      <c r="AY162" s="198" t="s">
        <v>188</v>
      </c>
    </row>
    <row r="163" spans="2:65" s="12" customFormat="1" x14ac:dyDescent="0.3">
      <c r="B163" s="197"/>
      <c r="D163" s="193" t="s">
        <v>198</v>
      </c>
      <c r="E163" s="198" t="s">
        <v>5</v>
      </c>
      <c r="F163" s="199" t="s">
        <v>1533</v>
      </c>
      <c r="H163" s="200">
        <v>0.93500000000000005</v>
      </c>
      <c r="I163" s="201"/>
      <c r="L163" s="197"/>
      <c r="M163" s="202"/>
      <c r="N163" s="203"/>
      <c r="O163" s="203"/>
      <c r="P163" s="203"/>
      <c r="Q163" s="203"/>
      <c r="R163" s="203"/>
      <c r="S163" s="203"/>
      <c r="T163" s="204"/>
      <c r="AT163" s="198" t="s">
        <v>198</v>
      </c>
      <c r="AU163" s="198" t="s">
        <v>24</v>
      </c>
      <c r="AV163" s="12" t="s">
        <v>24</v>
      </c>
      <c r="AW163" s="12" t="s">
        <v>44</v>
      </c>
      <c r="AX163" s="12" t="s">
        <v>80</v>
      </c>
      <c r="AY163" s="198" t="s">
        <v>188</v>
      </c>
    </row>
    <row r="164" spans="2:65" s="12" customFormat="1" x14ac:dyDescent="0.3">
      <c r="B164" s="197"/>
      <c r="D164" s="193" t="s">
        <v>198</v>
      </c>
      <c r="E164" s="198" t="s">
        <v>5</v>
      </c>
      <c r="F164" s="199" t="s">
        <v>1534</v>
      </c>
      <c r="H164" s="200">
        <v>0.91400000000000003</v>
      </c>
      <c r="I164" s="201"/>
      <c r="L164" s="197"/>
      <c r="M164" s="202"/>
      <c r="N164" s="203"/>
      <c r="O164" s="203"/>
      <c r="P164" s="203"/>
      <c r="Q164" s="203"/>
      <c r="R164" s="203"/>
      <c r="S164" s="203"/>
      <c r="T164" s="204"/>
      <c r="AT164" s="198" t="s">
        <v>198</v>
      </c>
      <c r="AU164" s="198" t="s">
        <v>24</v>
      </c>
      <c r="AV164" s="12" t="s">
        <v>24</v>
      </c>
      <c r="AW164" s="12" t="s">
        <v>44</v>
      </c>
      <c r="AX164" s="12" t="s">
        <v>80</v>
      </c>
      <c r="AY164" s="198" t="s">
        <v>188</v>
      </c>
    </row>
    <row r="165" spans="2:65" s="13" customFormat="1" x14ac:dyDescent="0.3">
      <c r="B165" s="205"/>
      <c r="D165" s="193" t="s">
        <v>198</v>
      </c>
      <c r="E165" s="206" t="s">
        <v>5</v>
      </c>
      <c r="F165" s="207" t="s">
        <v>200</v>
      </c>
      <c r="H165" s="208">
        <v>15.867000000000001</v>
      </c>
      <c r="I165" s="209"/>
      <c r="L165" s="205"/>
      <c r="M165" s="210"/>
      <c r="N165" s="211"/>
      <c r="O165" s="211"/>
      <c r="P165" s="211"/>
      <c r="Q165" s="211"/>
      <c r="R165" s="211"/>
      <c r="S165" s="211"/>
      <c r="T165" s="212"/>
      <c r="AT165" s="206" t="s">
        <v>198</v>
      </c>
      <c r="AU165" s="206" t="s">
        <v>24</v>
      </c>
      <c r="AV165" s="13" t="s">
        <v>194</v>
      </c>
      <c r="AW165" s="13" t="s">
        <v>44</v>
      </c>
      <c r="AX165" s="13" t="s">
        <v>25</v>
      </c>
      <c r="AY165" s="206" t="s">
        <v>188</v>
      </c>
    </row>
    <row r="166" spans="2:65" s="12" customFormat="1" x14ac:dyDescent="0.3">
      <c r="B166" s="197"/>
      <c r="D166" s="193" t="s">
        <v>198</v>
      </c>
      <c r="F166" s="199" t="s">
        <v>1536</v>
      </c>
      <c r="H166" s="200">
        <v>11.106999999999999</v>
      </c>
      <c r="I166" s="201"/>
      <c r="L166" s="197"/>
      <c r="M166" s="202"/>
      <c r="N166" s="203"/>
      <c r="O166" s="203"/>
      <c r="P166" s="203"/>
      <c r="Q166" s="203"/>
      <c r="R166" s="203"/>
      <c r="S166" s="203"/>
      <c r="T166" s="204"/>
      <c r="AT166" s="198" t="s">
        <v>198</v>
      </c>
      <c r="AU166" s="198" t="s">
        <v>24</v>
      </c>
      <c r="AV166" s="12" t="s">
        <v>24</v>
      </c>
      <c r="AW166" s="12" t="s">
        <v>6</v>
      </c>
      <c r="AX166" s="12" t="s">
        <v>25</v>
      </c>
      <c r="AY166" s="198" t="s">
        <v>188</v>
      </c>
    </row>
    <row r="167" spans="2:65" s="1" customFormat="1" ht="16.5" customHeight="1" x14ac:dyDescent="0.3">
      <c r="B167" s="180"/>
      <c r="C167" s="181" t="s">
        <v>236</v>
      </c>
      <c r="D167" s="181" t="s">
        <v>190</v>
      </c>
      <c r="E167" s="182" t="s">
        <v>242</v>
      </c>
      <c r="F167" s="183" t="s">
        <v>243</v>
      </c>
      <c r="G167" s="184" t="s">
        <v>231</v>
      </c>
      <c r="H167" s="185">
        <v>3.3319999999999999</v>
      </c>
      <c r="I167" s="186"/>
      <c r="J167" s="187">
        <f>ROUND(I167*H167,2)</f>
        <v>0</v>
      </c>
      <c r="K167" s="183"/>
      <c r="L167" s="41"/>
      <c r="M167" s="188" t="s">
        <v>5</v>
      </c>
      <c r="N167" s="189" t="s">
        <v>51</v>
      </c>
      <c r="O167" s="42"/>
      <c r="P167" s="190">
        <f>O167*H167</f>
        <v>0</v>
      </c>
      <c r="Q167" s="190">
        <v>0</v>
      </c>
      <c r="R167" s="190">
        <f>Q167*H167</f>
        <v>0</v>
      </c>
      <c r="S167" s="190">
        <v>0</v>
      </c>
      <c r="T167" s="191">
        <f>S167*H167</f>
        <v>0</v>
      </c>
      <c r="AR167" s="24" t="s">
        <v>194</v>
      </c>
      <c r="AT167" s="24" t="s">
        <v>190</v>
      </c>
      <c r="AU167" s="24" t="s">
        <v>24</v>
      </c>
      <c r="AY167" s="24" t="s">
        <v>188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24" t="s">
        <v>25</v>
      </c>
      <c r="BK167" s="192">
        <f>ROUND(I167*H167,2)</f>
        <v>0</v>
      </c>
      <c r="BL167" s="24" t="s">
        <v>194</v>
      </c>
      <c r="BM167" s="24" t="s">
        <v>244</v>
      </c>
    </row>
    <row r="168" spans="2:65" s="1" customFormat="1" ht="40.5" x14ac:dyDescent="0.3">
      <c r="B168" s="41"/>
      <c r="D168" s="193" t="s">
        <v>196</v>
      </c>
      <c r="F168" s="194" t="s">
        <v>1201</v>
      </c>
      <c r="I168" s="195"/>
      <c r="L168" s="41"/>
      <c r="M168" s="196"/>
      <c r="N168" s="42"/>
      <c r="O168" s="42"/>
      <c r="P168" s="42"/>
      <c r="Q168" s="42"/>
      <c r="R168" s="42"/>
      <c r="S168" s="42"/>
      <c r="T168" s="70"/>
      <c r="AT168" s="24" t="s">
        <v>196</v>
      </c>
      <c r="AU168" s="24" t="s">
        <v>24</v>
      </c>
    </row>
    <row r="169" spans="2:65" s="12" customFormat="1" x14ac:dyDescent="0.3">
      <c r="B169" s="197"/>
      <c r="D169" s="193" t="s">
        <v>198</v>
      </c>
      <c r="F169" s="199" t="s">
        <v>1537</v>
      </c>
      <c r="H169" s="200">
        <v>3.3319999999999999</v>
      </c>
      <c r="I169" s="201"/>
      <c r="L169" s="197"/>
      <c r="M169" s="202"/>
      <c r="N169" s="203"/>
      <c r="O169" s="203"/>
      <c r="P169" s="203"/>
      <c r="Q169" s="203"/>
      <c r="R169" s="203"/>
      <c r="S169" s="203"/>
      <c r="T169" s="204"/>
      <c r="AT169" s="198" t="s">
        <v>198</v>
      </c>
      <c r="AU169" s="198" t="s">
        <v>24</v>
      </c>
      <c r="AV169" s="12" t="s">
        <v>24</v>
      </c>
      <c r="AW169" s="12" t="s">
        <v>6</v>
      </c>
      <c r="AX169" s="12" t="s">
        <v>25</v>
      </c>
      <c r="AY169" s="198" t="s">
        <v>188</v>
      </c>
    </row>
    <row r="170" spans="2:65" s="1" customFormat="1" ht="16.5" customHeight="1" x14ac:dyDescent="0.3">
      <c r="B170" s="180"/>
      <c r="C170" s="181" t="s">
        <v>241</v>
      </c>
      <c r="D170" s="181" t="s">
        <v>190</v>
      </c>
      <c r="E170" s="182" t="s">
        <v>698</v>
      </c>
      <c r="F170" s="183" t="s">
        <v>699</v>
      </c>
      <c r="G170" s="184" t="s">
        <v>231</v>
      </c>
      <c r="H170" s="185">
        <v>1.587</v>
      </c>
      <c r="I170" s="186"/>
      <c r="J170" s="187">
        <f>ROUND(I170*H170,2)</f>
        <v>0</v>
      </c>
      <c r="K170" s="183"/>
      <c r="L170" s="41"/>
      <c r="M170" s="188" t="s">
        <v>5</v>
      </c>
      <c r="N170" s="189" t="s">
        <v>51</v>
      </c>
      <c r="O170" s="42"/>
      <c r="P170" s="190">
        <f>O170*H170</f>
        <v>0</v>
      </c>
      <c r="Q170" s="190">
        <v>0</v>
      </c>
      <c r="R170" s="190">
        <f>Q170*H170</f>
        <v>0</v>
      </c>
      <c r="S170" s="190">
        <v>0</v>
      </c>
      <c r="T170" s="191">
        <f>S170*H170</f>
        <v>0</v>
      </c>
      <c r="AR170" s="24" t="s">
        <v>194</v>
      </c>
      <c r="AT170" s="24" t="s">
        <v>190</v>
      </c>
      <c r="AU170" s="24" t="s">
        <v>24</v>
      </c>
      <c r="AY170" s="24" t="s">
        <v>188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24" t="s">
        <v>25</v>
      </c>
      <c r="BK170" s="192">
        <f>ROUND(I170*H170,2)</f>
        <v>0</v>
      </c>
      <c r="BL170" s="24" t="s">
        <v>194</v>
      </c>
      <c r="BM170" s="24" t="s">
        <v>700</v>
      </c>
    </row>
    <row r="171" spans="2:65" s="1" customFormat="1" ht="40.5" x14ac:dyDescent="0.3">
      <c r="B171" s="41"/>
      <c r="D171" s="193" t="s">
        <v>196</v>
      </c>
      <c r="F171" s="194" t="s">
        <v>1189</v>
      </c>
      <c r="I171" s="195"/>
      <c r="L171" s="41"/>
      <c r="M171" s="196"/>
      <c r="N171" s="42"/>
      <c r="O171" s="42"/>
      <c r="P171" s="42"/>
      <c r="Q171" s="42"/>
      <c r="R171" s="42"/>
      <c r="S171" s="42"/>
      <c r="T171" s="70"/>
      <c r="AT171" s="24" t="s">
        <v>196</v>
      </c>
      <c r="AU171" s="24" t="s">
        <v>24</v>
      </c>
    </row>
    <row r="172" spans="2:65" s="12" customFormat="1" x14ac:dyDescent="0.3">
      <c r="B172" s="197"/>
      <c r="D172" s="193" t="s">
        <v>198</v>
      </c>
      <c r="E172" s="198" t="s">
        <v>5</v>
      </c>
      <c r="F172" s="199" t="s">
        <v>1525</v>
      </c>
      <c r="H172" s="200">
        <v>6.8959999999999999</v>
      </c>
      <c r="I172" s="201"/>
      <c r="L172" s="197"/>
      <c r="M172" s="202"/>
      <c r="N172" s="203"/>
      <c r="O172" s="203"/>
      <c r="P172" s="203"/>
      <c r="Q172" s="203"/>
      <c r="R172" s="203"/>
      <c r="S172" s="203"/>
      <c r="T172" s="204"/>
      <c r="AT172" s="198" t="s">
        <v>198</v>
      </c>
      <c r="AU172" s="198" t="s">
        <v>24</v>
      </c>
      <c r="AV172" s="12" t="s">
        <v>24</v>
      </c>
      <c r="AW172" s="12" t="s">
        <v>44</v>
      </c>
      <c r="AX172" s="12" t="s">
        <v>80</v>
      </c>
      <c r="AY172" s="198" t="s">
        <v>188</v>
      </c>
    </row>
    <row r="173" spans="2:65" s="12" customFormat="1" x14ac:dyDescent="0.3">
      <c r="B173" s="197"/>
      <c r="D173" s="193" t="s">
        <v>198</v>
      </c>
      <c r="E173" s="198" t="s">
        <v>5</v>
      </c>
      <c r="F173" s="199" t="s">
        <v>1526</v>
      </c>
      <c r="H173" s="200">
        <v>1.0820000000000001</v>
      </c>
      <c r="I173" s="201"/>
      <c r="L173" s="197"/>
      <c r="M173" s="202"/>
      <c r="N173" s="203"/>
      <c r="O173" s="203"/>
      <c r="P173" s="203"/>
      <c r="Q173" s="203"/>
      <c r="R173" s="203"/>
      <c r="S173" s="203"/>
      <c r="T173" s="204"/>
      <c r="AT173" s="198" t="s">
        <v>198</v>
      </c>
      <c r="AU173" s="198" t="s">
        <v>24</v>
      </c>
      <c r="AV173" s="12" t="s">
        <v>24</v>
      </c>
      <c r="AW173" s="12" t="s">
        <v>44</v>
      </c>
      <c r="AX173" s="12" t="s">
        <v>80</v>
      </c>
      <c r="AY173" s="198" t="s">
        <v>188</v>
      </c>
    </row>
    <row r="174" spans="2:65" s="12" customFormat="1" x14ac:dyDescent="0.3">
      <c r="B174" s="197"/>
      <c r="D174" s="193" t="s">
        <v>198</v>
      </c>
      <c r="E174" s="198" t="s">
        <v>5</v>
      </c>
      <c r="F174" s="199" t="s">
        <v>1527</v>
      </c>
      <c r="H174" s="200">
        <v>1.0609999999999999</v>
      </c>
      <c r="I174" s="201"/>
      <c r="L174" s="197"/>
      <c r="M174" s="202"/>
      <c r="N174" s="203"/>
      <c r="O174" s="203"/>
      <c r="P174" s="203"/>
      <c r="Q174" s="203"/>
      <c r="R174" s="203"/>
      <c r="S174" s="203"/>
      <c r="T174" s="204"/>
      <c r="AT174" s="198" t="s">
        <v>198</v>
      </c>
      <c r="AU174" s="198" t="s">
        <v>24</v>
      </c>
      <c r="AV174" s="12" t="s">
        <v>24</v>
      </c>
      <c r="AW174" s="12" t="s">
        <v>44</v>
      </c>
      <c r="AX174" s="12" t="s">
        <v>80</v>
      </c>
      <c r="AY174" s="198" t="s">
        <v>188</v>
      </c>
    </row>
    <row r="175" spans="2:65" s="12" customFormat="1" x14ac:dyDescent="0.3">
      <c r="B175" s="197"/>
      <c r="D175" s="193" t="s">
        <v>198</v>
      </c>
      <c r="E175" s="198" t="s">
        <v>5</v>
      </c>
      <c r="F175" s="199" t="s">
        <v>1528</v>
      </c>
      <c r="H175" s="200">
        <v>1.05</v>
      </c>
      <c r="I175" s="201"/>
      <c r="L175" s="197"/>
      <c r="M175" s="202"/>
      <c r="N175" s="203"/>
      <c r="O175" s="203"/>
      <c r="P175" s="203"/>
      <c r="Q175" s="203"/>
      <c r="R175" s="203"/>
      <c r="S175" s="203"/>
      <c r="T175" s="204"/>
      <c r="AT175" s="198" t="s">
        <v>198</v>
      </c>
      <c r="AU175" s="198" t="s">
        <v>24</v>
      </c>
      <c r="AV175" s="12" t="s">
        <v>24</v>
      </c>
      <c r="AW175" s="12" t="s">
        <v>44</v>
      </c>
      <c r="AX175" s="12" t="s">
        <v>80</v>
      </c>
      <c r="AY175" s="198" t="s">
        <v>188</v>
      </c>
    </row>
    <row r="176" spans="2:65" s="12" customFormat="1" x14ac:dyDescent="0.3">
      <c r="B176" s="197"/>
      <c r="D176" s="193" t="s">
        <v>198</v>
      </c>
      <c r="E176" s="198" t="s">
        <v>5</v>
      </c>
      <c r="F176" s="199" t="s">
        <v>1529</v>
      </c>
      <c r="H176" s="200">
        <v>1.024</v>
      </c>
      <c r="I176" s="201"/>
      <c r="L176" s="197"/>
      <c r="M176" s="202"/>
      <c r="N176" s="203"/>
      <c r="O176" s="203"/>
      <c r="P176" s="203"/>
      <c r="Q176" s="203"/>
      <c r="R176" s="203"/>
      <c r="S176" s="203"/>
      <c r="T176" s="204"/>
      <c r="AT176" s="198" t="s">
        <v>198</v>
      </c>
      <c r="AU176" s="198" t="s">
        <v>24</v>
      </c>
      <c r="AV176" s="12" t="s">
        <v>24</v>
      </c>
      <c r="AW176" s="12" t="s">
        <v>44</v>
      </c>
      <c r="AX176" s="12" t="s">
        <v>80</v>
      </c>
      <c r="AY176" s="198" t="s">
        <v>188</v>
      </c>
    </row>
    <row r="177" spans="2:65" s="12" customFormat="1" x14ac:dyDescent="0.3">
      <c r="B177" s="197"/>
      <c r="D177" s="193" t="s">
        <v>198</v>
      </c>
      <c r="E177" s="198" t="s">
        <v>5</v>
      </c>
      <c r="F177" s="199" t="s">
        <v>1530</v>
      </c>
      <c r="H177" s="200">
        <v>0.98199999999999998</v>
      </c>
      <c r="I177" s="201"/>
      <c r="L177" s="197"/>
      <c r="M177" s="202"/>
      <c r="N177" s="203"/>
      <c r="O177" s="203"/>
      <c r="P177" s="203"/>
      <c r="Q177" s="203"/>
      <c r="R177" s="203"/>
      <c r="S177" s="203"/>
      <c r="T177" s="204"/>
      <c r="AT177" s="198" t="s">
        <v>198</v>
      </c>
      <c r="AU177" s="198" t="s">
        <v>24</v>
      </c>
      <c r="AV177" s="12" t="s">
        <v>24</v>
      </c>
      <c r="AW177" s="12" t="s">
        <v>44</v>
      </c>
      <c r="AX177" s="12" t="s">
        <v>80</v>
      </c>
      <c r="AY177" s="198" t="s">
        <v>188</v>
      </c>
    </row>
    <row r="178" spans="2:65" s="12" customFormat="1" x14ac:dyDescent="0.3">
      <c r="B178" s="197"/>
      <c r="D178" s="193" t="s">
        <v>198</v>
      </c>
      <c r="E178" s="198" t="s">
        <v>5</v>
      </c>
      <c r="F178" s="199" t="s">
        <v>1531</v>
      </c>
      <c r="H178" s="200">
        <v>0.97199999999999998</v>
      </c>
      <c r="I178" s="201"/>
      <c r="L178" s="197"/>
      <c r="M178" s="202"/>
      <c r="N178" s="203"/>
      <c r="O178" s="203"/>
      <c r="P178" s="203"/>
      <c r="Q178" s="203"/>
      <c r="R178" s="203"/>
      <c r="S178" s="203"/>
      <c r="T178" s="204"/>
      <c r="AT178" s="198" t="s">
        <v>198</v>
      </c>
      <c r="AU178" s="198" t="s">
        <v>24</v>
      </c>
      <c r="AV178" s="12" t="s">
        <v>24</v>
      </c>
      <c r="AW178" s="12" t="s">
        <v>44</v>
      </c>
      <c r="AX178" s="12" t="s">
        <v>80</v>
      </c>
      <c r="AY178" s="198" t="s">
        <v>188</v>
      </c>
    </row>
    <row r="179" spans="2:65" s="12" customFormat="1" x14ac:dyDescent="0.3">
      <c r="B179" s="197"/>
      <c r="D179" s="193" t="s">
        <v>198</v>
      </c>
      <c r="E179" s="198" t="s">
        <v>5</v>
      </c>
      <c r="F179" s="199" t="s">
        <v>1532</v>
      </c>
      <c r="H179" s="200">
        <v>0.95099999999999996</v>
      </c>
      <c r="I179" s="201"/>
      <c r="L179" s="197"/>
      <c r="M179" s="202"/>
      <c r="N179" s="203"/>
      <c r="O179" s="203"/>
      <c r="P179" s="203"/>
      <c r="Q179" s="203"/>
      <c r="R179" s="203"/>
      <c r="S179" s="203"/>
      <c r="T179" s="204"/>
      <c r="AT179" s="198" t="s">
        <v>198</v>
      </c>
      <c r="AU179" s="198" t="s">
        <v>24</v>
      </c>
      <c r="AV179" s="12" t="s">
        <v>24</v>
      </c>
      <c r="AW179" s="12" t="s">
        <v>44</v>
      </c>
      <c r="AX179" s="12" t="s">
        <v>80</v>
      </c>
      <c r="AY179" s="198" t="s">
        <v>188</v>
      </c>
    </row>
    <row r="180" spans="2:65" s="12" customFormat="1" x14ac:dyDescent="0.3">
      <c r="B180" s="197"/>
      <c r="D180" s="193" t="s">
        <v>198</v>
      </c>
      <c r="E180" s="198" t="s">
        <v>5</v>
      </c>
      <c r="F180" s="199" t="s">
        <v>1533</v>
      </c>
      <c r="H180" s="200">
        <v>0.93500000000000005</v>
      </c>
      <c r="I180" s="201"/>
      <c r="L180" s="197"/>
      <c r="M180" s="202"/>
      <c r="N180" s="203"/>
      <c r="O180" s="203"/>
      <c r="P180" s="203"/>
      <c r="Q180" s="203"/>
      <c r="R180" s="203"/>
      <c r="S180" s="203"/>
      <c r="T180" s="204"/>
      <c r="AT180" s="198" t="s">
        <v>198</v>
      </c>
      <c r="AU180" s="198" t="s">
        <v>24</v>
      </c>
      <c r="AV180" s="12" t="s">
        <v>24</v>
      </c>
      <c r="AW180" s="12" t="s">
        <v>44</v>
      </c>
      <c r="AX180" s="12" t="s">
        <v>80</v>
      </c>
      <c r="AY180" s="198" t="s">
        <v>188</v>
      </c>
    </row>
    <row r="181" spans="2:65" s="12" customFormat="1" x14ac:dyDescent="0.3">
      <c r="B181" s="197"/>
      <c r="D181" s="193" t="s">
        <v>198</v>
      </c>
      <c r="E181" s="198" t="s">
        <v>5</v>
      </c>
      <c r="F181" s="199" t="s">
        <v>1534</v>
      </c>
      <c r="H181" s="200">
        <v>0.91400000000000003</v>
      </c>
      <c r="I181" s="201"/>
      <c r="L181" s="197"/>
      <c r="M181" s="202"/>
      <c r="N181" s="203"/>
      <c r="O181" s="203"/>
      <c r="P181" s="203"/>
      <c r="Q181" s="203"/>
      <c r="R181" s="203"/>
      <c r="S181" s="203"/>
      <c r="T181" s="204"/>
      <c r="AT181" s="198" t="s">
        <v>198</v>
      </c>
      <c r="AU181" s="198" t="s">
        <v>24</v>
      </c>
      <c r="AV181" s="12" t="s">
        <v>24</v>
      </c>
      <c r="AW181" s="12" t="s">
        <v>44</v>
      </c>
      <c r="AX181" s="12" t="s">
        <v>80</v>
      </c>
      <c r="AY181" s="198" t="s">
        <v>188</v>
      </c>
    </row>
    <row r="182" spans="2:65" s="13" customFormat="1" x14ac:dyDescent="0.3">
      <c r="B182" s="205"/>
      <c r="D182" s="193" t="s">
        <v>198</v>
      </c>
      <c r="E182" s="206" t="s">
        <v>5</v>
      </c>
      <c r="F182" s="207" t="s">
        <v>200</v>
      </c>
      <c r="H182" s="208">
        <v>15.867000000000001</v>
      </c>
      <c r="I182" s="209"/>
      <c r="L182" s="205"/>
      <c r="M182" s="210"/>
      <c r="N182" s="211"/>
      <c r="O182" s="211"/>
      <c r="P182" s="211"/>
      <c r="Q182" s="211"/>
      <c r="R182" s="211"/>
      <c r="S182" s="211"/>
      <c r="T182" s="212"/>
      <c r="AT182" s="206" t="s">
        <v>198</v>
      </c>
      <c r="AU182" s="206" t="s">
        <v>24</v>
      </c>
      <c r="AV182" s="13" t="s">
        <v>194</v>
      </c>
      <c r="AW182" s="13" t="s">
        <v>44</v>
      </c>
      <c r="AX182" s="13" t="s">
        <v>25</v>
      </c>
      <c r="AY182" s="206" t="s">
        <v>188</v>
      </c>
    </row>
    <row r="183" spans="2:65" s="12" customFormat="1" x14ac:dyDescent="0.3">
      <c r="B183" s="197"/>
      <c r="D183" s="193" t="s">
        <v>198</v>
      </c>
      <c r="F183" s="199" t="s">
        <v>1538</v>
      </c>
      <c r="H183" s="200">
        <v>1.587</v>
      </c>
      <c r="I183" s="201"/>
      <c r="L183" s="197"/>
      <c r="M183" s="202"/>
      <c r="N183" s="203"/>
      <c r="O183" s="203"/>
      <c r="P183" s="203"/>
      <c r="Q183" s="203"/>
      <c r="R183" s="203"/>
      <c r="S183" s="203"/>
      <c r="T183" s="204"/>
      <c r="AT183" s="198" t="s">
        <v>198</v>
      </c>
      <c r="AU183" s="198" t="s">
        <v>24</v>
      </c>
      <c r="AV183" s="12" t="s">
        <v>24</v>
      </c>
      <c r="AW183" s="12" t="s">
        <v>6</v>
      </c>
      <c r="AX183" s="12" t="s">
        <v>25</v>
      </c>
      <c r="AY183" s="198" t="s">
        <v>188</v>
      </c>
    </row>
    <row r="184" spans="2:65" s="1" customFormat="1" ht="16.5" customHeight="1" x14ac:dyDescent="0.3">
      <c r="B184" s="180"/>
      <c r="C184" s="181" t="s">
        <v>30</v>
      </c>
      <c r="D184" s="181" t="s">
        <v>190</v>
      </c>
      <c r="E184" s="182" t="s">
        <v>252</v>
      </c>
      <c r="F184" s="183" t="s">
        <v>253</v>
      </c>
      <c r="G184" s="184" t="s">
        <v>231</v>
      </c>
      <c r="H184" s="185">
        <v>0.47599999999999998</v>
      </c>
      <c r="I184" s="186"/>
      <c r="J184" s="187">
        <f>ROUND(I184*H184,2)</f>
        <v>0</v>
      </c>
      <c r="K184" s="183"/>
      <c r="L184" s="41"/>
      <c r="M184" s="188" t="s">
        <v>5</v>
      </c>
      <c r="N184" s="189" t="s">
        <v>51</v>
      </c>
      <c r="O184" s="42"/>
      <c r="P184" s="190">
        <f>O184*H184</f>
        <v>0</v>
      </c>
      <c r="Q184" s="190">
        <v>0</v>
      </c>
      <c r="R184" s="190">
        <f>Q184*H184</f>
        <v>0</v>
      </c>
      <c r="S184" s="190">
        <v>0</v>
      </c>
      <c r="T184" s="191">
        <f>S184*H184</f>
        <v>0</v>
      </c>
      <c r="AR184" s="24" t="s">
        <v>194</v>
      </c>
      <c r="AT184" s="24" t="s">
        <v>190</v>
      </c>
      <c r="AU184" s="24" t="s">
        <v>24</v>
      </c>
      <c r="AY184" s="24" t="s">
        <v>188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24" t="s">
        <v>25</v>
      </c>
      <c r="BK184" s="192">
        <f>ROUND(I184*H184,2)</f>
        <v>0</v>
      </c>
      <c r="BL184" s="24" t="s">
        <v>194</v>
      </c>
      <c r="BM184" s="24" t="s">
        <v>254</v>
      </c>
    </row>
    <row r="185" spans="2:65" s="1" customFormat="1" ht="40.5" x14ac:dyDescent="0.3">
      <c r="B185" s="41"/>
      <c r="D185" s="193" t="s">
        <v>196</v>
      </c>
      <c r="F185" s="194" t="s">
        <v>1201</v>
      </c>
      <c r="I185" s="195"/>
      <c r="L185" s="41"/>
      <c r="M185" s="196"/>
      <c r="N185" s="42"/>
      <c r="O185" s="42"/>
      <c r="P185" s="42"/>
      <c r="Q185" s="42"/>
      <c r="R185" s="42"/>
      <c r="S185" s="42"/>
      <c r="T185" s="70"/>
      <c r="AT185" s="24" t="s">
        <v>196</v>
      </c>
      <c r="AU185" s="24" t="s">
        <v>24</v>
      </c>
    </row>
    <row r="186" spans="2:65" s="12" customFormat="1" x14ac:dyDescent="0.3">
      <c r="B186" s="197"/>
      <c r="D186" s="193" t="s">
        <v>198</v>
      </c>
      <c r="F186" s="199" t="s">
        <v>1539</v>
      </c>
      <c r="H186" s="200">
        <v>0.47599999999999998</v>
      </c>
      <c r="I186" s="201"/>
      <c r="L186" s="197"/>
      <c r="M186" s="202"/>
      <c r="N186" s="203"/>
      <c r="O186" s="203"/>
      <c r="P186" s="203"/>
      <c r="Q186" s="203"/>
      <c r="R186" s="203"/>
      <c r="S186" s="203"/>
      <c r="T186" s="204"/>
      <c r="AT186" s="198" t="s">
        <v>198</v>
      </c>
      <c r="AU186" s="198" t="s">
        <v>24</v>
      </c>
      <c r="AV186" s="12" t="s">
        <v>24</v>
      </c>
      <c r="AW186" s="12" t="s">
        <v>6</v>
      </c>
      <c r="AX186" s="12" t="s">
        <v>25</v>
      </c>
      <c r="AY186" s="198" t="s">
        <v>188</v>
      </c>
    </row>
    <row r="187" spans="2:65" s="1" customFormat="1" ht="16.5" customHeight="1" x14ac:dyDescent="0.3">
      <c r="B187" s="180"/>
      <c r="C187" s="181" t="s">
        <v>251</v>
      </c>
      <c r="D187" s="181" t="s">
        <v>190</v>
      </c>
      <c r="E187" s="182" t="s">
        <v>257</v>
      </c>
      <c r="F187" s="183" t="s">
        <v>258</v>
      </c>
      <c r="G187" s="184" t="s">
        <v>193</v>
      </c>
      <c r="H187" s="185">
        <v>31.734999999999999</v>
      </c>
      <c r="I187" s="186"/>
      <c r="J187" s="187">
        <f>ROUND(I187*H187,2)</f>
        <v>0</v>
      </c>
      <c r="K187" s="183"/>
      <c r="L187" s="41"/>
      <c r="M187" s="188" t="s">
        <v>5</v>
      </c>
      <c r="N187" s="189" t="s">
        <v>51</v>
      </c>
      <c r="O187" s="42"/>
      <c r="P187" s="190">
        <f>O187*H187</f>
        <v>0</v>
      </c>
      <c r="Q187" s="190">
        <v>2.0100000000000001E-3</v>
      </c>
      <c r="R187" s="190">
        <f>Q187*H187</f>
        <v>6.3787350000000007E-2</v>
      </c>
      <c r="S187" s="190">
        <v>0</v>
      </c>
      <c r="T187" s="191">
        <f>S187*H187</f>
        <v>0</v>
      </c>
      <c r="AR187" s="24" t="s">
        <v>194</v>
      </c>
      <c r="AT187" s="24" t="s">
        <v>190</v>
      </c>
      <c r="AU187" s="24" t="s">
        <v>24</v>
      </c>
      <c r="AY187" s="24" t="s">
        <v>188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24" t="s">
        <v>25</v>
      </c>
      <c r="BK187" s="192">
        <f>ROUND(I187*H187,2)</f>
        <v>0</v>
      </c>
      <c r="BL187" s="24" t="s">
        <v>194</v>
      </c>
      <c r="BM187" s="24" t="s">
        <v>259</v>
      </c>
    </row>
    <row r="188" spans="2:65" s="1" customFormat="1" ht="40.5" x14ac:dyDescent="0.3">
      <c r="B188" s="41"/>
      <c r="D188" s="193" t="s">
        <v>196</v>
      </c>
      <c r="F188" s="194" t="s">
        <v>1205</v>
      </c>
      <c r="I188" s="195"/>
      <c r="L188" s="41"/>
      <c r="M188" s="196"/>
      <c r="N188" s="42"/>
      <c r="O188" s="42"/>
      <c r="P188" s="42"/>
      <c r="Q188" s="42"/>
      <c r="R188" s="42"/>
      <c r="S188" s="42"/>
      <c r="T188" s="70"/>
      <c r="AT188" s="24" t="s">
        <v>196</v>
      </c>
      <c r="AU188" s="24" t="s">
        <v>24</v>
      </c>
    </row>
    <row r="189" spans="2:65" s="12" customFormat="1" x14ac:dyDescent="0.3">
      <c r="B189" s="197"/>
      <c r="D189" s="193" t="s">
        <v>198</v>
      </c>
      <c r="E189" s="198" t="s">
        <v>5</v>
      </c>
      <c r="F189" s="199" t="s">
        <v>1540</v>
      </c>
      <c r="H189" s="200">
        <v>13.792</v>
      </c>
      <c r="I189" s="201"/>
      <c r="L189" s="197"/>
      <c r="M189" s="202"/>
      <c r="N189" s="203"/>
      <c r="O189" s="203"/>
      <c r="P189" s="203"/>
      <c r="Q189" s="203"/>
      <c r="R189" s="203"/>
      <c r="S189" s="203"/>
      <c r="T189" s="204"/>
      <c r="AT189" s="198" t="s">
        <v>198</v>
      </c>
      <c r="AU189" s="198" t="s">
        <v>24</v>
      </c>
      <c r="AV189" s="12" t="s">
        <v>24</v>
      </c>
      <c r="AW189" s="12" t="s">
        <v>44</v>
      </c>
      <c r="AX189" s="12" t="s">
        <v>80</v>
      </c>
      <c r="AY189" s="198" t="s">
        <v>188</v>
      </c>
    </row>
    <row r="190" spans="2:65" s="12" customFormat="1" x14ac:dyDescent="0.3">
      <c r="B190" s="197"/>
      <c r="D190" s="193" t="s">
        <v>198</v>
      </c>
      <c r="E190" s="198" t="s">
        <v>5</v>
      </c>
      <c r="F190" s="199" t="s">
        <v>1541</v>
      </c>
      <c r="H190" s="200">
        <v>2.1629999999999998</v>
      </c>
      <c r="I190" s="201"/>
      <c r="L190" s="197"/>
      <c r="M190" s="202"/>
      <c r="N190" s="203"/>
      <c r="O190" s="203"/>
      <c r="P190" s="203"/>
      <c r="Q190" s="203"/>
      <c r="R190" s="203"/>
      <c r="S190" s="203"/>
      <c r="T190" s="204"/>
      <c r="AT190" s="198" t="s">
        <v>198</v>
      </c>
      <c r="AU190" s="198" t="s">
        <v>24</v>
      </c>
      <c r="AV190" s="12" t="s">
        <v>24</v>
      </c>
      <c r="AW190" s="12" t="s">
        <v>44</v>
      </c>
      <c r="AX190" s="12" t="s">
        <v>80</v>
      </c>
      <c r="AY190" s="198" t="s">
        <v>188</v>
      </c>
    </row>
    <row r="191" spans="2:65" s="12" customFormat="1" x14ac:dyDescent="0.3">
      <c r="B191" s="197"/>
      <c r="D191" s="193" t="s">
        <v>198</v>
      </c>
      <c r="E191" s="198" t="s">
        <v>5</v>
      </c>
      <c r="F191" s="199" t="s">
        <v>1542</v>
      </c>
      <c r="H191" s="200">
        <v>2.121</v>
      </c>
      <c r="I191" s="201"/>
      <c r="L191" s="197"/>
      <c r="M191" s="202"/>
      <c r="N191" s="203"/>
      <c r="O191" s="203"/>
      <c r="P191" s="203"/>
      <c r="Q191" s="203"/>
      <c r="R191" s="203"/>
      <c r="S191" s="203"/>
      <c r="T191" s="204"/>
      <c r="AT191" s="198" t="s">
        <v>198</v>
      </c>
      <c r="AU191" s="198" t="s">
        <v>24</v>
      </c>
      <c r="AV191" s="12" t="s">
        <v>24</v>
      </c>
      <c r="AW191" s="12" t="s">
        <v>44</v>
      </c>
      <c r="AX191" s="12" t="s">
        <v>80</v>
      </c>
      <c r="AY191" s="198" t="s">
        <v>188</v>
      </c>
    </row>
    <row r="192" spans="2:65" s="12" customFormat="1" x14ac:dyDescent="0.3">
      <c r="B192" s="197"/>
      <c r="D192" s="193" t="s">
        <v>198</v>
      </c>
      <c r="E192" s="198" t="s">
        <v>5</v>
      </c>
      <c r="F192" s="199" t="s">
        <v>1543</v>
      </c>
      <c r="H192" s="200">
        <v>2.1</v>
      </c>
      <c r="I192" s="201"/>
      <c r="L192" s="197"/>
      <c r="M192" s="202"/>
      <c r="N192" s="203"/>
      <c r="O192" s="203"/>
      <c r="P192" s="203"/>
      <c r="Q192" s="203"/>
      <c r="R192" s="203"/>
      <c r="S192" s="203"/>
      <c r="T192" s="204"/>
      <c r="AT192" s="198" t="s">
        <v>198</v>
      </c>
      <c r="AU192" s="198" t="s">
        <v>24</v>
      </c>
      <c r="AV192" s="12" t="s">
        <v>24</v>
      </c>
      <c r="AW192" s="12" t="s">
        <v>44</v>
      </c>
      <c r="AX192" s="12" t="s">
        <v>80</v>
      </c>
      <c r="AY192" s="198" t="s">
        <v>188</v>
      </c>
    </row>
    <row r="193" spans="2:65" s="12" customFormat="1" x14ac:dyDescent="0.3">
      <c r="B193" s="197"/>
      <c r="D193" s="193" t="s">
        <v>198</v>
      </c>
      <c r="E193" s="198" t="s">
        <v>5</v>
      </c>
      <c r="F193" s="199" t="s">
        <v>1544</v>
      </c>
      <c r="H193" s="200">
        <v>2.048</v>
      </c>
      <c r="I193" s="201"/>
      <c r="L193" s="197"/>
      <c r="M193" s="202"/>
      <c r="N193" s="203"/>
      <c r="O193" s="203"/>
      <c r="P193" s="203"/>
      <c r="Q193" s="203"/>
      <c r="R193" s="203"/>
      <c r="S193" s="203"/>
      <c r="T193" s="204"/>
      <c r="AT193" s="198" t="s">
        <v>198</v>
      </c>
      <c r="AU193" s="198" t="s">
        <v>24</v>
      </c>
      <c r="AV193" s="12" t="s">
        <v>24</v>
      </c>
      <c r="AW193" s="12" t="s">
        <v>44</v>
      </c>
      <c r="AX193" s="12" t="s">
        <v>80</v>
      </c>
      <c r="AY193" s="198" t="s">
        <v>188</v>
      </c>
    </row>
    <row r="194" spans="2:65" s="12" customFormat="1" x14ac:dyDescent="0.3">
      <c r="B194" s="197"/>
      <c r="D194" s="193" t="s">
        <v>198</v>
      </c>
      <c r="E194" s="198" t="s">
        <v>5</v>
      </c>
      <c r="F194" s="199" t="s">
        <v>1545</v>
      </c>
      <c r="H194" s="200">
        <v>1.9650000000000001</v>
      </c>
      <c r="I194" s="201"/>
      <c r="L194" s="197"/>
      <c r="M194" s="202"/>
      <c r="N194" s="203"/>
      <c r="O194" s="203"/>
      <c r="P194" s="203"/>
      <c r="Q194" s="203"/>
      <c r="R194" s="203"/>
      <c r="S194" s="203"/>
      <c r="T194" s="204"/>
      <c r="AT194" s="198" t="s">
        <v>198</v>
      </c>
      <c r="AU194" s="198" t="s">
        <v>24</v>
      </c>
      <c r="AV194" s="12" t="s">
        <v>24</v>
      </c>
      <c r="AW194" s="12" t="s">
        <v>44</v>
      </c>
      <c r="AX194" s="12" t="s">
        <v>80</v>
      </c>
      <c r="AY194" s="198" t="s">
        <v>188</v>
      </c>
    </row>
    <row r="195" spans="2:65" s="12" customFormat="1" x14ac:dyDescent="0.3">
      <c r="B195" s="197"/>
      <c r="D195" s="193" t="s">
        <v>198</v>
      </c>
      <c r="E195" s="198" t="s">
        <v>5</v>
      </c>
      <c r="F195" s="199" t="s">
        <v>1546</v>
      </c>
      <c r="H195" s="200">
        <v>1.944</v>
      </c>
      <c r="I195" s="201"/>
      <c r="L195" s="197"/>
      <c r="M195" s="202"/>
      <c r="N195" s="203"/>
      <c r="O195" s="203"/>
      <c r="P195" s="203"/>
      <c r="Q195" s="203"/>
      <c r="R195" s="203"/>
      <c r="S195" s="203"/>
      <c r="T195" s="204"/>
      <c r="AT195" s="198" t="s">
        <v>198</v>
      </c>
      <c r="AU195" s="198" t="s">
        <v>24</v>
      </c>
      <c r="AV195" s="12" t="s">
        <v>24</v>
      </c>
      <c r="AW195" s="12" t="s">
        <v>44</v>
      </c>
      <c r="AX195" s="12" t="s">
        <v>80</v>
      </c>
      <c r="AY195" s="198" t="s">
        <v>188</v>
      </c>
    </row>
    <row r="196" spans="2:65" s="12" customFormat="1" x14ac:dyDescent="0.3">
      <c r="B196" s="197"/>
      <c r="D196" s="193" t="s">
        <v>198</v>
      </c>
      <c r="E196" s="198" t="s">
        <v>5</v>
      </c>
      <c r="F196" s="199" t="s">
        <v>1547</v>
      </c>
      <c r="H196" s="200">
        <v>1.9019999999999999</v>
      </c>
      <c r="I196" s="201"/>
      <c r="L196" s="197"/>
      <c r="M196" s="202"/>
      <c r="N196" s="203"/>
      <c r="O196" s="203"/>
      <c r="P196" s="203"/>
      <c r="Q196" s="203"/>
      <c r="R196" s="203"/>
      <c r="S196" s="203"/>
      <c r="T196" s="204"/>
      <c r="AT196" s="198" t="s">
        <v>198</v>
      </c>
      <c r="AU196" s="198" t="s">
        <v>24</v>
      </c>
      <c r="AV196" s="12" t="s">
        <v>24</v>
      </c>
      <c r="AW196" s="12" t="s">
        <v>44</v>
      </c>
      <c r="AX196" s="12" t="s">
        <v>80</v>
      </c>
      <c r="AY196" s="198" t="s">
        <v>188</v>
      </c>
    </row>
    <row r="197" spans="2:65" s="12" customFormat="1" x14ac:dyDescent="0.3">
      <c r="B197" s="197"/>
      <c r="D197" s="193" t="s">
        <v>198</v>
      </c>
      <c r="E197" s="198" t="s">
        <v>5</v>
      </c>
      <c r="F197" s="199" t="s">
        <v>1548</v>
      </c>
      <c r="H197" s="200">
        <v>1.871</v>
      </c>
      <c r="I197" s="201"/>
      <c r="L197" s="197"/>
      <c r="M197" s="202"/>
      <c r="N197" s="203"/>
      <c r="O197" s="203"/>
      <c r="P197" s="203"/>
      <c r="Q197" s="203"/>
      <c r="R197" s="203"/>
      <c r="S197" s="203"/>
      <c r="T197" s="204"/>
      <c r="AT197" s="198" t="s">
        <v>198</v>
      </c>
      <c r="AU197" s="198" t="s">
        <v>24</v>
      </c>
      <c r="AV197" s="12" t="s">
        <v>24</v>
      </c>
      <c r="AW197" s="12" t="s">
        <v>44</v>
      </c>
      <c r="AX197" s="12" t="s">
        <v>80</v>
      </c>
      <c r="AY197" s="198" t="s">
        <v>188</v>
      </c>
    </row>
    <row r="198" spans="2:65" s="12" customFormat="1" x14ac:dyDescent="0.3">
      <c r="B198" s="197"/>
      <c r="D198" s="193" t="s">
        <v>198</v>
      </c>
      <c r="E198" s="198" t="s">
        <v>5</v>
      </c>
      <c r="F198" s="199" t="s">
        <v>1549</v>
      </c>
      <c r="H198" s="200">
        <v>1.829</v>
      </c>
      <c r="I198" s="201"/>
      <c r="L198" s="197"/>
      <c r="M198" s="202"/>
      <c r="N198" s="203"/>
      <c r="O198" s="203"/>
      <c r="P198" s="203"/>
      <c r="Q198" s="203"/>
      <c r="R198" s="203"/>
      <c r="S198" s="203"/>
      <c r="T198" s="204"/>
      <c r="AT198" s="198" t="s">
        <v>198</v>
      </c>
      <c r="AU198" s="198" t="s">
        <v>24</v>
      </c>
      <c r="AV198" s="12" t="s">
        <v>24</v>
      </c>
      <c r="AW198" s="12" t="s">
        <v>44</v>
      </c>
      <c r="AX198" s="12" t="s">
        <v>80</v>
      </c>
      <c r="AY198" s="198" t="s">
        <v>188</v>
      </c>
    </row>
    <row r="199" spans="2:65" s="13" customFormat="1" x14ac:dyDescent="0.3">
      <c r="B199" s="205"/>
      <c r="D199" s="193" t="s">
        <v>198</v>
      </c>
      <c r="E199" s="206" t="s">
        <v>5</v>
      </c>
      <c r="F199" s="207" t="s">
        <v>200</v>
      </c>
      <c r="H199" s="208">
        <v>31.734999999999999</v>
      </c>
      <c r="I199" s="209"/>
      <c r="L199" s="205"/>
      <c r="M199" s="210"/>
      <c r="N199" s="211"/>
      <c r="O199" s="211"/>
      <c r="P199" s="211"/>
      <c r="Q199" s="211"/>
      <c r="R199" s="211"/>
      <c r="S199" s="211"/>
      <c r="T199" s="212"/>
      <c r="AT199" s="206" t="s">
        <v>198</v>
      </c>
      <c r="AU199" s="206" t="s">
        <v>24</v>
      </c>
      <c r="AV199" s="13" t="s">
        <v>194</v>
      </c>
      <c r="AW199" s="13" t="s">
        <v>44</v>
      </c>
      <c r="AX199" s="13" t="s">
        <v>25</v>
      </c>
      <c r="AY199" s="206" t="s">
        <v>188</v>
      </c>
    </row>
    <row r="200" spans="2:65" s="1" customFormat="1" ht="16.5" customHeight="1" x14ac:dyDescent="0.3">
      <c r="B200" s="180"/>
      <c r="C200" s="181" t="s">
        <v>256</v>
      </c>
      <c r="D200" s="181" t="s">
        <v>190</v>
      </c>
      <c r="E200" s="182" t="s">
        <v>263</v>
      </c>
      <c r="F200" s="183" t="s">
        <v>264</v>
      </c>
      <c r="G200" s="184" t="s">
        <v>193</v>
      </c>
      <c r="H200" s="185">
        <v>31.734999999999999</v>
      </c>
      <c r="I200" s="186"/>
      <c r="J200" s="187">
        <f>ROUND(I200*H200,2)</f>
        <v>0</v>
      </c>
      <c r="K200" s="183"/>
      <c r="L200" s="41"/>
      <c r="M200" s="188" t="s">
        <v>5</v>
      </c>
      <c r="N200" s="189" t="s">
        <v>51</v>
      </c>
      <c r="O200" s="42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AR200" s="24" t="s">
        <v>194</v>
      </c>
      <c r="AT200" s="24" t="s">
        <v>190</v>
      </c>
      <c r="AU200" s="24" t="s">
        <v>24</v>
      </c>
      <c r="AY200" s="24" t="s">
        <v>188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24" t="s">
        <v>25</v>
      </c>
      <c r="BK200" s="192">
        <f>ROUND(I200*H200,2)</f>
        <v>0</v>
      </c>
      <c r="BL200" s="24" t="s">
        <v>194</v>
      </c>
      <c r="BM200" s="24" t="s">
        <v>265</v>
      </c>
    </row>
    <row r="201" spans="2:65" s="1" customFormat="1" ht="40.5" x14ac:dyDescent="0.3">
      <c r="B201" s="41"/>
      <c r="D201" s="193" t="s">
        <v>196</v>
      </c>
      <c r="F201" s="194" t="s">
        <v>1205</v>
      </c>
      <c r="I201" s="195"/>
      <c r="L201" s="41"/>
      <c r="M201" s="196"/>
      <c r="N201" s="42"/>
      <c r="O201" s="42"/>
      <c r="P201" s="42"/>
      <c r="Q201" s="42"/>
      <c r="R201" s="42"/>
      <c r="S201" s="42"/>
      <c r="T201" s="70"/>
      <c r="AT201" s="24" t="s">
        <v>196</v>
      </c>
      <c r="AU201" s="24" t="s">
        <v>24</v>
      </c>
    </row>
    <row r="202" spans="2:65" s="1" customFormat="1" ht="16.5" customHeight="1" x14ac:dyDescent="0.3">
      <c r="B202" s="180"/>
      <c r="C202" s="181" t="s">
        <v>262</v>
      </c>
      <c r="D202" s="181" t="s">
        <v>190</v>
      </c>
      <c r="E202" s="182" t="s">
        <v>267</v>
      </c>
      <c r="F202" s="183" t="s">
        <v>268</v>
      </c>
      <c r="G202" s="184" t="s">
        <v>231</v>
      </c>
      <c r="H202" s="185">
        <v>15.867000000000001</v>
      </c>
      <c r="I202" s="186"/>
      <c r="J202" s="187">
        <f>ROUND(I202*H202,2)</f>
        <v>0</v>
      </c>
      <c r="K202" s="183"/>
      <c r="L202" s="41"/>
      <c r="M202" s="188" t="s">
        <v>5</v>
      </c>
      <c r="N202" s="189" t="s">
        <v>51</v>
      </c>
      <c r="O202" s="42"/>
      <c r="P202" s="190">
        <f>O202*H202</f>
        <v>0</v>
      </c>
      <c r="Q202" s="190">
        <v>0</v>
      </c>
      <c r="R202" s="190">
        <f>Q202*H202</f>
        <v>0</v>
      </c>
      <c r="S202" s="190">
        <v>0</v>
      </c>
      <c r="T202" s="191">
        <f>S202*H202</f>
        <v>0</v>
      </c>
      <c r="AR202" s="24" t="s">
        <v>194</v>
      </c>
      <c r="AT202" s="24" t="s">
        <v>190</v>
      </c>
      <c r="AU202" s="24" t="s">
        <v>24</v>
      </c>
      <c r="AY202" s="24" t="s">
        <v>188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24" t="s">
        <v>25</v>
      </c>
      <c r="BK202" s="192">
        <f>ROUND(I202*H202,2)</f>
        <v>0</v>
      </c>
      <c r="BL202" s="24" t="s">
        <v>194</v>
      </c>
      <c r="BM202" s="24" t="s">
        <v>269</v>
      </c>
    </row>
    <row r="203" spans="2:65" s="1" customFormat="1" ht="40.5" x14ac:dyDescent="0.3">
      <c r="B203" s="41"/>
      <c r="D203" s="193" t="s">
        <v>196</v>
      </c>
      <c r="F203" s="194" t="s">
        <v>1215</v>
      </c>
      <c r="I203" s="195"/>
      <c r="L203" s="41"/>
      <c r="M203" s="196"/>
      <c r="N203" s="42"/>
      <c r="O203" s="42"/>
      <c r="P203" s="42"/>
      <c r="Q203" s="42"/>
      <c r="R203" s="42"/>
      <c r="S203" s="42"/>
      <c r="T203" s="70"/>
      <c r="AT203" s="24" t="s">
        <v>196</v>
      </c>
      <c r="AU203" s="24" t="s">
        <v>24</v>
      </c>
    </row>
    <row r="204" spans="2:65" s="1" customFormat="1" ht="16.5" customHeight="1" x14ac:dyDescent="0.3">
      <c r="B204" s="180"/>
      <c r="C204" s="181" t="s">
        <v>266</v>
      </c>
      <c r="D204" s="181" t="s">
        <v>190</v>
      </c>
      <c r="E204" s="182" t="s">
        <v>273</v>
      </c>
      <c r="F204" s="183" t="s">
        <v>274</v>
      </c>
      <c r="G204" s="184" t="s">
        <v>231</v>
      </c>
      <c r="H204" s="185">
        <v>15.867000000000001</v>
      </c>
      <c r="I204" s="186"/>
      <c r="J204" s="187">
        <f>ROUND(I204*H204,2)</f>
        <v>0</v>
      </c>
      <c r="K204" s="183"/>
      <c r="L204" s="41"/>
      <c r="M204" s="188" t="s">
        <v>5</v>
      </c>
      <c r="N204" s="189" t="s">
        <v>51</v>
      </c>
      <c r="O204" s="42"/>
      <c r="P204" s="190">
        <f>O204*H204</f>
        <v>0</v>
      </c>
      <c r="Q204" s="190">
        <v>0</v>
      </c>
      <c r="R204" s="190">
        <f>Q204*H204</f>
        <v>0</v>
      </c>
      <c r="S204" s="190">
        <v>0</v>
      </c>
      <c r="T204" s="191">
        <f>S204*H204</f>
        <v>0</v>
      </c>
      <c r="AR204" s="24" t="s">
        <v>194</v>
      </c>
      <c r="AT204" s="24" t="s">
        <v>190</v>
      </c>
      <c r="AU204" s="24" t="s">
        <v>24</v>
      </c>
      <c r="AY204" s="24" t="s">
        <v>188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24" t="s">
        <v>25</v>
      </c>
      <c r="BK204" s="192">
        <f>ROUND(I204*H204,2)</f>
        <v>0</v>
      </c>
      <c r="BL204" s="24" t="s">
        <v>194</v>
      </c>
      <c r="BM204" s="24" t="s">
        <v>275</v>
      </c>
    </row>
    <row r="205" spans="2:65" s="1" customFormat="1" ht="40.5" x14ac:dyDescent="0.3">
      <c r="B205" s="41"/>
      <c r="D205" s="193" t="s">
        <v>196</v>
      </c>
      <c r="F205" s="194" t="s">
        <v>1215</v>
      </c>
      <c r="I205" s="195"/>
      <c r="L205" s="41"/>
      <c r="M205" s="196"/>
      <c r="N205" s="42"/>
      <c r="O205" s="42"/>
      <c r="P205" s="42"/>
      <c r="Q205" s="42"/>
      <c r="R205" s="42"/>
      <c r="S205" s="42"/>
      <c r="T205" s="70"/>
      <c r="AT205" s="24" t="s">
        <v>196</v>
      </c>
      <c r="AU205" s="24" t="s">
        <v>24</v>
      </c>
    </row>
    <row r="206" spans="2:65" s="1" customFormat="1" ht="16.5" customHeight="1" x14ac:dyDescent="0.3">
      <c r="B206" s="180"/>
      <c r="C206" s="181" t="s">
        <v>11</v>
      </c>
      <c r="D206" s="181" t="s">
        <v>190</v>
      </c>
      <c r="E206" s="182" t="s">
        <v>277</v>
      </c>
      <c r="F206" s="183" t="s">
        <v>278</v>
      </c>
      <c r="G206" s="184" t="s">
        <v>231</v>
      </c>
      <c r="H206" s="185">
        <v>15.867000000000001</v>
      </c>
      <c r="I206" s="186"/>
      <c r="J206" s="187">
        <f>ROUND(I206*H206,2)</f>
        <v>0</v>
      </c>
      <c r="K206" s="183"/>
      <c r="L206" s="41"/>
      <c r="M206" s="188" t="s">
        <v>5</v>
      </c>
      <c r="N206" s="189" t="s">
        <v>51</v>
      </c>
      <c r="O206" s="42"/>
      <c r="P206" s="190">
        <f>O206*H206</f>
        <v>0</v>
      </c>
      <c r="Q206" s="190">
        <v>0</v>
      </c>
      <c r="R206" s="190">
        <f>Q206*H206</f>
        <v>0</v>
      </c>
      <c r="S206" s="190">
        <v>0</v>
      </c>
      <c r="T206" s="191">
        <f>S206*H206</f>
        <v>0</v>
      </c>
      <c r="AR206" s="24" t="s">
        <v>194</v>
      </c>
      <c r="AT206" s="24" t="s">
        <v>190</v>
      </c>
      <c r="AU206" s="24" t="s">
        <v>24</v>
      </c>
      <c r="AY206" s="24" t="s">
        <v>188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24" t="s">
        <v>25</v>
      </c>
      <c r="BK206" s="192">
        <f>ROUND(I206*H206,2)</f>
        <v>0</v>
      </c>
      <c r="BL206" s="24" t="s">
        <v>194</v>
      </c>
      <c r="BM206" s="24" t="s">
        <v>279</v>
      </c>
    </row>
    <row r="207" spans="2:65" s="1" customFormat="1" ht="40.5" x14ac:dyDescent="0.3">
      <c r="B207" s="41"/>
      <c r="D207" s="193" t="s">
        <v>196</v>
      </c>
      <c r="F207" s="194" t="s">
        <v>1215</v>
      </c>
      <c r="I207" s="195"/>
      <c r="L207" s="41"/>
      <c r="M207" s="196"/>
      <c r="N207" s="42"/>
      <c r="O207" s="42"/>
      <c r="P207" s="42"/>
      <c r="Q207" s="42"/>
      <c r="R207" s="42"/>
      <c r="S207" s="42"/>
      <c r="T207" s="70"/>
      <c r="AT207" s="24" t="s">
        <v>196</v>
      </c>
      <c r="AU207" s="24" t="s">
        <v>24</v>
      </c>
    </row>
    <row r="208" spans="2:65" s="1" customFormat="1" ht="16.5" customHeight="1" x14ac:dyDescent="0.3">
      <c r="B208" s="180"/>
      <c r="C208" s="181" t="s">
        <v>276</v>
      </c>
      <c r="D208" s="181" t="s">
        <v>190</v>
      </c>
      <c r="E208" s="182" t="s">
        <v>281</v>
      </c>
      <c r="F208" s="183" t="s">
        <v>282</v>
      </c>
      <c r="G208" s="184" t="s">
        <v>283</v>
      </c>
      <c r="H208" s="185">
        <v>30.382000000000001</v>
      </c>
      <c r="I208" s="186"/>
      <c r="J208" s="187">
        <f>ROUND(I208*H208,2)</f>
        <v>0</v>
      </c>
      <c r="K208" s="183"/>
      <c r="L208" s="41"/>
      <c r="M208" s="188" t="s">
        <v>5</v>
      </c>
      <c r="N208" s="189" t="s">
        <v>51</v>
      </c>
      <c r="O208" s="42"/>
      <c r="P208" s="190">
        <f>O208*H208</f>
        <v>0</v>
      </c>
      <c r="Q208" s="190">
        <v>0</v>
      </c>
      <c r="R208" s="190">
        <f>Q208*H208</f>
        <v>0</v>
      </c>
      <c r="S208" s="190">
        <v>0</v>
      </c>
      <c r="T208" s="191">
        <f>S208*H208</f>
        <v>0</v>
      </c>
      <c r="AR208" s="24" t="s">
        <v>194</v>
      </c>
      <c r="AT208" s="24" t="s">
        <v>190</v>
      </c>
      <c r="AU208" s="24" t="s">
        <v>24</v>
      </c>
      <c r="AY208" s="24" t="s">
        <v>188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24" t="s">
        <v>25</v>
      </c>
      <c r="BK208" s="192">
        <f>ROUND(I208*H208,2)</f>
        <v>0</v>
      </c>
      <c r="BL208" s="24" t="s">
        <v>194</v>
      </c>
      <c r="BM208" s="24" t="s">
        <v>284</v>
      </c>
    </row>
    <row r="209" spans="2:65" s="1" customFormat="1" ht="40.5" x14ac:dyDescent="0.3">
      <c r="B209" s="41"/>
      <c r="D209" s="193" t="s">
        <v>196</v>
      </c>
      <c r="F209" s="194" t="s">
        <v>1215</v>
      </c>
      <c r="I209" s="195"/>
      <c r="L209" s="41"/>
      <c r="M209" s="196"/>
      <c r="N209" s="42"/>
      <c r="O209" s="42"/>
      <c r="P209" s="42"/>
      <c r="Q209" s="42"/>
      <c r="R209" s="42"/>
      <c r="S209" s="42"/>
      <c r="T209" s="70"/>
      <c r="AT209" s="24" t="s">
        <v>196</v>
      </c>
      <c r="AU209" s="24" t="s">
        <v>24</v>
      </c>
    </row>
    <row r="210" spans="2:65" s="12" customFormat="1" x14ac:dyDescent="0.3">
      <c r="B210" s="197"/>
      <c r="D210" s="193" t="s">
        <v>198</v>
      </c>
      <c r="F210" s="199" t="s">
        <v>1550</v>
      </c>
      <c r="H210" s="200">
        <v>30.382000000000001</v>
      </c>
      <c r="I210" s="201"/>
      <c r="L210" s="197"/>
      <c r="M210" s="202"/>
      <c r="N210" s="203"/>
      <c r="O210" s="203"/>
      <c r="P210" s="203"/>
      <c r="Q210" s="203"/>
      <c r="R210" s="203"/>
      <c r="S210" s="203"/>
      <c r="T210" s="204"/>
      <c r="AT210" s="198" t="s">
        <v>198</v>
      </c>
      <c r="AU210" s="198" t="s">
        <v>24</v>
      </c>
      <c r="AV210" s="12" t="s">
        <v>24</v>
      </c>
      <c r="AW210" s="12" t="s">
        <v>6</v>
      </c>
      <c r="AX210" s="12" t="s">
        <v>25</v>
      </c>
      <c r="AY210" s="198" t="s">
        <v>188</v>
      </c>
    </row>
    <row r="211" spans="2:65" s="1" customFormat="1" ht="16.5" customHeight="1" x14ac:dyDescent="0.3">
      <c r="B211" s="180"/>
      <c r="C211" s="181" t="s">
        <v>280</v>
      </c>
      <c r="D211" s="181" t="s">
        <v>190</v>
      </c>
      <c r="E211" s="182" t="s">
        <v>287</v>
      </c>
      <c r="F211" s="183" t="s">
        <v>288</v>
      </c>
      <c r="G211" s="184" t="s">
        <v>231</v>
      </c>
      <c r="H211" s="185">
        <v>10.148</v>
      </c>
      <c r="I211" s="186"/>
      <c r="J211" s="187">
        <f>ROUND(I211*H211,2)</f>
        <v>0</v>
      </c>
      <c r="K211" s="183"/>
      <c r="L211" s="41"/>
      <c r="M211" s="188" t="s">
        <v>5</v>
      </c>
      <c r="N211" s="189" t="s">
        <v>51</v>
      </c>
      <c r="O211" s="42"/>
      <c r="P211" s="190">
        <f>O211*H211</f>
        <v>0</v>
      </c>
      <c r="Q211" s="190">
        <v>0</v>
      </c>
      <c r="R211" s="190">
        <f>Q211*H211</f>
        <v>0</v>
      </c>
      <c r="S211" s="190">
        <v>0</v>
      </c>
      <c r="T211" s="191">
        <f>S211*H211</f>
        <v>0</v>
      </c>
      <c r="AR211" s="24" t="s">
        <v>194</v>
      </c>
      <c r="AT211" s="24" t="s">
        <v>190</v>
      </c>
      <c r="AU211" s="24" t="s">
        <v>24</v>
      </c>
      <c r="AY211" s="24" t="s">
        <v>188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24" t="s">
        <v>25</v>
      </c>
      <c r="BK211" s="192">
        <f>ROUND(I211*H211,2)</f>
        <v>0</v>
      </c>
      <c r="BL211" s="24" t="s">
        <v>194</v>
      </c>
      <c r="BM211" s="24" t="s">
        <v>289</v>
      </c>
    </row>
    <row r="212" spans="2:65" s="1" customFormat="1" ht="40.5" x14ac:dyDescent="0.3">
      <c r="B212" s="41"/>
      <c r="D212" s="193" t="s">
        <v>196</v>
      </c>
      <c r="F212" s="194" t="s">
        <v>1215</v>
      </c>
      <c r="I212" s="195"/>
      <c r="L212" s="41"/>
      <c r="M212" s="196"/>
      <c r="N212" s="42"/>
      <c r="O212" s="42"/>
      <c r="P212" s="42"/>
      <c r="Q212" s="42"/>
      <c r="R212" s="42"/>
      <c r="S212" s="42"/>
      <c r="T212" s="70"/>
      <c r="AT212" s="24" t="s">
        <v>196</v>
      </c>
      <c r="AU212" s="24" t="s">
        <v>24</v>
      </c>
    </row>
    <row r="213" spans="2:65" s="12" customFormat="1" x14ac:dyDescent="0.3">
      <c r="B213" s="197"/>
      <c r="D213" s="193" t="s">
        <v>198</v>
      </c>
      <c r="E213" s="198" t="s">
        <v>5</v>
      </c>
      <c r="F213" s="199" t="s">
        <v>1551</v>
      </c>
      <c r="H213" s="200">
        <v>4.5599999999999996</v>
      </c>
      <c r="I213" s="201"/>
      <c r="L213" s="197"/>
      <c r="M213" s="202"/>
      <c r="N213" s="203"/>
      <c r="O213" s="203"/>
      <c r="P213" s="203"/>
      <c r="Q213" s="203"/>
      <c r="R213" s="203"/>
      <c r="S213" s="203"/>
      <c r="T213" s="204"/>
      <c r="AT213" s="198" t="s">
        <v>198</v>
      </c>
      <c r="AU213" s="198" t="s">
        <v>24</v>
      </c>
      <c r="AV213" s="12" t="s">
        <v>24</v>
      </c>
      <c r="AW213" s="12" t="s">
        <v>44</v>
      </c>
      <c r="AX213" s="12" t="s">
        <v>80</v>
      </c>
      <c r="AY213" s="198" t="s">
        <v>188</v>
      </c>
    </row>
    <row r="214" spans="2:65" s="12" customFormat="1" x14ac:dyDescent="0.3">
      <c r="B214" s="197"/>
      <c r="D214" s="193" t="s">
        <v>198</v>
      </c>
      <c r="E214" s="198" t="s">
        <v>5</v>
      </c>
      <c r="F214" s="199" t="s">
        <v>1552</v>
      </c>
      <c r="H214" s="200">
        <v>0.70299999999999996</v>
      </c>
      <c r="I214" s="201"/>
      <c r="L214" s="197"/>
      <c r="M214" s="202"/>
      <c r="N214" s="203"/>
      <c r="O214" s="203"/>
      <c r="P214" s="203"/>
      <c r="Q214" s="203"/>
      <c r="R214" s="203"/>
      <c r="S214" s="203"/>
      <c r="T214" s="204"/>
      <c r="AT214" s="198" t="s">
        <v>198</v>
      </c>
      <c r="AU214" s="198" t="s">
        <v>24</v>
      </c>
      <c r="AV214" s="12" t="s">
        <v>24</v>
      </c>
      <c r="AW214" s="12" t="s">
        <v>44</v>
      </c>
      <c r="AX214" s="12" t="s">
        <v>80</v>
      </c>
      <c r="AY214" s="198" t="s">
        <v>188</v>
      </c>
    </row>
    <row r="215" spans="2:65" s="12" customFormat="1" x14ac:dyDescent="0.3">
      <c r="B215" s="197"/>
      <c r="D215" s="193" t="s">
        <v>198</v>
      </c>
      <c r="E215" s="198" t="s">
        <v>5</v>
      </c>
      <c r="F215" s="199" t="s">
        <v>1553</v>
      </c>
      <c r="H215" s="200">
        <v>0.68200000000000005</v>
      </c>
      <c r="I215" s="201"/>
      <c r="L215" s="197"/>
      <c r="M215" s="202"/>
      <c r="N215" s="203"/>
      <c r="O215" s="203"/>
      <c r="P215" s="203"/>
      <c r="Q215" s="203"/>
      <c r="R215" s="203"/>
      <c r="S215" s="203"/>
      <c r="T215" s="204"/>
      <c r="AT215" s="198" t="s">
        <v>198</v>
      </c>
      <c r="AU215" s="198" t="s">
        <v>24</v>
      </c>
      <c r="AV215" s="12" t="s">
        <v>24</v>
      </c>
      <c r="AW215" s="12" t="s">
        <v>44</v>
      </c>
      <c r="AX215" s="12" t="s">
        <v>80</v>
      </c>
      <c r="AY215" s="198" t="s">
        <v>188</v>
      </c>
    </row>
    <row r="216" spans="2:65" s="12" customFormat="1" x14ac:dyDescent="0.3">
      <c r="B216" s="197"/>
      <c r="D216" s="193" t="s">
        <v>198</v>
      </c>
      <c r="E216" s="198" t="s">
        <v>5</v>
      </c>
      <c r="F216" s="199" t="s">
        <v>1554</v>
      </c>
      <c r="H216" s="200">
        <v>0.69799999999999995</v>
      </c>
      <c r="I216" s="201"/>
      <c r="L216" s="197"/>
      <c r="M216" s="202"/>
      <c r="N216" s="203"/>
      <c r="O216" s="203"/>
      <c r="P216" s="203"/>
      <c r="Q216" s="203"/>
      <c r="R216" s="203"/>
      <c r="S216" s="203"/>
      <c r="T216" s="204"/>
      <c r="AT216" s="198" t="s">
        <v>198</v>
      </c>
      <c r="AU216" s="198" t="s">
        <v>24</v>
      </c>
      <c r="AV216" s="12" t="s">
        <v>24</v>
      </c>
      <c r="AW216" s="12" t="s">
        <v>44</v>
      </c>
      <c r="AX216" s="12" t="s">
        <v>80</v>
      </c>
      <c r="AY216" s="198" t="s">
        <v>188</v>
      </c>
    </row>
    <row r="217" spans="2:65" s="12" customFormat="1" x14ac:dyDescent="0.3">
      <c r="B217" s="197"/>
      <c r="D217" s="193" t="s">
        <v>198</v>
      </c>
      <c r="E217" s="198" t="s">
        <v>5</v>
      </c>
      <c r="F217" s="199" t="s">
        <v>1555</v>
      </c>
      <c r="H217" s="200">
        <v>0.64500000000000002</v>
      </c>
      <c r="I217" s="201"/>
      <c r="L217" s="197"/>
      <c r="M217" s="202"/>
      <c r="N217" s="203"/>
      <c r="O217" s="203"/>
      <c r="P217" s="203"/>
      <c r="Q217" s="203"/>
      <c r="R217" s="203"/>
      <c r="S217" s="203"/>
      <c r="T217" s="204"/>
      <c r="AT217" s="198" t="s">
        <v>198</v>
      </c>
      <c r="AU217" s="198" t="s">
        <v>24</v>
      </c>
      <c r="AV217" s="12" t="s">
        <v>24</v>
      </c>
      <c r="AW217" s="12" t="s">
        <v>44</v>
      </c>
      <c r="AX217" s="12" t="s">
        <v>80</v>
      </c>
      <c r="AY217" s="198" t="s">
        <v>188</v>
      </c>
    </row>
    <row r="218" spans="2:65" s="12" customFormat="1" x14ac:dyDescent="0.3">
      <c r="B218" s="197"/>
      <c r="D218" s="193" t="s">
        <v>198</v>
      </c>
      <c r="E218" s="198" t="s">
        <v>5</v>
      </c>
      <c r="F218" s="199" t="s">
        <v>1556</v>
      </c>
      <c r="H218" s="200">
        <v>0.60299999999999998</v>
      </c>
      <c r="I218" s="201"/>
      <c r="L218" s="197"/>
      <c r="M218" s="202"/>
      <c r="N218" s="203"/>
      <c r="O218" s="203"/>
      <c r="P218" s="203"/>
      <c r="Q218" s="203"/>
      <c r="R218" s="203"/>
      <c r="S218" s="203"/>
      <c r="T218" s="204"/>
      <c r="AT218" s="198" t="s">
        <v>198</v>
      </c>
      <c r="AU218" s="198" t="s">
        <v>24</v>
      </c>
      <c r="AV218" s="12" t="s">
        <v>24</v>
      </c>
      <c r="AW218" s="12" t="s">
        <v>44</v>
      </c>
      <c r="AX218" s="12" t="s">
        <v>80</v>
      </c>
      <c r="AY218" s="198" t="s">
        <v>188</v>
      </c>
    </row>
    <row r="219" spans="2:65" s="12" customFormat="1" x14ac:dyDescent="0.3">
      <c r="B219" s="197"/>
      <c r="D219" s="193" t="s">
        <v>198</v>
      </c>
      <c r="E219" s="198" t="s">
        <v>5</v>
      </c>
      <c r="F219" s="199" t="s">
        <v>1557</v>
      </c>
      <c r="H219" s="200">
        <v>0.59299999999999997</v>
      </c>
      <c r="I219" s="201"/>
      <c r="L219" s="197"/>
      <c r="M219" s="202"/>
      <c r="N219" s="203"/>
      <c r="O219" s="203"/>
      <c r="P219" s="203"/>
      <c r="Q219" s="203"/>
      <c r="R219" s="203"/>
      <c r="S219" s="203"/>
      <c r="T219" s="204"/>
      <c r="AT219" s="198" t="s">
        <v>198</v>
      </c>
      <c r="AU219" s="198" t="s">
        <v>24</v>
      </c>
      <c r="AV219" s="12" t="s">
        <v>24</v>
      </c>
      <c r="AW219" s="12" t="s">
        <v>44</v>
      </c>
      <c r="AX219" s="12" t="s">
        <v>80</v>
      </c>
      <c r="AY219" s="198" t="s">
        <v>188</v>
      </c>
    </row>
    <row r="220" spans="2:65" s="12" customFormat="1" x14ac:dyDescent="0.3">
      <c r="B220" s="197"/>
      <c r="D220" s="193" t="s">
        <v>198</v>
      </c>
      <c r="E220" s="198" t="s">
        <v>5</v>
      </c>
      <c r="F220" s="199" t="s">
        <v>1558</v>
      </c>
      <c r="H220" s="200">
        <v>0.57199999999999995</v>
      </c>
      <c r="I220" s="201"/>
      <c r="L220" s="197"/>
      <c r="M220" s="202"/>
      <c r="N220" s="203"/>
      <c r="O220" s="203"/>
      <c r="P220" s="203"/>
      <c r="Q220" s="203"/>
      <c r="R220" s="203"/>
      <c r="S220" s="203"/>
      <c r="T220" s="204"/>
      <c r="AT220" s="198" t="s">
        <v>198</v>
      </c>
      <c r="AU220" s="198" t="s">
        <v>24</v>
      </c>
      <c r="AV220" s="12" t="s">
        <v>24</v>
      </c>
      <c r="AW220" s="12" t="s">
        <v>44</v>
      </c>
      <c r="AX220" s="12" t="s">
        <v>80</v>
      </c>
      <c r="AY220" s="198" t="s">
        <v>188</v>
      </c>
    </row>
    <row r="221" spans="2:65" s="12" customFormat="1" x14ac:dyDescent="0.3">
      <c r="B221" s="197"/>
      <c r="D221" s="193" t="s">
        <v>198</v>
      </c>
      <c r="E221" s="198" t="s">
        <v>5</v>
      </c>
      <c r="F221" s="199" t="s">
        <v>1559</v>
      </c>
      <c r="H221" s="200">
        <v>0.55600000000000005</v>
      </c>
      <c r="I221" s="201"/>
      <c r="L221" s="197"/>
      <c r="M221" s="202"/>
      <c r="N221" s="203"/>
      <c r="O221" s="203"/>
      <c r="P221" s="203"/>
      <c r="Q221" s="203"/>
      <c r="R221" s="203"/>
      <c r="S221" s="203"/>
      <c r="T221" s="204"/>
      <c r="AT221" s="198" t="s">
        <v>198</v>
      </c>
      <c r="AU221" s="198" t="s">
        <v>24</v>
      </c>
      <c r="AV221" s="12" t="s">
        <v>24</v>
      </c>
      <c r="AW221" s="12" t="s">
        <v>44</v>
      </c>
      <c r="AX221" s="12" t="s">
        <v>80</v>
      </c>
      <c r="AY221" s="198" t="s">
        <v>188</v>
      </c>
    </row>
    <row r="222" spans="2:65" s="12" customFormat="1" x14ac:dyDescent="0.3">
      <c r="B222" s="197"/>
      <c r="D222" s="193" t="s">
        <v>198</v>
      </c>
      <c r="E222" s="198" t="s">
        <v>5</v>
      </c>
      <c r="F222" s="199" t="s">
        <v>1560</v>
      </c>
      <c r="H222" s="200">
        <v>0.53600000000000003</v>
      </c>
      <c r="I222" s="201"/>
      <c r="L222" s="197"/>
      <c r="M222" s="202"/>
      <c r="N222" s="203"/>
      <c r="O222" s="203"/>
      <c r="P222" s="203"/>
      <c r="Q222" s="203"/>
      <c r="R222" s="203"/>
      <c r="S222" s="203"/>
      <c r="T222" s="204"/>
      <c r="AT222" s="198" t="s">
        <v>198</v>
      </c>
      <c r="AU222" s="198" t="s">
        <v>24</v>
      </c>
      <c r="AV222" s="12" t="s">
        <v>24</v>
      </c>
      <c r="AW222" s="12" t="s">
        <v>44</v>
      </c>
      <c r="AX222" s="12" t="s">
        <v>80</v>
      </c>
      <c r="AY222" s="198" t="s">
        <v>188</v>
      </c>
    </row>
    <row r="223" spans="2:65" s="13" customFormat="1" x14ac:dyDescent="0.3">
      <c r="B223" s="205"/>
      <c r="D223" s="193" t="s">
        <v>198</v>
      </c>
      <c r="E223" s="206" t="s">
        <v>5</v>
      </c>
      <c r="F223" s="207" t="s">
        <v>200</v>
      </c>
      <c r="H223" s="208">
        <v>10.148</v>
      </c>
      <c r="I223" s="209"/>
      <c r="L223" s="205"/>
      <c r="M223" s="210"/>
      <c r="N223" s="211"/>
      <c r="O223" s="211"/>
      <c r="P223" s="211"/>
      <c r="Q223" s="211"/>
      <c r="R223" s="211"/>
      <c r="S223" s="211"/>
      <c r="T223" s="212"/>
      <c r="AT223" s="206" t="s">
        <v>198</v>
      </c>
      <c r="AU223" s="206" t="s">
        <v>24</v>
      </c>
      <c r="AV223" s="13" t="s">
        <v>194</v>
      </c>
      <c r="AW223" s="13" t="s">
        <v>44</v>
      </c>
      <c r="AX223" s="13" t="s">
        <v>25</v>
      </c>
      <c r="AY223" s="206" t="s">
        <v>188</v>
      </c>
    </row>
    <row r="224" spans="2:65" s="1" customFormat="1" ht="16.5" customHeight="1" x14ac:dyDescent="0.3">
      <c r="B224" s="180"/>
      <c r="C224" s="213" t="s">
        <v>286</v>
      </c>
      <c r="D224" s="213" t="s">
        <v>292</v>
      </c>
      <c r="E224" s="214" t="s">
        <v>293</v>
      </c>
      <c r="F224" s="215" t="s">
        <v>294</v>
      </c>
      <c r="G224" s="216" t="s">
        <v>283</v>
      </c>
      <c r="H224" s="217">
        <v>19.431000000000001</v>
      </c>
      <c r="I224" s="218"/>
      <c r="J224" s="219">
        <f>ROUND(I224*H224,2)</f>
        <v>0</v>
      </c>
      <c r="K224" s="215"/>
      <c r="L224" s="220"/>
      <c r="M224" s="221" t="s">
        <v>5</v>
      </c>
      <c r="N224" s="222" t="s">
        <v>51</v>
      </c>
      <c r="O224" s="42"/>
      <c r="P224" s="190">
        <f>O224*H224</f>
        <v>0</v>
      </c>
      <c r="Q224" s="190">
        <v>1</v>
      </c>
      <c r="R224" s="190">
        <f>Q224*H224</f>
        <v>19.431000000000001</v>
      </c>
      <c r="S224" s="190">
        <v>0</v>
      </c>
      <c r="T224" s="191">
        <f>S224*H224</f>
        <v>0</v>
      </c>
      <c r="AR224" s="24" t="s">
        <v>236</v>
      </c>
      <c r="AT224" s="24" t="s">
        <v>292</v>
      </c>
      <c r="AU224" s="24" t="s">
        <v>24</v>
      </c>
      <c r="AY224" s="24" t="s">
        <v>188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24" t="s">
        <v>25</v>
      </c>
      <c r="BK224" s="192">
        <f>ROUND(I224*H224,2)</f>
        <v>0</v>
      </c>
      <c r="BL224" s="24" t="s">
        <v>194</v>
      </c>
      <c r="BM224" s="24" t="s">
        <v>295</v>
      </c>
    </row>
    <row r="225" spans="2:65" s="1" customFormat="1" ht="40.5" x14ac:dyDescent="0.3">
      <c r="B225" s="41"/>
      <c r="D225" s="193" t="s">
        <v>196</v>
      </c>
      <c r="F225" s="194" t="s">
        <v>1215</v>
      </c>
      <c r="I225" s="195"/>
      <c r="L225" s="41"/>
      <c r="M225" s="196"/>
      <c r="N225" s="42"/>
      <c r="O225" s="42"/>
      <c r="P225" s="42"/>
      <c r="Q225" s="42"/>
      <c r="R225" s="42"/>
      <c r="S225" s="42"/>
      <c r="T225" s="70"/>
      <c r="AT225" s="24" t="s">
        <v>196</v>
      </c>
      <c r="AU225" s="24" t="s">
        <v>24</v>
      </c>
    </row>
    <row r="226" spans="2:65" s="12" customFormat="1" x14ac:dyDescent="0.3">
      <c r="B226" s="197"/>
      <c r="D226" s="193" t="s">
        <v>198</v>
      </c>
      <c r="F226" s="199" t="s">
        <v>1561</v>
      </c>
      <c r="H226" s="200">
        <v>19.431000000000001</v>
      </c>
      <c r="I226" s="201"/>
      <c r="L226" s="197"/>
      <c r="M226" s="202"/>
      <c r="N226" s="203"/>
      <c r="O226" s="203"/>
      <c r="P226" s="203"/>
      <c r="Q226" s="203"/>
      <c r="R226" s="203"/>
      <c r="S226" s="203"/>
      <c r="T226" s="204"/>
      <c r="AT226" s="198" t="s">
        <v>198</v>
      </c>
      <c r="AU226" s="198" t="s">
        <v>24</v>
      </c>
      <c r="AV226" s="12" t="s">
        <v>24</v>
      </c>
      <c r="AW226" s="12" t="s">
        <v>6</v>
      </c>
      <c r="AX226" s="12" t="s">
        <v>25</v>
      </c>
      <c r="AY226" s="198" t="s">
        <v>188</v>
      </c>
    </row>
    <row r="227" spans="2:65" s="1" customFormat="1" ht="25.5" customHeight="1" x14ac:dyDescent="0.3">
      <c r="B227" s="180"/>
      <c r="C227" s="181" t="s">
        <v>291</v>
      </c>
      <c r="D227" s="181" t="s">
        <v>190</v>
      </c>
      <c r="E227" s="182" t="s">
        <v>298</v>
      </c>
      <c r="F227" s="183" t="s">
        <v>299</v>
      </c>
      <c r="G227" s="184" t="s">
        <v>231</v>
      </c>
      <c r="H227" s="185">
        <v>3.9340000000000002</v>
      </c>
      <c r="I227" s="186"/>
      <c r="J227" s="187">
        <f>ROUND(I227*H227,2)</f>
        <v>0</v>
      </c>
      <c r="K227" s="183"/>
      <c r="L227" s="41"/>
      <c r="M227" s="188" t="s">
        <v>5</v>
      </c>
      <c r="N227" s="189" t="s">
        <v>51</v>
      </c>
      <c r="O227" s="42"/>
      <c r="P227" s="190">
        <f>O227*H227</f>
        <v>0</v>
      </c>
      <c r="Q227" s="190">
        <v>0</v>
      </c>
      <c r="R227" s="190">
        <f>Q227*H227</f>
        <v>0</v>
      </c>
      <c r="S227" s="190">
        <v>0</v>
      </c>
      <c r="T227" s="191">
        <f>S227*H227</f>
        <v>0</v>
      </c>
      <c r="AR227" s="24" t="s">
        <v>194</v>
      </c>
      <c r="AT227" s="24" t="s">
        <v>190</v>
      </c>
      <c r="AU227" s="24" t="s">
        <v>24</v>
      </c>
      <c r="AY227" s="24" t="s">
        <v>188</v>
      </c>
      <c r="BE227" s="192">
        <f>IF(N227="základní",J227,0)</f>
        <v>0</v>
      </c>
      <c r="BF227" s="192">
        <f>IF(N227="snížená",J227,0)</f>
        <v>0</v>
      </c>
      <c r="BG227" s="192">
        <f>IF(N227="zákl. přenesená",J227,0)</f>
        <v>0</v>
      </c>
      <c r="BH227" s="192">
        <f>IF(N227="sníž. přenesená",J227,0)</f>
        <v>0</v>
      </c>
      <c r="BI227" s="192">
        <f>IF(N227="nulová",J227,0)</f>
        <v>0</v>
      </c>
      <c r="BJ227" s="24" t="s">
        <v>25</v>
      </c>
      <c r="BK227" s="192">
        <f>ROUND(I227*H227,2)</f>
        <v>0</v>
      </c>
      <c r="BL227" s="24" t="s">
        <v>194</v>
      </c>
      <c r="BM227" s="24" t="s">
        <v>300</v>
      </c>
    </row>
    <row r="228" spans="2:65" s="1" customFormat="1" ht="40.5" x14ac:dyDescent="0.3">
      <c r="B228" s="41"/>
      <c r="D228" s="193" t="s">
        <v>196</v>
      </c>
      <c r="F228" s="194" t="s">
        <v>1215</v>
      </c>
      <c r="I228" s="195"/>
      <c r="L228" s="41"/>
      <c r="M228" s="196"/>
      <c r="N228" s="42"/>
      <c r="O228" s="42"/>
      <c r="P228" s="42"/>
      <c r="Q228" s="42"/>
      <c r="R228" s="42"/>
      <c r="S228" s="42"/>
      <c r="T228" s="70"/>
      <c r="AT228" s="24" t="s">
        <v>196</v>
      </c>
      <c r="AU228" s="24" t="s">
        <v>24</v>
      </c>
    </row>
    <row r="229" spans="2:65" s="12" customFormat="1" x14ac:dyDescent="0.3">
      <c r="B229" s="197"/>
      <c r="D229" s="193" t="s">
        <v>198</v>
      </c>
      <c r="E229" s="198" t="s">
        <v>5</v>
      </c>
      <c r="F229" s="199" t="s">
        <v>1562</v>
      </c>
      <c r="H229" s="200">
        <v>1.611</v>
      </c>
      <c r="I229" s="201"/>
      <c r="L229" s="197"/>
      <c r="M229" s="202"/>
      <c r="N229" s="203"/>
      <c r="O229" s="203"/>
      <c r="P229" s="203"/>
      <c r="Q229" s="203"/>
      <c r="R229" s="203"/>
      <c r="S229" s="203"/>
      <c r="T229" s="204"/>
      <c r="AT229" s="198" t="s">
        <v>198</v>
      </c>
      <c r="AU229" s="198" t="s">
        <v>24</v>
      </c>
      <c r="AV229" s="12" t="s">
        <v>24</v>
      </c>
      <c r="AW229" s="12" t="s">
        <v>44</v>
      </c>
      <c r="AX229" s="12" t="s">
        <v>80</v>
      </c>
      <c r="AY229" s="198" t="s">
        <v>188</v>
      </c>
    </row>
    <row r="230" spans="2:65" s="12" customFormat="1" x14ac:dyDescent="0.3">
      <c r="B230" s="197"/>
      <c r="D230" s="193" t="s">
        <v>198</v>
      </c>
      <c r="E230" s="198" t="s">
        <v>5</v>
      </c>
      <c r="F230" s="199" t="s">
        <v>1563</v>
      </c>
      <c r="H230" s="200">
        <v>0.26100000000000001</v>
      </c>
      <c r="I230" s="201"/>
      <c r="L230" s="197"/>
      <c r="M230" s="202"/>
      <c r="N230" s="203"/>
      <c r="O230" s="203"/>
      <c r="P230" s="203"/>
      <c r="Q230" s="203"/>
      <c r="R230" s="203"/>
      <c r="S230" s="203"/>
      <c r="T230" s="204"/>
      <c r="AT230" s="198" t="s">
        <v>198</v>
      </c>
      <c r="AU230" s="198" t="s">
        <v>24</v>
      </c>
      <c r="AV230" s="12" t="s">
        <v>24</v>
      </c>
      <c r="AW230" s="12" t="s">
        <v>44</v>
      </c>
      <c r="AX230" s="12" t="s">
        <v>80</v>
      </c>
      <c r="AY230" s="198" t="s">
        <v>188</v>
      </c>
    </row>
    <row r="231" spans="2:65" s="12" customFormat="1" x14ac:dyDescent="0.3">
      <c r="B231" s="197"/>
      <c r="D231" s="193" t="s">
        <v>198</v>
      </c>
      <c r="E231" s="198" t="s">
        <v>5</v>
      </c>
      <c r="F231" s="199" t="s">
        <v>1564</v>
      </c>
      <c r="H231" s="200">
        <v>0.26100000000000001</v>
      </c>
      <c r="I231" s="201"/>
      <c r="L231" s="197"/>
      <c r="M231" s="202"/>
      <c r="N231" s="203"/>
      <c r="O231" s="203"/>
      <c r="P231" s="203"/>
      <c r="Q231" s="203"/>
      <c r="R231" s="203"/>
      <c r="S231" s="203"/>
      <c r="T231" s="204"/>
      <c r="AT231" s="198" t="s">
        <v>198</v>
      </c>
      <c r="AU231" s="198" t="s">
        <v>24</v>
      </c>
      <c r="AV231" s="12" t="s">
        <v>24</v>
      </c>
      <c r="AW231" s="12" t="s">
        <v>44</v>
      </c>
      <c r="AX231" s="12" t="s">
        <v>80</v>
      </c>
      <c r="AY231" s="198" t="s">
        <v>188</v>
      </c>
    </row>
    <row r="232" spans="2:65" s="12" customFormat="1" x14ac:dyDescent="0.3">
      <c r="B232" s="197"/>
      <c r="D232" s="193" t="s">
        <v>198</v>
      </c>
      <c r="E232" s="198" t="s">
        <v>5</v>
      </c>
      <c r="F232" s="199" t="s">
        <v>1565</v>
      </c>
      <c r="H232" s="200">
        <v>0.23499999999999999</v>
      </c>
      <c r="I232" s="201"/>
      <c r="L232" s="197"/>
      <c r="M232" s="202"/>
      <c r="N232" s="203"/>
      <c r="O232" s="203"/>
      <c r="P232" s="203"/>
      <c r="Q232" s="203"/>
      <c r="R232" s="203"/>
      <c r="S232" s="203"/>
      <c r="T232" s="204"/>
      <c r="AT232" s="198" t="s">
        <v>198</v>
      </c>
      <c r="AU232" s="198" t="s">
        <v>24</v>
      </c>
      <c r="AV232" s="12" t="s">
        <v>24</v>
      </c>
      <c r="AW232" s="12" t="s">
        <v>44</v>
      </c>
      <c r="AX232" s="12" t="s">
        <v>80</v>
      </c>
      <c r="AY232" s="198" t="s">
        <v>188</v>
      </c>
    </row>
    <row r="233" spans="2:65" s="12" customFormat="1" x14ac:dyDescent="0.3">
      <c r="B233" s="197"/>
      <c r="D233" s="193" t="s">
        <v>198</v>
      </c>
      <c r="E233" s="198" t="s">
        <v>5</v>
      </c>
      <c r="F233" s="199" t="s">
        <v>1566</v>
      </c>
      <c r="H233" s="200">
        <v>0.26100000000000001</v>
      </c>
      <c r="I233" s="201"/>
      <c r="L233" s="197"/>
      <c r="M233" s="202"/>
      <c r="N233" s="203"/>
      <c r="O233" s="203"/>
      <c r="P233" s="203"/>
      <c r="Q233" s="203"/>
      <c r="R233" s="203"/>
      <c r="S233" s="203"/>
      <c r="T233" s="204"/>
      <c r="AT233" s="198" t="s">
        <v>198</v>
      </c>
      <c r="AU233" s="198" t="s">
        <v>24</v>
      </c>
      <c r="AV233" s="12" t="s">
        <v>24</v>
      </c>
      <c r="AW233" s="12" t="s">
        <v>44</v>
      </c>
      <c r="AX233" s="12" t="s">
        <v>80</v>
      </c>
      <c r="AY233" s="198" t="s">
        <v>188</v>
      </c>
    </row>
    <row r="234" spans="2:65" s="12" customFormat="1" x14ac:dyDescent="0.3">
      <c r="B234" s="197"/>
      <c r="D234" s="193" t="s">
        <v>198</v>
      </c>
      <c r="E234" s="198" t="s">
        <v>5</v>
      </c>
      <c r="F234" s="199" t="s">
        <v>1567</v>
      </c>
      <c r="H234" s="200">
        <v>0.26100000000000001</v>
      </c>
      <c r="I234" s="201"/>
      <c r="L234" s="197"/>
      <c r="M234" s="202"/>
      <c r="N234" s="203"/>
      <c r="O234" s="203"/>
      <c r="P234" s="203"/>
      <c r="Q234" s="203"/>
      <c r="R234" s="203"/>
      <c r="S234" s="203"/>
      <c r="T234" s="204"/>
      <c r="AT234" s="198" t="s">
        <v>198</v>
      </c>
      <c r="AU234" s="198" t="s">
        <v>24</v>
      </c>
      <c r="AV234" s="12" t="s">
        <v>24</v>
      </c>
      <c r="AW234" s="12" t="s">
        <v>44</v>
      </c>
      <c r="AX234" s="12" t="s">
        <v>80</v>
      </c>
      <c r="AY234" s="198" t="s">
        <v>188</v>
      </c>
    </row>
    <row r="235" spans="2:65" s="12" customFormat="1" x14ac:dyDescent="0.3">
      <c r="B235" s="197"/>
      <c r="D235" s="193" t="s">
        <v>198</v>
      </c>
      <c r="E235" s="198" t="s">
        <v>5</v>
      </c>
      <c r="F235" s="199" t="s">
        <v>1568</v>
      </c>
      <c r="H235" s="200">
        <v>0.26100000000000001</v>
      </c>
      <c r="I235" s="201"/>
      <c r="L235" s="197"/>
      <c r="M235" s="202"/>
      <c r="N235" s="203"/>
      <c r="O235" s="203"/>
      <c r="P235" s="203"/>
      <c r="Q235" s="203"/>
      <c r="R235" s="203"/>
      <c r="S235" s="203"/>
      <c r="T235" s="204"/>
      <c r="AT235" s="198" t="s">
        <v>198</v>
      </c>
      <c r="AU235" s="198" t="s">
        <v>24</v>
      </c>
      <c r="AV235" s="12" t="s">
        <v>24</v>
      </c>
      <c r="AW235" s="12" t="s">
        <v>44</v>
      </c>
      <c r="AX235" s="12" t="s">
        <v>80</v>
      </c>
      <c r="AY235" s="198" t="s">
        <v>188</v>
      </c>
    </row>
    <row r="236" spans="2:65" s="12" customFormat="1" x14ac:dyDescent="0.3">
      <c r="B236" s="197"/>
      <c r="D236" s="193" t="s">
        <v>198</v>
      </c>
      <c r="E236" s="198" t="s">
        <v>5</v>
      </c>
      <c r="F236" s="199" t="s">
        <v>1569</v>
      </c>
      <c r="H236" s="200">
        <v>0.26100000000000001</v>
      </c>
      <c r="I236" s="201"/>
      <c r="L236" s="197"/>
      <c r="M236" s="202"/>
      <c r="N236" s="203"/>
      <c r="O236" s="203"/>
      <c r="P236" s="203"/>
      <c r="Q236" s="203"/>
      <c r="R236" s="203"/>
      <c r="S236" s="203"/>
      <c r="T236" s="204"/>
      <c r="AT236" s="198" t="s">
        <v>198</v>
      </c>
      <c r="AU236" s="198" t="s">
        <v>24</v>
      </c>
      <c r="AV236" s="12" t="s">
        <v>24</v>
      </c>
      <c r="AW236" s="12" t="s">
        <v>44</v>
      </c>
      <c r="AX236" s="12" t="s">
        <v>80</v>
      </c>
      <c r="AY236" s="198" t="s">
        <v>188</v>
      </c>
    </row>
    <row r="237" spans="2:65" s="12" customFormat="1" x14ac:dyDescent="0.3">
      <c r="B237" s="197"/>
      <c r="D237" s="193" t="s">
        <v>198</v>
      </c>
      <c r="E237" s="198" t="s">
        <v>5</v>
      </c>
      <c r="F237" s="199" t="s">
        <v>1570</v>
      </c>
      <c r="H237" s="200">
        <v>0.26100000000000001</v>
      </c>
      <c r="I237" s="201"/>
      <c r="L237" s="197"/>
      <c r="M237" s="202"/>
      <c r="N237" s="203"/>
      <c r="O237" s="203"/>
      <c r="P237" s="203"/>
      <c r="Q237" s="203"/>
      <c r="R237" s="203"/>
      <c r="S237" s="203"/>
      <c r="T237" s="204"/>
      <c r="AT237" s="198" t="s">
        <v>198</v>
      </c>
      <c r="AU237" s="198" t="s">
        <v>24</v>
      </c>
      <c r="AV237" s="12" t="s">
        <v>24</v>
      </c>
      <c r="AW237" s="12" t="s">
        <v>44</v>
      </c>
      <c r="AX237" s="12" t="s">
        <v>80</v>
      </c>
      <c r="AY237" s="198" t="s">
        <v>188</v>
      </c>
    </row>
    <row r="238" spans="2:65" s="12" customFormat="1" x14ac:dyDescent="0.3">
      <c r="B238" s="197"/>
      <c r="D238" s="193" t="s">
        <v>198</v>
      </c>
      <c r="E238" s="198" t="s">
        <v>5</v>
      </c>
      <c r="F238" s="199" t="s">
        <v>1571</v>
      </c>
      <c r="H238" s="200">
        <v>0.26100000000000001</v>
      </c>
      <c r="I238" s="201"/>
      <c r="L238" s="197"/>
      <c r="M238" s="202"/>
      <c r="N238" s="203"/>
      <c r="O238" s="203"/>
      <c r="P238" s="203"/>
      <c r="Q238" s="203"/>
      <c r="R238" s="203"/>
      <c r="S238" s="203"/>
      <c r="T238" s="204"/>
      <c r="AT238" s="198" t="s">
        <v>198</v>
      </c>
      <c r="AU238" s="198" t="s">
        <v>24</v>
      </c>
      <c r="AV238" s="12" t="s">
        <v>24</v>
      </c>
      <c r="AW238" s="12" t="s">
        <v>44</v>
      </c>
      <c r="AX238" s="12" t="s">
        <v>80</v>
      </c>
      <c r="AY238" s="198" t="s">
        <v>188</v>
      </c>
    </row>
    <row r="239" spans="2:65" s="13" customFormat="1" x14ac:dyDescent="0.3">
      <c r="B239" s="205"/>
      <c r="D239" s="193" t="s">
        <v>198</v>
      </c>
      <c r="E239" s="206" t="s">
        <v>5</v>
      </c>
      <c r="F239" s="207" t="s">
        <v>200</v>
      </c>
      <c r="H239" s="208">
        <v>3.9340000000000002</v>
      </c>
      <c r="I239" s="209"/>
      <c r="L239" s="205"/>
      <c r="M239" s="210"/>
      <c r="N239" s="211"/>
      <c r="O239" s="211"/>
      <c r="P239" s="211"/>
      <c r="Q239" s="211"/>
      <c r="R239" s="211"/>
      <c r="S239" s="211"/>
      <c r="T239" s="212"/>
      <c r="AT239" s="206" t="s">
        <v>198</v>
      </c>
      <c r="AU239" s="206" t="s">
        <v>24</v>
      </c>
      <c r="AV239" s="13" t="s">
        <v>194</v>
      </c>
      <c r="AW239" s="13" t="s">
        <v>44</v>
      </c>
      <c r="AX239" s="13" t="s">
        <v>25</v>
      </c>
      <c r="AY239" s="206" t="s">
        <v>188</v>
      </c>
    </row>
    <row r="240" spans="2:65" s="1" customFormat="1" ht="16.5" customHeight="1" x14ac:dyDescent="0.3">
      <c r="B240" s="180"/>
      <c r="C240" s="213" t="s">
        <v>297</v>
      </c>
      <c r="D240" s="213" t="s">
        <v>292</v>
      </c>
      <c r="E240" s="214" t="s">
        <v>302</v>
      </c>
      <c r="F240" s="215" t="s">
        <v>303</v>
      </c>
      <c r="G240" s="216" t="s">
        <v>283</v>
      </c>
      <c r="H240" s="217">
        <v>7.5330000000000004</v>
      </c>
      <c r="I240" s="218"/>
      <c r="J240" s="219">
        <f>ROUND(I240*H240,2)</f>
        <v>0</v>
      </c>
      <c r="K240" s="215"/>
      <c r="L240" s="220"/>
      <c r="M240" s="221" t="s">
        <v>5</v>
      </c>
      <c r="N240" s="222" t="s">
        <v>51</v>
      </c>
      <c r="O240" s="42"/>
      <c r="P240" s="190">
        <f>O240*H240</f>
        <v>0</v>
      </c>
      <c r="Q240" s="190">
        <v>1</v>
      </c>
      <c r="R240" s="190">
        <f>Q240*H240</f>
        <v>7.5330000000000004</v>
      </c>
      <c r="S240" s="190">
        <v>0</v>
      </c>
      <c r="T240" s="191">
        <f>S240*H240</f>
        <v>0</v>
      </c>
      <c r="AR240" s="24" t="s">
        <v>236</v>
      </c>
      <c r="AT240" s="24" t="s">
        <v>292</v>
      </c>
      <c r="AU240" s="24" t="s">
        <v>24</v>
      </c>
      <c r="AY240" s="24" t="s">
        <v>188</v>
      </c>
      <c r="BE240" s="192">
        <f>IF(N240="základní",J240,0)</f>
        <v>0</v>
      </c>
      <c r="BF240" s="192">
        <f>IF(N240="snížená",J240,0)</f>
        <v>0</v>
      </c>
      <c r="BG240" s="192">
        <f>IF(N240="zákl. přenesená",J240,0)</f>
        <v>0</v>
      </c>
      <c r="BH240" s="192">
        <f>IF(N240="sníž. přenesená",J240,0)</f>
        <v>0</v>
      </c>
      <c r="BI240" s="192">
        <f>IF(N240="nulová",J240,0)</f>
        <v>0</v>
      </c>
      <c r="BJ240" s="24" t="s">
        <v>25</v>
      </c>
      <c r="BK240" s="192">
        <f>ROUND(I240*H240,2)</f>
        <v>0</v>
      </c>
      <c r="BL240" s="24" t="s">
        <v>194</v>
      </c>
      <c r="BM240" s="24" t="s">
        <v>304</v>
      </c>
    </row>
    <row r="241" spans="2:65" s="1" customFormat="1" ht="40.5" x14ac:dyDescent="0.3">
      <c r="B241" s="41"/>
      <c r="D241" s="193" t="s">
        <v>196</v>
      </c>
      <c r="F241" s="194" t="s">
        <v>1215</v>
      </c>
      <c r="I241" s="195"/>
      <c r="L241" s="41"/>
      <c r="M241" s="196"/>
      <c r="N241" s="42"/>
      <c r="O241" s="42"/>
      <c r="P241" s="42"/>
      <c r="Q241" s="42"/>
      <c r="R241" s="42"/>
      <c r="S241" s="42"/>
      <c r="T241" s="70"/>
      <c r="AT241" s="24" t="s">
        <v>196</v>
      </c>
      <c r="AU241" s="24" t="s">
        <v>24</v>
      </c>
    </row>
    <row r="242" spans="2:65" s="12" customFormat="1" x14ac:dyDescent="0.3">
      <c r="B242" s="197"/>
      <c r="D242" s="193" t="s">
        <v>198</v>
      </c>
      <c r="F242" s="199" t="s">
        <v>1572</v>
      </c>
      <c r="H242" s="200">
        <v>7.5330000000000004</v>
      </c>
      <c r="I242" s="201"/>
      <c r="L242" s="197"/>
      <c r="M242" s="202"/>
      <c r="N242" s="203"/>
      <c r="O242" s="203"/>
      <c r="P242" s="203"/>
      <c r="Q242" s="203"/>
      <c r="R242" s="203"/>
      <c r="S242" s="203"/>
      <c r="T242" s="204"/>
      <c r="AT242" s="198" t="s">
        <v>198</v>
      </c>
      <c r="AU242" s="198" t="s">
        <v>24</v>
      </c>
      <c r="AV242" s="12" t="s">
        <v>24</v>
      </c>
      <c r="AW242" s="12" t="s">
        <v>6</v>
      </c>
      <c r="AX242" s="12" t="s">
        <v>25</v>
      </c>
      <c r="AY242" s="198" t="s">
        <v>188</v>
      </c>
    </row>
    <row r="243" spans="2:65" s="11" customFormat="1" ht="29.85" customHeight="1" x14ac:dyDescent="0.3">
      <c r="B243" s="167"/>
      <c r="D243" s="168" t="s">
        <v>79</v>
      </c>
      <c r="E243" s="178" t="s">
        <v>24</v>
      </c>
      <c r="F243" s="178" t="s">
        <v>306</v>
      </c>
      <c r="I243" s="170"/>
      <c r="J243" s="179">
        <f>BK243</f>
        <v>0</v>
      </c>
      <c r="L243" s="167"/>
      <c r="M243" s="172"/>
      <c r="N243" s="173"/>
      <c r="O243" s="173"/>
      <c r="P243" s="174">
        <f>SUM(P244:P256)</f>
        <v>0</v>
      </c>
      <c r="Q243" s="173"/>
      <c r="R243" s="174">
        <f>SUM(R244:R256)</f>
        <v>1.7602603199999998</v>
      </c>
      <c r="S243" s="173"/>
      <c r="T243" s="175">
        <f>SUM(T244:T256)</f>
        <v>0</v>
      </c>
      <c r="AR243" s="168" t="s">
        <v>25</v>
      </c>
      <c r="AT243" s="176" t="s">
        <v>79</v>
      </c>
      <c r="AU243" s="176" t="s">
        <v>25</v>
      </c>
      <c r="AY243" s="168" t="s">
        <v>188</v>
      </c>
      <c r="BK243" s="177">
        <f>SUM(BK244:BK256)</f>
        <v>0</v>
      </c>
    </row>
    <row r="244" spans="2:65" s="1" customFormat="1" ht="16.5" customHeight="1" x14ac:dyDescent="0.3">
      <c r="B244" s="180"/>
      <c r="C244" s="181" t="s">
        <v>10</v>
      </c>
      <c r="D244" s="181" t="s">
        <v>190</v>
      </c>
      <c r="E244" s="182" t="s">
        <v>308</v>
      </c>
      <c r="F244" s="183" t="s">
        <v>756</v>
      </c>
      <c r="G244" s="184" t="s">
        <v>231</v>
      </c>
      <c r="H244" s="185">
        <v>0.98799999999999999</v>
      </c>
      <c r="I244" s="186"/>
      <c r="J244" s="187">
        <f>ROUND(I244*H244,2)</f>
        <v>0</v>
      </c>
      <c r="K244" s="183"/>
      <c r="L244" s="41"/>
      <c r="M244" s="188" t="s">
        <v>5</v>
      </c>
      <c r="N244" s="189" t="s">
        <v>51</v>
      </c>
      <c r="O244" s="42"/>
      <c r="P244" s="190">
        <f>O244*H244</f>
        <v>0</v>
      </c>
      <c r="Q244" s="190">
        <v>1.7816399999999999</v>
      </c>
      <c r="R244" s="190">
        <f>Q244*H244</f>
        <v>1.7602603199999998</v>
      </c>
      <c r="S244" s="190">
        <v>0</v>
      </c>
      <c r="T244" s="191">
        <f>S244*H244</f>
        <v>0</v>
      </c>
      <c r="AR244" s="24" t="s">
        <v>194</v>
      </c>
      <c r="AT244" s="24" t="s">
        <v>190</v>
      </c>
      <c r="AU244" s="24" t="s">
        <v>24</v>
      </c>
      <c r="AY244" s="24" t="s">
        <v>188</v>
      </c>
      <c r="BE244" s="192">
        <f>IF(N244="základní",J244,0)</f>
        <v>0</v>
      </c>
      <c r="BF244" s="192">
        <f>IF(N244="snížená",J244,0)</f>
        <v>0</v>
      </c>
      <c r="BG244" s="192">
        <f>IF(N244="zákl. přenesená",J244,0)</f>
        <v>0</v>
      </c>
      <c r="BH244" s="192">
        <f>IF(N244="sníž. přenesená",J244,0)</f>
        <v>0</v>
      </c>
      <c r="BI244" s="192">
        <f>IF(N244="nulová",J244,0)</f>
        <v>0</v>
      </c>
      <c r="BJ244" s="24" t="s">
        <v>25</v>
      </c>
      <c r="BK244" s="192">
        <f>ROUND(I244*H244,2)</f>
        <v>0</v>
      </c>
      <c r="BL244" s="24" t="s">
        <v>194</v>
      </c>
      <c r="BM244" s="24" t="s">
        <v>310</v>
      </c>
    </row>
    <row r="245" spans="2:65" s="1" customFormat="1" ht="40.5" x14ac:dyDescent="0.3">
      <c r="B245" s="41"/>
      <c r="D245" s="193" t="s">
        <v>196</v>
      </c>
      <c r="F245" s="194" t="s">
        <v>1215</v>
      </c>
      <c r="I245" s="195"/>
      <c r="L245" s="41"/>
      <c r="M245" s="196"/>
      <c r="N245" s="42"/>
      <c r="O245" s="42"/>
      <c r="P245" s="42"/>
      <c r="Q245" s="42"/>
      <c r="R245" s="42"/>
      <c r="S245" s="42"/>
      <c r="T245" s="70"/>
      <c r="AT245" s="24" t="s">
        <v>196</v>
      </c>
      <c r="AU245" s="24" t="s">
        <v>24</v>
      </c>
    </row>
    <row r="246" spans="2:65" s="12" customFormat="1" x14ac:dyDescent="0.3">
      <c r="B246" s="197"/>
      <c r="D246" s="193" t="s">
        <v>198</v>
      </c>
      <c r="E246" s="198" t="s">
        <v>5</v>
      </c>
      <c r="F246" s="199" t="s">
        <v>1573</v>
      </c>
      <c r="H246" s="200">
        <v>0.40300000000000002</v>
      </c>
      <c r="I246" s="201"/>
      <c r="L246" s="197"/>
      <c r="M246" s="202"/>
      <c r="N246" s="203"/>
      <c r="O246" s="203"/>
      <c r="P246" s="203"/>
      <c r="Q246" s="203"/>
      <c r="R246" s="203"/>
      <c r="S246" s="203"/>
      <c r="T246" s="204"/>
      <c r="AT246" s="198" t="s">
        <v>198</v>
      </c>
      <c r="AU246" s="198" t="s">
        <v>24</v>
      </c>
      <c r="AV246" s="12" t="s">
        <v>24</v>
      </c>
      <c r="AW246" s="12" t="s">
        <v>44</v>
      </c>
      <c r="AX246" s="12" t="s">
        <v>80</v>
      </c>
      <c r="AY246" s="198" t="s">
        <v>188</v>
      </c>
    </row>
    <row r="247" spans="2:65" s="12" customFormat="1" x14ac:dyDescent="0.3">
      <c r="B247" s="197"/>
      <c r="D247" s="193" t="s">
        <v>198</v>
      </c>
      <c r="E247" s="198" t="s">
        <v>5</v>
      </c>
      <c r="F247" s="199" t="s">
        <v>1574</v>
      </c>
      <c r="H247" s="200">
        <v>6.5000000000000002E-2</v>
      </c>
      <c r="I247" s="201"/>
      <c r="L247" s="197"/>
      <c r="M247" s="202"/>
      <c r="N247" s="203"/>
      <c r="O247" s="203"/>
      <c r="P247" s="203"/>
      <c r="Q247" s="203"/>
      <c r="R247" s="203"/>
      <c r="S247" s="203"/>
      <c r="T247" s="204"/>
      <c r="AT247" s="198" t="s">
        <v>198</v>
      </c>
      <c r="AU247" s="198" t="s">
        <v>24</v>
      </c>
      <c r="AV247" s="12" t="s">
        <v>24</v>
      </c>
      <c r="AW247" s="12" t="s">
        <v>44</v>
      </c>
      <c r="AX247" s="12" t="s">
        <v>80</v>
      </c>
      <c r="AY247" s="198" t="s">
        <v>188</v>
      </c>
    </row>
    <row r="248" spans="2:65" s="12" customFormat="1" x14ac:dyDescent="0.3">
      <c r="B248" s="197"/>
      <c r="D248" s="193" t="s">
        <v>198</v>
      </c>
      <c r="E248" s="198" t="s">
        <v>5</v>
      </c>
      <c r="F248" s="199" t="s">
        <v>1575</v>
      </c>
      <c r="H248" s="200">
        <v>6.5000000000000002E-2</v>
      </c>
      <c r="I248" s="201"/>
      <c r="L248" s="197"/>
      <c r="M248" s="202"/>
      <c r="N248" s="203"/>
      <c r="O248" s="203"/>
      <c r="P248" s="203"/>
      <c r="Q248" s="203"/>
      <c r="R248" s="203"/>
      <c r="S248" s="203"/>
      <c r="T248" s="204"/>
      <c r="AT248" s="198" t="s">
        <v>198</v>
      </c>
      <c r="AU248" s="198" t="s">
        <v>24</v>
      </c>
      <c r="AV248" s="12" t="s">
        <v>24</v>
      </c>
      <c r="AW248" s="12" t="s">
        <v>44</v>
      </c>
      <c r="AX248" s="12" t="s">
        <v>80</v>
      </c>
      <c r="AY248" s="198" t="s">
        <v>188</v>
      </c>
    </row>
    <row r="249" spans="2:65" s="12" customFormat="1" x14ac:dyDescent="0.3">
      <c r="B249" s="197"/>
      <c r="D249" s="193" t="s">
        <v>198</v>
      </c>
      <c r="E249" s="198" t="s">
        <v>5</v>
      </c>
      <c r="F249" s="199" t="s">
        <v>1576</v>
      </c>
      <c r="H249" s="200">
        <v>6.5000000000000002E-2</v>
      </c>
      <c r="I249" s="201"/>
      <c r="L249" s="197"/>
      <c r="M249" s="202"/>
      <c r="N249" s="203"/>
      <c r="O249" s="203"/>
      <c r="P249" s="203"/>
      <c r="Q249" s="203"/>
      <c r="R249" s="203"/>
      <c r="S249" s="203"/>
      <c r="T249" s="204"/>
      <c r="AT249" s="198" t="s">
        <v>198</v>
      </c>
      <c r="AU249" s="198" t="s">
        <v>24</v>
      </c>
      <c r="AV249" s="12" t="s">
        <v>24</v>
      </c>
      <c r="AW249" s="12" t="s">
        <v>44</v>
      </c>
      <c r="AX249" s="12" t="s">
        <v>80</v>
      </c>
      <c r="AY249" s="198" t="s">
        <v>188</v>
      </c>
    </row>
    <row r="250" spans="2:65" s="12" customFormat="1" x14ac:dyDescent="0.3">
      <c r="B250" s="197"/>
      <c r="D250" s="193" t="s">
        <v>198</v>
      </c>
      <c r="E250" s="198" t="s">
        <v>5</v>
      </c>
      <c r="F250" s="199" t="s">
        <v>1577</v>
      </c>
      <c r="H250" s="200">
        <v>6.5000000000000002E-2</v>
      </c>
      <c r="I250" s="201"/>
      <c r="L250" s="197"/>
      <c r="M250" s="202"/>
      <c r="N250" s="203"/>
      <c r="O250" s="203"/>
      <c r="P250" s="203"/>
      <c r="Q250" s="203"/>
      <c r="R250" s="203"/>
      <c r="S250" s="203"/>
      <c r="T250" s="204"/>
      <c r="AT250" s="198" t="s">
        <v>198</v>
      </c>
      <c r="AU250" s="198" t="s">
        <v>24</v>
      </c>
      <c r="AV250" s="12" t="s">
        <v>24</v>
      </c>
      <c r="AW250" s="12" t="s">
        <v>44</v>
      </c>
      <c r="AX250" s="12" t="s">
        <v>80</v>
      </c>
      <c r="AY250" s="198" t="s">
        <v>188</v>
      </c>
    </row>
    <row r="251" spans="2:65" s="12" customFormat="1" x14ac:dyDescent="0.3">
      <c r="B251" s="197"/>
      <c r="D251" s="193" t="s">
        <v>198</v>
      </c>
      <c r="E251" s="198" t="s">
        <v>5</v>
      </c>
      <c r="F251" s="199" t="s">
        <v>1578</v>
      </c>
      <c r="H251" s="200">
        <v>6.5000000000000002E-2</v>
      </c>
      <c r="I251" s="201"/>
      <c r="L251" s="197"/>
      <c r="M251" s="202"/>
      <c r="N251" s="203"/>
      <c r="O251" s="203"/>
      <c r="P251" s="203"/>
      <c r="Q251" s="203"/>
      <c r="R251" s="203"/>
      <c r="S251" s="203"/>
      <c r="T251" s="204"/>
      <c r="AT251" s="198" t="s">
        <v>198</v>
      </c>
      <c r="AU251" s="198" t="s">
        <v>24</v>
      </c>
      <c r="AV251" s="12" t="s">
        <v>24</v>
      </c>
      <c r="AW251" s="12" t="s">
        <v>44</v>
      </c>
      <c r="AX251" s="12" t="s">
        <v>80</v>
      </c>
      <c r="AY251" s="198" t="s">
        <v>188</v>
      </c>
    </row>
    <row r="252" spans="2:65" s="12" customFormat="1" x14ac:dyDescent="0.3">
      <c r="B252" s="197"/>
      <c r="D252" s="193" t="s">
        <v>198</v>
      </c>
      <c r="E252" s="198" t="s">
        <v>5</v>
      </c>
      <c r="F252" s="199" t="s">
        <v>1579</v>
      </c>
      <c r="H252" s="200">
        <v>6.5000000000000002E-2</v>
      </c>
      <c r="I252" s="201"/>
      <c r="L252" s="197"/>
      <c r="M252" s="202"/>
      <c r="N252" s="203"/>
      <c r="O252" s="203"/>
      <c r="P252" s="203"/>
      <c r="Q252" s="203"/>
      <c r="R252" s="203"/>
      <c r="S252" s="203"/>
      <c r="T252" s="204"/>
      <c r="AT252" s="198" t="s">
        <v>198</v>
      </c>
      <c r="AU252" s="198" t="s">
        <v>24</v>
      </c>
      <c r="AV252" s="12" t="s">
        <v>24</v>
      </c>
      <c r="AW252" s="12" t="s">
        <v>44</v>
      </c>
      <c r="AX252" s="12" t="s">
        <v>80</v>
      </c>
      <c r="AY252" s="198" t="s">
        <v>188</v>
      </c>
    </row>
    <row r="253" spans="2:65" s="12" customFormat="1" x14ac:dyDescent="0.3">
      <c r="B253" s="197"/>
      <c r="D253" s="193" t="s">
        <v>198</v>
      </c>
      <c r="E253" s="198" t="s">
        <v>5</v>
      </c>
      <c r="F253" s="199" t="s">
        <v>1580</v>
      </c>
      <c r="H253" s="200">
        <v>6.5000000000000002E-2</v>
      </c>
      <c r="I253" s="201"/>
      <c r="L253" s="197"/>
      <c r="M253" s="202"/>
      <c r="N253" s="203"/>
      <c r="O253" s="203"/>
      <c r="P253" s="203"/>
      <c r="Q253" s="203"/>
      <c r="R253" s="203"/>
      <c r="S253" s="203"/>
      <c r="T253" s="204"/>
      <c r="AT253" s="198" t="s">
        <v>198</v>
      </c>
      <c r="AU253" s="198" t="s">
        <v>24</v>
      </c>
      <c r="AV253" s="12" t="s">
        <v>24</v>
      </c>
      <c r="AW253" s="12" t="s">
        <v>44</v>
      </c>
      <c r="AX253" s="12" t="s">
        <v>80</v>
      </c>
      <c r="AY253" s="198" t="s">
        <v>188</v>
      </c>
    </row>
    <row r="254" spans="2:65" s="12" customFormat="1" x14ac:dyDescent="0.3">
      <c r="B254" s="197"/>
      <c r="D254" s="193" t="s">
        <v>198</v>
      </c>
      <c r="E254" s="198" t="s">
        <v>5</v>
      </c>
      <c r="F254" s="199" t="s">
        <v>1581</v>
      </c>
      <c r="H254" s="200">
        <v>6.5000000000000002E-2</v>
      </c>
      <c r="I254" s="201"/>
      <c r="L254" s="197"/>
      <c r="M254" s="202"/>
      <c r="N254" s="203"/>
      <c r="O254" s="203"/>
      <c r="P254" s="203"/>
      <c r="Q254" s="203"/>
      <c r="R254" s="203"/>
      <c r="S254" s="203"/>
      <c r="T254" s="204"/>
      <c r="AT254" s="198" t="s">
        <v>198</v>
      </c>
      <c r="AU254" s="198" t="s">
        <v>24</v>
      </c>
      <c r="AV254" s="12" t="s">
        <v>24</v>
      </c>
      <c r="AW254" s="12" t="s">
        <v>44</v>
      </c>
      <c r="AX254" s="12" t="s">
        <v>80</v>
      </c>
      <c r="AY254" s="198" t="s">
        <v>188</v>
      </c>
    </row>
    <row r="255" spans="2:65" s="12" customFormat="1" x14ac:dyDescent="0.3">
      <c r="B255" s="197"/>
      <c r="D255" s="193" t="s">
        <v>198</v>
      </c>
      <c r="E255" s="198" t="s">
        <v>5</v>
      </c>
      <c r="F255" s="199" t="s">
        <v>1582</v>
      </c>
      <c r="H255" s="200">
        <v>6.5000000000000002E-2</v>
      </c>
      <c r="I255" s="201"/>
      <c r="L255" s="197"/>
      <c r="M255" s="202"/>
      <c r="N255" s="203"/>
      <c r="O255" s="203"/>
      <c r="P255" s="203"/>
      <c r="Q255" s="203"/>
      <c r="R255" s="203"/>
      <c r="S255" s="203"/>
      <c r="T255" s="204"/>
      <c r="AT255" s="198" t="s">
        <v>198</v>
      </c>
      <c r="AU255" s="198" t="s">
        <v>24</v>
      </c>
      <c r="AV255" s="12" t="s">
        <v>24</v>
      </c>
      <c r="AW255" s="12" t="s">
        <v>44</v>
      </c>
      <c r="AX255" s="12" t="s">
        <v>80</v>
      </c>
      <c r="AY255" s="198" t="s">
        <v>188</v>
      </c>
    </row>
    <row r="256" spans="2:65" s="13" customFormat="1" x14ac:dyDescent="0.3">
      <c r="B256" s="205"/>
      <c r="D256" s="193" t="s">
        <v>198</v>
      </c>
      <c r="E256" s="206" t="s">
        <v>5</v>
      </c>
      <c r="F256" s="207" t="s">
        <v>200</v>
      </c>
      <c r="H256" s="208">
        <v>0.98799999999999999</v>
      </c>
      <c r="I256" s="209"/>
      <c r="L256" s="205"/>
      <c r="M256" s="210"/>
      <c r="N256" s="211"/>
      <c r="O256" s="211"/>
      <c r="P256" s="211"/>
      <c r="Q256" s="211"/>
      <c r="R256" s="211"/>
      <c r="S256" s="211"/>
      <c r="T256" s="212"/>
      <c r="AT256" s="206" t="s">
        <v>198</v>
      </c>
      <c r="AU256" s="206" t="s">
        <v>24</v>
      </c>
      <c r="AV256" s="13" t="s">
        <v>194</v>
      </c>
      <c r="AW256" s="13" t="s">
        <v>44</v>
      </c>
      <c r="AX256" s="13" t="s">
        <v>25</v>
      </c>
      <c r="AY256" s="206" t="s">
        <v>188</v>
      </c>
    </row>
    <row r="257" spans="2:65" s="11" customFormat="1" ht="29.85" customHeight="1" x14ac:dyDescent="0.3">
      <c r="B257" s="167"/>
      <c r="D257" s="168" t="s">
        <v>79</v>
      </c>
      <c r="E257" s="178" t="s">
        <v>212</v>
      </c>
      <c r="F257" s="178" t="s">
        <v>320</v>
      </c>
      <c r="I257" s="170"/>
      <c r="J257" s="179">
        <f>BK257</f>
        <v>0</v>
      </c>
      <c r="L257" s="167"/>
      <c r="M257" s="172"/>
      <c r="N257" s="173"/>
      <c r="O257" s="173"/>
      <c r="P257" s="174">
        <f>SUM(P258:P298)</f>
        <v>0</v>
      </c>
      <c r="Q257" s="173"/>
      <c r="R257" s="174">
        <f>SUM(R258:R298)</f>
        <v>3.2546447699999996</v>
      </c>
      <c r="S257" s="173"/>
      <c r="T257" s="175">
        <f>SUM(T258:T298)</f>
        <v>0</v>
      </c>
      <c r="AR257" s="168" t="s">
        <v>25</v>
      </c>
      <c r="AT257" s="176" t="s">
        <v>79</v>
      </c>
      <c r="AU257" s="176" t="s">
        <v>25</v>
      </c>
      <c r="AY257" s="168" t="s">
        <v>188</v>
      </c>
      <c r="BK257" s="177">
        <f>SUM(BK258:BK298)</f>
        <v>0</v>
      </c>
    </row>
    <row r="258" spans="2:65" s="1" customFormat="1" ht="16.5" customHeight="1" x14ac:dyDescent="0.3">
      <c r="B258" s="180"/>
      <c r="C258" s="181" t="s">
        <v>307</v>
      </c>
      <c r="D258" s="181" t="s">
        <v>190</v>
      </c>
      <c r="E258" s="182" t="s">
        <v>322</v>
      </c>
      <c r="F258" s="183" t="s">
        <v>323</v>
      </c>
      <c r="G258" s="184" t="s">
        <v>193</v>
      </c>
      <c r="H258" s="185">
        <v>4.7069999999999999</v>
      </c>
      <c r="I258" s="186"/>
      <c r="J258" s="187">
        <f>ROUND(I258*H258,2)</f>
        <v>0</v>
      </c>
      <c r="K258" s="183"/>
      <c r="L258" s="41"/>
      <c r="M258" s="188" t="s">
        <v>5</v>
      </c>
      <c r="N258" s="189" t="s">
        <v>51</v>
      </c>
      <c r="O258" s="42"/>
      <c r="P258" s="190">
        <f>O258*H258</f>
        <v>0</v>
      </c>
      <c r="Q258" s="190">
        <v>0.27994000000000002</v>
      </c>
      <c r="R258" s="190">
        <f>Q258*H258</f>
        <v>1.31767758</v>
      </c>
      <c r="S258" s="190">
        <v>0</v>
      </c>
      <c r="T258" s="191">
        <f>S258*H258</f>
        <v>0</v>
      </c>
      <c r="AR258" s="24" t="s">
        <v>194</v>
      </c>
      <c r="AT258" s="24" t="s">
        <v>190</v>
      </c>
      <c r="AU258" s="24" t="s">
        <v>24</v>
      </c>
      <c r="AY258" s="24" t="s">
        <v>188</v>
      </c>
      <c r="BE258" s="192">
        <f>IF(N258="základní",J258,0)</f>
        <v>0</v>
      </c>
      <c r="BF258" s="192">
        <f>IF(N258="snížená",J258,0)</f>
        <v>0</v>
      </c>
      <c r="BG258" s="192">
        <f>IF(N258="zákl. přenesená",J258,0)</f>
        <v>0</v>
      </c>
      <c r="BH258" s="192">
        <f>IF(N258="sníž. přenesená",J258,0)</f>
        <v>0</v>
      </c>
      <c r="BI258" s="192">
        <f>IF(N258="nulová",J258,0)</f>
        <v>0</v>
      </c>
      <c r="BJ258" s="24" t="s">
        <v>25</v>
      </c>
      <c r="BK258" s="192">
        <f>ROUND(I258*H258,2)</f>
        <v>0</v>
      </c>
      <c r="BL258" s="24" t="s">
        <v>194</v>
      </c>
      <c r="BM258" s="24" t="s">
        <v>1583</v>
      </c>
    </row>
    <row r="259" spans="2:65" s="1" customFormat="1" ht="40.5" x14ac:dyDescent="0.3">
      <c r="B259" s="41"/>
      <c r="D259" s="193" t="s">
        <v>196</v>
      </c>
      <c r="F259" s="194" t="s">
        <v>1189</v>
      </c>
      <c r="I259" s="195"/>
      <c r="L259" s="41"/>
      <c r="M259" s="196"/>
      <c r="N259" s="42"/>
      <c r="O259" s="42"/>
      <c r="P259" s="42"/>
      <c r="Q259" s="42"/>
      <c r="R259" s="42"/>
      <c r="S259" s="42"/>
      <c r="T259" s="70"/>
      <c r="AT259" s="24" t="s">
        <v>196</v>
      </c>
      <c r="AU259" s="24" t="s">
        <v>24</v>
      </c>
    </row>
    <row r="260" spans="2:65" s="12" customFormat="1" x14ac:dyDescent="0.3">
      <c r="B260" s="197"/>
      <c r="D260" s="193" t="s">
        <v>198</v>
      </c>
      <c r="E260" s="198" t="s">
        <v>5</v>
      </c>
      <c r="F260" s="199" t="s">
        <v>1501</v>
      </c>
      <c r="H260" s="200">
        <v>0.52300000000000002</v>
      </c>
      <c r="I260" s="201"/>
      <c r="L260" s="197"/>
      <c r="M260" s="202"/>
      <c r="N260" s="203"/>
      <c r="O260" s="203"/>
      <c r="P260" s="203"/>
      <c r="Q260" s="203"/>
      <c r="R260" s="203"/>
      <c r="S260" s="203"/>
      <c r="T260" s="204"/>
      <c r="AT260" s="198" t="s">
        <v>198</v>
      </c>
      <c r="AU260" s="198" t="s">
        <v>24</v>
      </c>
      <c r="AV260" s="12" t="s">
        <v>24</v>
      </c>
      <c r="AW260" s="12" t="s">
        <v>44</v>
      </c>
      <c r="AX260" s="12" t="s">
        <v>80</v>
      </c>
      <c r="AY260" s="198" t="s">
        <v>188</v>
      </c>
    </row>
    <row r="261" spans="2:65" s="12" customFormat="1" x14ac:dyDescent="0.3">
      <c r="B261" s="197"/>
      <c r="D261" s="193" t="s">
        <v>198</v>
      </c>
      <c r="E261" s="198" t="s">
        <v>5</v>
      </c>
      <c r="F261" s="199" t="s">
        <v>1502</v>
      </c>
      <c r="H261" s="200">
        <v>0.52300000000000002</v>
      </c>
      <c r="I261" s="201"/>
      <c r="L261" s="197"/>
      <c r="M261" s="202"/>
      <c r="N261" s="203"/>
      <c r="O261" s="203"/>
      <c r="P261" s="203"/>
      <c r="Q261" s="203"/>
      <c r="R261" s="203"/>
      <c r="S261" s="203"/>
      <c r="T261" s="204"/>
      <c r="AT261" s="198" t="s">
        <v>198</v>
      </c>
      <c r="AU261" s="198" t="s">
        <v>24</v>
      </c>
      <c r="AV261" s="12" t="s">
        <v>24</v>
      </c>
      <c r="AW261" s="12" t="s">
        <v>44</v>
      </c>
      <c r="AX261" s="12" t="s">
        <v>80</v>
      </c>
      <c r="AY261" s="198" t="s">
        <v>188</v>
      </c>
    </row>
    <row r="262" spans="2:65" s="12" customFormat="1" x14ac:dyDescent="0.3">
      <c r="B262" s="197"/>
      <c r="D262" s="193" t="s">
        <v>198</v>
      </c>
      <c r="E262" s="198" t="s">
        <v>5</v>
      </c>
      <c r="F262" s="199" t="s">
        <v>1503</v>
      </c>
      <c r="H262" s="200">
        <v>0.52300000000000002</v>
      </c>
      <c r="I262" s="201"/>
      <c r="L262" s="197"/>
      <c r="M262" s="202"/>
      <c r="N262" s="203"/>
      <c r="O262" s="203"/>
      <c r="P262" s="203"/>
      <c r="Q262" s="203"/>
      <c r="R262" s="203"/>
      <c r="S262" s="203"/>
      <c r="T262" s="204"/>
      <c r="AT262" s="198" t="s">
        <v>198</v>
      </c>
      <c r="AU262" s="198" t="s">
        <v>24</v>
      </c>
      <c r="AV262" s="12" t="s">
        <v>24</v>
      </c>
      <c r="AW262" s="12" t="s">
        <v>44</v>
      </c>
      <c r="AX262" s="12" t="s">
        <v>80</v>
      </c>
      <c r="AY262" s="198" t="s">
        <v>188</v>
      </c>
    </row>
    <row r="263" spans="2:65" s="12" customFormat="1" x14ac:dyDescent="0.3">
      <c r="B263" s="197"/>
      <c r="D263" s="193" t="s">
        <v>198</v>
      </c>
      <c r="E263" s="198" t="s">
        <v>5</v>
      </c>
      <c r="F263" s="199" t="s">
        <v>1504</v>
      </c>
      <c r="H263" s="200">
        <v>0.52300000000000002</v>
      </c>
      <c r="I263" s="201"/>
      <c r="L263" s="197"/>
      <c r="M263" s="202"/>
      <c r="N263" s="203"/>
      <c r="O263" s="203"/>
      <c r="P263" s="203"/>
      <c r="Q263" s="203"/>
      <c r="R263" s="203"/>
      <c r="S263" s="203"/>
      <c r="T263" s="204"/>
      <c r="AT263" s="198" t="s">
        <v>198</v>
      </c>
      <c r="AU263" s="198" t="s">
        <v>24</v>
      </c>
      <c r="AV263" s="12" t="s">
        <v>24</v>
      </c>
      <c r="AW263" s="12" t="s">
        <v>44</v>
      </c>
      <c r="AX263" s="12" t="s">
        <v>80</v>
      </c>
      <c r="AY263" s="198" t="s">
        <v>188</v>
      </c>
    </row>
    <row r="264" spans="2:65" s="12" customFormat="1" x14ac:dyDescent="0.3">
      <c r="B264" s="197"/>
      <c r="D264" s="193" t="s">
        <v>198</v>
      </c>
      <c r="E264" s="198" t="s">
        <v>5</v>
      </c>
      <c r="F264" s="199" t="s">
        <v>1505</v>
      </c>
      <c r="H264" s="200">
        <v>0.52300000000000002</v>
      </c>
      <c r="I264" s="201"/>
      <c r="L264" s="197"/>
      <c r="M264" s="202"/>
      <c r="N264" s="203"/>
      <c r="O264" s="203"/>
      <c r="P264" s="203"/>
      <c r="Q264" s="203"/>
      <c r="R264" s="203"/>
      <c r="S264" s="203"/>
      <c r="T264" s="204"/>
      <c r="AT264" s="198" t="s">
        <v>198</v>
      </c>
      <c r="AU264" s="198" t="s">
        <v>24</v>
      </c>
      <c r="AV264" s="12" t="s">
        <v>24</v>
      </c>
      <c r="AW264" s="12" t="s">
        <v>44</v>
      </c>
      <c r="AX264" s="12" t="s">
        <v>80</v>
      </c>
      <c r="AY264" s="198" t="s">
        <v>188</v>
      </c>
    </row>
    <row r="265" spans="2:65" s="12" customFormat="1" x14ac:dyDescent="0.3">
      <c r="B265" s="197"/>
      <c r="D265" s="193" t="s">
        <v>198</v>
      </c>
      <c r="E265" s="198" t="s">
        <v>5</v>
      </c>
      <c r="F265" s="199" t="s">
        <v>1506</v>
      </c>
      <c r="H265" s="200">
        <v>0.52300000000000002</v>
      </c>
      <c r="I265" s="201"/>
      <c r="L265" s="197"/>
      <c r="M265" s="202"/>
      <c r="N265" s="203"/>
      <c r="O265" s="203"/>
      <c r="P265" s="203"/>
      <c r="Q265" s="203"/>
      <c r="R265" s="203"/>
      <c r="S265" s="203"/>
      <c r="T265" s="204"/>
      <c r="AT265" s="198" t="s">
        <v>198</v>
      </c>
      <c r="AU265" s="198" t="s">
        <v>24</v>
      </c>
      <c r="AV265" s="12" t="s">
        <v>24</v>
      </c>
      <c r="AW265" s="12" t="s">
        <v>44</v>
      </c>
      <c r="AX265" s="12" t="s">
        <v>80</v>
      </c>
      <c r="AY265" s="198" t="s">
        <v>188</v>
      </c>
    </row>
    <row r="266" spans="2:65" s="12" customFormat="1" x14ac:dyDescent="0.3">
      <c r="B266" s="197"/>
      <c r="D266" s="193" t="s">
        <v>198</v>
      </c>
      <c r="E266" s="198" t="s">
        <v>5</v>
      </c>
      <c r="F266" s="199" t="s">
        <v>1507</v>
      </c>
      <c r="H266" s="200">
        <v>0.52300000000000002</v>
      </c>
      <c r="I266" s="201"/>
      <c r="L266" s="197"/>
      <c r="M266" s="202"/>
      <c r="N266" s="203"/>
      <c r="O266" s="203"/>
      <c r="P266" s="203"/>
      <c r="Q266" s="203"/>
      <c r="R266" s="203"/>
      <c r="S266" s="203"/>
      <c r="T266" s="204"/>
      <c r="AT266" s="198" t="s">
        <v>198</v>
      </c>
      <c r="AU266" s="198" t="s">
        <v>24</v>
      </c>
      <c r="AV266" s="12" t="s">
        <v>24</v>
      </c>
      <c r="AW266" s="12" t="s">
        <v>44</v>
      </c>
      <c r="AX266" s="12" t="s">
        <v>80</v>
      </c>
      <c r="AY266" s="198" t="s">
        <v>188</v>
      </c>
    </row>
    <row r="267" spans="2:65" s="12" customFormat="1" x14ac:dyDescent="0.3">
      <c r="B267" s="197"/>
      <c r="D267" s="193" t="s">
        <v>198</v>
      </c>
      <c r="E267" s="198" t="s">
        <v>5</v>
      </c>
      <c r="F267" s="199" t="s">
        <v>1508</v>
      </c>
      <c r="H267" s="200">
        <v>0.52300000000000002</v>
      </c>
      <c r="I267" s="201"/>
      <c r="L267" s="197"/>
      <c r="M267" s="202"/>
      <c r="N267" s="203"/>
      <c r="O267" s="203"/>
      <c r="P267" s="203"/>
      <c r="Q267" s="203"/>
      <c r="R267" s="203"/>
      <c r="S267" s="203"/>
      <c r="T267" s="204"/>
      <c r="AT267" s="198" t="s">
        <v>198</v>
      </c>
      <c r="AU267" s="198" t="s">
        <v>24</v>
      </c>
      <c r="AV267" s="12" t="s">
        <v>24</v>
      </c>
      <c r="AW267" s="12" t="s">
        <v>44</v>
      </c>
      <c r="AX267" s="12" t="s">
        <v>80</v>
      </c>
      <c r="AY267" s="198" t="s">
        <v>188</v>
      </c>
    </row>
    <row r="268" spans="2:65" s="12" customFormat="1" x14ac:dyDescent="0.3">
      <c r="B268" s="197"/>
      <c r="D268" s="193" t="s">
        <v>198</v>
      </c>
      <c r="E268" s="198" t="s">
        <v>5</v>
      </c>
      <c r="F268" s="199" t="s">
        <v>1509</v>
      </c>
      <c r="H268" s="200">
        <v>0.52300000000000002</v>
      </c>
      <c r="I268" s="201"/>
      <c r="L268" s="197"/>
      <c r="M268" s="202"/>
      <c r="N268" s="203"/>
      <c r="O268" s="203"/>
      <c r="P268" s="203"/>
      <c r="Q268" s="203"/>
      <c r="R268" s="203"/>
      <c r="S268" s="203"/>
      <c r="T268" s="204"/>
      <c r="AT268" s="198" t="s">
        <v>198</v>
      </c>
      <c r="AU268" s="198" t="s">
        <v>24</v>
      </c>
      <c r="AV268" s="12" t="s">
        <v>24</v>
      </c>
      <c r="AW268" s="12" t="s">
        <v>44</v>
      </c>
      <c r="AX268" s="12" t="s">
        <v>80</v>
      </c>
      <c r="AY268" s="198" t="s">
        <v>188</v>
      </c>
    </row>
    <row r="269" spans="2:65" s="13" customFormat="1" x14ac:dyDescent="0.3">
      <c r="B269" s="205"/>
      <c r="D269" s="193" t="s">
        <v>198</v>
      </c>
      <c r="E269" s="206" t="s">
        <v>5</v>
      </c>
      <c r="F269" s="207" t="s">
        <v>200</v>
      </c>
      <c r="H269" s="208">
        <v>4.7069999999999999</v>
      </c>
      <c r="I269" s="209"/>
      <c r="L269" s="205"/>
      <c r="M269" s="210"/>
      <c r="N269" s="211"/>
      <c r="O269" s="211"/>
      <c r="P269" s="211"/>
      <c r="Q269" s="211"/>
      <c r="R269" s="211"/>
      <c r="S269" s="211"/>
      <c r="T269" s="212"/>
      <c r="AT269" s="206" t="s">
        <v>198</v>
      </c>
      <c r="AU269" s="206" t="s">
        <v>24</v>
      </c>
      <c r="AV269" s="13" t="s">
        <v>194</v>
      </c>
      <c r="AW269" s="13" t="s">
        <v>44</v>
      </c>
      <c r="AX269" s="13" t="s">
        <v>25</v>
      </c>
      <c r="AY269" s="206" t="s">
        <v>188</v>
      </c>
    </row>
    <row r="270" spans="2:65" s="1" customFormat="1" ht="16.5" customHeight="1" x14ac:dyDescent="0.3">
      <c r="B270" s="180"/>
      <c r="C270" s="181" t="s">
        <v>314</v>
      </c>
      <c r="D270" s="181" t="s">
        <v>190</v>
      </c>
      <c r="E270" s="182" t="s">
        <v>351</v>
      </c>
      <c r="F270" s="183" t="s">
        <v>352</v>
      </c>
      <c r="G270" s="184" t="s">
        <v>193</v>
      </c>
      <c r="H270" s="185">
        <v>6.4450000000000003</v>
      </c>
      <c r="I270" s="186"/>
      <c r="J270" s="187">
        <f>ROUND(I270*H270,2)</f>
        <v>0</v>
      </c>
      <c r="K270" s="183"/>
      <c r="L270" s="41"/>
      <c r="M270" s="188" t="s">
        <v>5</v>
      </c>
      <c r="N270" s="189" t="s">
        <v>51</v>
      </c>
      <c r="O270" s="42"/>
      <c r="P270" s="190">
        <f>O270*H270</f>
        <v>0</v>
      </c>
      <c r="Q270" s="190">
        <v>0</v>
      </c>
      <c r="R270" s="190">
        <f>Q270*H270</f>
        <v>0</v>
      </c>
      <c r="S270" s="190">
        <v>0</v>
      </c>
      <c r="T270" s="191">
        <f>S270*H270</f>
        <v>0</v>
      </c>
      <c r="AR270" s="24" t="s">
        <v>194</v>
      </c>
      <c r="AT270" s="24" t="s">
        <v>190</v>
      </c>
      <c r="AU270" s="24" t="s">
        <v>24</v>
      </c>
      <c r="AY270" s="24" t="s">
        <v>188</v>
      </c>
      <c r="BE270" s="192">
        <f>IF(N270="základní",J270,0)</f>
        <v>0</v>
      </c>
      <c r="BF270" s="192">
        <f>IF(N270="snížená",J270,0)</f>
        <v>0</v>
      </c>
      <c r="BG270" s="192">
        <f>IF(N270="zákl. přenesená",J270,0)</f>
        <v>0</v>
      </c>
      <c r="BH270" s="192">
        <f>IF(N270="sníž. přenesená",J270,0)</f>
        <v>0</v>
      </c>
      <c r="BI270" s="192">
        <f>IF(N270="nulová",J270,0)</f>
        <v>0</v>
      </c>
      <c r="BJ270" s="24" t="s">
        <v>25</v>
      </c>
      <c r="BK270" s="192">
        <f>ROUND(I270*H270,2)</f>
        <v>0</v>
      </c>
      <c r="BL270" s="24" t="s">
        <v>194</v>
      </c>
      <c r="BM270" s="24" t="s">
        <v>353</v>
      </c>
    </row>
    <row r="271" spans="2:65" s="1" customFormat="1" ht="40.5" x14ac:dyDescent="0.3">
      <c r="B271" s="41"/>
      <c r="D271" s="193" t="s">
        <v>196</v>
      </c>
      <c r="F271" s="194" t="s">
        <v>1189</v>
      </c>
      <c r="I271" s="195"/>
      <c r="L271" s="41"/>
      <c r="M271" s="196"/>
      <c r="N271" s="42"/>
      <c r="O271" s="42"/>
      <c r="P271" s="42"/>
      <c r="Q271" s="42"/>
      <c r="R271" s="42"/>
      <c r="S271" s="42"/>
      <c r="T271" s="70"/>
      <c r="AT271" s="24" t="s">
        <v>196</v>
      </c>
      <c r="AU271" s="24" t="s">
        <v>24</v>
      </c>
    </row>
    <row r="272" spans="2:65" s="12" customFormat="1" x14ac:dyDescent="0.3">
      <c r="B272" s="197"/>
      <c r="D272" s="193" t="s">
        <v>198</v>
      </c>
      <c r="E272" s="198" t="s">
        <v>5</v>
      </c>
      <c r="F272" s="199" t="s">
        <v>1584</v>
      </c>
      <c r="H272" s="200">
        <v>6.4450000000000003</v>
      </c>
      <c r="I272" s="201"/>
      <c r="L272" s="197"/>
      <c r="M272" s="202"/>
      <c r="N272" s="203"/>
      <c r="O272" s="203"/>
      <c r="P272" s="203"/>
      <c r="Q272" s="203"/>
      <c r="R272" s="203"/>
      <c r="S272" s="203"/>
      <c r="T272" s="204"/>
      <c r="AT272" s="198" t="s">
        <v>198</v>
      </c>
      <c r="AU272" s="198" t="s">
        <v>24</v>
      </c>
      <c r="AV272" s="12" t="s">
        <v>24</v>
      </c>
      <c r="AW272" s="12" t="s">
        <v>44</v>
      </c>
      <c r="AX272" s="12" t="s">
        <v>80</v>
      </c>
      <c r="AY272" s="198" t="s">
        <v>188</v>
      </c>
    </row>
    <row r="273" spans="2:65" s="13" customFormat="1" x14ac:dyDescent="0.3">
      <c r="B273" s="205"/>
      <c r="D273" s="193" t="s">
        <v>198</v>
      </c>
      <c r="E273" s="206" t="s">
        <v>5</v>
      </c>
      <c r="F273" s="207" t="s">
        <v>200</v>
      </c>
      <c r="H273" s="208">
        <v>6.4450000000000003</v>
      </c>
      <c r="I273" s="209"/>
      <c r="L273" s="205"/>
      <c r="M273" s="210"/>
      <c r="N273" s="211"/>
      <c r="O273" s="211"/>
      <c r="P273" s="211"/>
      <c r="Q273" s="211"/>
      <c r="R273" s="211"/>
      <c r="S273" s="211"/>
      <c r="T273" s="212"/>
      <c r="AT273" s="206" t="s">
        <v>198</v>
      </c>
      <c r="AU273" s="206" t="s">
        <v>24</v>
      </c>
      <c r="AV273" s="13" t="s">
        <v>194</v>
      </c>
      <c r="AW273" s="13" t="s">
        <v>44</v>
      </c>
      <c r="AX273" s="13" t="s">
        <v>25</v>
      </c>
      <c r="AY273" s="206" t="s">
        <v>188</v>
      </c>
    </row>
    <row r="274" spans="2:65" s="1" customFormat="1" ht="25.5" customHeight="1" x14ac:dyDescent="0.3">
      <c r="B274" s="180"/>
      <c r="C274" s="181" t="s">
        <v>321</v>
      </c>
      <c r="D274" s="181" t="s">
        <v>190</v>
      </c>
      <c r="E274" s="182" t="s">
        <v>356</v>
      </c>
      <c r="F274" s="183" t="s">
        <v>357</v>
      </c>
      <c r="G274" s="184" t="s">
        <v>193</v>
      </c>
      <c r="H274" s="185">
        <v>3.2229999999999999</v>
      </c>
      <c r="I274" s="186"/>
      <c r="J274" s="187">
        <f>ROUND(I274*H274,2)</f>
        <v>0</v>
      </c>
      <c r="K274" s="183"/>
      <c r="L274" s="41"/>
      <c r="M274" s="188" t="s">
        <v>5</v>
      </c>
      <c r="N274" s="189" t="s">
        <v>51</v>
      </c>
      <c r="O274" s="42"/>
      <c r="P274" s="190">
        <f>O274*H274</f>
        <v>0</v>
      </c>
      <c r="Q274" s="190">
        <v>0.18462999999999999</v>
      </c>
      <c r="R274" s="190">
        <f>Q274*H274</f>
        <v>0.59506248999999989</v>
      </c>
      <c r="S274" s="190">
        <v>0</v>
      </c>
      <c r="T274" s="191">
        <f>S274*H274</f>
        <v>0</v>
      </c>
      <c r="AR274" s="24" t="s">
        <v>194</v>
      </c>
      <c r="AT274" s="24" t="s">
        <v>190</v>
      </c>
      <c r="AU274" s="24" t="s">
        <v>24</v>
      </c>
      <c r="AY274" s="24" t="s">
        <v>188</v>
      </c>
      <c r="BE274" s="192">
        <f>IF(N274="základní",J274,0)</f>
        <v>0</v>
      </c>
      <c r="BF274" s="192">
        <f>IF(N274="snížená",J274,0)</f>
        <v>0</v>
      </c>
      <c r="BG274" s="192">
        <f>IF(N274="zákl. přenesená",J274,0)</f>
        <v>0</v>
      </c>
      <c r="BH274" s="192">
        <f>IF(N274="sníž. přenesená",J274,0)</f>
        <v>0</v>
      </c>
      <c r="BI274" s="192">
        <f>IF(N274="nulová",J274,0)</f>
        <v>0</v>
      </c>
      <c r="BJ274" s="24" t="s">
        <v>25</v>
      </c>
      <c r="BK274" s="192">
        <f>ROUND(I274*H274,2)</f>
        <v>0</v>
      </c>
      <c r="BL274" s="24" t="s">
        <v>194</v>
      </c>
      <c r="BM274" s="24" t="s">
        <v>358</v>
      </c>
    </row>
    <row r="275" spans="2:65" s="1" customFormat="1" ht="40.5" x14ac:dyDescent="0.3">
      <c r="B275" s="41"/>
      <c r="D275" s="193" t="s">
        <v>196</v>
      </c>
      <c r="F275" s="194" t="s">
        <v>1189</v>
      </c>
      <c r="I275" s="195"/>
      <c r="L275" s="41"/>
      <c r="M275" s="196"/>
      <c r="N275" s="42"/>
      <c r="O275" s="42"/>
      <c r="P275" s="42"/>
      <c r="Q275" s="42"/>
      <c r="R275" s="42"/>
      <c r="S275" s="42"/>
      <c r="T275" s="70"/>
      <c r="AT275" s="24" t="s">
        <v>196</v>
      </c>
      <c r="AU275" s="24" t="s">
        <v>24</v>
      </c>
    </row>
    <row r="276" spans="2:65" s="12" customFormat="1" x14ac:dyDescent="0.3">
      <c r="B276" s="197"/>
      <c r="D276" s="193" t="s">
        <v>198</v>
      </c>
      <c r="E276" s="198" t="s">
        <v>5</v>
      </c>
      <c r="F276" s="199" t="s">
        <v>1585</v>
      </c>
      <c r="H276" s="200">
        <v>3.2229999999999999</v>
      </c>
      <c r="I276" s="201"/>
      <c r="L276" s="197"/>
      <c r="M276" s="202"/>
      <c r="N276" s="203"/>
      <c r="O276" s="203"/>
      <c r="P276" s="203"/>
      <c r="Q276" s="203"/>
      <c r="R276" s="203"/>
      <c r="S276" s="203"/>
      <c r="T276" s="204"/>
      <c r="AT276" s="198" t="s">
        <v>198</v>
      </c>
      <c r="AU276" s="198" t="s">
        <v>24</v>
      </c>
      <c r="AV276" s="12" t="s">
        <v>24</v>
      </c>
      <c r="AW276" s="12" t="s">
        <v>44</v>
      </c>
      <c r="AX276" s="12" t="s">
        <v>80</v>
      </c>
      <c r="AY276" s="198" t="s">
        <v>188</v>
      </c>
    </row>
    <row r="277" spans="2:65" s="13" customFormat="1" x14ac:dyDescent="0.3">
      <c r="B277" s="205"/>
      <c r="D277" s="193" t="s">
        <v>198</v>
      </c>
      <c r="E277" s="206" t="s">
        <v>5</v>
      </c>
      <c r="F277" s="207" t="s">
        <v>200</v>
      </c>
      <c r="H277" s="208">
        <v>3.2229999999999999</v>
      </c>
      <c r="I277" s="209"/>
      <c r="L277" s="205"/>
      <c r="M277" s="210"/>
      <c r="N277" s="211"/>
      <c r="O277" s="211"/>
      <c r="P277" s="211"/>
      <c r="Q277" s="211"/>
      <c r="R277" s="211"/>
      <c r="S277" s="211"/>
      <c r="T277" s="212"/>
      <c r="AT277" s="206" t="s">
        <v>198</v>
      </c>
      <c r="AU277" s="206" t="s">
        <v>24</v>
      </c>
      <c r="AV277" s="13" t="s">
        <v>194</v>
      </c>
      <c r="AW277" s="13" t="s">
        <v>44</v>
      </c>
      <c r="AX277" s="13" t="s">
        <v>25</v>
      </c>
      <c r="AY277" s="206" t="s">
        <v>188</v>
      </c>
    </row>
    <row r="278" spans="2:65" s="1" customFormat="1" ht="25.5" customHeight="1" x14ac:dyDescent="0.3">
      <c r="B278" s="180"/>
      <c r="C278" s="181" t="s">
        <v>327</v>
      </c>
      <c r="D278" s="181" t="s">
        <v>190</v>
      </c>
      <c r="E278" s="182" t="s">
        <v>361</v>
      </c>
      <c r="F278" s="183" t="s">
        <v>362</v>
      </c>
      <c r="G278" s="184" t="s">
        <v>193</v>
      </c>
      <c r="H278" s="185">
        <v>6.4450000000000003</v>
      </c>
      <c r="I278" s="186"/>
      <c r="J278" s="187">
        <f>ROUND(I278*H278,2)</f>
        <v>0</v>
      </c>
      <c r="K278" s="183"/>
      <c r="L278" s="41"/>
      <c r="M278" s="188" t="s">
        <v>5</v>
      </c>
      <c r="N278" s="189" t="s">
        <v>51</v>
      </c>
      <c r="O278" s="42"/>
      <c r="P278" s="190">
        <f>O278*H278</f>
        <v>0</v>
      </c>
      <c r="Q278" s="190">
        <v>0.12966</v>
      </c>
      <c r="R278" s="190">
        <f>Q278*H278</f>
        <v>0.83565869999999998</v>
      </c>
      <c r="S278" s="190">
        <v>0</v>
      </c>
      <c r="T278" s="191">
        <f>S278*H278</f>
        <v>0</v>
      </c>
      <c r="AR278" s="24" t="s">
        <v>194</v>
      </c>
      <c r="AT278" s="24" t="s">
        <v>190</v>
      </c>
      <c r="AU278" s="24" t="s">
        <v>24</v>
      </c>
      <c r="AY278" s="24" t="s">
        <v>188</v>
      </c>
      <c r="BE278" s="192">
        <f>IF(N278="základní",J278,0)</f>
        <v>0</v>
      </c>
      <c r="BF278" s="192">
        <f>IF(N278="snížená",J278,0)</f>
        <v>0</v>
      </c>
      <c r="BG278" s="192">
        <f>IF(N278="zákl. přenesená",J278,0)</f>
        <v>0</v>
      </c>
      <c r="BH278" s="192">
        <f>IF(N278="sníž. přenesená",J278,0)</f>
        <v>0</v>
      </c>
      <c r="BI278" s="192">
        <f>IF(N278="nulová",J278,0)</f>
        <v>0</v>
      </c>
      <c r="BJ278" s="24" t="s">
        <v>25</v>
      </c>
      <c r="BK278" s="192">
        <f>ROUND(I278*H278,2)</f>
        <v>0</v>
      </c>
      <c r="BL278" s="24" t="s">
        <v>194</v>
      </c>
      <c r="BM278" s="24" t="s">
        <v>363</v>
      </c>
    </row>
    <row r="279" spans="2:65" s="1" customFormat="1" ht="40.5" x14ac:dyDescent="0.3">
      <c r="B279" s="41"/>
      <c r="D279" s="193" t="s">
        <v>196</v>
      </c>
      <c r="F279" s="194" t="s">
        <v>1189</v>
      </c>
      <c r="I279" s="195"/>
      <c r="L279" s="41"/>
      <c r="M279" s="196"/>
      <c r="N279" s="42"/>
      <c r="O279" s="42"/>
      <c r="P279" s="42"/>
      <c r="Q279" s="42"/>
      <c r="R279" s="42"/>
      <c r="S279" s="42"/>
      <c r="T279" s="70"/>
      <c r="AT279" s="24" t="s">
        <v>196</v>
      </c>
      <c r="AU279" s="24" t="s">
        <v>24</v>
      </c>
    </row>
    <row r="280" spans="2:65" s="12" customFormat="1" x14ac:dyDescent="0.3">
      <c r="B280" s="197"/>
      <c r="D280" s="193" t="s">
        <v>198</v>
      </c>
      <c r="E280" s="198" t="s">
        <v>5</v>
      </c>
      <c r="F280" s="199" t="s">
        <v>1584</v>
      </c>
      <c r="H280" s="200">
        <v>6.4450000000000003</v>
      </c>
      <c r="I280" s="201"/>
      <c r="L280" s="197"/>
      <c r="M280" s="202"/>
      <c r="N280" s="203"/>
      <c r="O280" s="203"/>
      <c r="P280" s="203"/>
      <c r="Q280" s="203"/>
      <c r="R280" s="203"/>
      <c r="S280" s="203"/>
      <c r="T280" s="204"/>
      <c r="AT280" s="198" t="s">
        <v>198</v>
      </c>
      <c r="AU280" s="198" t="s">
        <v>24</v>
      </c>
      <c r="AV280" s="12" t="s">
        <v>24</v>
      </c>
      <c r="AW280" s="12" t="s">
        <v>44</v>
      </c>
      <c r="AX280" s="12" t="s">
        <v>80</v>
      </c>
      <c r="AY280" s="198" t="s">
        <v>188</v>
      </c>
    </row>
    <row r="281" spans="2:65" s="13" customFormat="1" x14ac:dyDescent="0.3">
      <c r="B281" s="205"/>
      <c r="D281" s="193" t="s">
        <v>198</v>
      </c>
      <c r="E281" s="206" t="s">
        <v>5</v>
      </c>
      <c r="F281" s="207" t="s">
        <v>200</v>
      </c>
      <c r="H281" s="208">
        <v>6.4450000000000003</v>
      </c>
      <c r="I281" s="209"/>
      <c r="L281" s="205"/>
      <c r="M281" s="210"/>
      <c r="N281" s="211"/>
      <c r="O281" s="211"/>
      <c r="P281" s="211"/>
      <c r="Q281" s="211"/>
      <c r="R281" s="211"/>
      <c r="S281" s="211"/>
      <c r="T281" s="212"/>
      <c r="AT281" s="206" t="s">
        <v>198</v>
      </c>
      <c r="AU281" s="206" t="s">
        <v>24</v>
      </c>
      <c r="AV281" s="13" t="s">
        <v>194</v>
      </c>
      <c r="AW281" s="13" t="s">
        <v>44</v>
      </c>
      <c r="AX281" s="13" t="s">
        <v>25</v>
      </c>
      <c r="AY281" s="206" t="s">
        <v>188</v>
      </c>
    </row>
    <row r="282" spans="2:65" s="1" customFormat="1" ht="16.5" customHeight="1" x14ac:dyDescent="0.3">
      <c r="B282" s="180"/>
      <c r="C282" s="181" t="s">
        <v>332</v>
      </c>
      <c r="D282" s="181" t="s">
        <v>190</v>
      </c>
      <c r="E282" s="182" t="s">
        <v>366</v>
      </c>
      <c r="F282" s="183" t="s">
        <v>1041</v>
      </c>
      <c r="G282" s="184" t="s">
        <v>193</v>
      </c>
      <c r="H282" s="185">
        <v>5.6479999999999997</v>
      </c>
      <c r="I282" s="186"/>
      <c r="J282" s="187">
        <f>ROUND(I282*H282,2)</f>
        <v>0</v>
      </c>
      <c r="K282" s="183"/>
      <c r="L282" s="41"/>
      <c r="M282" s="188" t="s">
        <v>5</v>
      </c>
      <c r="N282" s="189" t="s">
        <v>51</v>
      </c>
      <c r="O282" s="42"/>
      <c r="P282" s="190">
        <f>O282*H282</f>
        <v>0</v>
      </c>
      <c r="Q282" s="190">
        <v>8.4250000000000005E-2</v>
      </c>
      <c r="R282" s="190">
        <f>Q282*H282</f>
        <v>0.47584399999999999</v>
      </c>
      <c r="S282" s="190">
        <v>0</v>
      </c>
      <c r="T282" s="191">
        <f>S282*H282</f>
        <v>0</v>
      </c>
      <c r="AR282" s="24" t="s">
        <v>194</v>
      </c>
      <c r="AT282" s="24" t="s">
        <v>190</v>
      </c>
      <c r="AU282" s="24" t="s">
        <v>24</v>
      </c>
      <c r="AY282" s="24" t="s">
        <v>188</v>
      </c>
      <c r="BE282" s="192">
        <f>IF(N282="základní",J282,0)</f>
        <v>0</v>
      </c>
      <c r="BF282" s="192">
        <f>IF(N282="snížená",J282,0)</f>
        <v>0</v>
      </c>
      <c r="BG282" s="192">
        <f>IF(N282="zákl. přenesená",J282,0)</f>
        <v>0</v>
      </c>
      <c r="BH282" s="192">
        <f>IF(N282="sníž. přenesená",J282,0)</f>
        <v>0</v>
      </c>
      <c r="BI282" s="192">
        <f>IF(N282="nulová",J282,0)</f>
        <v>0</v>
      </c>
      <c r="BJ282" s="24" t="s">
        <v>25</v>
      </c>
      <c r="BK282" s="192">
        <f>ROUND(I282*H282,2)</f>
        <v>0</v>
      </c>
      <c r="BL282" s="24" t="s">
        <v>194</v>
      </c>
      <c r="BM282" s="24" t="s">
        <v>1586</v>
      </c>
    </row>
    <row r="283" spans="2:65" s="1" customFormat="1" ht="40.5" x14ac:dyDescent="0.3">
      <c r="B283" s="41"/>
      <c r="D283" s="193" t="s">
        <v>196</v>
      </c>
      <c r="F283" s="194" t="s">
        <v>1189</v>
      </c>
      <c r="I283" s="195"/>
      <c r="L283" s="41"/>
      <c r="M283" s="196"/>
      <c r="N283" s="42"/>
      <c r="O283" s="42"/>
      <c r="P283" s="42"/>
      <c r="Q283" s="42"/>
      <c r="R283" s="42"/>
      <c r="S283" s="42"/>
      <c r="T283" s="70"/>
      <c r="AT283" s="24" t="s">
        <v>196</v>
      </c>
      <c r="AU283" s="24" t="s">
        <v>24</v>
      </c>
    </row>
    <row r="284" spans="2:65" s="12" customFormat="1" x14ac:dyDescent="0.3">
      <c r="B284" s="197"/>
      <c r="D284" s="193" t="s">
        <v>198</v>
      </c>
      <c r="E284" s="198" t="s">
        <v>5</v>
      </c>
      <c r="F284" s="199" t="s">
        <v>1501</v>
      </c>
      <c r="H284" s="200">
        <v>0.52300000000000002</v>
      </c>
      <c r="I284" s="201"/>
      <c r="L284" s="197"/>
      <c r="M284" s="202"/>
      <c r="N284" s="203"/>
      <c r="O284" s="203"/>
      <c r="P284" s="203"/>
      <c r="Q284" s="203"/>
      <c r="R284" s="203"/>
      <c r="S284" s="203"/>
      <c r="T284" s="204"/>
      <c r="AT284" s="198" t="s">
        <v>198</v>
      </c>
      <c r="AU284" s="198" t="s">
        <v>24</v>
      </c>
      <c r="AV284" s="12" t="s">
        <v>24</v>
      </c>
      <c r="AW284" s="12" t="s">
        <v>44</v>
      </c>
      <c r="AX284" s="12" t="s">
        <v>80</v>
      </c>
      <c r="AY284" s="198" t="s">
        <v>188</v>
      </c>
    </row>
    <row r="285" spans="2:65" s="12" customFormat="1" x14ac:dyDescent="0.3">
      <c r="B285" s="197"/>
      <c r="D285" s="193" t="s">
        <v>198</v>
      </c>
      <c r="E285" s="198" t="s">
        <v>5</v>
      </c>
      <c r="F285" s="199" t="s">
        <v>1502</v>
      </c>
      <c r="H285" s="200">
        <v>0.52300000000000002</v>
      </c>
      <c r="I285" s="201"/>
      <c r="L285" s="197"/>
      <c r="M285" s="202"/>
      <c r="N285" s="203"/>
      <c r="O285" s="203"/>
      <c r="P285" s="203"/>
      <c r="Q285" s="203"/>
      <c r="R285" s="203"/>
      <c r="S285" s="203"/>
      <c r="T285" s="204"/>
      <c r="AT285" s="198" t="s">
        <v>198</v>
      </c>
      <c r="AU285" s="198" t="s">
        <v>24</v>
      </c>
      <c r="AV285" s="12" t="s">
        <v>24</v>
      </c>
      <c r="AW285" s="12" t="s">
        <v>44</v>
      </c>
      <c r="AX285" s="12" t="s">
        <v>80</v>
      </c>
      <c r="AY285" s="198" t="s">
        <v>188</v>
      </c>
    </row>
    <row r="286" spans="2:65" s="12" customFormat="1" x14ac:dyDescent="0.3">
      <c r="B286" s="197"/>
      <c r="D286" s="193" t="s">
        <v>198</v>
      </c>
      <c r="E286" s="198" t="s">
        <v>5</v>
      </c>
      <c r="F286" s="199" t="s">
        <v>1503</v>
      </c>
      <c r="H286" s="200">
        <v>0.52300000000000002</v>
      </c>
      <c r="I286" s="201"/>
      <c r="L286" s="197"/>
      <c r="M286" s="202"/>
      <c r="N286" s="203"/>
      <c r="O286" s="203"/>
      <c r="P286" s="203"/>
      <c r="Q286" s="203"/>
      <c r="R286" s="203"/>
      <c r="S286" s="203"/>
      <c r="T286" s="204"/>
      <c r="AT286" s="198" t="s">
        <v>198</v>
      </c>
      <c r="AU286" s="198" t="s">
        <v>24</v>
      </c>
      <c r="AV286" s="12" t="s">
        <v>24</v>
      </c>
      <c r="AW286" s="12" t="s">
        <v>44</v>
      </c>
      <c r="AX286" s="12" t="s">
        <v>80</v>
      </c>
      <c r="AY286" s="198" t="s">
        <v>188</v>
      </c>
    </row>
    <row r="287" spans="2:65" s="12" customFormat="1" x14ac:dyDescent="0.3">
      <c r="B287" s="197"/>
      <c r="D287" s="193" t="s">
        <v>198</v>
      </c>
      <c r="E287" s="198" t="s">
        <v>5</v>
      </c>
      <c r="F287" s="199" t="s">
        <v>1504</v>
      </c>
      <c r="H287" s="200">
        <v>0.52300000000000002</v>
      </c>
      <c r="I287" s="201"/>
      <c r="L287" s="197"/>
      <c r="M287" s="202"/>
      <c r="N287" s="203"/>
      <c r="O287" s="203"/>
      <c r="P287" s="203"/>
      <c r="Q287" s="203"/>
      <c r="R287" s="203"/>
      <c r="S287" s="203"/>
      <c r="T287" s="204"/>
      <c r="AT287" s="198" t="s">
        <v>198</v>
      </c>
      <c r="AU287" s="198" t="s">
        <v>24</v>
      </c>
      <c r="AV287" s="12" t="s">
        <v>24</v>
      </c>
      <c r="AW287" s="12" t="s">
        <v>44</v>
      </c>
      <c r="AX287" s="12" t="s">
        <v>80</v>
      </c>
      <c r="AY287" s="198" t="s">
        <v>188</v>
      </c>
    </row>
    <row r="288" spans="2:65" s="12" customFormat="1" x14ac:dyDescent="0.3">
      <c r="B288" s="197"/>
      <c r="D288" s="193" t="s">
        <v>198</v>
      </c>
      <c r="E288" s="198" t="s">
        <v>5</v>
      </c>
      <c r="F288" s="199" t="s">
        <v>1505</v>
      </c>
      <c r="H288" s="200">
        <v>0.52300000000000002</v>
      </c>
      <c r="I288" s="201"/>
      <c r="L288" s="197"/>
      <c r="M288" s="202"/>
      <c r="N288" s="203"/>
      <c r="O288" s="203"/>
      <c r="P288" s="203"/>
      <c r="Q288" s="203"/>
      <c r="R288" s="203"/>
      <c r="S288" s="203"/>
      <c r="T288" s="204"/>
      <c r="AT288" s="198" t="s">
        <v>198</v>
      </c>
      <c r="AU288" s="198" t="s">
        <v>24</v>
      </c>
      <c r="AV288" s="12" t="s">
        <v>24</v>
      </c>
      <c r="AW288" s="12" t="s">
        <v>44</v>
      </c>
      <c r="AX288" s="12" t="s">
        <v>80</v>
      </c>
      <c r="AY288" s="198" t="s">
        <v>188</v>
      </c>
    </row>
    <row r="289" spans="2:65" s="12" customFormat="1" x14ac:dyDescent="0.3">
      <c r="B289" s="197"/>
      <c r="D289" s="193" t="s">
        <v>198</v>
      </c>
      <c r="E289" s="198" t="s">
        <v>5</v>
      </c>
      <c r="F289" s="199" t="s">
        <v>1506</v>
      </c>
      <c r="H289" s="200">
        <v>0.52300000000000002</v>
      </c>
      <c r="I289" s="201"/>
      <c r="L289" s="197"/>
      <c r="M289" s="202"/>
      <c r="N289" s="203"/>
      <c r="O289" s="203"/>
      <c r="P289" s="203"/>
      <c r="Q289" s="203"/>
      <c r="R289" s="203"/>
      <c r="S289" s="203"/>
      <c r="T289" s="204"/>
      <c r="AT289" s="198" t="s">
        <v>198</v>
      </c>
      <c r="AU289" s="198" t="s">
        <v>24</v>
      </c>
      <c r="AV289" s="12" t="s">
        <v>24</v>
      </c>
      <c r="AW289" s="12" t="s">
        <v>44</v>
      </c>
      <c r="AX289" s="12" t="s">
        <v>80</v>
      </c>
      <c r="AY289" s="198" t="s">
        <v>188</v>
      </c>
    </row>
    <row r="290" spans="2:65" s="12" customFormat="1" x14ac:dyDescent="0.3">
      <c r="B290" s="197"/>
      <c r="D290" s="193" t="s">
        <v>198</v>
      </c>
      <c r="E290" s="198" t="s">
        <v>5</v>
      </c>
      <c r="F290" s="199" t="s">
        <v>1507</v>
      </c>
      <c r="H290" s="200">
        <v>0.52300000000000002</v>
      </c>
      <c r="I290" s="201"/>
      <c r="L290" s="197"/>
      <c r="M290" s="202"/>
      <c r="N290" s="203"/>
      <c r="O290" s="203"/>
      <c r="P290" s="203"/>
      <c r="Q290" s="203"/>
      <c r="R290" s="203"/>
      <c r="S290" s="203"/>
      <c r="T290" s="204"/>
      <c r="AT290" s="198" t="s">
        <v>198</v>
      </c>
      <c r="AU290" s="198" t="s">
        <v>24</v>
      </c>
      <c r="AV290" s="12" t="s">
        <v>24</v>
      </c>
      <c r="AW290" s="12" t="s">
        <v>44</v>
      </c>
      <c r="AX290" s="12" t="s">
        <v>80</v>
      </c>
      <c r="AY290" s="198" t="s">
        <v>188</v>
      </c>
    </row>
    <row r="291" spans="2:65" s="12" customFormat="1" x14ac:dyDescent="0.3">
      <c r="B291" s="197"/>
      <c r="D291" s="193" t="s">
        <v>198</v>
      </c>
      <c r="E291" s="198" t="s">
        <v>5</v>
      </c>
      <c r="F291" s="199" t="s">
        <v>1508</v>
      </c>
      <c r="H291" s="200">
        <v>0.52300000000000002</v>
      </c>
      <c r="I291" s="201"/>
      <c r="L291" s="197"/>
      <c r="M291" s="202"/>
      <c r="N291" s="203"/>
      <c r="O291" s="203"/>
      <c r="P291" s="203"/>
      <c r="Q291" s="203"/>
      <c r="R291" s="203"/>
      <c r="S291" s="203"/>
      <c r="T291" s="204"/>
      <c r="AT291" s="198" t="s">
        <v>198</v>
      </c>
      <c r="AU291" s="198" t="s">
        <v>24</v>
      </c>
      <c r="AV291" s="12" t="s">
        <v>24</v>
      </c>
      <c r="AW291" s="12" t="s">
        <v>44</v>
      </c>
      <c r="AX291" s="12" t="s">
        <v>80</v>
      </c>
      <c r="AY291" s="198" t="s">
        <v>188</v>
      </c>
    </row>
    <row r="292" spans="2:65" s="12" customFormat="1" x14ac:dyDescent="0.3">
      <c r="B292" s="197"/>
      <c r="D292" s="193" t="s">
        <v>198</v>
      </c>
      <c r="E292" s="198" t="s">
        <v>5</v>
      </c>
      <c r="F292" s="199" t="s">
        <v>1509</v>
      </c>
      <c r="H292" s="200">
        <v>0.52300000000000002</v>
      </c>
      <c r="I292" s="201"/>
      <c r="L292" s="197"/>
      <c r="M292" s="202"/>
      <c r="N292" s="203"/>
      <c r="O292" s="203"/>
      <c r="P292" s="203"/>
      <c r="Q292" s="203"/>
      <c r="R292" s="203"/>
      <c r="S292" s="203"/>
      <c r="T292" s="204"/>
      <c r="AT292" s="198" t="s">
        <v>198</v>
      </c>
      <c r="AU292" s="198" t="s">
        <v>24</v>
      </c>
      <c r="AV292" s="12" t="s">
        <v>24</v>
      </c>
      <c r="AW292" s="12" t="s">
        <v>44</v>
      </c>
      <c r="AX292" s="12" t="s">
        <v>80</v>
      </c>
      <c r="AY292" s="198" t="s">
        <v>188</v>
      </c>
    </row>
    <row r="293" spans="2:65" s="13" customFormat="1" x14ac:dyDescent="0.3">
      <c r="B293" s="205"/>
      <c r="D293" s="193" t="s">
        <v>198</v>
      </c>
      <c r="E293" s="206" t="s">
        <v>5</v>
      </c>
      <c r="F293" s="207" t="s">
        <v>200</v>
      </c>
      <c r="H293" s="208">
        <v>4.7069999999999999</v>
      </c>
      <c r="I293" s="209"/>
      <c r="L293" s="205"/>
      <c r="M293" s="210"/>
      <c r="N293" s="211"/>
      <c r="O293" s="211"/>
      <c r="P293" s="211"/>
      <c r="Q293" s="211"/>
      <c r="R293" s="211"/>
      <c r="S293" s="211"/>
      <c r="T293" s="212"/>
      <c r="AT293" s="206" t="s">
        <v>198</v>
      </c>
      <c r="AU293" s="206" t="s">
        <v>24</v>
      </c>
      <c r="AV293" s="13" t="s">
        <v>194</v>
      </c>
      <c r="AW293" s="13" t="s">
        <v>44</v>
      </c>
      <c r="AX293" s="13" t="s">
        <v>25</v>
      </c>
      <c r="AY293" s="206" t="s">
        <v>188</v>
      </c>
    </row>
    <row r="294" spans="2:65" s="12" customFormat="1" x14ac:dyDescent="0.3">
      <c r="B294" s="197"/>
      <c r="D294" s="193" t="s">
        <v>198</v>
      </c>
      <c r="F294" s="199" t="s">
        <v>1587</v>
      </c>
      <c r="H294" s="200">
        <v>5.6479999999999997</v>
      </c>
      <c r="I294" s="201"/>
      <c r="L294" s="197"/>
      <c r="M294" s="202"/>
      <c r="N294" s="203"/>
      <c r="O294" s="203"/>
      <c r="P294" s="203"/>
      <c r="Q294" s="203"/>
      <c r="R294" s="203"/>
      <c r="S294" s="203"/>
      <c r="T294" s="204"/>
      <c r="AT294" s="198" t="s">
        <v>198</v>
      </c>
      <c r="AU294" s="198" t="s">
        <v>24</v>
      </c>
      <c r="AV294" s="12" t="s">
        <v>24</v>
      </c>
      <c r="AW294" s="12" t="s">
        <v>6</v>
      </c>
      <c r="AX294" s="12" t="s">
        <v>25</v>
      </c>
      <c r="AY294" s="198" t="s">
        <v>188</v>
      </c>
    </row>
    <row r="295" spans="2:65" s="1" customFormat="1" ht="16.5" customHeight="1" x14ac:dyDescent="0.3">
      <c r="B295" s="180"/>
      <c r="C295" s="181" t="s">
        <v>336</v>
      </c>
      <c r="D295" s="181" t="s">
        <v>190</v>
      </c>
      <c r="E295" s="182" t="s">
        <v>370</v>
      </c>
      <c r="F295" s="183" t="s">
        <v>371</v>
      </c>
      <c r="G295" s="184" t="s">
        <v>372</v>
      </c>
      <c r="H295" s="185">
        <v>8.4450000000000003</v>
      </c>
      <c r="I295" s="186"/>
      <c r="J295" s="187">
        <f>ROUND(I295*H295,2)</f>
        <v>0</v>
      </c>
      <c r="K295" s="183"/>
      <c r="L295" s="41"/>
      <c r="M295" s="188" t="s">
        <v>5</v>
      </c>
      <c r="N295" s="189" t="s">
        <v>51</v>
      </c>
      <c r="O295" s="42"/>
      <c r="P295" s="190">
        <f>O295*H295</f>
        <v>0</v>
      </c>
      <c r="Q295" s="190">
        <v>3.5999999999999999E-3</v>
      </c>
      <c r="R295" s="190">
        <f>Q295*H295</f>
        <v>3.0401999999999998E-2</v>
      </c>
      <c r="S295" s="190">
        <v>0</v>
      </c>
      <c r="T295" s="191">
        <f>S295*H295</f>
        <v>0</v>
      </c>
      <c r="AR295" s="24" t="s">
        <v>194</v>
      </c>
      <c r="AT295" s="24" t="s">
        <v>190</v>
      </c>
      <c r="AU295" s="24" t="s">
        <v>24</v>
      </c>
      <c r="AY295" s="24" t="s">
        <v>188</v>
      </c>
      <c r="BE295" s="192">
        <f>IF(N295="základní",J295,0)</f>
        <v>0</v>
      </c>
      <c r="BF295" s="192">
        <f>IF(N295="snížená",J295,0)</f>
        <v>0</v>
      </c>
      <c r="BG295" s="192">
        <f>IF(N295="zákl. přenesená",J295,0)</f>
        <v>0</v>
      </c>
      <c r="BH295" s="192">
        <f>IF(N295="sníž. přenesená",J295,0)</f>
        <v>0</v>
      </c>
      <c r="BI295" s="192">
        <f>IF(N295="nulová",J295,0)</f>
        <v>0</v>
      </c>
      <c r="BJ295" s="24" t="s">
        <v>25</v>
      </c>
      <c r="BK295" s="192">
        <f>ROUND(I295*H295,2)</f>
        <v>0</v>
      </c>
      <c r="BL295" s="24" t="s">
        <v>194</v>
      </c>
      <c r="BM295" s="24" t="s">
        <v>373</v>
      </c>
    </row>
    <row r="296" spans="2:65" s="1" customFormat="1" ht="40.5" x14ac:dyDescent="0.3">
      <c r="B296" s="41"/>
      <c r="D296" s="193" t="s">
        <v>196</v>
      </c>
      <c r="F296" s="194" t="s">
        <v>1189</v>
      </c>
      <c r="I296" s="195"/>
      <c r="L296" s="41"/>
      <c r="M296" s="196"/>
      <c r="N296" s="42"/>
      <c r="O296" s="42"/>
      <c r="P296" s="42"/>
      <c r="Q296" s="42"/>
      <c r="R296" s="42"/>
      <c r="S296" s="42"/>
      <c r="T296" s="70"/>
      <c r="AT296" s="24" t="s">
        <v>196</v>
      </c>
      <c r="AU296" s="24" t="s">
        <v>24</v>
      </c>
    </row>
    <row r="297" spans="2:65" s="12" customFormat="1" x14ac:dyDescent="0.3">
      <c r="B297" s="197"/>
      <c r="D297" s="193" t="s">
        <v>198</v>
      </c>
      <c r="E297" s="198" t="s">
        <v>5</v>
      </c>
      <c r="F297" s="199" t="s">
        <v>1588</v>
      </c>
      <c r="H297" s="200">
        <v>8.4450000000000003</v>
      </c>
      <c r="I297" s="201"/>
      <c r="L297" s="197"/>
      <c r="M297" s="202"/>
      <c r="N297" s="203"/>
      <c r="O297" s="203"/>
      <c r="P297" s="203"/>
      <c r="Q297" s="203"/>
      <c r="R297" s="203"/>
      <c r="S297" s="203"/>
      <c r="T297" s="204"/>
      <c r="AT297" s="198" t="s">
        <v>198</v>
      </c>
      <c r="AU297" s="198" t="s">
        <v>24</v>
      </c>
      <c r="AV297" s="12" t="s">
        <v>24</v>
      </c>
      <c r="AW297" s="12" t="s">
        <v>44</v>
      </c>
      <c r="AX297" s="12" t="s">
        <v>80</v>
      </c>
      <c r="AY297" s="198" t="s">
        <v>188</v>
      </c>
    </row>
    <row r="298" spans="2:65" s="13" customFormat="1" x14ac:dyDescent="0.3">
      <c r="B298" s="205"/>
      <c r="D298" s="193" t="s">
        <v>198</v>
      </c>
      <c r="E298" s="206" t="s">
        <v>5</v>
      </c>
      <c r="F298" s="207" t="s">
        <v>200</v>
      </c>
      <c r="H298" s="208">
        <v>8.4450000000000003</v>
      </c>
      <c r="I298" s="209"/>
      <c r="L298" s="205"/>
      <c r="M298" s="210"/>
      <c r="N298" s="211"/>
      <c r="O298" s="211"/>
      <c r="P298" s="211"/>
      <c r="Q298" s="211"/>
      <c r="R298" s="211"/>
      <c r="S298" s="211"/>
      <c r="T298" s="212"/>
      <c r="AT298" s="206" t="s">
        <v>198</v>
      </c>
      <c r="AU298" s="206" t="s">
        <v>24</v>
      </c>
      <c r="AV298" s="13" t="s">
        <v>194</v>
      </c>
      <c r="AW298" s="13" t="s">
        <v>44</v>
      </c>
      <c r="AX298" s="13" t="s">
        <v>25</v>
      </c>
      <c r="AY298" s="206" t="s">
        <v>188</v>
      </c>
    </row>
    <row r="299" spans="2:65" s="11" customFormat="1" ht="29.85" customHeight="1" x14ac:dyDescent="0.3">
      <c r="B299" s="167"/>
      <c r="D299" s="168" t="s">
        <v>79</v>
      </c>
      <c r="E299" s="178" t="s">
        <v>236</v>
      </c>
      <c r="F299" s="178" t="s">
        <v>375</v>
      </c>
      <c r="I299" s="170"/>
      <c r="J299" s="179">
        <f>BK299</f>
        <v>0</v>
      </c>
      <c r="L299" s="167"/>
      <c r="M299" s="172"/>
      <c r="N299" s="173"/>
      <c r="O299" s="173"/>
      <c r="P299" s="174">
        <f>SUM(P300:P327)</f>
        <v>0</v>
      </c>
      <c r="Q299" s="173"/>
      <c r="R299" s="174">
        <f>SUM(R300:R327)</f>
        <v>1.178928</v>
      </c>
      <c r="S299" s="173"/>
      <c r="T299" s="175">
        <f>SUM(T300:T327)</f>
        <v>0</v>
      </c>
      <c r="AR299" s="168" t="s">
        <v>25</v>
      </c>
      <c r="AT299" s="176" t="s">
        <v>79</v>
      </c>
      <c r="AU299" s="176" t="s">
        <v>25</v>
      </c>
      <c r="AY299" s="168" t="s">
        <v>188</v>
      </c>
      <c r="BK299" s="177">
        <f>SUM(BK300:BK327)</f>
        <v>0</v>
      </c>
    </row>
    <row r="300" spans="2:65" s="1" customFormat="1" ht="25.5" customHeight="1" x14ac:dyDescent="0.3">
      <c r="B300" s="180"/>
      <c r="C300" s="181" t="s">
        <v>340</v>
      </c>
      <c r="D300" s="181" t="s">
        <v>190</v>
      </c>
      <c r="E300" s="182" t="s">
        <v>821</v>
      </c>
      <c r="F300" s="183" t="s">
        <v>822</v>
      </c>
      <c r="G300" s="184" t="s">
        <v>372</v>
      </c>
      <c r="H300" s="185">
        <v>1.1000000000000001</v>
      </c>
      <c r="I300" s="186"/>
      <c r="J300" s="187">
        <f>ROUND(I300*H300,2)</f>
        <v>0</v>
      </c>
      <c r="K300" s="183"/>
      <c r="L300" s="41"/>
      <c r="M300" s="188" t="s">
        <v>5</v>
      </c>
      <c r="N300" s="189" t="s">
        <v>51</v>
      </c>
      <c r="O300" s="42"/>
      <c r="P300" s="190">
        <f>O300*H300</f>
        <v>0</v>
      </c>
      <c r="Q300" s="190">
        <v>3.0000000000000001E-5</v>
      </c>
      <c r="R300" s="190">
        <f>Q300*H300</f>
        <v>3.3000000000000003E-5</v>
      </c>
      <c r="S300" s="190">
        <v>0</v>
      </c>
      <c r="T300" s="191">
        <f>S300*H300</f>
        <v>0</v>
      </c>
      <c r="AR300" s="24" t="s">
        <v>194</v>
      </c>
      <c r="AT300" s="24" t="s">
        <v>190</v>
      </c>
      <c r="AU300" s="24" t="s">
        <v>24</v>
      </c>
      <c r="AY300" s="24" t="s">
        <v>188</v>
      </c>
      <c r="BE300" s="192">
        <f>IF(N300="základní",J300,0)</f>
        <v>0</v>
      </c>
      <c r="BF300" s="192">
        <f>IF(N300="snížená",J300,0)</f>
        <v>0</v>
      </c>
      <c r="BG300" s="192">
        <f>IF(N300="zákl. přenesená",J300,0)</f>
        <v>0</v>
      </c>
      <c r="BH300" s="192">
        <f>IF(N300="sníž. přenesená",J300,0)</f>
        <v>0</v>
      </c>
      <c r="BI300" s="192">
        <f>IF(N300="nulová",J300,0)</f>
        <v>0</v>
      </c>
      <c r="BJ300" s="24" t="s">
        <v>25</v>
      </c>
      <c r="BK300" s="192">
        <f>ROUND(I300*H300,2)</f>
        <v>0</v>
      </c>
      <c r="BL300" s="24" t="s">
        <v>194</v>
      </c>
      <c r="BM300" s="24" t="s">
        <v>1589</v>
      </c>
    </row>
    <row r="301" spans="2:65" s="1" customFormat="1" ht="40.5" x14ac:dyDescent="0.3">
      <c r="B301" s="41"/>
      <c r="D301" s="193" t="s">
        <v>196</v>
      </c>
      <c r="F301" s="194" t="s">
        <v>1274</v>
      </c>
      <c r="I301" s="195"/>
      <c r="L301" s="41"/>
      <c r="M301" s="196"/>
      <c r="N301" s="42"/>
      <c r="O301" s="42"/>
      <c r="P301" s="42"/>
      <c r="Q301" s="42"/>
      <c r="R301" s="42"/>
      <c r="S301" s="42"/>
      <c r="T301" s="70"/>
      <c r="AT301" s="24" t="s">
        <v>196</v>
      </c>
      <c r="AU301" s="24" t="s">
        <v>24</v>
      </c>
    </row>
    <row r="302" spans="2:65" s="12" customFormat="1" x14ac:dyDescent="0.3">
      <c r="B302" s="197"/>
      <c r="D302" s="193" t="s">
        <v>198</v>
      </c>
      <c r="E302" s="198" t="s">
        <v>5</v>
      </c>
      <c r="F302" s="199" t="s">
        <v>1590</v>
      </c>
      <c r="H302" s="200">
        <v>1.1000000000000001</v>
      </c>
      <c r="I302" s="201"/>
      <c r="L302" s="197"/>
      <c r="M302" s="202"/>
      <c r="N302" s="203"/>
      <c r="O302" s="203"/>
      <c r="P302" s="203"/>
      <c r="Q302" s="203"/>
      <c r="R302" s="203"/>
      <c r="S302" s="203"/>
      <c r="T302" s="204"/>
      <c r="AT302" s="198" t="s">
        <v>198</v>
      </c>
      <c r="AU302" s="198" t="s">
        <v>24</v>
      </c>
      <c r="AV302" s="12" t="s">
        <v>24</v>
      </c>
      <c r="AW302" s="12" t="s">
        <v>44</v>
      </c>
      <c r="AX302" s="12" t="s">
        <v>25</v>
      </c>
      <c r="AY302" s="198" t="s">
        <v>188</v>
      </c>
    </row>
    <row r="303" spans="2:65" s="1" customFormat="1" ht="16.5" customHeight="1" x14ac:dyDescent="0.3">
      <c r="B303" s="180"/>
      <c r="C303" s="213" t="s">
        <v>345</v>
      </c>
      <c r="D303" s="213" t="s">
        <v>292</v>
      </c>
      <c r="E303" s="214" t="s">
        <v>826</v>
      </c>
      <c r="F303" s="215" t="s">
        <v>827</v>
      </c>
      <c r="G303" s="216" t="s">
        <v>372</v>
      </c>
      <c r="H303" s="217">
        <v>1.117</v>
      </c>
      <c r="I303" s="218"/>
      <c r="J303" s="219">
        <f>ROUND(I303*H303,2)</f>
        <v>0</v>
      </c>
      <c r="K303" s="215"/>
      <c r="L303" s="220"/>
      <c r="M303" s="221" t="s">
        <v>5</v>
      </c>
      <c r="N303" s="222" t="s">
        <v>51</v>
      </c>
      <c r="O303" s="42"/>
      <c r="P303" s="190">
        <f>O303*H303</f>
        <v>0</v>
      </c>
      <c r="Q303" s="190">
        <v>2.4E-2</v>
      </c>
      <c r="R303" s="190">
        <f>Q303*H303</f>
        <v>2.6808000000000002E-2</v>
      </c>
      <c r="S303" s="190">
        <v>0</v>
      </c>
      <c r="T303" s="191">
        <f>S303*H303</f>
        <v>0</v>
      </c>
      <c r="AR303" s="24" t="s">
        <v>236</v>
      </c>
      <c r="AT303" s="24" t="s">
        <v>292</v>
      </c>
      <c r="AU303" s="24" t="s">
        <v>24</v>
      </c>
      <c r="AY303" s="24" t="s">
        <v>188</v>
      </c>
      <c r="BE303" s="192">
        <f>IF(N303="základní",J303,0)</f>
        <v>0</v>
      </c>
      <c r="BF303" s="192">
        <f>IF(N303="snížená",J303,0)</f>
        <v>0</v>
      </c>
      <c r="BG303" s="192">
        <f>IF(N303="zákl. přenesená",J303,0)</f>
        <v>0</v>
      </c>
      <c r="BH303" s="192">
        <f>IF(N303="sníž. přenesená",J303,0)</f>
        <v>0</v>
      </c>
      <c r="BI303" s="192">
        <f>IF(N303="nulová",J303,0)</f>
        <v>0</v>
      </c>
      <c r="BJ303" s="24" t="s">
        <v>25</v>
      </c>
      <c r="BK303" s="192">
        <f>ROUND(I303*H303,2)</f>
        <v>0</v>
      </c>
      <c r="BL303" s="24" t="s">
        <v>194</v>
      </c>
      <c r="BM303" s="24" t="s">
        <v>1591</v>
      </c>
    </row>
    <row r="304" spans="2:65" s="1" customFormat="1" ht="40.5" x14ac:dyDescent="0.3">
      <c r="B304" s="41"/>
      <c r="D304" s="193" t="s">
        <v>196</v>
      </c>
      <c r="F304" s="194" t="s">
        <v>1274</v>
      </c>
      <c r="I304" s="195"/>
      <c r="L304" s="41"/>
      <c r="M304" s="196"/>
      <c r="N304" s="42"/>
      <c r="O304" s="42"/>
      <c r="P304" s="42"/>
      <c r="Q304" s="42"/>
      <c r="R304" s="42"/>
      <c r="S304" s="42"/>
      <c r="T304" s="70"/>
      <c r="AT304" s="24" t="s">
        <v>196</v>
      </c>
      <c r="AU304" s="24" t="s">
        <v>24</v>
      </c>
    </row>
    <row r="305" spans="2:65" s="12" customFormat="1" x14ac:dyDescent="0.3">
      <c r="B305" s="197"/>
      <c r="D305" s="193" t="s">
        <v>198</v>
      </c>
      <c r="F305" s="199" t="s">
        <v>1592</v>
      </c>
      <c r="H305" s="200">
        <v>1.117</v>
      </c>
      <c r="I305" s="201"/>
      <c r="L305" s="197"/>
      <c r="M305" s="202"/>
      <c r="N305" s="203"/>
      <c r="O305" s="203"/>
      <c r="P305" s="203"/>
      <c r="Q305" s="203"/>
      <c r="R305" s="203"/>
      <c r="S305" s="203"/>
      <c r="T305" s="204"/>
      <c r="AT305" s="198" t="s">
        <v>198</v>
      </c>
      <c r="AU305" s="198" t="s">
        <v>24</v>
      </c>
      <c r="AV305" s="12" t="s">
        <v>24</v>
      </c>
      <c r="AW305" s="12" t="s">
        <v>6</v>
      </c>
      <c r="AX305" s="12" t="s">
        <v>25</v>
      </c>
      <c r="AY305" s="198" t="s">
        <v>188</v>
      </c>
    </row>
    <row r="306" spans="2:65" s="1" customFormat="1" ht="25.5" customHeight="1" x14ac:dyDescent="0.3">
      <c r="B306" s="180"/>
      <c r="C306" s="181" t="s">
        <v>350</v>
      </c>
      <c r="D306" s="181" t="s">
        <v>190</v>
      </c>
      <c r="E306" s="182" t="s">
        <v>830</v>
      </c>
      <c r="F306" s="183" t="s">
        <v>831</v>
      </c>
      <c r="G306" s="184" t="s">
        <v>372</v>
      </c>
      <c r="H306" s="185">
        <v>12.6</v>
      </c>
      <c r="I306" s="186"/>
      <c r="J306" s="187">
        <f>ROUND(I306*H306,2)</f>
        <v>0</v>
      </c>
      <c r="K306" s="183"/>
      <c r="L306" s="41"/>
      <c r="M306" s="188" t="s">
        <v>5</v>
      </c>
      <c r="N306" s="189" t="s">
        <v>51</v>
      </c>
      <c r="O306" s="42"/>
      <c r="P306" s="190">
        <f>O306*H306</f>
        <v>0</v>
      </c>
      <c r="Q306" s="190">
        <v>4.0000000000000003E-5</v>
      </c>
      <c r="R306" s="190">
        <f>Q306*H306</f>
        <v>5.04E-4</v>
      </c>
      <c r="S306" s="190">
        <v>0</v>
      </c>
      <c r="T306" s="191">
        <f>S306*H306</f>
        <v>0</v>
      </c>
      <c r="AR306" s="24" t="s">
        <v>194</v>
      </c>
      <c r="AT306" s="24" t="s">
        <v>190</v>
      </c>
      <c r="AU306" s="24" t="s">
        <v>24</v>
      </c>
      <c r="AY306" s="24" t="s">
        <v>188</v>
      </c>
      <c r="BE306" s="192">
        <f>IF(N306="základní",J306,0)</f>
        <v>0</v>
      </c>
      <c r="BF306" s="192">
        <f>IF(N306="snížená",J306,0)</f>
        <v>0</v>
      </c>
      <c r="BG306" s="192">
        <f>IF(N306="zákl. přenesená",J306,0)</f>
        <v>0</v>
      </c>
      <c r="BH306" s="192">
        <f>IF(N306="sníž. přenesená",J306,0)</f>
        <v>0</v>
      </c>
      <c r="BI306" s="192">
        <f>IF(N306="nulová",J306,0)</f>
        <v>0</v>
      </c>
      <c r="BJ306" s="24" t="s">
        <v>25</v>
      </c>
      <c r="BK306" s="192">
        <f>ROUND(I306*H306,2)</f>
        <v>0</v>
      </c>
      <c r="BL306" s="24" t="s">
        <v>194</v>
      </c>
      <c r="BM306" s="24" t="s">
        <v>1593</v>
      </c>
    </row>
    <row r="307" spans="2:65" s="1" customFormat="1" ht="40.5" x14ac:dyDescent="0.3">
      <c r="B307" s="41"/>
      <c r="D307" s="193" t="s">
        <v>196</v>
      </c>
      <c r="F307" s="194" t="s">
        <v>1274</v>
      </c>
      <c r="I307" s="195"/>
      <c r="L307" s="41"/>
      <c r="M307" s="196"/>
      <c r="N307" s="42"/>
      <c r="O307" s="42"/>
      <c r="P307" s="42"/>
      <c r="Q307" s="42"/>
      <c r="R307" s="42"/>
      <c r="S307" s="42"/>
      <c r="T307" s="70"/>
      <c r="AT307" s="24" t="s">
        <v>196</v>
      </c>
      <c r="AU307" s="24" t="s">
        <v>24</v>
      </c>
    </row>
    <row r="308" spans="2:65" s="12" customFormat="1" x14ac:dyDescent="0.3">
      <c r="B308" s="197"/>
      <c r="D308" s="193" t="s">
        <v>198</v>
      </c>
      <c r="E308" s="198" t="s">
        <v>5</v>
      </c>
      <c r="F308" s="199" t="s">
        <v>1594</v>
      </c>
      <c r="H308" s="200">
        <v>12.6</v>
      </c>
      <c r="I308" s="201"/>
      <c r="L308" s="197"/>
      <c r="M308" s="202"/>
      <c r="N308" s="203"/>
      <c r="O308" s="203"/>
      <c r="P308" s="203"/>
      <c r="Q308" s="203"/>
      <c r="R308" s="203"/>
      <c r="S308" s="203"/>
      <c r="T308" s="204"/>
      <c r="AT308" s="198" t="s">
        <v>198</v>
      </c>
      <c r="AU308" s="198" t="s">
        <v>24</v>
      </c>
      <c r="AV308" s="12" t="s">
        <v>24</v>
      </c>
      <c r="AW308" s="12" t="s">
        <v>44</v>
      </c>
      <c r="AX308" s="12" t="s">
        <v>25</v>
      </c>
      <c r="AY308" s="198" t="s">
        <v>188</v>
      </c>
    </row>
    <row r="309" spans="2:65" s="1" customFormat="1" ht="16.5" customHeight="1" x14ac:dyDescent="0.3">
      <c r="B309" s="180"/>
      <c r="C309" s="213" t="s">
        <v>355</v>
      </c>
      <c r="D309" s="213" t="s">
        <v>292</v>
      </c>
      <c r="E309" s="214" t="s">
        <v>834</v>
      </c>
      <c r="F309" s="215" t="s">
        <v>835</v>
      </c>
      <c r="G309" s="216" t="s">
        <v>372</v>
      </c>
      <c r="H309" s="217">
        <v>12.789</v>
      </c>
      <c r="I309" s="218"/>
      <c r="J309" s="219">
        <f>ROUND(I309*H309,2)</f>
        <v>0</v>
      </c>
      <c r="K309" s="215"/>
      <c r="L309" s="220"/>
      <c r="M309" s="221" t="s">
        <v>5</v>
      </c>
      <c r="N309" s="222" t="s">
        <v>51</v>
      </c>
      <c r="O309" s="42"/>
      <c r="P309" s="190">
        <f>O309*H309</f>
        <v>0</v>
      </c>
      <c r="Q309" s="190">
        <v>3.6999999999999998E-2</v>
      </c>
      <c r="R309" s="190">
        <f>Q309*H309</f>
        <v>0.47319299999999997</v>
      </c>
      <c r="S309" s="190">
        <v>0</v>
      </c>
      <c r="T309" s="191">
        <f>S309*H309</f>
        <v>0</v>
      </c>
      <c r="AR309" s="24" t="s">
        <v>236</v>
      </c>
      <c r="AT309" s="24" t="s">
        <v>292</v>
      </c>
      <c r="AU309" s="24" t="s">
        <v>24</v>
      </c>
      <c r="AY309" s="24" t="s">
        <v>188</v>
      </c>
      <c r="BE309" s="192">
        <f>IF(N309="základní",J309,0)</f>
        <v>0</v>
      </c>
      <c r="BF309" s="192">
        <f>IF(N309="snížená",J309,0)</f>
        <v>0</v>
      </c>
      <c r="BG309" s="192">
        <f>IF(N309="zákl. přenesená",J309,0)</f>
        <v>0</v>
      </c>
      <c r="BH309" s="192">
        <f>IF(N309="sníž. přenesená",J309,0)</f>
        <v>0</v>
      </c>
      <c r="BI309" s="192">
        <f>IF(N309="nulová",J309,0)</f>
        <v>0</v>
      </c>
      <c r="BJ309" s="24" t="s">
        <v>25</v>
      </c>
      <c r="BK309" s="192">
        <f>ROUND(I309*H309,2)</f>
        <v>0</v>
      </c>
      <c r="BL309" s="24" t="s">
        <v>194</v>
      </c>
      <c r="BM309" s="24" t="s">
        <v>1595</v>
      </c>
    </row>
    <row r="310" spans="2:65" s="1" customFormat="1" ht="40.5" x14ac:dyDescent="0.3">
      <c r="B310" s="41"/>
      <c r="D310" s="193" t="s">
        <v>196</v>
      </c>
      <c r="F310" s="194" t="s">
        <v>1274</v>
      </c>
      <c r="I310" s="195"/>
      <c r="L310" s="41"/>
      <c r="M310" s="196"/>
      <c r="N310" s="42"/>
      <c r="O310" s="42"/>
      <c r="P310" s="42"/>
      <c r="Q310" s="42"/>
      <c r="R310" s="42"/>
      <c r="S310" s="42"/>
      <c r="T310" s="70"/>
      <c r="AT310" s="24" t="s">
        <v>196</v>
      </c>
      <c r="AU310" s="24" t="s">
        <v>24</v>
      </c>
    </row>
    <row r="311" spans="2:65" s="12" customFormat="1" x14ac:dyDescent="0.3">
      <c r="B311" s="197"/>
      <c r="D311" s="193" t="s">
        <v>198</v>
      </c>
      <c r="F311" s="199" t="s">
        <v>1596</v>
      </c>
      <c r="H311" s="200">
        <v>12.789</v>
      </c>
      <c r="I311" s="201"/>
      <c r="L311" s="197"/>
      <c r="M311" s="202"/>
      <c r="N311" s="203"/>
      <c r="O311" s="203"/>
      <c r="P311" s="203"/>
      <c r="Q311" s="203"/>
      <c r="R311" s="203"/>
      <c r="S311" s="203"/>
      <c r="T311" s="204"/>
      <c r="AT311" s="198" t="s">
        <v>198</v>
      </c>
      <c r="AU311" s="198" t="s">
        <v>24</v>
      </c>
      <c r="AV311" s="12" t="s">
        <v>24</v>
      </c>
      <c r="AW311" s="12" t="s">
        <v>6</v>
      </c>
      <c r="AX311" s="12" t="s">
        <v>25</v>
      </c>
      <c r="AY311" s="198" t="s">
        <v>188</v>
      </c>
    </row>
    <row r="312" spans="2:65" s="1" customFormat="1" ht="25.5" customHeight="1" x14ac:dyDescent="0.3">
      <c r="B312" s="180"/>
      <c r="C312" s="181" t="s">
        <v>360</v>
      </c>
      <c r="D312" s="181" t="s">
        <v>190</v>
      </c>
      <c r="E312" s="182" t="s">
        <v>838</v>
      </c>
      <c r="F312" s="183" t="s">
        <v>839</v>
      </c>
      <c r="G312" s="184" t="s">
        <v>405</v>
      </c>
      <c r="H312" s="185">
        <v>1</v>
      </c>
      <c r="I312" s="186"/>
      <c r="J312" s="187">
        <f>ROUND(I312*H312,2)</f>
        <v>0</v>
      </c>
      <c r="K312" s="183"/>
      <c r="L312" s="41"/>
      <c r="M312" s="188" t="s">
        <v>5</v>
      </c>
      <c r="N312" s="189" t="s">
        <v>51</v>
      </c>
      <c r="O312" s="42"/>
      <c r="P312" s="190">
        <f>O312*H312</f>
        <v>0</v>
      </c>
      <c r="Q312" s="190">
        <v>1.2999999999999999E-4</v>
      </c>
      <c r="R312" s="190">
        <f>Q312*H312</f>
        <v>1.2999999999999999E-4</v>
      </c>
      <c r="S312" s="190">
        <v>0</v>
      </c>
      <c r="T312" s="191">
        <f>S312*H312</f>
        <v>0</v>
      </c>
      <c r="AR312" s="24" t="s">
        <v>194</v>
      </c>
      <c r="AT312" s="24" t="s">
        <v>190</v>
      </c>
      <c r="AU312" s="24" t="s">
        <v>24</v>
      </c>
      <c r="AY312" s="24" t="s">
        <v>188</v>
      </c>
      <c r="BE312" s="192">
        <f>IF(N312="základní",J312,0)</f>
        <v>0</v>
      </c>
      <c r="BF312" s="192">
        <f>IF(N312="snížená",J312,0)</f>
        <v>0</v>
      </c>
      <c r="BG312" s="192">
        <f>IF(N312="zákl. přenesená",J312,0)</f>
        <v>0</v>
      </c>
      <c r="BH312" s="192">
        <f>IF(N312="sníž. přenesená",J312,0)</f>
        <v>0</v>
      </c>
      <c r="BI312" s="192">
        <f>IF(N312="nulová",J312,0)</f>
        <v>0</v>
      </c>
      <c r="BJ312" s="24" t="s">
        <v>25</v>
      </c>
      <c r="BK312" s="192">
        <f>ROUND(I312*H312,2)</f>
        <v>0</v>
      </c>
      <c r="BL312" s="24" t="s">
        <v>194</v>
      </c>
      <c r="BM312" s="24" t="s">
        <v>840</v>
      </c>
    </row>
    <row r="313" spans="2:65" s="1" customFormat="1" ht="40.5" x14ac:dyDescent="0.3">
      <c r="B313" s="41"/>
      <c r="D313" s="193" t="s">
        <v>196</v>
      </c>
      <c r="F313" s="194" t="s">
        <v>1274</v>
      </c>
      <c r="I313" s="195"/>
      <c r="L313" s="41"/>
      <c r="M313" s="196"/>
      <c r="N313" s="42"/>
      <c r="O313" s="42"/>
      <c r="P313" s="42"/>
      <c r="Q313" s="42"/>
      <c r="R313" s="42"/>
      <c r="S313" s="42"/>
      <c r="T313" s="70"/>
      <c r="AT313" s="24" t="s">
        <v>196</v>
      </c>
      <c r="AU313" s="24" t="s">
        <v>24</v>
      </c>
    </row>
    <row r="314" spans="2:65" s="1" customFormat="1" ht="25.5" customHeight="1" x14ac:dyDescent="0.3">
      <c r="B314" s="180"/>
      <c r="C314" s="181" t="s">
        <v>365</v>
      </c>
      <c r="D314" s="181" t="s">
        <v>190</v>
      </c>
      <c r="E314" s="182" t="s">
        <v>841</v>
      </c>
      <c r="F314" s="183" t="s">
        <v>842</v>
      </c>
      <c r="G314" s="184" t="s">
        <v>405</v>
      </c>
      <c r="H314" s="185">
        <v>9</v>
      </c>
      <c r="I314" s="186"/>
      <c r="J314" s="187">
        <f>ROUND(I314*H314,2)</f>
        <v>0</v>
      </c>
      <c r="K314" s="183"/>
      <c r="L314" s="41"/>
      <c r="M314" s="188" t="s">
        <v>5</v>
      </c>
      <c r="N314" s="189" t="s">
        <v>51</v>
      </c>
      <c r="O314" s="42"/>
      <c r="P314" s="190">
        <f>O314*H314</f>
        <v>0</v>
      </c>
      <c r="Q314" s="190">
        <v>1.3999999999999999E-4</v>
      </c>
      <c r="R314" s="190">
        <f>Q314*H314</f>
        <v>1.2599999999999998E-3</v>
      </c>
      <c r="S314" s="190">
        <v>0</v>
      </c>
      <c r="T314" s="191">
        <f>S314*H314</f>
        <v>0</v>
      </c>
      <c r="AR314" s="24" t="s">
        <v>194</v>
      </c>
      <c r="AT314" s="24" t="s">
        <v>190</v>
      </c>
      <c r="AU314" s="24" t="s">
        <v>24</v>
      </c>
      <c r="AY314" s="24" t="s">
        <v>188</v>
      </c>
      <c r="BE314" s="192">
        <f>IF(N314="základní",J314,0)</f>
        <v>0</v>
      </c>
      <c r="BF314" s="192">
        <f>IF(N314="snížená",J314,0)</f>
        <v>0</v>
      </c>
      <c r="BG314" s="192">
        <f>IF(N314="zákl. přenesená",J314,0)</f>
        <v>0</v>
      </c>
      <c r="BH314" s="192">
        <f>IF(N314="sníž. přenesená",J314,0)</f>
        <v>0</v>
      </c>
      <c r="BI314" s="192">
        <f>IF(N314="nulová",J314,0)</f>
        <v>0</v>
      </c>
      <c r="BJ314" s="24" t="s">
        <v>25</v>
      </c>
      <c r="BK314" s="192">
        <f>ROUND(I314*H314,2)</f>
        <v>0</v>
      </c>
      <c r="BL314" s="24" t="s">
        <v>194</v>
      </c>
      <c r="BM314" s="24" t="s">
        <v>843</v>
      </c>
    </row>
    <row r="315" spans="2:65" s="1" customFormat="1" ht="40.5" x14ac:dyDescent="0.3">
      <c r="B315" s="41"/>
      <c r="D315" s="193" t="s">
        <v>196</v>
      </c>
      <c r="F315" s="194" t="s">
        <v>1274</v>
      </c>
      <c r="I315" s="195"/>
      <c r="L315" s="41"/>
      <c r="M315" s="196"/>
      <c r="N315" s="42"/>
      <c r="O315" s="42"/>
      <c r="P315" s="42"/>
      <c r="Q315" s="42"/>
      <c r="R315" s="42"/>
      <c r="S315" s="42"/>
      <c r="T315" s="70"/>
      <c r="AT315" s="24" t="s">
        <v>196</v>
      </c>
      <c r="AU315" s="24" t="s">
        <v>24</v>
      </c>
    </row>
    <row r="316" spans="2:65" s="1" customFormat="1" ht="16.5" customHeight="1" x14ac:dyDescent="0.3">
      <c r="B316" s="180"/>
      <c r="C316" s="213" t="s">
        <v>369</v>
      </c>
      <c r="D316" s="213" t="s">
        <v>292</v>
      </c>
      <c r="E316" s="214" t="s">
        <v>844</v>
      </c>
      <c r="F316" s="215" t="s">
        <v>845</v>
      </c>
      <c r="G316" s="216" t="s">
        <v>405</v>
      </c>
      <c r="H316" s="217">
        <v>1</v>
      </c>
      <c r="I316" s="218"/>
      <c r="J316" s="219">
        <f>ROUND(I316*H316,2)</f>
        <v>0</v>
      </c>
      <c r="K316" s="215"/>
      <c r="L316" s="220"/>
      <c r="M316" s="221" t="s">
        <v>5</v>
      </c>
      <c r="N316" s="222" t="s">
        <v>51</v>
      </c>
      <c r="O316" s="42"/>
      <c r="P316" s="190">
        <f>O316*H316</f>
        <v>0</v>
      </c>
      <c r="Q316" s="190">
        <v>3.0000000000000001E-3</v>
      </c>
      <c r="R316" s="190">
        <f>Q316*H316</f>
        <v>3.0000000000000001E-3</v>
      </c>
      <c r="S316" s="190">
        <v>0</v>
      </c>
      <c r="T316" s="191">
        <f>S316*H316</f>
        <v>0</v>
      </c>
      <c r="AR316" s="24" t="s">
        <v>236</v>
      </c>
      <c r="AT316" s="24" t="s">
        <v>292</v>
      </c>
      <c r="AU316" s="24" t="s">
        <v>24</v>
      </c>
      <c r="AY316" s="24" t="s">
        <v>188</v>
      </c>
      <c r="BE316" s="192">
        <f>IF(N316="základní",J316,0)</f>
        <v>0</v>
      </c>
      <c r="BF316" s="192">
        <f>IF(N316="snížená",J316,0)</f>
        <v>0</v>
      </c>
      <c r="BG316" s="192">
        <f>IF(N316="zákl. přenesená",J316,0)</f>
        <v>0</v>
      </c>
      <c r="BH316" s="192">
        <f>IF(N316="sníž. přenesená",J316,0)</f>
        <v>0</v>
      </c>
      <c r="BI316" s="192">
        <f>IF(N316="nulová",J316,0)</f>
        <v>0</v>
      </c>
      <c r="BJ316" s="24" t="s">
        <v>25</v>
      </c>
      <c r="BK316" s="192">
        <f>ROUND(I316*H316,2)</f>
        <v>0</v>
      </c>
      <c r="BL316" s="24" t="s">
        <v>194</v>
      </c>
      <c r="BM316" s="24" t="s">
        <v>846</v>
      </c>
    </row>
    <row r="317" spans="2:65" s="1" customFormat="1" ht="40.5" x14ac:dyDescent="0.3">
      <c r="B317" s="41"/>
      <c r="D317" s="193" t="s">
        <v>196</v>
      </c>
      <c r="F317" s="194" t="s">
        <v>1274</v>
      </c>
      <c r="I317" s="195"/>
      <c r="L317" s="41"/>
      <c r="M317" s="196"/>
      <c r="N317" s="42"/>
      <c r="O317" s="42"/>
      <c r="P317" s="42"/>
      <c r="Q317" s="42"/>
      <c r="R317" s="42"/>
      <c r="S317" s="42"/>
      <c r="T317" s="70"/>
      <c r="AT317" s="24" t="s">
        <v>196</v>
      </c>
      <c r="AU317" s="24" t="s">
        <v>24</v>
      </c>
    </row>
    <row r="318" spans="2:65" s="1" customFormat="1" ht="16.5" customHeight="1" x14ac:dyDescent="0.3">
      <c r="B318" s="180"/>
      <c r="C318" s="213" t="s">
        <v>376</v>
      </c>
      <c r="D318" s="213" t="s">
        <v>292</v>
      </c>
      <c r="E318" s="214" t="s">
        <v>847</v>
      </c>
      <c r="F318" s="215" t="s">
        <v>848</v>
      </c>
      <c r="G318" s="216" t="s">
        <v>405</v>
      </c>
      <c r="H318" s="217">
        <v>9</v>
      </c>
      <c r="I318" s="218"/>
      <c r="J318" s="219">
        <f>ROUND(I318*H318,2)</f>
        <v>0</v>
      </c>
      <c r="K318" s="215"/>
      <c r="L318" s="220"/>
      <c r="M318" s="221" t="s">
        <v>5</v>
      </c>
      <c r="N318" s="222" t="s">
        <v>51</v>
      </c>
      <c r="O318" s="42"/>
      <c r="P318" s="190">
        <f>O318*H318</f>
        <v>0</v>
      </c>
      <c r="Q318" s="190">
        <v>4.0000000000000001E-3</v>
      </c>
      <c r="R318" s="190">
        <f>Q318*H318</f>
        <v>3.6000000000000004E-2</v>
      </c>
      <c r="S318" s="190">
        <v>0</v>
      </c>
      <c r="T318" s="191">
        <f>S318*H318</f>
        <v>0</v>
      </c>
      <c r="AR318" s="24" t="s">
        <v>236</v>
      </c>
      <c r="AT318" s="24" t="s">
        <v>292</v>
      </c>
      <c r="AU318" s="24" t="s">
        <v>24</v>
      </c>
      <c r="AY318" s="24" t="s">
        <v>188</v>
      </c>
      <c r="BE318" s="192">
        <f>IF(N318="základní",J318,0)</f>
        <v>0</v>
      </c>
      <c r="BF318" s="192">
        <f>IF(N318="snížená",J318,0)</f>
        <v>0</v>
      </c>
      <c r="BG318" s="192">
        <f>IF(N318="zákl. přenesená",J318,0)</f>
        <v>0</v>
      </c>
      <c r="BH318" s="192">
        <f>IF(N318="sníž. přenesená",J318,0)</f>
        <v>0</v>
      </c>
      <c r="BI318" s="192">
        <f>IF(N318="nulová",J318,0)</f>
        <v>0</v>
      </c>
      <c r="BJ318" s="24" t="s">
        <v>25</v>
      </c>
      <c r="BK318" s="192">
        <f>ROUND(I318*H318,2)</f>
        <v>0</v>
      </c>
      <c r="BL318" s="24" t="s">
        <v>194</v>
      </c>
      <c r="BM318" s="24" t="s">
        <v>849</v>
      </c>
    </row>
    <row r="319" spans="2:65" s="1" customFormat="1" ht="40.5" x14ac:dyDescent="0.3">
      <c r="B319" s="41"/>
      <c r="D319" s="193" t="s">
        <v>196</v>
      </c>
      <c r="F319" s="194" t="s">
        <v>1274</v>
      </c>
      <c r="I319" s="195"/>
      <c r="L319" s="41"/>
      <c r="M319" s="196"/>
      <c r="N319" s="42"/>
      <c r="O319" s="42"/>
      <c r="P319" s="42"/>
      <c r="Q319" s="42"/>
      <c r="R319" s="42"/>
      <c r="S319" s="42"/>
      <c r="T319" s="70"/>
      <c r="AT319" s="24" t="s">
        <v>196</v>
      </c>
      <c r="AU319" s="24" t="s">
        <v>24</v>
      </c>
    </row>
    <row r="320" spans="2:65" s="1" customFormat="1" ht="16.5" customHeight="1" x14ac:dyDescent="0.3">
      <c r="B320" s="180"/>
      <c r="C320" s="213" t="s">
        <v>381</v>
      </c>
      <c r="D320" s="213" t="s">
        <v>292</v>
      </c>
      <c r="E320" s="214" t="s">
        <v>850</v>
      </c>
      <c r="F320" s="215" t="s">
        <v>851</v>
      </c>
      <c r="G320" s="216" t="s">
        <v>405</v>
      </c>
      <c r="H320" s="217">
        <v>1</v>
      </c>
      <c r="I320" s="218"/>
      <c r="J320" s="219">
        <f>ROUND(I320*H320,2)</f>
        <v>0</v>
      </c>
      <c r="K320" s="215"/>
      <c r="L320" s="220"/>
      <c r="M320" s="221" t="s">
        <v>5</v>
      </c>
      <c r="N320" s="222" t="s">
        <v>51</v>
      </c>
      <c r="O320" s="42"/>
      <c r="P320" s="190">
        <f>O320*H320</f>
        <v>0</v>
      </c>
      <c r="Q320" s="190">
        <v>7.2999999999999995E-2</v>
      </c>
      <c r="R320" s="190">
        <f>Q320*H320</f>
        <v>7.2999999999999995E-2</v>
      </c>
      <c r="S320" s="190">
        <v>0</v>
      </c>
      <c r="T320" s="191">
        <f>S320*H320</f>
        <v>0</v>
      </c>
      <c r="AR320" s="24" t="s">
        <v>236</v>
      </c>
      <c r="AT320" s="24" t="s">
        <v>292</v>
      </c>
      <c r="AU320" s="24" t="s">
        <v>24</v>
      </c>
      <c r="AY320" s="24" t="s">
        <v>188</v>
      </c>
      <c r="BE320" s="192">
        <f>IF(N320="základní",J320,0)</f>
        <v>0</v>
      </c>
      <c r="BF320" s="192">
        <f>IF(N320="snížená",J320,0)</f>
        <v>0</v>
      </c>
      <c r="BG320" s="192">
        <f>IF(N320="zákl. přenesená",J320,0)</f>
        <v>0</v>
      </c>
      <c r="BH320" s="192">
        <f>IF(N320="sníž. přenesená",J320,0)</f>
        <v>0</v>
      </c>
      <c r="BI320" s="192">
        <f>IF(N320="nulová",J320,0)</f>
        <v>0</v>
      </c>
      <c r="BJ320" s="24" t="s">
        <v>25</v>
      </c>
      <c r="BK320" s="192">
        <f>ROUND(I320*H320,2)</f>
        <v>0</v>
      </c>
      <c r="BL320" s="24" t="s">
        <v>194</v>
      </c>
      <c r="BM320" s="24" t="s">
        <v>852</v>
      </c>
    </row>
    <row r="321" spans="2:65" s="1" customFormat="1" ht="40.5" x14ac:dyDescent="0.3">
      <c r="B321" s="41"/>
      <c r="D321" s="193" t="s">
        <v>196</v>
      </c>
      <c r="F321" s="194" t="s">
        <v>1274</v>
      </c>
      <c r="I321" s="195"/>
      <c r="L321" s="41"/>
      <c r="M321" s="196"/>
      <c r="N321" s="42"/>
      <c r="O321" s="42"/>
      <c r="P321" s="42"/>
      <c r="Q321" s="42"/>
      <c r="R321" s="42"/>
      <c r="S321" s="42"/>
      <c r="T321" s="70"/>
      <c r="AT321" s="24" t="s">
        <v>196</v>
      </c>
      <c r="AU321" s="24" t="s">
        <v>24</v>
      </c>
    </row>
    <row r="322" spans="2:65" s="1" customFormat="1" ht="16.5" customHeight="1" x14ac:dyDescent="0.3">
      <c r="B322" s="180"/>
      <c r="C322" s="213" t="s">
        <v>386</v>
      </c>
      <c r="D322" s="213" t="s">
        <v>292</v>
      </c>
      <c r="E322" s="214" t="s">
        <v>853</v>
      </c>
      <c r="F322" s="215" t="s">
        <v>854</v>
      </c>
      <c r="G322" s="216" t="s">
        <v>405</v>
      </c>
      <c r="H322" s="217">
        <v>7</v>
      </c>
      <c r="I322" s="218"/>
      <c r="J322" s="219">
        <f>ROUND(I322*H322,2)</f>
        <v>0</v>
      </c>
      <c r="K322" s="215"/>
      <c r="L322" s="220"/>
      <c r="M322" s="221" t="s">
        <v>5</v>
      </c>
      <c r="N322" s="222" t="s">
        <v>51</v>
      </c>
      <c r="O322" s="42"/>
      <c r="P322" s="190">
        <f>O322*H322</f>
        <v>0</v>
      </c>
      <c r="Q322" s="190">
        <v>0.06</v>
      </c>
      <c r="R322" s="190">
        <f>Q322*H322</f>
        <v>0.42</v>
      </c>
      <c r="S322" s="190">
        <v>0</v>
      </c>
      <c r="T322" s="191">
        <f>S322*H322</f>
        <v>0</v>
      </c>
      <c r="AR322" s="24" t="s">
        <v>236</v>
      </c>
      <c r="AT322" s="24" t="s">
        <v>292</v>
      </c>
      <c r="AU322" s="24" t="s">
        <v>24</v>
      </c>
      <c r="AY322" s="24" t="s">
        <v>188</v>
      </c>
      <c r="BE322" s="192">
        <f>IF(N322="základní",J322,0)</f>
        <v>0</v>
      </c>
      <c r="BF322" s="192">
        <f>IF(N322="snížená",J322,0)</f>
        <v>0</v>
      </c>
      <c r="BG322" s="192">
        <f>IF(N322="zákl. přenesená",J322,0)</f>
        <v>0</v>
      </c>
      <c r="BH322" s="192">
        <f>IF(N322="sníž. přenesená",J322,0)</f>
        <v>0</v>
      </c>
      <c r="BI322" s="192">
        <f>IF(N322="nulová",J322,0)</f>
        <v>0</v>
      </c>
      <c r="BJ322" s="24" t="s">
        <v>25</v>
      </c>
      <c r="BK322" s="192">
        <f>ROUND(I322*H322,2)</f>
        <v>0</v>
      </c>
      <c r="BL322" s="24" t="s">
        <v>194</v>
      </c>
      <c r="BM322" s="24" t="s">
        <v>855</v>
      </c>
    </row>
    <row r="323" spans="2:65" s="1" customFormat="1" ht="40.5" x14ac:dyDescent="0.3">
      <c r="B323" s="41"/>
      <c r="D323" s="193" t="s">
        <v>196</v>
      </c>
      <c r="F323" s="194" t="s">
        <v>1274</v>
      </c>
      <c r="I323" s="195"/>
      <c r="L323" s="41"/>
      <c r="M323" s="196"/>
      <c r="N323" s="42"/>
      <c r="O323" s="42"/>
      <c r="P323" s="42"/>
      <c r="Q323" s="42"/>
      <c r="R323" s="42"/>
      <c r="S323" s="42"/>
      <c r="T323" s="70"/>
      <c r="AT323" s="24" t="s">
        <v>196</v>
      </c>
      <c r="AU323" s="24" t="s">
        <v>24</v>
      </c>
    </row>
    <row r="324" spans="2:65" s="1" customFormat="1" ht="16.5" customHeight="1" x14ac:dyDescent="0.3">
      <c r="B324" s="180"/>
      <c r="C324" s="213" t="s">
        <v>391</v>
      </c>
      <c r="D324" s="213" t="s">
        <v>292</v>
      </c>
      <c r="E324" s="214" t="s">
        <v>862</v>
      </c>
      <c r="F324" s="215" t="s">
        <v>863</v>
      </c>
      <c r="G324" s="216" t="s">
        <v>405</v>
      </c>
      <c r="H324" s="217">
        <v>1</v>
      </c>
      <c r="I324" s="218"/>
      <c r="J324" s="219">
        <f>ROUND(I324*H324,2)</f>
        <v>0</v>
      </c>
      <c r="K324" s="215"/>
      <c r="L324" s="220"/>
      <c r="M324" s="221" t="s">
        <v>5</v>
      </c>
      <c r="N324" s="222" t="s">
        <v>51</v>
      </c>
      <c r="O324" s="42"/>
      <c r="P324" s="190">
        <f>O324*H324</f>
        <v>0</v>
      </c>
      <c r="Q324" s="190">
        <v>0.01</v>
      </c>
      <c r="R324" s="190">
        <f>Q324*H324</f>
        <v>0.01</v>
      </c>
      <c r="S324" s="190">
        <v>0</v>
      </c>
      <c r="T324" s="191">
        <f>S324*H324</f>
        <v>0</v>
      </c>
      <c r="AR324" s="24" t="s">
        <v>236</v>
      </c>
      <c r="AT324" s="24" t="s">
        <v>292</v>
      </c>
      <c r="AU324" s="24" t="s">
        <v>24</v>
      </c>
      <c r="AY324" s="24" t="s">
        <v>188</v>
      </c>
      <c r="BE324" s="192">
        <f>IF(N324="základní",J324,0)</f>
        <v>0</v>
      </c>
      <c r="BF324" s="192">
        <f>IF(N324="snížená",J324,0)</f>
        <v>0</v>
      </c>
      <c r="BG324" s="192">
        <f>IF(N324="zákl. přenesená",J324,0)</f>
        <v>0</v>
      </c>
      <c r="BH324" s="192">
        <f>IF(N324="sníž. přenesená",J324,0)</f>
        <v>0</v>
      </c>
      <c r="BI324" s="192">
        <f>IF(N324="nulová",J324,0)</f>
        <v>0</v>
      </c>
      <c r="BJ324" s="24" t="s">
        <v>25</v>
      </c>
      <c r="BK324" s="192">
        <f>ROUND(I324*H324,2)</f>
        <v>0</v>
      </c>
      <c r="BL324" s="24" t="s">
        <v>194</v>
      </c>
      <c r="BM324" s="24" t="s">
        <v>864</v>
      </c>
    </row>
    <row r="325" spans="2:65" s="1" customFormat="1" ht="40.5" x14ac:dyDescent="0.3">
      <c r="B325" s="41"/>
      <c r="D325" s="193" t="s">
        <v>196</v>
      </c>
      <c r="F325" s="194" t="s">
        <v>1274</v>
      </c>
      <c r="I325" s="195"/>
      <c r="L325" s="41"/>
      <c r="M325" s="196"/>
      <c r="N325" s="42"/>
      <c r="O325" s="42"/>
      <c r="P325" s="42"/>
      <c r="Q325" s="42"/>
      <c r="R325" s="42"/>
      <c r="S325" s="42"/>
      <c r="T325" s="70"/>
      <c r="AT325" s="24" t="s">
        <v>196</v>
      </c>
      <c r="AU325" s="24" t="s">
        <v>24</v>
      </c>
    </row>
    <row r="326" spans="2:65" s="1" customFormat="1" ht="16.5" customHeight="1" x14ac:dyDescent="0.3">
      <c r="B326" s="180"/>
      <c r="C326" s="213" t="s">
        <v>396</v>
      </c>
      <c r="D326" s="213" t="s">
        <v>292</v>
      </c>
      <c r="E326" s="214" t="s">
        <v>865</v>
      </c>
      <c r="F326" s="215" t="s">
        <v>866</v>
      </c>
      <c r="G326" s="216" t="s">
        <v>405</v>
      </c>
      <c r="H326" s="217">
        <v>9</v>
      </c>
      <c r="I326" s="218"/>
      <c r="J326" s="219">
        <f>ROUND(I326*H326,2)</f>
        <v>0</v>
      </c>
      <c r="K326" s="215"/>
      <c r="L326" s="220"/>
      <c r="M326" s="221" t="s">
        <v>5</v>
      </c>
      <c r="N326" s="222" t="s">
        <v>51</v>
      </c>
      <c r="O326" s="42"/>
      <c r="P326" s="190">
        <f>O326*H326</f>
        <v>0</v>
      </c>
      <c r="Q326" s="190">
        <v>1.4999999999999999E-2</v>
      </c>
      <c r="R326" s="190">
        <f>Q326*H326</f>
        <v>0.13500000000000001</v>
      </c>
      <c r="S326" s="190">
        <v>0</v>
      </c>
      <c r="T326" s="191">
        <f>S326*H326</f>
        <v>0</v>
      </c>
      <c r="AR326" s="24" t="s">
        <v>236</v>
      </c>
      <c r="AT326" s="24" t="s">
        <v>292</v>
      </c>
      <c r="AU326" s="24" t="s">
        <v>24</v>
      </c>
      <c r="AY326" s="24" t="s">
        <v>188</v>
      </c>
      <c r="BE326" s="192">
        <f>IF(N326="základní",J326,0)</f>
        <v>0</v>
      </c>
      <c r="BF326" s="192">
        <f>IF(N326="snížená",J326,0)</f>
        <v>0</v>
      </c>
      <c r="BG326" s="192">
        <f>IF(N326="zákl. přenesená",J326,0)</f>
        <v>0</v>
      </c>
      <c r="BH326" s="192">
        <f>IF(N326="sníž. přenesená",J326,0)</f>
        <v>0</v>
      </c>
      <c r="BI326" s="192">
        <f>IF(N326="nulová",J326,0)</f>
        <v>0</v>
      </c>
      <c r="BJ326" s="24" t="s">
        <v>25</v>
      </c>
      <c r="BK326" s="192">
        <f>ROUND(I326*H326,2)</f>
        <v>0</v>
      </c>
      <c r="BL326" s="24" t="s">
        <v>194</v>
      </c>
      <c r="BM326" s="24" t="s">
        <v>867</v>
      </c>
    </row>
    <row r="327" spans="2:65" s="1" customFormat="1" ht="40.5" x14ac:dyDescent="0.3">
      <c r="B327" s="41"/>
      <c r="D327" s="193" t="s">
        <v>196</v>
      </c>
      <c r="F327" s="194" t="s">
        <v>1274</v>
      </c>
      <c r="I327" s="195"/>
      <c r="L327" s="41"/>
      <c r="M327" s="196"/>
      <c r="N327" s="42"/>
      <c r="O327" s="42"/>
      <c r="P327" s="42"/>
      <c r="Q327" s="42"/>
      <c r="R327" s="42"/>
      <c r="S327" s="42"/>
      <c r="T327" s="70"/>
      <c r="AT327" s="24" t="s">
        <v>196</v>
      </c>
      <c r="AU327" s="24" t="s">
        <v>24</v>
      </c>
    </row>
    <row r="328" spans="2:65" s="11" customFormat="1" ht="29.85" customHeight="1" x14ac:dyDescent="0.3">
      <c r="B328" s="167"/>
      <c r="D328" s="168" t="s">
        <v>79</v>
      </c>
      <c r="E328" s="178" t="s">
        <v>241</v>
      </c>
      <c r="F328" s="178" t="s">
        <v>462</v>
      </c>
      <c r="I328" s="170"/>
      <c r="J328" s="179">
        <f>BK328</f>
        <v>0</v>
      </c>
      <c r="L328" s="167"/>
      <c r="M328" s="172"/>
      <c r="N328" s="173"/>
      <c r="O328" s="173"/>
      <c r="P328" s="174">
        <f>P329+SUM(P330:P346)</f>
        <v>0</v>
      </c>
      <c r="Q328" s="173"/>
      <c r="R328" s="174">
        <f>R329+SUM(R330:R346)</f>
        <v>0</v>
      </c>
      <c r="S328" s="173"/>
      <c r="T328" s="175">
        <f>T329+SUM(T330:T346)</f>
        <v>0</v>
      </c>
      <c r="AR328" s="168" t="s">
        <v>25</v>
      </c>
      <c r="AT328" s="176" t="s">
        <v>79</v>
      </c>
      <c r="AU328" s="176" t="s">
        <v>25</v>
      </c>
      <c r="AY328" s="168" t="s">
        <v>188</v>
      </c>
      <c r="BK328" s="177">
        <f>BK329+SUM(BK330:BK346)</f>
        <v>0</v>
      </c>
    </row>
    <row r="329" spans="2:65" s="1" customFormat="1" ht="16.5" customHeight="1" x14ac:dyDescent="0.3">
      <c r="B329" s="180"/>
      <c r="C329" s="181" t="s">
        <v>402</v>
      </c>
      <c r="D329" s="181" t="s">
        <v>190</v>
      </c>
      <c r="E329" s="182" t="s">
        <v>1102</v>
      </c>
      <c r="F329" s="183" t="s">
        <v>1103</v>
      </c>
      <c r="G329" s="184" t="s">
        <v>372</v>
      </c>
      <c r="H329" s="185">
        <v>9.9</v>
      </c>
      <c r="I329" s="186"/>
      <c r="J329" s="187">
        <f>ROUND(I329*H329,2)</f>
        <v>0</v>
      </c>
      <c r="K329" s="183"/>
      <c r="L329" s="41"/>
      <c r="M329" s="188" t="s">
        <v>5</v>
      </c>
      <c r="N329" s="189" t="s">
        <v>51</v>
      </c>
      <c r="O329" s="42"/>
      <c r="P329" s="190">
        <f>O329*H329</f>
        <v>0</v>
      </c>
      <c r="Q329" s="190">
        <v>0</v>
      </c>
      <c r="R329" s="190">
        <f>Q329*H329</f>
        <v>0</v>
      </c>
      <c r="S329" s="190">
        <v>0</v>
      </c>
      <c r="T329" s="191">
        <f>S329*H329</f>
        <v>0</v>
      </c>
      <c r="AR329" s="24" t="s">
        <v>194</v>
      </c>
      <c r="AT329" s="24" t="s">
        <v>190</v>
      </c>
      <c r="AU329" s="24" t="s">
        <v>24</v>
      </c>
      <c r="AY329" s="24" t="s">
        <v>188</v>
      </c>
      <c r="BE329" s="192">
        <f>IF(N329="základní",J329,0)</f>
        <v>0</v>
      </c>
      <c r="BF329" s="192">
        <f>IF(N329="snížená",J329,0)</f>
        <v>0</v>
      </c>
      <c r="BG329" s="192">
        <f>IF(N329="zákl. přenesená",J329,0)</f>
        <v>0</v>
      </c>
      <c r="BH329" s="192">
        <f>IF(N329="sníž. přenesená",J329,0)</f>
        <v>0</v>
      </c>
      <c r="BI329" s="192">
        <f>IF(N329="nulová",J329,0)</f>
        <v>0</v>
      </c>
      <c r="BJ329" s="24" t="s">
        <v>25</v>
      </c>
      <c r="BK329" s="192">
        <f>ROUND(I329*H329,2)</f>
        <v>0</v>
      </c>
      <c r="BL329" s="24" t="s">
        <v>194</v>
      </c>
      <c r="BM329" s="24" t="s">
        <v>1597</v>
      </c>
    </row>
    <row r="330" spans="2:65" s="1" customFormat="1" ht="40.5" x14ac:dyDescent="0.3">
      <c r="B330" s="41"/>
      <c r="D330" s="193" t="s">
        <v>196</v>
      </c>
      <c r="F330" s="194" t="s">
        <v>1189</v>
      </c>
      <c r="I330" s="195"/>
      <c r="L330" s="41"/>
      <c r="M330" s="196"/>
      <c r="N330" s="42"/>
      <c r="O330" s="42"/>
      <c r="P330" s="42"/>
      <c r="Q330" s="42"/>
      <c r="R330" s="42"/>
      <c r="S330" s="42"/>
      <c r="T330" s="70"/>
      <c r="AT330" s="24" t="s">
        <v>196</v>
      </c>
      <c r="AU330" s="24" t="s">
        <v>24</v>
      </c>
    </row>
    <row r="331" spans="2:65" s="12" customFormat="1" x14ac:dyDescent="0.3">
      <c r="B331" s="197"/>
      <c r="D331" s="193" t="s">
        <v>198</v>
      </c>
      <c r="E331" s="198" t="s">
        <v>5</v>
      </c>
      <c r="F331" s="199" t="s">
        <v>1515</v>
      </c>
      <c r="H331" s="200">
        <v>1</v>
      </c>
      <c r="I331" s="201"/>
      <c r="L331" s="197"/>
      <c r="M331" s="202"/>
      <c r="N331" s="203"/>
      <c r="O331" s="203"/>
      <c r="P331" s="203"/>
      <c r="Q331" s="203"/>
      <c r="R331" s="203"/>
      <c r="S331" s="203"/>
      <c r="T331" s="204"/>
      <c r="AT331" s="198" t="s">
        <v>198</v>
      </c>
      <c r="AU331" s="198" t="s">
        <v>24</v>
      </c>
      <c r="AV331" s="12" t="s">
        <v>24</v>
      </c>
      <c r="AW331" s="12" t="s">
        <v>44</v>
      </c>
      <c r="AX331" s="12" t="s">
        <v>80</v>
      </c>
      <c r="AY331" s="198" t="s">
        <v>188</v>
      </c>
    </row>
    <row r="332" spans="2:65" s="12" customFormat="1" x14ac:dyDescent="0.3">
      <c r="B332" s="197"/>
      <c r="D332" s="193" t="s">
        <v>198</v>
      </c>
      <c r="E332" s="198" t="s">
        <v>5</v>
      </c>
      <c r="F332" s="199" t="s">
        <v>1516</v>
      </c>
      <c r="H332" s="200">
        <v>1</v>
      </c>
      <c r="I332" s="201"/>
      <c r="L332" s="197"/>
      <c r="M332" s="202"/>
      <c r="N332" s="203"/>
      <c r="O332" s="203"/>
      <c r="P332" s="203"/>
      <c r="Q332" s="203"/>
      <c r="R332" s="203"/>
      <c r="S332" s="203"/>
      <c r="T332" s="204"/>
      <c r="AT332" s="198" t="s">
        <v>198</v>
      </c>
      <c r="AU332" s="198" t="s">
        <v>24</v>
      </c>
      <c r="AV332" s="12" t="s">
        <v>24</v>
      </c>
      <c r="AW332" s="12" t="s">
        <v>44</v>
      </c>
      <c r="AX332" s="12" t="s">
        <v>80</v>
      </c>
      <c r="AY332" s="198" t="s">
        <v>188</v>
      </c>
    </row>
    <row r="333" spans="2:65" s="12" customFormat="1" x14ac:dyDescent="0.3">
      <c r="B333" s="197"/>
      <c r="D333" s="193" t="s">
        <v>198</v>
      </c>
      <c r="E333" s="198" t="s">
        <v>5</v>
      </c>
      <c r="F333" s="199" t="s">
        <v>1517</v>
      </c>
      <c r="H333" s="200">
        <v>1</v>
      </c>
      <c r="I333" s="201"/>
      <c r="L333" s="197"/>
      <c r="M333" s="202"/>
      <c r="N333" s="203"/>
      <c r="O333" s="203"/>
      <c r="P333" s="203"/>
      <c r="Q333" s="203"/>
      <c r="R333" s="203"/>
      <c r="S333" s="203"/>
      <c r="T333" s="204"/>
      <c r="AT333" s="198" t="s">
        <v>198</v>
      </c>
      <c r="AU333" s="198" t="s">
        <v>24</v>
      </c>
      <c r="AV333" s="12" t="s">
        <v>24</v>
      </c>
      <c r="AW333" s="12" t="s">
        <v>44</v>
      </c>
      <c r="AX333" s="12" t="s">
        <v>80</v>
      </c>
      <c r="AY333" s="198" t="s">
        <v>188</v>
      </c>
    </row>
    <row r="334" spans="2:65" s="12" customFormat="1" x14ac:dyDescent="0.3">
      <c r="B334" s="197"/>
      <c r="D334" s="193" t="s">
        <v>198</v>
      </c>
      <c r="E334" s="198" t="s">
        <v>5</v>
      </c>
      <c r="F334" s="199" t="s">
        <v>1518</v>
      </c>
      <c r="H334" s="200">
        <v>1</v>
      </c>
      <c r="I334" s="201"/>
      <c r="L334" s="197"/>
      <c r="M334" s="202"/>
      <c r="N334" s="203"/>
      <c r="O334" s="203"/>
      <c r="P334" s="203"/>
      <c r="Q334" s="203"/>
      <c r="R334" s="203"/>
      <c r="S334" s="203"/>
      <c r="T334" s="204"/>
      <c r="AT334" s="198" t="s">
        <v>198</v>
      </c>
      <c r="AU334" s="198" t="s">
        <v>24</v>
      </c>
      <c r="AV334" s="12" t="s">
        <v>24</v>
      </c>
      <c r="AW334" s="12" t="s">
        <v>44</v>
      </c>
      <c r="AX334" s="12" t="s">
        <v>80</v>
      </c>
      <c r="AY334" s="198" t="s">
        <v>188</v>
      </c>
    </row>
    <row r="335" spans="2:65" s="12" customFormat="1" x14ac:dyDescent="0.3">
      <c r="B335" s="197"/>
      <c r="D335" s="193" t="s">
        <v>198</v>
      </c>
      <c r="E335" s="198" t="s">
        <v>5</v>
      </c>
      <c r="F335" s="199" t="s">
        <v>1519</v>
      </c>
      <c r="H335" s="200">
        <v>1</v>
      </c>
      <c r="I335" s="201"/>
      <c r="L335" s="197"/>
      <c r="M335" s="202"/>
      <c r="N335" s="203"/>
      <c r="O335" s="203"/>
      <c r="P335" s="203"/>
      <c r="Q335" s="203"/>
      <c r="R335" s="203"/>
      <c r="S335" s="203"/>
      <c r="T335" s="204"/>
      <c r="AT335" s="198" t="s">
        <v>198</v>
      </c>
      <c r="AU335" s="198" t="s">
        <v>24</v>
      </c>
      <c r="AV335" s="12" t="s">
        <v>24</v>
      </c>
      <c r="AW335" s="12" t="s">
        <v>44</v>
      </c>
      <c r="AX335" s="12" t="s">
        <v>80</v>
      </c>
      <c r="AY335" s="198" t="s">
        <v>188</v>
      </c>
    </row>
    <row r="336" spans="2:65" s="12" customFormat="1" x14ac:dyDescent="0.3">
      <c r="B336" s="197"/>
      <c r="D336" s="193" t="s">
        <v>198</v>
      </c>
      <c r="E336" s="198" t="s">
        <v>5</v>
      </c>
      <c r="F336" s="199" t="s">
        <v>1520</v>
      </c>
      <c r="H336" s="200">
        <v>1</v>
      </c>
      <c r="I336" s="201"/>
      <c r="L336" s="197"/>
      <c r="M336" s="202"/>
      <c r="N336" s="203"/>
      <c r="O336" s="203"/>
      <c r="P336" s="203"/>
      <c r="Q336" s="203"/>
      <c r="R336" s="203"/>
      <c r="S336" s="203"/>
      <c r="T336" s="204"/>
      <c r="AT336" s="198" t="s">
        <v>198</v>
      </c>
      <c r="AU336" s="198" t="s">
        <v>24</v>
      </c>
      <c r="AV336" s="12" t="s">
        <v>24</v>
      </c>
      <c r="AW336" s="12" t="s">
        <v>44</v>
      </c>
      <c r="AX336" s="12" t="s">
        <v>80</v>
      </c>
      <c r="AY336" s="198" t="s">
        <v>188</v>
      </c>
    </row>
    <row r="337" spans="2:65" s="12" customFormat="1" x14ac:dyDescent="0.3">
      <c r="B337" s="197"/>
      <c r="D337" s="193" t="s">
        <v>198</v>
      </c>
      <c r="E337" s="198" t="s">
        <v>5</v>
      </c>
      <c r="F337" s="199" t="s">
        <v>1521</v>
      </c>
      <c r="H337" s="200">
        <v>1</v>
      </c>
      <c r="I337" s="201"/>
      <c r="L337" s="197"/>
      <c r="M337" s="202"/>
      <c r="N337" s="203"/>
      <c r="O337" s="203"/>
      <c r="P337" s="203"/>
      <c r="Q337" s="203"/>
      <c r="R337" s="203"/>
      <c r="S337" s="203"/>
      <c r="T337" s="204"/>
      <c r="AT337" s="198" t="s">
        <v>198</v>
      </c>
      <c r="AU337" s="198" t="s">
        <v>24</v>
      </c>
      <c r="AV337" s="12" t="s">
        <v>24</v>
      </c>
      <c r="AW337" s="12" t="s">
        <v>44</v>
      </c>
      <c r="AX337" s="12" t="s">
        <v>80</v>
      </c>
      <c r="AY337" s="198" t="s">
        <v>188</v>
      </c>
    </row>
    <row r="338" spans="2:65" s="12" customFormat="1" x14ac:dyDescent="0.3">
      <c r="B338" s="197"/>
      <c r="D338" s="193" t="s">
        <v>198</v>
      </c>
      <c r="E338" s="198" t="s">
        <v>5</v>
      </c>
      <c r="F338" s="199" t="s">
        <v>1522</v>
      </c>
      <c r="H338" s="200">
        <v>1</v>
      </c>
      <c r="I338" s="201"/>
      <c r="L338" s="197"/>
      <c r="M338" s="202"/>
      <c r="N338" s="203"/>
      <c r="O338" s="203"/>
      <c r="P338" s="203"/>
      <c r="Q338" s="203"/>
      <c r="R338" s="203"/>
      <c r="S338" s="203"/>
      <c r="T338" s="204"/>
      <c r="AT338" s="198" t="s">
        <v>198</v>
      </c>
      <c r="AU338" s="198" t="s">
        <v>24</v>
      </c>
      <c r="AV338" s="12" t="s">
        <v>24</v>
      </c>
      <c r="AW338" s="12" t="s">
        <v>44</v>
      </c>
      <c r="AX338" s="12" t="s">
        <v>80</v>
      </c>
      <c r="AY338" s="198" t="s">
        <v>188</v>
      </c>
    </row>
    <row r="339" spans="2:65" s="12" customFormat="1" x14ac:dyDescent="0.3">
      <c r="B339" s="197"/>
      <c r="D339" s="193" t="s">
        <v>198</v>
      </c>
      <c r="E339" s="198" t="s">
        <v>5</v>
      </c>
      <c r="F339" s="199" t="s">
        <v>1523</v>
      </c>
      <c r="H339" s="200">
        <v>1</v>
      </c>
      <c r="I339" s="201"/>
      <c r="L339" s="197"/>
      <c r="M339" s="202"/>
      <c r="N339" s="203"/>
      <c r="O339" s="203"/>
      <c r="P339" s="203"/>
      <c r="Q339" s="203"/>
      <c r="R339" s="203"/>
      <c r="S339" s="203"/>
      <c r="T339" s="204"/>
      <c r="AT339" s="198" t="s">
        <v>198</v>
      </c>
      <c r="AU339" s="198" t="s">
        <v>24</v>
      </c>
      <c r="AV339" s="12" t="s">
        <v>24</v>
      </c>
      <c r="AW339" s="12" t="s">
        <v>44</v>
      </c>
      <c r="AX339" s="12" t="s">
        <v>80</v>
      </c>
      <c r="AY339" s="198" t="s">
        <v>188</v>
      </c>
    </row>
    <row r="340" spans="2:65" s="13" customFormat="1" x14ac:dyDescent="0.3">
      <c r="B340" s="205"/>
      <c r="D340" s="193" t="s">
        <v>198</v>
      </c>
      <c r="E340" s="206" t="s">
        <v>5</v>
      </c>
      <c r="F340" s="207" t="s">
        <v>200</v>
      </c>
      <c r="H340" s="208">
        <v>9</v>
      </c>
      <c r="I340" s="209"/>
      <c r="L340" s="205"/>
      <c r="M340" s="210"/>
      <c r="N340" s="211"/>
      <c r="O340" s="211"/>
      <c r="P340" s="211"/>
      <c r="Q340" s="211"/>
      <c r="R340" s="211"/>
      <c r="S340" s="211"/>
      <c r="T340" s="212"/>
      <c r="AT340" s="206" t="s">
        <v>198</v>
      </c>
      <c r="AU340" s="206" t="s">
        <v>24</v>
      </c>
      <c r="AV340" s="13" t="s">
        <v>194</v>
      </c>
      <c r="AW340" s="13" t="s">
        <v>44</v>
      </c>
      <c r="AX340" s="13" t="s">
        <v>25</v>
      </c>
      <c r="AY340" s="206" t="s">
        <v>188</v>
      </c>
    </row>
    <row r="341" spans="2:65" s="12" customFormat="1" x14ac:dyDescent="0.3">
      <c r="B341" s="197"/>
      <c r="D341" s="193" t="s">
        <v>198</v>
      </c>
      <c r="F341" s="199" t="s">
        <v>1524</v>
      </c>
      <c r="H341" s="200">
        <v>9.9</v>
      </c>
      <c r="I341" s="201"/>
      <c r="L341" s="197"/>
      <c r="M341" s="202"/>
      <c r="N341" s="203"/>
      <c r="O341" s="203"/>
      <c r="P341" s="203"/>
      <c r="Q341" s="203"/>
      <c r="R341" s="203"/>
      <c r="S341" s="203"/>
      <c r="T341" s="204"/>
      <c r="AT341" s="198" t="s">
        <v>198</v>
      </c>
      <c r="AU341" s="198" t="s">
        <v>24</v>
      </c>
      <c r="AV341" s="12" t="s">
        <v>24</v>
      </c>
      <c r="AW341" s="12" t="s">
        <v>6</v>
      </c>
      <c r="AX341" s="12" t="s">
        <v>25</v>
      </c>
      <c r="AY341" s="198" t="s">
        <v>188</v>
      </c>
    </row>
    <row r="342" spans="2:65" s="1" customFormat="1" ht="16.5" customHeight="1" x14ac:dyDescent="0.3">
      <c r="B342" s="180"/>
      <c r="C342" s="181" t="s">
        <v>408</v>
      </c>
      <c r="D342" s="181" t="s">
        <v>190</v>
      </c>
      <c r="E342" s="182" t="s">
        <v>483</v>
      </c>
      <c r="F342" s="183" t="s">
        <v>484</v>
      </c>
      <c r="G342" s="184" t="s">
        <v>372</v>
      </c>
      <c r="H342" s="185">
        <v>8.4450000000000003</v>
      </c>
      <c r="I342" s="186"/>
      <c r="J342" s="187">
        <f>ROUND(I342*H342,2)</f>
        <v>0</v>
      </c>
      <c r="K342" s="183"/>
      <c r="L342" s="41"/>
      <c r="M342" s="188" t="s">
        <v>5</v>
      </c>
      <c r="N342" s="189" t="s">
        <v>51</v>
      </c>
      <c r="O342" s="42"/>
      <c r="P342" s="190">
        <f>O342*H342</f>
        <v>0</v>
      </c>
      <c r="Q342" s="190">
        <v>0</v>
      </c>
      <c r="R342" s="190">
        <f>Q342*H342</f>
        <v>0</v>
      </c>
      <c r="S342" s="190">
        <v>0</v>
      </c>
      <c r="T342" s="191">
        <f>S342*H342</f>
        <v>0</v>
      </c>
      <c r="AR342" s="24" t="s">
        <v>194</v>
      </c>
      <c r="AT342" s="24" t="s">
        <v>190</v>
      </c>
      <c r="AU342" s="24" t="s">
        <v>24</v>
      </c>
      <c r="AY342" s="24" t="s">
        <v>188</v>
      </c>
      <c r="BE342" s="192">
        <f>IF(N342="základní",J342,0)</f>
        <v>0</v>
      </c>
      <c r="BF342" s="192">
        <f>IF(N342="snížená",J342,0)</f>
        <v>0</v>
      </c>
      <c r="BG342" s="192">
        <f>IF(N342="zákl. přenesená",J342,0)</f>
        <v>0</v>
      </c>
      <c r="BH342" s="192">
        <f>IF(N342="sníž. přenesená",J342,0)</f>
        <v>0</v>
      </c>
      <c r="BI342" s="192">
        <f>IF(N342="nulová",J342,0)</f>
        <v>0</v>
      </c>
      <c r="BJ342" s="24" t="s">
        <v>25</v>
      </c>
      <c r="BK342" s="192">
        <f>ROUND(I342*H342,2)</f>
        <v>0</v>
      </c>
      <c r="BL342" s="24" t="s">
        <v>194</v>
      </c>
      <c r="BM342" s="24" t="s">
        <v>485</v>
      </c>
    </row>
    <row r="343" spans="2:65" s="1" customFormat="1" ht="40.5" x14ac:dyDescent="0.3">
      <c r="B343" s="41"/>
      <c r="D343" s="193" t="s">
        <v>196</v>
      </c>
      <c r="F343" s="194" t="s">
        <v>1189</v>
      </c>
      <c r="I343" s="195"/>
      <c r="L343" s="41"/>
      <c r="M343" s="196"/>
      <c r="N343" s="42"/>
      <c r="O343" s="42"/>
      <c r="P343" s="42"/>
      <c r="Q343" s="42"/>
      <c r="R343" s="42"/>
      <c r="S343" s="42"/>
      <c r="T343" s="70"/>
      <c r="AT343" s="24" t="s">
        <v>196</v>
      </c>
      <c r="AU343" s="24" t="s">
        <v>24</v>
      </c>
    </row>
    <row r="344" spans="2:65" s="12" customFormat="1" x14ac:dyDescent="0.3">
      <c r="B344" s="197"/>
      <c r="D344" s="193" t="s">
        <v>198</v>
      </c>
      <c r="E344" s="198" t="s">
        <v>5</v>
      </c>
      <c r="F344" s="199" t="s">
        <v>1588</v>
      </c>
      <c r="H344" s="200">
        <v>8.4450000000000003</v>
      </c>
      <c r="I344" s="201"/>
      <c r="L344" s="197"/>
      <c r="M344" s="202"/>
      <c r="N344" s="203"/>
      <c r="O344" s="203"/>
      <c r="P344" s="203"/>
      <c r="Q344" s="203"/>
      <c r="R344" s="203"/>
      <c r="S344" s="203"/>
      <c r="T344" s="204"/>
      <c r="AT344" s="198" t="s">
        <v>198</v>
      </c>
      <c r="AU344" s="198" t="s">
        <v>24</v>
      </c>
      <c r="AV344" s="12" t="s">
        <v>24</v>
      </c>
      <c r="AW344" s="12" t="s">
        <v>44</v>
      </c>
      <c r="AX344" s="12" t="s">
        <v>80</v>
      </c>
      <c r="AY344" s="198" t="s">
        <v>188</v>
      </c>
    </row>
    <row r="345" spans="2:65" s="13" customFormat="1" x14ac:dyDescent="0.3">
      <c r="B345" s="205"/>
      <c r="D345" s="193" t="s">
        <v>198</v>
      </c>
      <c r="E345" s="206" t="s">
        <v>5</v>
      </c>
      <c r="F345" s="207" t="s">
        <v>200</v>
      </c>
      <c r="H345" s="208">
        <v>8.4450000000000003</v>
      </c>
      <c r="I345" s="209"/>
      <c r="L345" s="205"/>
      <c r="M345" s="210"/>
      <c r="N345" s="211"/>
      <c r="O345" s="211"/>
      <c r="P345" s="211"/>
      <c r="Q345" s="211"/>
      <c r="R345" s="211"/>
      <c r="S345" s="211"/>
      <c r="T345" s="212"/>
      <c r="AT345" s="206" t="s">
        <v>198</v>
      </c>
      <c r="AU345" s="206" t="s">
        <v>24</v>
      </c>
      <c r="AV345" s="13" t="s">
        <v>194</v>
      </c>
      <c r="AW345" s="13" t="s">
        <v>44</v>
      </c>
      <c r="AX345" s="13" t="s">
        <v>25</v>
      </c>
      <c r="AY345" s="206" t="s">
        <v>188</v>
      </c>
    </row>
    <row r="346" spans="2:65" s="11" customFormat="1" ht="22.35" customHeight="1" x14ac:dyDescent="0.3">
      <c r="B346" s="167"/>
      <c r="D346" s="168" t="s">
        <v>79</v>
      </c>
      <c r="E346" s="178" t="s">
        <v>487</v>
      </c>
      <c r="F346" s="178" t="s">
        <v>488</v>
      </c>
      <c r="I346" s="170"/>
      <c r="J346" s="179">
        <f>BK346</f>
        <v>0</v>
      </c>
      <c r="L346" s="167"/>
      <c r="M346" s="172"/>
      <c r="N346" s="173"/>
      <c r="O346" s="173"/>
      <c r="P346" s="174">
        <f>SUM(P347:P359)</f>
        <v>0</v>
      </c>
      <c r="Q346" s="173"/>
      <c r="R346" s="174">
        <f>SUM(R347:R359)</f>
        <v>0</v>
      </c>
      <c r="S346" s="173"/>
      <c r="T346" s="175">
        <f>SUM(T347:T359)</f>
        <v>0</v>
      </c>
      <c r="AR346" s="168" t="s">
        <v>25</v>
      </c>
      <c r="AT346" s="176" t="s">
        <v>79</v>
      </c>
      <c r="AU346" s="176" t="s">
        <v>24</v>
      </c>
      <c r="AY346" s="168" t="s">
        <v>188</v>
      </c>
      <c r="BK346" s="177">
        <f>SUM(BK347:BK359)</f>
        <v>0</v>
      </c>
    </row>
    <row r="347" spans="2:65" s="1" customFormat="1" ht="16.5" customHeight="1" x14ac:dyDescent="0.3">
      <c r="B347" s="180"/>
      <c r="C347" s="181" t="s">
        <v>412</v>
      </c>
      <c r="D347" s="181" t="s">
        <v>190</v>
      </c>
      <c r="E347" s="182" t="s">
        <v>490</v>
      </c>
      <c r="F347" s="183" t="s">
        <v>491</v>
      </c>
      <c r="G347" s="184" t="s">
        <v>283</v>
      </c>
      <c r="H347" s="185">
        <v>7.9210000000000003</v>
      </c>
      <c r="I347" s="186"/>
      <c r="J347" s="187">
        <f>ROUND(I347*H347,2)</f>
        <v>0</v>
      </c>
      <c r="K347" s="183"/>
      <c r="L347" s="41"/>
      <c r="M347" s="188" t="s">
        <v>5</v>
      </c>
      <c r="N347" s="189" t="s">
        <v>51</v>
      </c>
      <c r="O347" s="42"/>
      <c r="P347" s="190">
        <f>O347*H347</f>
        <v>0</v>
      </c>
      <c r="Q347" s="190">
        <v>0</v>
      </c>
      <c r="R347" s="190">
        <f>Q347*H347</f>
        <v>0</v>
      </c>
      <c r="S347" s="190">
        <v>0</v>
      </c>
      <c r="T347" s="191">
        <f>S347*H347</f>
        <v>0</v>
      </c>
      <c r="AR347" s="24" t="s">
        <v>194</v>
      </c>
      <c r="AT347" s="24" t="s">
        <v>190</v>
      </c>
      <c r="AU347" s="24" t="s">
        <v>204</v>
      </c>
      <c r="AY347" s="24" t="s">
        <v>188</v>
      </c>
      <c r="BE347" s="192">
        <f>IF(N347="základní",J347,0)</f>
        <v>0</v>
      </c>
      <c r="BF347" s="192">
        <f>IF(N347="snížená",J347,0)</f>
        <v>0</v>
      </c>
      <c r="BG347" s="192">
        <f>IF(N347="zákl. přenesená",J347,0)</f>
        <v>0</v>
      </c>
      <c r="BH347" s="192">
        <f>IF(N347="sníž. přenesená",J347,0)</f>
        <v>0</v>
      </c>
      <c r="BI347" s="192">
        <f>IF(N347="nulová",J347,0)</f>
        <v>0</v>
      </c>
      <c r="BJ347" s="24" t="s">
        <v>25</v>
      </c>
      <c r="BK347" s="192">
        <f>ROUND(I347*H347,2)</f>
        <v>0</v>
      </c>
      <c r="BL347" s="24" t="s">
        <v>194</v>
      </c>
      <c r="BM347" s="24" t="s">
        <v>492</v>
      </c>
    </row>
    <row r="348" spans="2:65" s="1" customFormat="1" ht="40.5" x14ac:dyDescent="0.3">
      <c r="B348" s="41"/>
      <c r="D348" s="193" t="s">
        <v>196</v>
      </c>
      <c r="F348" s="194" t="s">
        <v>1215</v>
      </c>
      <c r="I348" s="195"/>
      <c r="L348" s="41"/>
      <c r="M348" s="196"/>
      <c r="N348" s="42"/>
      <c r="O348" s="42"/>
      <c r="P348" s="42"/>
      <c r="Q348" s="42"/>
      <c r="R348" s="42"/>
      <c r="S348" s="42"/>
      <c r="T348" s="70"/>
      <c r="AT348" s="24" t="s">
        <v>196</v>
      </c>
      <c r="AU348" s="24" t="s">
        <v>204</v>
      </c>
    </row>
    <row r="349" spans="2:65" s="1" customFormat="1" ht="16.5" customHeight="1" x14ac:dyDescent="0.3">
      <c r="B349" s="180"/>
      <c r="C349" s="181" t="s">
        <v>416</v>
      </c>
      <c r="D349" s="181" t="s">
        <v>190</v>
      </c>
      <c r="E349" s="182" t="s">
        <v>494</v>
      </c>
      <c r="F349" s="183" t="s">
        <v>495</v>
      </c>
      <c r="G349" s="184" t="s">
        <v>283</v>
      </c>
      <c r="H349" s="185">
        <v>71.289000000000001</v>
      </c>
      <c r="I349" s="186"/>
      <c r="J349" s="187">
        <f>ROUND(I349*H349,2)</f>
        <v>0</v>
      </c>
      <c r="K349" s="183"/>
      <c r="L349" s="41"/>
      <c r="M349" s="188" t="s">
        <v>5</v>
      </c>
      <c r="N349" s="189" t="s">
        <v>51</v>
      </c>
      <c r="O349" s="42"/>
      <c r="P349" s="190">
        <f>O349*H349</f>
        <v>0</v>
      </c>
      <c r="Q349" s="190">
        <v>0</v>
      </c>
      <c r="R349" s="190">
        <f>Q349*H349</f>
        <v>0</v>
      </c>
      <c r="S349" s="190">
        <v>0</v>
      </c>
      <c r="T349" s="191">
        <f>S349*H349</f>
        <v>0</v>
      </c>
      <c r="AR349" s="24" t="s">
        <v>194</v>
      </c>
      <c r="AT349" s="24" t="s">
        <v>190</v>
      </c>
      <c r="AU349" s="24" t="s">
        <v>204</v>
      </c>
      <c r="AY349" s="24" t="s">
        <v>188</v>
      </c>
      <c r="BE349" s="192">
        <f>IF(N349="základní",J349,0)</f>
        <v>0</v>
      </c>
      <c r="BF349" s="192">
        <f>IF(N349="snížená",J349,0)</f>
        <v>0</v>
      </c>
      <c r="BG349" s="192">
        <f>IF(N349="zákl. přenesená",J349,0)</f>
        <v>0</v>
      </c>
      <c r="BH349" s="192">
        <f>IF(N349="sníž. přenesená",J349,0)</f>
        <v>0</v>
      </c>
      <c r="BI349" s="192">
        <f>IF(N349="nulová",J349,0)</f>
        <v>0</v>
      </c>
      <c r="BJ349" s="24" t="s">
        <v>25</v>
      </c>
      <c r="BK349" s="192">
        <f>ROUND(I349*H349,2)</f>
        <v>0</v>
      </c>
      <c r="BL349" s="24" t="s">
        <v>194</v>
      </c>
      <c r="BM349" s="24" t="s">
        <v>496</v>
      </c>
    </row>
    <row r="350" spans="2:65" s="1" customFormat="1" ht="40.5" x14ac:dyDescent="0.3">
      <c r="B350" s="41"/>
      <c r="D350" s="193" t="s">
        <v>196</v>
      </c>
      <c r="F350" s="194" t="s">
        <v>1215</v>
      </c>
      <c r="I350" s="195"/>
      <c r="L350" s="41"/>
      <c r="M350" s="196"/>
      <c r="N350" s="42"/>
      <c r="O350" s="42"/>
      <c r="P350" s="42"/>
      <c r="Q350" s="42"/>
      <c r="R350" s="42"/>
      <c r="S350" s="42"/>
      <c r="T350" s="70"/>
      <c r="AT350" s="24" t="s">
        <v>196</v>
      </c>
      <c r="AU350" s="24" t="s">
        <v>204</v>
      </c>
    </row>
    <row r="351" spans="2:65" s="12" customFormat="1" x14ac:dyDescent="0.3">
      <c r="B351" s="197"/>
      <c r="D351" s="193" t="s">
        <v>198</v>
      </c>
      <c r="F351" s="199" t="s">
        <v>1598</v>
      </c>
      <c r="H351" s="200">
        <v>71.289000000000001</v>
      </c>
      <c r="I351" s="201"/>
      <c r="L351" s="197"/>
      <c r="M351" s="202"/>
      <c r="N351" s="203"/>
      <c r="O351" s="203"/>
      <c r="P351" s="203"/>
      <c r="Q351" s="203"/>
      <c r="R351" s="203"/>
      <c r="S351" s="203"/>
      <c r="T351" s="204"/>
      <c r="AT351" s="198" t="s">
        <v>198</v>
      </c>
      <c r="AU351" s="198" t="s">
        <v>204</v>
      </c>
      <c r="AV351" s="12" t="s">
        <v>24</v>
      </c>
      <c r="AW351" s="12" t="s">
        <v>6</v>
      </c>
      <c r="AX351" s="12" t="s">
        <v>25</v>
      </c>
      <c r="AY351" s="198" t="s">
        <v>188</v>
      </c>
    </row>
    <row r="352" spans="2:65" s="1" customFormat="1" ht="16.5" customHeight="1" x14ac:dyDescent="0.3">
      <c r="B352" s="180"/>
      <c r="C352" s="181" t="s">
        <v>420</v>
      </c>
      <c r="D352" s="181" t="s">
        <v>190</v>
      </c>
      <c r="E352" s="182" t="s">
        <v>499</v>
      </c>
      <c r="F352" s="183" t="s">
        <v>500</v>
      </c>
      <c r="G352" s="184" t="s">
        <v>283</v>
      </c>
      <c r="H352" s="185">
        <v>7.9210000000000003</v>
      </c>
      <c r="I352" s="186"/>
      <c r="J352" s="187">
        <f>ROUND(I352*H352,2)</f>
        <v>0</v>
      </c>
      <c r="K352" s="183"/>
      <c r="L352" s="41"/>
      <c r="M352" s="188" t="s">
        <v>5</v>
      </c>
      <c r="N352" s="189" t="s">
        <v>51</v>
      </c>
      <c r="O352" s="42"/>
      <c r="P352" s="190">
        <f>O352*H352</f>
        <v>0</v>
      </c>
      <c r="Q352" s="190">
        <v>0</v>
      </c>
      <c r="R352" s="190">
        <f>Q352*H352</f>
        <v>0</v>
      </c>
      <c r="S352" s="190">
        <v>0</v>
      </c>
      <c r="T352" s="191">
        <f>S352*H352</f>
        <v>0</v>
      </c>
      <c r="AR352" s="24" t="s">
        <v>194</v>
      </c>
      <c r="AT352" s="24" t="s">
        <v>190</v>
      </c>
      <c r="AU352" s="24" t="s">
        <v>204</v>
      </c>
      <c r="AY352" s="24" t="s">
        <v>188</v>
      </c>
      <c r="BE352" s="192">
        <f>IF(N352="základní",J352,0)</f>
        <v>0</v>
      </c>
      <c r="BF352" s="192">
        <f>IF(N352="snížená",J352,0)</f>
        <v>0</v>
      </c>
      <c r="BG352" s="192">
        <f>IF(N352="zákl. přenesená",J352,0)</f>
        <v>0</v>
      </c>
      <c r="BH352" s="192">
        <f>IF(N352="sníž. přenesená",J352,0)</f>
        <v>0</v>
      </c>
      <c r="BI352" s="192">
        <f>IF(N352="nulová",J352,0)</f>
        <v>0</v>
      </c>
      <c r="BJ352" s="24" t="s">
        <v>25</v>
      </c>
      <c r="BK352" s="192">
        <f>ROUND(I352*H352,2)</f>
        <v>0</v>
      </c>
      <c r="BL352" s="24" t="s">
        <v>194</v>
      </c>
      <c r="BM352" s="24" t="s">
        <v>501</v>
      </c>
    </row>
    <row r="353" spans="2:65" s="1" customFormat="1" ht="40.5" x14ac:dyDescent="0.3">
      <c r="B353" s="41"/>
      <c r="D353" s="193" t="s">
        <v>196</v>
      </c>
      <c r="F353" s="194" t="s">
        <v>1215</v>
      </c>
      <c r="I353" s="195"/>
      <c r="L353" s="41"/>
      <c r="M353" s="196"/>
      <c r="N353" s="42"/>
      <c r="O353" s="42"/>
      <c r="P353" s="42"/>
      <c r="Q353" s="42"/>
      <c r="R353" s="42"/>
      <c r="S353" s="42"/>
      <c r="T353" s="70"/>
      <c r="AT353" s="24" t="s">
        <v>196</v>
      </c>
      <c r="AU353" s="24" t="s">
        <v>204</v>
      </c>
    </row>
    <row r="354" spans="2:65" s="1" customFormat="1" ht="16.5" customHeight="1" x14ac:dyDescent="0.3">
      <c r="B354" s="180"/>
      <c r="C354" s="181" t="s">
        <v>424</v>
      </c>
      <c r="D354" s="181" t="s">
        <v>190</v>
      </c>
      <c r="E354" s="182" t="s">
        <v>503</v>
      </c>
      <c r="F354" s="183" t="s">
        <v>504</v>
      </c>
      <c r="G354" s="184" t="s">
        <v>283</v>
      </c>
      <c r="H354" s="185">
        <v>0.58299999999999996</v>
      </c>
      <c r="I354" s="186"/>
      <c r="J354" s="187">
        <f>ROUND(I354*H354,2)</f>
        <v>0</v>
      </c>
      <c r="K354" s="183"/>
      <c r="L354" s="41"/>
      <c r="M354" s="188" t="s">
        <v>5</v>
      </c>
      <c r="N354" s="189" t="s">
        <v>51</v>
      </c>
      <c r="O354" s="42"/>
      <c r="P354" s="190">
        <f>O354*H354</f>
        <v>0</v>
      </c>
      <c r="Q354" s="190">
        <v>0</v>
      </c>
      <c r="R354" s="190">
        <f>Q354*H354</f>
        <v>0</v>
      </c>
      <c r="S354" s="190">
        <v>0</v>
      </c>
      <c r="T354" s="191">
        <f>S354*H354</f>
        <v>0</v>
      </c>
      <c r="AR354" s="24" t="s">
        <v>194</v>
      </c>
      <c r="AT354" s="24" t="s">
        <v>190</v>
      </c>
      <c r="AU354" s="24" t="s">
        <v>204</v>
      </c>
      <c r="AY354" s="24" t="s">
        <v>188</v>
      </c>
      <c r="BE354" s="192">
        <f>IF(N354="základní",J354,0)</f>
        <v>0</v>
      </c>
      <c r="BF354" s="192">
        <f>IF(N354="snížená",J354,0)</f>
        <v>0</v>
      </c>
      <c r="BG354" s="192">
        <f>IF(N354="zákl. přenesená",J354,0)</f>
        <v>0</v>
      </c>
      <c r="BH354" s="192">
        <f>IF(N354="sníž. přenesená",J354,0)</f>
        <v>0</v>
      </c>
      <c r="BI354" s="192">
        <f>IF(N354="nulová",J354,0)</f>
        <v>0</v>
      </c>
      <c r="BJ354" s="24" t="s">
        <v>25</v>
      </c>
      <c r="BK354" s="192">
        <f>ROUND(I354*H354,2)</f>
        <v>0</v>
      </c>
      <c r="BL354" s="24" t="s">
        <v>194</v>
      </c>
      <c r="BM354" s="24" t="s">
        <v>505</v>
      </c>
    </row>
    <row r="355" spans="2:65" s="1" customFormat="1" ht="40.5" x14ac:dyDescent="0.3">
      <c r="B355" s="41"/>
      <c r="D355" s="193" t="s">
        <v>196</v>
      </c>
      <c r="F355" s="194" t="s">
        <v>1215</v>
      </c>
      <c r="I355" s="195"/>
      <c r="L355" s="41"/>
      <c r="M355" s="196"/>
      <c r="N355" s="42"/>
      <c r="O355" s="42"/>
      <c r="P355" s="42"/>
      <c r="Q355" s="42"/>
      <c r="R355" s="42"/>
      <c r="S355" s="42"/>
      <c r="T355" s="70"/>
      <c r="AT355" s="24" t="s">
        <v>196</v>
      </c>
      <c r="AU355" s="24" t="s">
        <v>204</v>
      </c>
    </row>
    <row r="356" spans="2:65" s="1" customFormat="1" ht="16.5" customHeight="1" x14ac:dyDescent="0.3">
      <c r="B356" s="180"/>
      <c r="C356" s="181" t="s">
        <v>428</v>
      </c>
      <c r="D356" s="181" t="s">
        <v>190</v>
      </c>
      <c r="E356" s="182" t="s">
        <v>508</v>
      </c>
      <c r="F356" s="183" t="s">
        <v>509</v>
      </c>
      <c r="G356" s="184" t="s">
        <v>283</v>
      </c>
      <c r="H356" s="185">
        <v>4.0170000000000003</v>
      </c>
      <c r="I356" s="186"/>
      <c r="J356" s="187">
        <f>ROUND(I356*H356,2)</f>
        <v>0</v>
      </c>
      <c r="K356" s="183"/>
      <c r="L356" s="41"/>
      <c r="M356" s="188" t="s">
        <v>5</v>
      </c>
      <c r="N356" s="189" t="s">
        <v>51</v>
      </c>
      <c r="O356" s="42"/>
      <c r="P356" s="190">
        <f>O356*H356</f>
        <v>0</v>
      </c>
      <c r="Q356" s="190">
        <v>0</v>
      </c>
      <c r="R356" s="190">
        <f>Q356*H356</f>
        <v>0</v>
      </c>
      <c r="S356" s="190">
        <v>0</v>
      </c>
      <c r="T356" s="191">
        <f>S356*H356</f>
        <v>0</v>
      </c>
      <c r="AR356" s="24" t="s">
        <v>194</v>
      </c>
      <c r="AT356" s="24" t="s">
        <v>190</v>
      </c>
      <c r="AU356" s="24" t="s">
        <v>204</v>
      </c>
      <c r="AY356" s="24" t="s">
        <v>188</v>
      </c>
      <c r="BE356" s="192">
        <f>IF(N356="základní",J356,0)</f>
        <v>0</v>
      </c>
      <c r="BF356" s="192">
        <f>IF(N356="snížená",J356,0)</f>
        <v>0</v>
      </c>
      <c r="BG356" s="192">
        <f>IF(N356="zákl. přenesená",J356,0)</f>
        <v>0</v>
      </c>
      <c r="BH356" s="192">
        <f>IF(N356="sníž. přenesená",J356,0)</f>
        <v>0</v>
      </c>
      <c r="BI356" s="192">
        <f>IF(N356="nulová",J356,0)</f>
        <v>0</v>
      </c>
      <c r="BJ356" s="24" t="s">
        <v>25</v>
      </c>
      <c r="BK356" s="192">
        <f>ROUND(I356*H356,2)</f>
        <v>0</v>
      </c>
      <c r="BL356" s="24" t="s">
        <v>194</v>
      </c>
      <c r="BM356" s="24" t="s">
        <v>510</v>
      </c>
    </row>
    <row r="357" spans="2:65" s="1" customFormat="1" ht="40.5" x14ac:dyDescent="0.3">
      <c r="B357" s="41"/>
      <c r="D357" s="193" t="s">
        <v>196</v>
      </c>
      <c r="F357" s="194" t="s">
        <v>1215</v>
      </c>
      <c r="I357" s="195"/>
      <c r="L357" s="41"/>
      <c r="M357" s="196"/>
      <c r="N357" s="42"/>
      <c r="O357" s="42"/>
      <c r="P357" s="42"/>
      <c r="Q357" s="42"/>
      <c r="R357" s="42"/>
      <c r="S357" s="42"/>
      <c r="T357" s="70"/>
      <c r="AT357" s="24" t="s">
        <v>196</v>
      </c>
      <c r="AU357" s="24" t="s">
        <v>204</v>
      </c>
    </row>
    <row r="358" spans="2:65" s="1" customFormat="1" ht="16.5" customHeight="1" x14ac:dyDescent="0.3">
      <c r="B358" s="180"/>
      <c r="C358" s="181" t="s">
        <v>432</v>
      </c>
      <c r="D358" s="181" t="s">
        <v>190</v>
      </c>
      <c r="E358" s="182" t="s">
        <v>513</v>
      </c>
      <c r="F358" s="183" t="s">
        <v>514</v>
      </c>
      <c r="G358" s="184" t="s">
        <v>283</v>
      </c>
      <c r="H358" s="185">
        <v>33.222000000000001</v>
      </c>
      <c r="I358" s="186"/>
      <c r="J358" s="187">
        <f>ROUND(I358*H358,2)</f>
        <v>0</v>
      </c>
      <c r="K358" s="183"/>
      <c r="L358" s="41"/>
      <c r="M358" s="188" t="s">
        <v>5</v>
      </c>
      <c r="N358" s="189" t="s">
        <v>51</v>
      </c>
      <c r="O358" s="42"/>
      <c r="P358" s="190">
        <f>O358*H358</f>
        <v>0</v>
      </c>
      <c r="Q358" s="190">
        <v>0</v>
      </c>
      <c r="R358" s="190">
        <f>Q358*H358</f>
        <v>0</v>
      </c>
      <c r="S358" s="190">
        <v>0</v>
      </c>
      <c r="T358" s="191">
        <f>S358*H358</f>
        <v>0</v>
      </c>
      <c r="AR358" s="24" t="s">
        <v>194</v>
      </c>
      <c r="AT358" s="24" t="s">
        <v>190</v>
      </c>
      <c r="AU358" s="24" t="s">
        <v>204</v>
      </c>
      <c r="AY358" s="24" t="s">
        <v>188</v>
      </c>
      <c r="BE358" s="192">
        <f>IF(N358="základní",J358,0)</f>
        <v>0</v>
      </c>
      <c r="BF358" s="192">
        <f>IF(N358="snížená",J358,0)</f>
        <v>0</v>
      </c>
      <c r="BG358" s="192">
        <f>IF(N358="zákl. přenesená",J358,0)</f>
        <v>0</v>
      </c>
      <c r="BH358" s="192">
        <f>IF(N358="sníž. přenesená",J358,0)</f>
        <v>0</v>
      </c>
      <c r="BI358" s="192">
        <f>IF(N358="nulová",J358,0)</f>
        <v>0</v>
      </c>
      <c r="BJ358" s="24" t="s">
        <v>25</v>
      </c>
      <c r="BK358" s="192">
        <f>ROUND(I358*H358,2)</f>
        <v>0</v>
      </c>
      <c r="BL358" s="24" t="s">
        <v>194</v>
      </c>
      <c r="BM358" s="24" t="s">
        <v>515</v>
      </c>
    </row>
    <row r="359" spans="2:65" s="1" customFormat="1" ht="40.5" x14ac:dyDescent="0.3">
      <c r="B359" s="41"/>
      <c r="D359" s="193" t="s">
        <v>196</v>
      </c>
      <c r="F359" s="194" t="s">
        <v>1189</v>
      </c>
      <c r="I359" s="195"/>
      <c r="L359" s="41"/>
      <c r="M359" s="196"/>
      <c r="N359" s="42"/>
      <c r="O359" s="42"/>
      <c r="P359" s="42"/>
      <c r="Q359" s="42"/>
      <c r="R359" s="42"/>
      <c r="S359" s="42"/>
      <c r="T359" s="70"/>
      <c r="AT359" s="24" t="s">
        <v>196</v>
      </c>
      <c r="AU359" s="24" t="s">
        <v>204</v>
      </c>
    </row>
    <row r="360" spans="2:65" s="11" customFormat="1" ht="37.35" customHeight="1" x14ac:dyDescent="0.35">
      <c r="B360" s="167"/>
      <c r="D360" s="168" t="s">
        <v>79</v>
      </c>
      <c r="E360" s="169" t="s">
        <v>292</v>
      </c>
      <c r="F360" s="169" t="s">
        <v>516</v>
      </c>
      <c r="I360" s="170"/>
      <c r="J360" s="171">
        <f>BK360</f>
        <v>0</v>
      </c>
      <c r="L360" s="167"/>
      <c r="M360" s="172"/>
      <c r="N360" s="173"/>
      <c r="O360" s="173"/>
      <c r="P360" s="174">
        <f>P361</f>
        <v>0</v>
      </c>
      <c r="Q360" s="173"/>
      <c r="R360" s="174">
        <f>R361</f>
        <v>0</v>
      </c>
      <c r="S360" s="173"/>
      <c r="T360" s="175">
        <f>T361</f>
        <v>0</v>
      </c>
      <c r="AR360" s="168" t="s">
        <v>204</v>
      </c>
      <c r="AT360" s="176" t="s">
        <v>79</v>
      </c>
      <c r="AU360" s="176" t="s">
        <v>80</v>
      </c>
      <c r="AY360" s="168" t="s">
        <v>188</v>
      </c>
      <c r="BK360" s="177">
        <f>BK361</f>
        <v>0</v>
      </c>
    </row>
    <row r="361" spans="2:65" s="11" customFormat="1" ht="19.899999999999999" customHeight="1" x14ac:dyDescent="0.3">
      <c r="B361" s="167"/>
      <c r="D361" s="168" t="s">
        <v>79</v>
      </c>
      <c r="E361" s="178" t="s">
        <v>517</v>
      </c>
      <c r="F361" s="178" t="s">
        <v>518</v>
      </c>
      <c r="I361" s="170"/>
      <c r="J361" s="179">
        <f>BK361</f>
        <v>0</v>
      </c>
      <c r="L361" s="167"/>
      <c r="M361" s="172"/>
      <c r="N361" s="173"/>
      <c r="O361" s="173"/>
      <c r="P361" s="174">
        <f>SUM(P362:P365)</f>
        <v>0</v>
      </c>
      <c r="Q361" s="173"/>
      <c r="R361" s="174">
        <f>SUM(R362:R365)</f>
        <v>0</v>
      </c>
      <c r="S361" s="173"/>
      <c r="T361" s="175">
        <f>SUM(T362:T365)</f>
        <v>0</v>
      </c>
      <c r="AR361" s="168" t="s">
        <v>204</v>
      </c>
      <c r="AT361" s="176" t="s">
        <v>79</v>
      </c>
      <c r="AU361" s="176" t="s">
        <v>25</v>
      </c>
      <c r="AY361" s="168" t="s">
        <v>188</v>
      </c>
      <c r="BK361" s="177">
        <f>SUM(BK362:BK365)</f>
        <v>0</v>
      </c>
    </row>
    <row r="362" spans="2:65" s="1" customFormat="1" ht="16.5" customHeight="1" x14ac:dyDescent="0.3">
      <c r="B362" s="180"/>
      <c r="C362" s="181" t="s">
        <v>436</v>
      </c>
      <c r="D362" s="181" t="s">
        <v>190</v>
      </c>
      <c r="E362" s="182" t="s">
        <v>869</v>
      </c>
      <c r="F362" s="183" t="s">
        <v>870</v>
      </c>
      <c r="G362" s="184" t="s">
        <v>372</v>
      </c>
      <c r="H362" s="185">
        <v>1.1000000000000001</v>
      </c>
      <c r="I362" s="186"/>
      <c r="J362" s="187">
        <f>ROUND(I362*H362,2)</f>
        <v>0</v>
      </c>
      <c r="K362" s="183"/>
      <c r="L362" s="41"/>
      <c r="M362" s="188" t="s">
        <v>5</v>
      </c>
      <c r="N362" s="189" t="s">
        <v>51</v>
      </c>
      <c r="O362" s="42"/>
      <c r="P362" s="190">
        <f>O362*H362</f>
        <v>0</v>
      </c>
      <c r="Q362" s="190">
        <v>0</v>
      </c>
      <c r="R362" s="190">
        <f>Q362*H362</f>
        <v>0</v>
      </c>
      <c r="S362" s="190">
        <v>0</v>
      </c>
      <c r="T362" s="191">
        <f>S362*H362</f>
        <v>0</v>
      </c>
      <c r="AR362" s="24" t="s">
        <v>512</v>
      </c>
      <c r="AT362" s="24" t="s">
        <v>190</v>
      </c>
      <c r="AU362" s="24" t="s">
        <v>24</v>
      </c>
      <c r="AY362" s="24" t="s">
        <v>188</v>
      </c>
      <c r="BE362" s="192">
        <f>IF(N362="základní",J362,0)</f>
        <v>0</v>
      </c>
      <c r="BF362" s="192">
        <f>IF(N362="snížená",J362,0)</f>
        <v>0</v>
      </c>
      <c r="BG362" s="192">
        <f>IF(N362="zákl. přenesená",J362,0)</f>
        <v>0</v>
      </c>
      <c r="BH362" s="192">
        <f>IF(N362="sníž. přenesená",J362,0)</f>
        <v>0</v>
      </c>
      <c r="BI362" s="192">
        <f>IF(N362="nulová",J362,0)</f>
        <v>0</v>
      </c>
      <c r="BJ362" s="24" t="s">
        <v>25</v>
      </c>
      <c r="BK362" s="192">
        <f>ROUND(I362*H362,2)</f>
        <v>0</v>
      </c>
      <c r="BL362" s="24" t="s">
        <v>512</v>
      </c>
      <c r="BM362" s="24" t="s">
        <v>871</v>
      </c>
    </row>
    <row r="363" spans="2:65" s="1" customFormat="1" ht="40.5" x14ac:dyDescent="0.3">
      <c r="B363" s="41"/>
      <c r="D363" s="193" t="s">
        <v>196</v>
      </c>
      <c r="F363" s="194" t="s">
        <v>1274</v>
      </c>
      <c r="I363" s="195"/>
      <c r="L363" s="41"/>
      <c r="M363" s="196"/>
      <c r="N363" s="42"/>
      <c r="O363" s="42"/>
      <c r="P363" s="42"/>
      <c r="Q363" s="42"/>
      <c r="R363" s="42"/>
      <c r="S363" s="42"/>
      <c r="T363" s="70"/>
      <c r="AT363" s="24" t="s">
        <v>196</v>
      </c>
      <c r="AU363" s="24" t="s">
        <v>24</v>
      </c>
    </row>
    <row r="364" spans="2:65" s="1" customFormat="1" ht="16.5" customHeight="1" x14ac:dyDescent="0.3">
      <c r="B364" s="180"/>
      <c r="C364" s="181" t="s">
        <v>440</v>
      </c>
      <c r="D364" s="181" t="s">
        <v>190</v>
      </c>
      <c r="E364" s="182" t="s">
        <v>872</v>
      </c>
      <c r="F364" s="183" t="s">
        <v>873</v>
      </c>
      <c r="G364" s="184" t="s">
        <v>372</v>
      </c>
      <c r="H364" s="185">
        <v>12.6</v>
      </c>
      <c r="I364" s="186"/>
      <c r="J364" s="187">
        <f>ROUND(I364*H364,2)</f>
        <v>0</v>
      </c>
      <c r="K364" s="183"/>
      <c r="L364" s="41"/>
      <c r="M364" s="188" t="s">
        <v>5</v>
      </c>
      <c r="N364" s="189" t="s">
        <v>51</v>
      </c>
      <c r="O364" s="42"/>
      <c r="P364" s="190">
        <f>O364*H364</f>
        <v>0</v>
      </c>
      <c r="Q364" s="190">
        <v>0</v>
      </c>
      <c r="R364" s="190">
        <f>Q364*H364</f>
        <v>0</v>
      </c>
      <c r="S364" s="190">
        <v>0</v>
      </c>
      <c r="T364" s="191">
        <f>S364*H364</f>
        <v>0</v>
      </c>
      <c r="AR364" s="24" t="s">
        <v>512</v>
      </c>
      <c r="AT364" s="24" t="s">
        <v>190</v>
      </c>
      <c r="AU364" s="24" t="s">
        <v>24</v>
      </c>
      <c r="AY364" s="24" t="s">
        <v>188</v>
      </c>
      <c r="BE364" s="192">
        <f>IF(N364="základní",J364,0)</f>
        <v>0</v>
      </c>
      <c r="BF364" s="192">
        <f>IF(N364="snížená",J364,0)</f>
        <v>0</v>
      </c>
      <c r="BG364" s="192">
        <f>IF(N364="zákl. přenesená",J364,0)</f>
        <v>0</v>
      </c>
      <c r="BH364" s="192">
        <f>IF(N364="sníž. přenesená",J364,0)</f>
        <v>0</v>
      </c>
      <c r="BI364" s="192">
        <f>IF(N364="nulová",J364,0)</f>
        <v>0</v>
      </c>
      <c r="BJ364" s="24" t="s">
        <v>25</v>
      </c>
      <c r="BK364" s="192">
        <f>ROUND(I364*H364,2)</f>
        <v>0</v>
      </c>
      <c r="BL364" s="24" t="s">
        <v>512</v>
      </c>
      <c r="BM364" s="24" t="s">
        <v>874</v>
      </c>
    </row>
    <row r="365" spans="2:65" s="1" customFormat="1" ht="40.5" x14ac:dyDescent="0.3">
      <c r="B365" s="41"/>
      <c r="D365" s="193" t="s">
        <v>196</v>
      </c>
      <c r="F365" s="194" t="s">
        <v>1274</v>
      </c>
      <c r="I365" s="195"/>
      <c r="L365" s="41"/>
      <c r="M365" s="226"/>
      <c r="N365" s="227"/>
      <c r="O365" s="227"/>
      <c r="P365" s="227"/>
      <c r="Q365" s="227"/>
      <c r="R365" s="227"/>
      <c r="S365" s="227"/>
      <c r="T365" s="228"/>
      <c r="AT365" s="24" t="s">
        <v>196</v>
      </c>
      <c r="AU365" s="24" t="s">
        <v>24</v>
      </c>
    </row>
    <row r="366" spans="2:65" s="1" customFormat="1" ht="6.95" customHeight="1" x14ac:dyDescent="0.3">
      <c r="B366" s="56"/>
      <c r="C366" s="57"/>
      <c r="D366" s="57"/>
      <c r="E366" s="57"/>
      <c r="F366" s="57"/>
      <c r="G366" s="57"/>
      <c r="H366" s="57"/>
      <c r="I366" s="134"/>
      <c r="J366" s="57"/>
      <c r="K366" s="57"/>
      <c r="L366" s="41"/>
    </row>
  </sheetData>
  <autoFilter ref="C90:K365"/>
  <mergeCells count="13">
    <mergeCell ref="E83:H83"/>
    <mergeCell ref="G1:H1"/>
    <mergeCell ref="L2:V2"/>
    <mergeCell ref="E49:H49"/>
    <mergeCell ref="E51:H51"/>
    <mergeCell ref="J55:J56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5"/>
  <sheetViews>
    <sheetView showGridLines="0" workbookViewId="0">
      <pane ySplit="1" topLeftCell="A2" activePane="bottomLeft" state="frozen"/>
      <selection pane="bottomLeft" activeCell="AD130" sqref="AD130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6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21"/>
      <c r="B1" s="107"/>
      <c r="C1" s="107"/>
      <c r="D1" s="108" t="s">
        <v>1</v>
      </c>
      <c r="E1" s="107"/>
      <c r="F1" s="109" t="s">
        <v>147</v>
      </c>
      <c r="G1" s="362" t="s">
        <v>148</v>
      </c>
      <c r="H1" s="362"/>
      <c r="I1" s="110"/>
      <c r="J1" s="109" t="s">
        <v>149</v>
      </c>
      <c r="K1" s="108" t="s">
        <v>150</v>
      </c>
      <c r="L1" s="109" t="s">
        <v>151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 x14ac:dyDescent="0.3">
      <c r="L2" s="357" t="s">
        <v>8</v>
      </c>
      <c r="M2" s="358"/>
      <c r="N2" s="358"/>
      <c r="O2" s="358"/>
      <c r="P2" s="358"/>
      <c r="Q2" s="358"/>
      <c r="R2" s="358"/>
      <c r="S2" s="358"/>
      <c r="T2" s="358"/>
      <c r="U2" s="358"/>
      <c r="V2" s="358"/>
      <c r="AT2" s="24" t="s">
        <v>131</v>
      </c>
    </row>
    <row r="3" spans="1:70" ht="6.95" customHeight="1" x14ac:dyDescent="0.3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24</v>
      </c>
    </row>
    <row r="4" spans="1:70" ht="36.950000000000003" customHeight="1" x14ac:dyDescent="0.3">
      <c r="B4" s="28"/>
      <c r="C4" s="29"/>
      <c r="D4" s="30" t="s">
        <v>152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1:70" ht="6.95" customHeight="1" x14ac:dyDescent="0.3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1:70" ht="15" x14ac:dyDescent="0.3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1:70" ht="16.5" customHeight="1" x14ac:dyDescent="0.3">
      <c r="B7" s="28"/>
      <c r="C7" s="29"/>
      <c r="D7" s="29"/>
      <c r="E7" s="363" t="str">
        <f>'Rekapitulace stavby'!K6</f>
        <v>Rekonstrukce kanalizace ul. Matušinského, Tomicova, Třanovského</v>
      </c>
      <c r="F7" s="369"/>
      <c r="G7" s="369"/>
      <c r="H7" s="369"/>
      <c r="I7" s="112"/>
      <c r="J7" s="29"/>
      <c r="K7" s="31"/>
    </row>
    <row r="8" spans="1:70" s="1" customFormat="1" ht="15" x14ac:dyDescent="0.3">
      <c r="B8" s="41"/>
      <c r="C8" s="42"/>
      <c r="D8" s="37" t="s">
        <v>153</v>
      </c>
      <c r="E8" s="42"/>
      <c r="F8" s="42"/>
      <c r="G8" s="42"/>
      <c r="H8" s="42"/>
      <c r="I8" s="113"/>
      <c r="J8" s="42"/>
      <c r="K8" s="45"/>
    </row>
    <row r="9" spans="1:70" s="1" customFormat="1" ht="36.950000000000003" customHeight="1" x14ac:dyDescent="0.3">
      <c r="B9" s="41"/>
      <c r="C9" s="42"/>
      <c r="D9" s="42"/>
      <c r="E9" s="365" t="s">
        <v>1599</v>
      </c>
      <c r="F9" s="364"/>
      <c r="G9" s="364"/>
      <c r="H9" s="364"/>
      <c r="I9" s="113"/>
      <c r="J9" s="42"/>
      <c r="K9" s="45"/>
    </row>
    <row r="10" spans="1:70" s="1" customFormat="1" x14ac:dyDescent="0.3">
      <c r="B10" s="41"/>
      <c r="C10" s="42"/>
      <c r="D10" s="42"/>
      <c r="E10" s="42"/>
      <c r="F10" s="42"/>
      <c r="G10" s="42"/>
      <c r="H10" s="42"/>
      <c r="I10" s="113"/>
      <c r="J10" s="42"/>
      <c r="K10" s="45"/>
    </row>
    <row r="11" spans="1:70" s="1" customFormat="1" ht="14.45" customHeight="1" x14ac:dyDescent="0.3">
      <c r="B11" s="41"/>
      <c r="C11" s="42"/>
      <c r="D11" s="37" t="s">
        <v>22</v>
      </c>
      <c r="E11" s="42"/>
      <c r="F11" s="35" t="s">
        <v>5</v>
      </c>
      <c r="G11" s="42"/>
      <c r="H11" s="42"/>
      <c r="I11" s="114" t="s">
        <v>23</v>
      </c>
      <c r="J11" s="35" t="s">
        <v>24</v>
      </c>
      <c r="K11" s="45"/>
    </row>
    <row r="12" spans="1:70" s="1" customFormat="1" ht="14.45" customHeight="1" x14ac:dyDescent="0.3">
      <c r="B12" s="41"/>
      <c r="C12" s="42"/>
      <c r="D12" s="37" t="s">
        <v>26</v>
      </c>
      <c r="E12" s="42"/>
      <c r="F12" s="35" t="s">
        <v>27</v>
      </c>
      <c r="G12" s="42"/>
      <c r="H12" s="42"/>
      <c r="I12" s="114" t="s">
        <v>28</v>
      </c>
      <c r="J12" s="115" t="str">
        <f>'Rekapitulace stavby'!AN8</f>
        <v>23.11.2012</v>
      </c>
      <c r="K12" s="45"/>
    </row>
    <row r="13" spans="1:70" s="1" customFormat="1" ht="10.9" customHeight="1" x14ac:dyDescent="0.3">
      <c r="B13" s="41"/>
      <c r="C13" s="42"/>
      <c r="D13" s="42"/>
      <c r="E13" s="42"/>
      <c r="F13" s="42"/>
      <c r="G13" s="42"/>
      <c r="H13" s="42"/>
      <c r="I13" s="113"/>
      <c r="J13" s="42"/>
      <c r="K13" s="45"/>
    </row>
    <row r="14" spans="1:70" s="1" customFormat="1" ht="14.45" customHeight="1" x14ac:dyDescent="0.3">
      <c r="B14" s="41"/>
      <c r="C14" s="42"/>
      <c r="D14" s="37" t="s">
        <v>32</v>
      </c>
      <c r="E14" s="42"/>
      <c r="F14" s="42"/>
      <c r="G14" s="42"/>
      <c r="H14" s="42"/>
      <c r="I14" s="114" t="s">
        <v>33</v>
      </c>
      <c r="J14" s="35" t="s">
        <v>34</v>
      </c>
      <c r="K14" s="45"/>
    </row>
    <row r="15" spans="1:70" s="1" customFormat="1" ht="18" customHeight="1" x14ac:dyDescent="0.3">
      <c r="B15" s="41"/>
      <c r="C15" s="42"/>
      <c r="D15" s="42"/>
      <c r="E15" s="35" t="s">
        <v>35</v>
      </c>
      <c r="F15" s="42"/>
      <c r="G15" s="42"/>
      <c r="H15" s="42"/>
      <c r="I15" s="114" t="s">
        <v>36</v>
      </c>
      <c r="J15" s="35" t="s">
        <v>37</v>
      </c>
      <c r="K15" s="45"/>
    </row>
    <row r="16" spans="1:70" s="1" customFormat="1" ht="6.95" customHeight="1" x14ac:dyDescent="0.3">
      <c r="B16" s="41"/>
      <c r="C16" s="42"/>
      <c r="D16" s="42"/>
      <c r="E16" s="42"/>
      <c r="F16" s="42"/>
      <c r="G16" s="42"/>
      <c r="H16" s="42"/>
      <c r="I16" s="113"/>
      <c r="J16" s="42"/>
      <c r="K16" s="45"/>
    </row>
    <row r="17" spans="2:11" s="1" customFormat="1" ht="14.45" customHeight="1" x14ac:dyDescent="0.3">
      <c r="B17" s="41"/>
      <c r="C17" s="42"/>
      <c r="D17" s="37" t="s">
        <v>38</v>
      </c>
      <c r="E17" s="42"/>
      <c r="F17" s="42"/>
      <c r="G17" s="42"/>
      <c r="H17" s="42"/>
      <c r="I17" s="114" t="s">
        <v>33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 x14ac:dyDescent="0.3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4" t="s">
        <v>36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 x14ac:dyDescent="0.3">
      <c r="B19" s="41"/>
      <c r="C19" s="42"/>
      <c r="D19" s="42"/>
      <c r="E19" s="42"/>
      <c r="F19" s="42"/>
      <c r="G19" s="42"/>
      <c r="H19" s="42"/>
      <c r="I19" s="113"/>
      <c r="J19" s="42"/>
      <c r="K19" s="45"/>
    </row>
    <row r="20" spans="2:11" s="1" customFormat="1" ht="14.45" customHeight="1" x14ac:dyDescent="0.3">
      <c r="B20" s="41"/>
      <c r="C20" s="42"/>
      <c r="D20" s="37" t="s">
        <v>40</v>
      </c>
      <c r="E20" s="42"/>
      <c r="F20" s="42"/>
      <c r="G20" s="42"/>
      <c r="H20" s="42"/>
      <c r="I20" s="114" t="s">
        <v>33</v>
      </c>
      <c r="J20" s="35" t="s">
        <v>41</v>
      </c>
      <c r="K20" s="45"/>
    </row>
    <row r="21" spans="2:11" s="1" customFormat="1" ht="18" customHeight="1" x14ac:dyDescent="0.3">
      <c r="B21" s="41"/>
      <c r="C21" s="42"/>
      <c r="D21" s="42"/>
      <c r="E21" s="35" t="s">
        <v>42</v>
      </c>
      <c r="F21" s="42"/>
      <c r="G21" s="42"/>
      <c r="H21" s="42"/>
      <c r="I21" s="114" t="s">
        <v>36</v>
      </c>
      <c r="J21" s="35" t="s">
        <v>43</v>
      </c>
      <c r="K21" s="45"/>
    </row>
    <row r="22" spans="2:11" s="1" customFormat="1" ht="6.95" customHeight="1" x14ac:dyDescent="0.3">
      <c r="B22" s="41"/>
      <c r="C22" s="42"/>
      <c r="D22" s="42"/>
      <c r="E22" s="42"/>
      <c r="F22" s="42"/>
      <c r="G22" s="42"/>
      <c r="H22" s="42"/>
      <c r="I22" s="113"/>
      <c r="J22" s="42"/>
      <c r="K22" s="45"/>
    </row>
    <row r="23" spans="2:11" s="1" customFormat="1" ht="14.45" customHeight="1" x14ac:dyDescent="0.3">
      <c r="B23" s="41"/>
      <c r="C23" s="42"/>
      <c r="D23" s="37" t="s">
        <v>45</v>
      </c>
      <c r="E23" s="42"/>
      <c r="F23" s="42"/>
      <c r="G23" s="42"/>
      <c r="H23" s="42"/>
      <c r="I23" s="113"/>
      <c r="J23" s="42"/>
      <c r="K23" s="45"/>
    </row>
    <row r="24" spans="2:11" s="7" customFormat="1" ht="16.5" customHeight="1" x14ac:dyDescent="0.3">
      <c r="B24" s="116"/>
      <c r="C24" s="117"/>
      <c r="D24" s="117"/>
      <c r="E24" s="327" t="s">
        <v>5</v>
      </c>
      <c r="F24" s="327"/>
      <c r="G24" s="327"/>
      <c r="H24" s="327"/>
      <c r="I24" s="118"/>
      <c r="J24" s="117"/>
      <c r="K24" s="119"/>
    </row>
    <row r="25" spans="2:11" s="1" customFormat="1" ht="6.95" customHeight="1" x14ac:dyDescent="0.3">
      <c r="B25" s="41"/>
      <c r="C25" s="42"/>
      <c r="D25" s="42"/>
      <c r="E25" s="42"/>
      <c r="F25" s="42"/>
      <c r="G25" s="42"/>
      <c r="H25" s="42"/>
      <c r="I25" s="113"/>
      <c r="J25" s="42"/>
      <c r="K25" s="45"/>
    </row>
    <row r="26" spans="2:11" s="1" customFormat="1" ht="6.95" customHeight="1" x14ac:dyDescent="0.3">
      <c r="B26" s="41"/>
      <c r="C26" s="42"/>
      <c r="D26" s="68"/>
      <c r="E26" s="68"/>
      <c r="F26" s="68"/>
      <c r="G26" s="68"/>
      <c r="H26" s="68"/>
      <c r="I26" s="120"/>
      <c r="J26" s="68"/>
      <c r="K26" s="121"/>
    </row>
    <row r="27" spans="2:11" s="1" customFormat="1" ht="25.35" customHeight="1" x14ac:dyDescent="0.3">
      <c r="B27" s="41"/>
      <c r="C27" s="42"/>
      <c r="D27" s="122" t="s">
        <v>46</v>
      </c>
      <c r="E27" s="42"/>
      <c r="F27" s="42"/>
      <c r="G27" s="42"/>
      <c r="H27" s="42"/>
      <c r="I27" s="113"/>
      <c r="J27" s="123">
        <f>ROUNDUP(J80,2)</f>
        <v>0</v>
      </c>
      <c r="K27" s="45"/>
    </row>
    <row r="28" spans="2:11" s="1" customFormat="1" ht="6.95" customHeight="1" x14ac:dyDescent="0.3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14.45" customHeight="1" x14ac:dyDescent="0.3">
      <c r="B29" s="41"/>
      <c r="C29" s="42"/>
      <c r="D29" s="42"/>
      <c r="E29" s="42"/>
      <c r="F29" s="46" t="s">
        <v>48</v>
      </c>
      <c r="G29" s="42"/>
      <c r="H29" s="42"/>
      <c r="I29" s="124" t="s">
        <v>47</v>
      </c>
      <c r="J29" s="46" t="s">
        <v>49</v>
      </c>
      <c r="K29" s="45"/>
    </row>
    <row r="30" spans="2:11" s="1" customFormat="1" ht="14.45" customHeight="1" x14ac:dyDescent="0.3">
      <c r="B30" s="41"/>
      <c r="C30" s="42"/>
      <c r="D30" s="49" t="s">
        <v>50</v>
      </c>
      <c r="E30" s="49" t="s">
        <v>51</v>
      </c>
      <c r="F30" s="125">
        <f>ROUNDUP(SUM(BE80:BE114), 2)</f>
        <v>0</v>
      </c>
      <c r="G30" s="42"/>
      <c r="H30" s="42"/>
      <c r="I30" s="126">
        <v>0.21</v>
      </c>
      <c r="J30" s="125">
        <f>ROUNDUP(ROUNDUP((SUM(BE80:BE114)), 2)*I30, 1)</f>
        <v>0</v>
      </c>
      <c r="K30" s="45"/>
    </row>
    <row r="31" spans="2:11" s="1" customFormat="1" ht="14.45" customHeight="1" x14ac:dyDescent="0.3">
      <c r="B31" s="41"/>
      <c r="C31" s="42"/>
      <c r="D31" s="42"/>
      <c r="E31" s="49" t="s">
        <v>52</v>
      </c>
      <c r="F31" s="125">
        <f>ROUNDUP(SUM(BF80:BF114), 2)</f>
        <v>0</v>
      </c>
      <c r="G31" s="42"/>
      <c r="H31" s="42"/>
      <c r="I31" s="126">
        <v>0.15</v>
      </c>
      <c r="J31" s="125">
        <f>ROUNDUP(ROUNDUP((SUM(BF80:BF114)), 2)*I31, 1)</f>
        <v>0</v>
      </c>
      <c r="K31" s="45"/>
    </row>
    <row r="32" spans="2:11" s="1" customFormat="1" ht="14.45" hidden="1" customHeight="1" x14ac:dyDescent="0.3">
      <c r="B32" s="41"/>
      <c r="C32" s="42"/>
      <c r="D32" s="42"/>
      <c r="E32" s="49" t="s">
        <v>53</v>
      </c>
      <c r="F32" s="125">
        <f>ROUNDUP(SUM(BG80:BG114), 2)</f>
        <v>0</v>
      </c>
      <c r="G32" s="42"/>
      <c r="H32" s="42"/>
      <c r="I32" s="126">
        <v>0.21</v>
      </c>
      <c r="J32" s="125">
        <v>0</v>
      </c>
      <c r="K32" s="45"/>
    </row>
    <row r="33" spans="2:11" s="1" customFormat="1" ht="14.45" hidden="1" customHeight="1" x14ac:dyDescent="0.3">
      <c r="B33" s="41"/>
      <c r="C33" s="42"/>
      <c r="D33" s="42"/>
      <c r="E33" s="49" t="s">
        <v>54</v>
      </c>
      <c r="F33" s="125">
        <f>ROUNDUP(SUM(BH80:BH114), 2)</f>
        <v>0</v>
      </c>
      <c r="G33" s="42"/>
      <c r="H33" s="42"/>
      <c r="I33" s="126">
        <v>0.15</v>
      </c>
      <c r="J33" s="125">
        <v>0</v>
      </c>
      <c r="K33" s="45"/>
    </row>
    <row r="34" spans="2:11" s="1" customFormat="1" ht="14.45" hidden="1" customHeight="1" x14ac:dyDescent="0.3">
      <c r="B34" s="41"/>
      <c r="C34" s="42"/>
      <c r="D34" s="42"/>
      <c r="E34" s="49" t="s">
        <v>55</v>
      </c>
      <c r="F34" s="125">
        <f>ROUNDUP(SUM(BI80:BI114), 2)</f>
        <v>0</v>
      </c>
      <c r="G34" s="42"/>
      <c r="H34" s="42"/>
      <c r="I34" s="126">
        <v>0</v>
      </c>
      <c r="J34" s="125">
        <v>0</v>
      </c>
      <c r="K34" s="45"/>
    </row>
    <row r="35" spans="2:11" s="1" customFormat="1" ht="6.95" customHeight="1" x14ac:dyDescent="0.3">
      <c r="B35" s="41"/>
      <c r="C35" s="42"/>
      <c r="D35" s="42"/>
      <c r="E35" s="42"/>
      <c r="F35" s="42"/>
      <c r="G35" s="42"/>
      <c r="H35" s="42"/>
      <c r="I35" s="113"/>
      <c r="J35" s="42"/>
      <c r="K35" s="45"/>
    </row>
    <row r="36" spans="2:11" s="1" customFormat="1" ht="25.35" customHeight="1" x14ac:dyDescent="0.3">
      <c r="B36" s="41"/>
      <c r="C36" s="127"/>
      <c r="D36" s="128" t="s">
        <v>56</v>
      </c>
      <c r="E36" s="71"/>
      <c r="F36" s="71"/>
      <c r="G36" s="129" t="s">
        <v>57</v>
      </c>
      <c r="H36" s="130" t="s">
        <v>58</v>
      </c>
      <c r="I36" s="131"/>
      <c r="J36" s="132">
        <f>SUM(J27:J34)</f>
        <v>0</v>
      </c>
      <c r="K36" s="133"/>
    </row>
    <row r="37" spans="2:11" s="1" customFormat="1" ht="14.45" customHeight="1" x14ac:dyDescent="0.3">
      <c r="B37" s="56"/>
      <c r="C37" s="57"/>
      <c r="D37" s="57"/>
      <c r="E37" s="57"/>
      <c r="F37" s="57"/>
      <c r="G37" s="57"/>
      <c r="H37" s="57"/>
      <c r="I37" s="134"/>
      <c r="J37" s="57"/>
      <c r="K37" s="58"/>
    </row>
    <row r="41" spans="2:11" s="1" customFormat="1" ht="6.95" customHeight="1" x14ac:dyDescent="0.3">
      <c r="B41" s="59"/>
      <c r="C41" s="60"/>
      <c r="D41" s="60"/>
      <c r="E41" s="60"/>
      <c r="F41" s="60"/>
      <c r="G41" s="60"/>
      <c r="H41" s="60"/>
      <c r="I41" s="135"/>
      <c r="J41" s="60"/>
      <c r="K41" s="136"/>
    </row>
    <row r="42" spans="2:11" s="1" customFormat="1" ht="36.950000000000003" customHeight="1" x14ac:dyDescent="0.3">
      <c r="B42" s="41"/>
      <c r="C42" s="30" t="s">
        <v>157</v>
      </c>
      <c r="D42" s="42"/>
      <c r="E42" s="42"/>
      <c r="F42" s="42"/>
      <c r="G42" s="42"/>
      <c r="H42" s="42"/>
      <c r="I42" s="113"/>
      <c r="J42" s="42"/>
      <c r="K42" s="45"/>
    </row>
    <row r="43" spans="2:11" s="1" customFormat="1" ht="6.95" customHeight="1" x14ac:dyDescent="0.3">
      <c r="B43" s="41"/>
      <c r="C43" s="42"/>
      <c r="D43" s="42"/>
      <c r="E43" s="42"/>
      <c r="F43" s="42"/>
      <c r="G43" s="42"/>
      <c r="H43" s="42"/>
      <c r="I43" s="113"/>
      <c r="J43" s="42"/>
      <c r="K43" s="45"/>
    </row>
    <row r="44" spans="2:11" s="1" customFormat="1" ht="14.45" customHeight="1" x14ac:dyDescent="0.3">
      <c r="B44" s="41"/>
      <c r="C44" s="37" t="s">
        <v>19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16.5" customHeight="1" x14ac:dyDescent="0.3">
      <c r="B45" s="41"/>
      <c r="C45" s="42"/>
      <c r="D45" s="42"/>
      <c r="E45" s="363" t="str">
        <f>E7</f>
        <v>Rekonstrukce kanalizace ul. Matušinského, Tomicova, Třanovského</v>
      </c>
      <c r="F45" s="369"/>
      <c r="G45" s="369"/>
      <c r="H45" s="369"/>
      <c r="I45" s="113"/>
      <c r="J45" s="42"/>
      <c r="K45" s="45"/>
    </row>
    <row r="46" spans="2:11" s="1" customFormat="1" ht="14.45" customHeight="1" x14ac:dyDescent="0.3">
      <c r="B46" s="41"/>
      <c r="C46" s="37" t="s">
        <v>153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7.25" customHeight="1" x14ac:dyDescent="0.3">
      <c r="B47" s="41"/>
      <c r="C47" s="42"/>
      <c r="D47" s="42"/>
      <c r="E47" s="365" t="str">
        <f>E9</f>
        <v>03 - SO 02 Demontáž stávající kanalizace</v>
      </c>
      <c r="F47" s="364"/>
      <c r="G47" s="364"/>
      <c r="H47" s="364"/>
      <c r="I47" s="113"/>
      <c r="J47" s="42"/>
      <c r="K47" s="45"/>
    </row>
    <row r="48" spans="2:11" s="1" customFormat="1" ht="6.95" customHeight="1" x14ac:dyDescent="0.3">
      <c r="B48" s="41"/>
      <c r="C48" s="42"/>
      <c r="D48" s="42"/>
      <c r="E48" s="42"/>
      <c r="F48" s="42"/>
      <c r="G48" s="42"/>
      <c r="H48" s="42"/>
      <c r="I48" s="113"/>
      <c r="J48" s="42"/>
      <c r="K48" s="45"/>
    </row>
    <row r="49" spans="2:47" s="1" customFormat="1" ht="18" customHeight="1" x14ac:dyDescent="0.3">
      <c r="B49" s="41"/>
      <c r="C49" s="37" t="s">
        <v>26</v>
      </c>
      <c r="D49" s="42"/>
      <c r="E49" s="42"/>
      <c r="F49" s="35" t="str">
        <f>F12</f>
        <v>Ostrava,k.ú.715018 Radvanice</v>
      </c>
      <c r="G49" s="42"/>
      <c r="H49" s="42"/>
      <c r="I49" s="114" t="s">
        <v>28</v>
      </c>
      <c r="J49" s="115" t="str">
        <f>IF(J12="","",J12)</f>
        <v>23.11.2012</v>
      </c>
      <c r="K49" s="45"/>
    </row>
    <row r="50" spans="2:47" s="1" customFormat="1" ht="6.95" customHeight="1" x14ac:dyDescent="0.3">
      <c r="B50" s="41"/>
      <c r="C50" s="42"/>
      <c r="D50" s="42"/>
      <c r="E50" s="42"/>
      <c r="F50" s="42"/>
      <c r="G50" s="42"/>
      <c r="H50" s="42"/>
      <c r="I50" s="113"/>
      <c r="J50" s="42"/>
      <c r="K50" s="45"/>
    </row>
    <row r="51" spans="2:47" s="1" customFormat="1" ht="15" x14ac:dyDescent="0.3">
      <c r="B51" s="41"/>
      <c r="C51" s="37" t="s">
        <v>32</v>
      </c>
      <c r="D51" s="42"/>
      <c r="E51" s="42"/>
      <c r="F51" s="35" t="str">
        <f>E15</f>
        <v>Statutární město Ostrava</v>
      </c>
      <c r="G51" s="42"/>
      <c r="H51" s="42"/>
      <c r="I51" s="114" t="s">
        <v>40</v>
      </c>
      <c r="J51" s="327" t="str">
        <f>E21</f>
        <v>Koneko spol. s r. o.</v>
      </c>
      <c r="K51" s="45"/>
    </row>
    <row r="52" spans="2:47" s="1" customFormat="1" ht="14.45" customHeight="1" x14ac:dyDescent="0.3">
      <c r="B52" s="41"/>
      <c r="C52" s="37" t="s">
        <v>38</v>
      </c>
      <c r="D52" s="42"/>
      <c r="E52" s="42"/>
      <c r="F52" s="35" t="str">
        <f>IF(E18="","",E18)</f>
        <v/>
      </c>
      <c r="G52" s="42"/>
      <c r="H52" s="42"/>
      <c r="I52" s="113"/>
      <c r="J52" s="366"/>
      <c r="K52" s="45"/>
    </row>
    <row r="53" spans="2:47" s="1" customFormat="1" ht="10.35" customHeight="1" x14ac:dyDescent="0.3">
      <c r="B53" s="41"/>
      <c r="C53" s="42"/>
      <c r="D53" s="42"/>
      <c r="E53" s="42"/>
      <c r="F53" s="42"/>
      <c r="G53" s="42"/>
      <c r="H53" s="42"/>
      <c r="I53" s="113"/>
      <c r="J53" s="42"/>
      <c r="K53" s="45"/>
    </row>
    <row r="54" spans="2:47" s="1" customFormat="1" ht="29.25" customHeight="1" x14ac:dyDescent="0.3">
      <c r="B54" s="41"/>
      <c r="C54" s="137" t="s">
        <v>158</v>
      </c>
      <c r="D54" s="127"/>
      <c r="E54" s="127"/>
      <c r="F54" s="127"/>
      <c r="G54" s="127"/>
      <c r="H54" s="127"/>
      <c r="I54" s="138"/>
      <c r="J54" s="139" t="s">
        <v>159</v>
      </c>
      <c r="K54" s="140"/>
    </row>
    <row r="55" spans="2:47" s="1" customFormat="1" ht="10.35" customHeight="1" x14ac:dyDescent="0.3">
      <c r="B55" s="41"/>
      <c r="C55" s="42"/>
      <c r="D55" s="42"/>
      <c r="E55" s="42"/>
      <c r="F55" s="42"/>
      <c r="G55" s="42"/>
      <c r="H55" s="42"/>
      <c r="I55" s="113"/>
      <c r="J55" s="42"/>
      <c r="K55" s="45"/>
    </row>
    <row r="56" spans="2:47" s="1" customFormat="1" ht="29.25" customHeight="1" x14ac:dyDescent="0.3">
      <c r="B56" s="41"/>
      <c r="C56" s="141" t="s">
        <v>160</v>
      </c>
      <c r="D56" s="42"/>
      <c r="E56" s="42"/>
      <c r="F56" s="42"/>
      <c r="G56" s="42"/>
      <c r="H56" s="42"/>
      <c r="I56" s="113"/>
      <c r="J56" s="123">
        <f>J80</f>
        <v>0</v>
      </c>
      <c r="K56" s="45"/>
      <c r="AU56" s="24" t="s">
        <v>161</v>
      </c>
    </row>
    <row r="57" spans="2:47" s="8" customFormat="1" ht="24.95" customHeight="1" x14ac:dyDescent="0.3">
      <c r="B57" s="142"/>
      <c r="C57" s="143"/>
      <c r="D57" s="144" t="s">
        <v>162</v>
      </c>
      <c r="E57" s="145"/>
      <c r="F57" s="145"/>
      <c r="G57" s="145"/>
      <c r="H57" s="145"/>
      <c r="I57" s="146"/>
      <c r="J57" s="147">
        <f>J81</f>
        <v>0</v>
      </c>
      <c r="K57" s="148"/>
    </row>
    <row r="58" spans="2:47" s="9" customFormat="1" ht="19.899999999999999" customHeight="1" x14ac:dyDescent="0.3">
      <c r="B58" s="149"/>
      <c r="C58" s="150"/>
      <c r="D58" s="151" t="s">
        <v>163</v>
      </c>
      <c r="E58" s="152"/>
      <c r="F58" s="152"/>
      <c r="G58" s="152"/>
      <c r="H58" s="152"/>
      <c r="I58" s="153"/>
      <c r="J58" s="154">
        <f>J82</f>
        <v>0</v>
      </c>
      <c r="K58" s="155"/>
    </row>
    <row r="59" spans="2:47" s="9" customFormat="1" ht="19.899999999999999" customHeight="1" x14ac:dyDescent="0.3">
      <c r="B59" s="149"/>
      <c r="C59" s="150"/>
      <c r="D59" s="151" t="s">
        <v>168</v>
      </c>
      <c r="E59" s="152"/>
      <c r="F59" s="152"/>
      <c r="G59" s="152"/>
      <c r="H59" s="152"/>
      <c r="I59" s="153"/>
      <c r="J59" s="154">
        <f>J98</f>
        <v>0</v>
      </c>
      <c r="K59" s="155"/>
    </row>
    <row r="60" spans="2:47" s="9" customFormat="1" ht="14.85" customHeight="1" x14ac:dyDescent="0.3">
      <c r="B60" s="149"/>
      <c r="C60" s="150"/>
      <c r="D60" s="151" t="s">
        <v>169</v>
      </c>
      <c r="E60" s="152"/>
      <c r="F60" s="152"/>
      <c r="G60" s="152"/>
      <c r="H60" s="152"/>
      <c r="I60" s="153"/>
      <c r="J60" s="154">
        <f>J99</f>
        <v>0</v>
      </c>
      <c r="K60" s="155"/>
    </row>
    <row r="61" spans="2:47" s="1" customFormat="1" ht="21.75" customHeight="1" x14ac:dyDescent="0.3">
      <c r="B61" s="41"/>
      <c r="C61" s="42"/>
      <c r="D61" s="42"/>
      <c r="E61" s="42"/>
      <c r="F61" s="42"/>
      <c r="G61" s="42"/>
      <c r="H61" s="42"/>
      <c r="I61" s="113"/>
      <c r="J61" s="42"/>
      <c r="K61" s="45"/>
    </row>
    <row r="62" spans="2:47" s="1" customFormat="1" ht="6.95" customHeight="1" x14ac:dyDescent="0.3">
      <c r="B62" s="56"/>
      <c r="C62" s="57"/>
      <c r="D62" s="57"/>
      <c r="E62" s="57"/>
      <c r="F62" s="57"/>
      <c r="G62" s="57"/>
      <c r="H62" s="57"/>
      <c r="I62" s="134"/>
      <c r="J62" s="57"/>
      <c r="K62" s="58"/>
    </row>
    <row r="66" spans="2:63" s="1" customFormat="1" ht="6.95" customHeight="1" x14ac:dyDescent="0.3">
      <c r="B66" s="59"/>
      <c r="C66" s="60"/>
      <c r="D66" s="60"/>
      <c r="E66" s="60"/>
      <c r="F66" s="60"/>
      <c r="G66" s="60"/>
      <c r="H66" s="60"/>
      <c r="I66" s="135"/>
      <c r="J66" s="60"/>
      <c r="K66" s="60"/>
      <c r="L66" s="41"/>
    </row>
    <row r="67" spans="2:63" s="1" customFormat="1" ht="36.950000000000003" customHeight="1" x14ac:dyDescent="0.3">
      <c r="B67" s="41"/>
      <c r="C67" s="61" t="s">
        <v>172</v>
      </c>
      <c r="L67" s="41"/>
    </row>
    <row r="68" spans="2:63" s="1" customFormat="1" ht="6.95" customHeight="1" x14ac:dyDescent="0.3">
      <c r="B68" s="41"/>
      <c r="L68" s="41"/>
    </row>
    <row r="69" spans="2:63" s="1" customFormat="1" ht="14.45" customHeight="1" x14ac:dyDescent="0.3">
      <c r="B69" s="41"/>
      <c r="C69" s="63" t="s">
        <v>19</v>
      </c>
      <c r="L69" s="41"/>
    </row>
    <row r="70" spans="2:63" s="1" customFormat="1" ht="16.5" customHeight="1" x14ac:dyDescent="0.3">
      <c r="B70" s="41"/>
      <c r="E70" s="367" t="str">
        <f>E7</f>
        <v>Rekonstrukce kanalizace ul. Matušinského, Tomicova, Třanovského</v>
      </c>
      <c r="F70" s="368"/>
      <c r="G70" s="368"/>
      <c r="H70" s="368"/>
      <c r="L70" s="41"/>
    </row>
    <row r="71" spans="2:63" s="1" customFormat="1" ht="14.45" customHeight="1" x14ac:dyDescent="0.3">
      <c r="B71" s="41"/>
      <c r="C71" s="63" t="s">
        <v>153</v>
      </c>
      <c r="L71" s="41"/>
    </row>
    <row r="72" spans="2:63" s="1" customFormat="1" ht="17.25" customHeight="1" x14ac:dyDescent="0.3">
      <c r="B72" s="41"/>
      <c r="E72" s="338" t="str">
        <f>E9</f>
        <v>03 - SO 02 Demontáž stávající kanalizace</v>
      </c>
      <c r="F72" s="361"/>
      <c r="G72" s="361"/>
      <c r="H72" s="361"/>
      <c r="L72" s="41"/>
    </row>
    <row r="73" spans="2:63" s="1" customFormat="1" ht="6.95" customHeight="1" x14ac:dyDescent="0.3">
      <c r="B73" s="41"/>
      <c r="L73" s="41"/>
    </row>
    <row r="74" spans="2:63" s="1" customFormat="1" ht="18" customHeight="1" x14ac:dyDescent="0.3">
      <c r="B74" s="41"/>
      <c r="C74" s="63" t="s">
        <v>26</v>
      </c>
      <c r="F74" s="156" t="str">
        <f>F12</f>
        <v>Ostrava,k.ú.715018 Radvanice</v>
      </c>
      <c r="I74" s="157" t="s">
        <v>28</v>
      </c>
      <c r="J74" s="67" t="str">
        <f>IF(J12="","",J12)</f>
        <v>23.11.2012</v>
      </c>
      <c r="L74" s="41"/>
    </row>
    <row r="75" spans="2:63" s="1" customFormat="1" ht="6.95" customHeight="1" x14ac:dyDescent="0.3">
      <c r="B75" s="41"/>
      <c r="L75" s="41"/>
    </row>
    <row r="76" spans="2:63" s="1" customFormat="1" ht="15" x14ac:dyDescent="0.3">
      <c r="B76" s="41"/>
      <c r="C76" s="63" t="s">
        <v>32</v>
      </c>
      <c r="F76" s="156" t="str">
        <f>E15</f>
        <v>Statutární město Ostrava</v>
      </c>
      <c r="I76" s="157" t="s">
        <v>40</v>
      </c>
      <c r="J76" s="156" t="str">
        <f>E21</f>
        <v>Koneko spol. s r. o.</v>
      </c>
      <c r="L76" s="41"/>
    </row>
    <row r="77" spans="2:63" s="1" customFormat="1" ht="14.45" customHeight="1" x14ac:dyDescent="0.3">
      <c r="B77" s="41"/>
      <c r="C77" s="63" t="s">
        <v>38</v>
      </c>
      <c r="F77" s="156" t="str">
        <f>IF(E18="","",E18)</f>
        <v/>
      </c>
      <c r="L77" s="41"/>
    </row>
    <row r="78" spans="2:63" s="1" customFormat="1" ht="10.35" customHeight="1" x14ac:dyDescent="0.3">
      <c r="B78" s="41"/>
      <c r="L78" s="41"/>
    </row>
    <row r="79" spans="2:63" s="10" customFormat="1" ht="29.25" customHeight="1" x14ac:dyDescent="0.3">
      <c r="B79" s="158"/>
      <c r="C79" s="159" t="s">
        <v>173</v>
      </c>
      <c r="D79" s="160" t="s">
        <v>65</v>
      </c>
      <c r="E79" s="160" t="s">
        <v>61</v>
      </c>
      <c r="F79" s="160" t="s">
        <v>174</v>
      </c>
      <c r="G79" s="160" t="s">
        <v>175</v>
      </c>
      <c r="H79" s="160" t="s">
        <v>176</v>
      </c>
      <c r="I79" s="161" t="s">
        <v>177</v>
      </c>
      <c r="J79" s="160" t="s">
        <v>159</v>
      </c>
      <c r="K79" s="162" t="s">
        <v>178</v>
      </c>
      <c r="L79" s="158"/>
      <c r="M79" s="73" t="s">
        <v>179</v>
      </c>
      <c r="N79" s="74" t="s">
        <v>50</v>
      </c>
      <c r="O79" s="74" t="s">
        <v>180</v>
      </c>
      <c r="P79" s="74" t="s">
        <v>181</v>
      </c>
      <c r="Q79" s="74" t="s">
        <v>182</v>
      </c>
      <c r="R79" s="74" t="s">
        <v>183</v>
      </c>
      <c r="S79" s="74" t="s">
        <v>184</v>
      </c>
      <c r="T79" s="75" t="s">
        <v>185</v>
      </c>
    </row>
    <row r="80" spans="2:63" s="1" customFormat="1" ht="29.25" customHeight="1" x14ac:dyDescent="0.35">
      <c r="B80" s="41"/>
      <c r="C80" s="77" t="s">
        <v>160</v>
      </c>
      <c r="J80" s="163">
        <f>BK80</f>
        <v>0</v>
      </c>
      <c r="L80" s="41"/>
      <c r="M80" s="76"/>
      <c r="N80" s="68"/>
      <c r="O80" s="68"/>
      <c r="P80" s="164">
        <f>P81</f>
        <v>0</v>
      </c>
      <c r="Q80" s="68"/>
      <c r="R80" s="164">
        <f>R81</f>
        <v>4.4372968800000008</v>
      </c>
      <c r="S80" s="68"/>
      <c r="T80" s="165">
        <f>T81</f>
        <v>0</v>
      </c>
      <c r="AT80" s="24" t="s">
        <v>79</v>
      </c>
      <c r="AU80" s="24" t="s">
        <v>161</v>
      </c>
      <c r="BK80" s="166">
        <f>BK81</f>
        <v>0</v>
      </c>
    </row>
    <row r="81" spans="2:65" s="11" customFormat="1" ht="37.35" customHeight="1" x14ac:dyDescent="0.35">
      <c r="B81" s="167"/>
      <c r="D81" s="168" t="s">
        <v>79</v>
      </c>
      <c r="E81" s="169" t="s">
        <v>186</v>
      </c>
      <c r="F81" s="169" t="s">
        <v>187</v>
      </c>
      <c r="I81" s="170"/>
      <c r="J81" s="171">
        <f>BK81</f>
        <v>0</v>
      </c>
      <c r="L81" s="167"/>
      <c r="M81" s="172"/>
      <c r="N81" s="173"/>
      <c r="O81" s="173"/>
      <c r="P81" s="174">
        <f>P82+P98</f>
        <v>0</v>
      </c>
      <c r="Q81" s="173"/>
      <c r="R81" s="174">
        <f>R82+R98</f>
        <v>4.4372968800000008</v>
      </c>
      <c r="S81" s="173"/>
      <c r="T81" s="175">
        <f>T82+T98</f>
        <v>0</v>
      </c>
      <c r="AR81" s="168" t="s">
        <v>25</v>
      </c>
      <c r="AT81" s="176" t="s">
        <v>79</v>
      </c>
      <c r="AU81" s="176" t="s">
        <v>80</v>
      </c>
      <c r="AY81" s="168" t="s">
        <v>188</v>
      </c>
      <c r="BK81" s="177">
        <f>BK82+BK98</f>
        <v>0</v>
      </c>
    </row>
    <row r="82" spans="2:65" s="11" customFormat="1" ht="19.899999999999999" customHeight="1" x14ac:dyDescent="0.3">
      <c r="B82" s="167"/>
      <c r="D82" s="168" t="s">
        <v>79</v>
      </c>
      <c r="E82" s="178" t="s">
        <v>25</v>
      </c>
      <c r="F82" s="178" t="s">
        <v>189</v>
      </c>
      <c r="I82" s="170"/>
      <c r="J82" s="179">
        <f>BK82</f>
        <v>0</v>
      </c>
      <c r="L82" s="167"/>
      <c r="M82" s="172"/>
      <c r="N82" s="173"/>
      <c r="O82" s="173"/>
      <c r="P82" s="174">
        <f>SUM(P83:P97)</f>
        <v>0</v>
      </c>
      <c r="Q82" s="173"/>
      <c r="R82" s="174">
        <f>SUM(R83:R97)</f>
        <v>4.4372968800000008</v>
      </c>
      <c r="S82" s="173"/>
      <c r="T82" s="175">
        <f>SUM(T83:T97)</f>
        <v>0</v>
      </c>
      <c r="AR82" s="168" t="s">
        <v>25</v>
      </c>
      <c r="AT82" s="176" t="s">
        <v>79</v>
      </c>
      <c r="AU82" s="176" t="s">
        <v>25</v>
      </c>
      <c r="AY82" s="168" t="s">
        <v>188</v>
      </c>
      <c r="BK82" s="177">
        <f>SUM(BK83:BK97)</f>
        <v>0</v>
      </c>
    </row>
    <row r="83" spans="2:65" s="1" customFormat="1" ht="16.5" customHeight="1" x14ac:dyDescent="0.3">
      <c r="B83" s="180"/>
      <c r="C83" s="181" t="s">
        <v>25</v>
      </c>
      <c r="D83" s="181" t="s">
        <v>190</v>
      </c>
      <c r="E83" s="182" t="s">
        <v>1600</v>
      </c>
      <c r="F83" s="183" t="s">
        <v>1601</v>
      </c>
      <c r="G83" s="184" t="s">
        <v>372</v>
      </c>
      <c r="H83" s="185">
        <v>76</v>
      </c>
      <c r="I83" s="186"/>
      <c r="J83" s="187">
        <f>ROUND(I83*H83,2)</f>
        <v>0</v>
      </c>
      <c r="K83" s="183"/>
      <c r="L83" s="41"/>
      <c r="M83" s="188" t="s">
        <v>5</v>
      </c>
      <c r="N83" s="189" t="s">
        <v>51</v>
      </c>
      <c r="O83" s="42"/>
      <c r="P83" s="190">
        <f>O83*H83</f>
        <v>0</v>
      </c>
      <c r="Q83" s="190">
        <v>6.4799999999999996E-3</v>
      </c>
      <c r="R83" s="190">
        <f>Q83*H83</f>
        <v>0.49247999999999997</v>
      </c>
      <c r="S83" s="190">
        <v>0</v>
      </c>
      <c r="T83" s="191">
        <f>S83*H83</f>
        <v>0</v>
      </c>
      <c r="AR83" s="24" t="s">
        <v>194</v>
      </c>
      <c r="AT83" s="24" t="s">
        <v>190</v>
      </c>
      <c r="AU83" s="24" t="s">
        <v>24</v>
      </c>
      <c r="AY83" s="24" t="s">
        <v>188</v>
      </c>
      <c r="BE83" s="192">
        <f>IF(N83="základní",J83,0)</f>
        <v>0</v>
      </c>
      <c r="BF83" s="192">
        <f>IF(N83="snížená",J83,0)</f>
        <v>0</v>
      </c>
      <c r="BG83" s="192">
        <f>IF(N83="zákl. přenesená",J83,0)</f>
        <v>0</v>
      </c>
      <c r="BH83" s="192">
        <f>IF(N83="sníž. přenesená",J83,0)</f>
        <v>0</v>
      </c>
      <c r="BI83" s="192">
        <f>IF(N83="nulová",J83,0)</f>
        <v>0</v>
      </c>
      <c r="BJ83" s="24" t="s">
        <v>25</v>
      </c>
      <c r="BK83" s="192">
        <f>ROUND(I83*H83,2)</f>
        <v>0</v>
      </c>
      <c r="BL83" s="24" t="s">
        <v>194</v>
      </c>
      <c r="BM83" s="24" t="s">
        <v>1602</v>
      </c>
    </row>
    <row r="84" spans="2:65" s="1" customFormat="1" ht="27" x14ac:dyDescent="0.3">
      <c r="B84" s="41"/>
      <c r="D84" s="193" t="s">
        <v>196</v>
      </c>
      <c r="F84" s="194" t="s">
        <v>1603</v>
      </c>
      <c r="I84" s="195"/>
      <c r="L84" s="41"/>
      <c r="M84" s="196"/>
      <c r="N84" s="42"/>
      <c r="O84" s="42"/>
      <c r="P84" s="42"/>
      <c r="Q84" s="42"/>
      <c r="R84" s="42"/>
      <c r="S84" s="42"/>
      <c r="T84" s="70"/>
      <c r="AT84" s="24" t="s">
        <v>196</v>
      </c>
      <c r="AU84" s="24" t="s">
        <v>24</v>
      </c>
    </row>
    <row r="85" spans="2:65" s="1" customFormat="1" ht="16.5" customHeight="1" x14ac:dyDescent="0.3">
      <c r="B85" s="180"/>
      <c r="C85" s="181" t="s">
        <v>24</v>
      </c>
      <c r="D85" s="181" t="s">
        <v>190</v>
      </c>
      <c r="E85" s="182" t="s">
        <v>1604</v>
      </c>
      <c r="F85" s="183" t="s">
        <v>1605</v>
      </c>
      <c r="G85" s="184" t="s">
        <v>372</v>
      </c>
      <c r="H85" s="185">
        <v>103.3</v>
      </c>
      <c r="I85" s="186"/>
      <c r="J85" s="187">
        <f>ROUND(I85*H85,2)</f>
        <v>0</v>
      </c>
      <c r="K85" s="183"/>
      <c r="L85" s="41"/>
      <c r="M85" s="188" t="s">
        <v>5</v>
      </c>
      <c r="N85" s="189" t="s">
        <v>51</v>
      </c>
      <c r="O85" s="42"/>
      <c r="P85" s="190">
        <f>O85*H85</f>
        <v>0</v>
      </c>
      <c r="Q85" s="190">
        <v>7.5300000000000002E-3</v>
      </c>
      <c r="R85" s="190">
        <f>Q85*H85</f>
        <v>0.77784900000000001</v>
      </c>
      <c r="S85" s="190">
        <v>0</v>
      </c>
      <c r="T85" s="191">
        <f>S85*H85</f>
        <v>0</v>
      </c>
      <c r="AR85" s="24" t="s">
        <v>194</v>
      </c>
      <c r="AT85" s="24" t="s">
        <v>190</v>
      </c>
      <c r="AU85" s="24" t="s">
        <v>24</v>
      </c>
      <c r="AY85" s="24" t="s">
        <v>188</v>
      </c>
      <c r="BE85" s="192">
        <f>IF(N85="základní",J85,0)</f>
        <v>0</v>
      </c>
      <c r="BF85" s="192">
        <f>IF(N85="snížená",J85,0)</f>
        <v>0</v>
      </c>
      <c r="BG85" s="192">
        <f>IF(N85="zákl. přenesená",J85,0)</f>
        <v>0</v>
      </c>
      <c r="BH85" s="192">
        <f>IF(N85="sníž. přenesená",J85,0)</f>
        <v>0</v>
      </c>
      <c r="BI85" s="192">
        <f>IF(N85="nulová",J85,0)</f>
        <v>0</v>
      </c>
      <c r="BJ85" s="24" t="s">
        <v>25</v>
      </c>
      <c r="BK85" s="192">
        <f>ROUND(I85*H85,2)</f>
        <v>0</v>
      </c>
      <c r="BL85" s="24" t="s">
        <v>194</v>
      </c>
      <c r="BM85" s="24" t="s">
        <v>1606</v>
      </c>
    </row>
    <row r="86" spans="2:65" s="1" customFormat="1" ht="27" x14ac:dyDescent="0.3">
      <c r="B86" s="41"/>
      <c r="D86" s="193" t="s">
        <v>196</v>
      </c>
      <c r="F86" s="194" t="s">
        <v>1603</v>
      </c>
      <c r="I86" s="195"/>
      <c r="L86" s="41"/>
      <c r="M86" s="196"/>
      <c r="N86" s="42"/>
      <c r="O86" s="42"/>
      <c r="P86" s="42"/>
      <c r="Q86" s="42"/>
      <c r="R86" s="42"/>
      <c r="S86" s="42"/>
      <c r="T86" s="70"/>
      <c r="AT86" s="24" t="s">
        <v>196</v>
      </c>
      <c r="AU86" s="24" t="s">
        <v>24</v>
      </c>
    </row>
    <row r="87" spans="2:65" s="1" customFormat="1" ht="16.5" customHeight="1" x14ac:dyDescent="0.3">
      <c r="B87" s="180"/>
      <c r="C87" s="181" t="s">
        <v>204</v>
      </c>
      <c r="D87" s="181" t="s">
        <v>190</v>
      </c>
      <c r="E87" s="182" t="s">
        <v>1607</v>
      </c>
      <c r="F87" s="183" t="s">
        <v>1608</v>
      </c>
      <c r="G87" s="184" t="s">
        <v>372</v>
      </c>
      <c r="H87" s="185">
        <v>230.5</v>
      </c>
      <c r="I87" s="186"/>
      <c r="J87" s="187">
        <f>ROUND(I87*H87,2)</f>
        <v>0</v>
      </c>
      <c r="K87" s="183"/>
      <c r="L87" s="41"/>
      <c r="M87" s="188" t="s">
        <v>5</v>
      </c>
      <c r="N87" s="189" t="s">
        <v>51</v>
      </c>
      <c r="O87" s="42"/>
      <c r="P87" s="190">
        <f>O87*H87</f>
        <v>0</v>
      </c>
      <c r="Q87" s="190">
        <v>7.5300000000000002E-3</v>
      </c>
      <c r="R87" s="190">
        <f>Q87*H87</f>
        <v>1.735665</v>
      </c>
      <c r="S87" s="190">
        <v>0</v>
      </c>
      <c r="T87" s="191">
        <f>S87*H87</f>
        <v>0</v>
      </c>
      <c r="AR87" s="24" t="s">
        <v>194</v>
      </c>
      <c r="AT87" s="24" t="s">
        <v>190</v>
      </c>
      <c r="AU87" s="24" t="s">
        <v>24</v>
      </c>
      <c r="AY87" s="24" t="s">
        <v>188</v>
      </c>
      <c r="BE87" s="192">
        <f>IF(N87="základní",J87,0)</f>
        <v>0</v>
      </c>
      <c r="BF87" s="192">
        <f>IF(N87="snížená",J87,0)</f>
        <v>0</v>
      </c>
      <c r="BG87" s="192">
        <f>IF(N87="zákl. přenesená",J87,0)</f>
        <v>0</v>
      </c>
      <c r="BH87" s="192">
        <f>IF(N87="sníž. přenesená",J87,0)</f>
        <v>0</v>
      </c>
      <c r="BI87" s="192">
        <f>IF(N87="nulová",J87,0)</f>
        <v>0</v>
      </c>
      <c r="BJ87" s="24" t="s">
        <v>25</v>
      </c>
      <c r="BK87" s="192">
        <f>ROUND(I87*H87,2)</f>
        <v>0</v>
      </c>
      <c r="BL87" s="24" t="s">
        <v>194</v>
      </c>
      <c r="BM87" s="24" t="s">
        <v>1609</v>
      </c>
    </row>
    <row r="88" spans="2:65" s="1" customFormat="1" ht="27" x14ac:dyDescent="0.3">
      <c r="B88" s="41"/>
      <c r="D88" s="193" t="s">
        <v>196</v>
      </c>
      <c r="F88" s="194" t="s">
        <v>1603</v>
      </c>
      <c r="I88" s="195"/>
      <c r="L88" s="41"/>
      <c r="M88" s="196"/>
      <c r="N88" s="42"/>
      <c r="O88" s="42"/>
      <c r="P88" s="42"/>
      <c r="Q88" s="42"/>
      <c r="R88" s="42"/>
      <c r="S88" s="42"/>
      <c r="T88" s="70"/>
      <c r="AT88" s="24" t="s">
        <v>196</v>
      </c>
      <c r="AU88" s="24" t="s">
        <v>24</v>
      </c>
    </row>
    <row r="89" spans="2:65" s="1" customFormat="1" ht="16.5" customHeight="1" x14ac:dyDescent="0.3">
      <c r="B89" s="180"/>
      <c r="C89" s="181" t="s">
        <v>194</v>
      </c>
      <c r="D89" s="181" t="s">
        <v>190</v>
      </c>
      <c r="E89" s="182" t="s">
        <v>1610</v>
      </c>
      <c r="F89" s="183" t="s">
        <v>1611</v>
      </c>
      <c r="G89" s="184" t="s">
        <v>372</v>
      </c>
      <c r="H89" s="185">
        <v>142.6</v>
      </c>
      <c r="I89" s="186"/>
      <c r="J89" s="187">
        <f>ROUND(I89*H89,2)</f>
        <v>0</v>
      </c>
      <c r="K89" s="183"/>
      <c r="L89" s="41"/>
      <c r="M89" s="188" t="s">
        <v>5</v>
      </c>
      <c r="N89" s="189" t="s">
        <v>51</v>
      </c>
      <c r="O89" s="42"/>
      <c r="P89" s="190">
        <f>O89*H89</f>
        <v>0</v>
      </c>
      <c r="Q89" s="190">
        <v>7.5300000000000002E-3</v>
      </c>
      <c r="R89" s="190">
        <f>Q89*H89</f>
        <v>1.0737779999999999</v>
      </c>
      <c r="S89" s="190">
        <v>0</v>
      </c>
      <c r="T89" s="191">
        <f>S89*H89</f>
        <v>0</v>
      </c>
      <c r="AR89" s="24" t="s">
        <v>194</v>
      </c>
      <c r="AT89" s="24" t="s">
        <v>190</v>
      </c>
      <c r="AU89" s="24" t="s">
        <v>24</v>
      </c>
      <c r="AY89" s="24" t="s">
        <v>188</v>
      </c>
      <c r="BE89" s="192">
        <f>IF(N89="základní",J89,0)</f>
        <v>0</v>
      </c>
      <c r="BF89" s="192">
        <f>IF(N89="snížená",J89,0)</f>
        <v>0</v>
      </c>
      <c r="BG89" s="192">
        <f>IF(N89="zákl. přenesená",J89,0)</f>
        <v>0</v>
      </c>
      <c r="BH89" s="192">
        <f>IF(N89="sníž. přenesená",J89,0)</f>
        <v>0</v>
      </c>
      <c r="BI89" s="192">
        <f>IF(N89="nulová",J89,0)</f>
        <v>0</v>
      </c>
      <c r="BJ89" s="24" t="s">
        <v>25</v>
      </c>
      <c r="BK89" s="192">
        <f>ROUND(I89*H89,2)</f>
        <v>0</v>
      </c>
      <c r="BL89" s="24" t="s">
        <v>194</v>
      </c>
      <c r="BM89" s="24" t="s">
        <v>1612</v>
      </c>
    </row>
    <row r="90" spans="2:65" s="1" customFormat="1" ht="27" x14ac:dyDescent="0.3">
      <c r="B90" s="41"/>
      <c r="D90" s="193" t="s">
        <v>196</v>
      </c>
      <c r="F90" s="194" t="s">
        <v>1603</v>
      </c>
      <c r="I90" s="195"/>
      <c r="L90" s="41"/>
      <c r="M90" s="196"/>
      <c r="N90" s="42"/>
      <c r="O90" s="42"/>
      <c r="P90" s="42"/>
      <c r="Q90" s="42"/>
      <c r="R90" s="42"/>
      <c r="S90" s="42"/>
      <c r="T90" s="70"/>
      <c r="AT90" s="24" t="s">
        <v>196</v>
      </c>
      <c r="AU90" s="24" t="s">
        <v>24</v>
      </c>
    </row>
    <row r="91" spans="2:65" s="1" customFormat="1" ht="16.5" customHeight="1" x14ac:dyDescent="0.3">
      <c r="B91" s="180"/>
      <c r="C91" s="181" t="s">
        <v>212</v>
      </c>
      <c r="D91" s="181" t="s">
        <v>190</v>
      </c>
      <c r="E91" s="182" t="s">
        <v>1613</v>
      </c>
      <c r="F91" s="183" t="s">
        <v>1614</v>
      </c>
      <c r="G91" s="184" t="s">
        <v>399</v>
      </c>
      <c r="H91" s="185">
        <v>11</v>
      </c>
      <c r="I91" s="186"/>
      <c r="J91" s="187">
        <f>ROUND(I91*H91,2)</f>
        <v>0</v>
      </c>
      <c r="K91" s="183"/>
      <c r="L91" s="41"/>
      <c r="M91" s="188" t="s">
        <v>5</v>
      </c>
      <c r="N91" s="189" t="s">
        <v>51</v>
      </c>
      <c r="O91" s="42"/>
      <c r="P91" s="190">
        <f>O91*H91</f>
        <v>0</v>
      </c>
      <c r="Q91" s="190">
        <v>7.5300000000000002E-3</v>
      </c>
      <c r="R91" s="190">
        <f>Q91*H91</f>
        <v>8.2830000000000001E-2</v>
      </c>
      <c r="S91" s="190">
        <v>0</v>
      </c>
      <c r="T91" s="191">
        <f>S91*H91</f>
        <v>0</v>
      </c>
      <c r="AR91" s="24" t="s">
        <v>194</v>
      </c>
      <c r="AT91" s="24" t="s">
        <v>190</v>
      </c>
      <c r="AU91" s="24" t="s">
        <v>24</v>
      </c>
      <c r="AY91" s="24" t="s">
        <v>188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24" t="s">
        <v>25</v>
      </c>
      <c r="BK91" s="192">
        <f>ROUND(I91*H91,2)</f>
        <v>0</v>
      </c>
      <c r="BL91" s="24" t="s">
        <v>194</v>
      </c>
      <c r="BM91" s="24" t="s">
        <v>1615</v>
      </c>
    </row>
    <row r="92" spans="2:65" s="1" customFormat="1" ht="27" x14ac:dyDescent="0.3">
      <c r="B92" s="41"/>
      <c r="D92" s="193" t="s">
        <v>196</v>
      </c>
      <c r="F92" s="194" t="s">
        <v>1603</v>
      </c>
      <c r="I92" s="195"/>
      <c r="L92" s="41"/>
      <c r="M92" s="196"/>
      <c r="N92" s="42"/>
      <c r="O92" s="42"/>
      <c r="P92" s="42"/>
      <c r="Q92" s="42"/>
      <c r="R92" s="42"/>
      <c r="S92" s="42"/>
      <c r="T92" s="70"/>
      <c r="AT92" s="24" t="s">
        <v>196</v>
      </c>
      <c r="AU92" s="24" t="s">
        <v>24</v>
      </c>
    </row>
    <row r="93" spans="2:65" s="1" customFormat="1" ht="25.5" customHeight="1" x14ac:dyDescent="0.3">
      <c r="B93" s="180"/>
      <c r="C93" s="181" t="s">
        <v>220</v>
      </c>
      <c r="D93" s="181" t="s">
        <v>190</v>
      </c>
      <c r="E93" s="182" t="s">
        <v>1616</v>
      </c>
      <c r="F93" s="183" t="s">
        <v>1617</v>
      </c>
      <c r="G93" s="184" t="s">
        <v>399</v>
      </c>
      <c r="H93" s="185">
        <v>5</v>
      </c>
      <c r="I93" s="186"/>
      <c r="J93" s="187">
        <f>ROUND(I93*H93,2)</f>
        <v>0</v>
      </c>
      <c r="K93" s="183"/>
      <c r="L93" s="41"/>
      <c r="M93" s="188" t="s">
        <v>5</v>
      </c>
      <c r="N93" s="189" t="s">
        <v>51</v>
      </c>
      <c r="O93" s="42"/>
      <c r="P93" s="190">
        <f>O93*H93</f>
        <v>0</v>
      </c>
      <c r="Q93" s="190">
        <v>7.5300000000000002E-3</v>
      </c>
      <c r="R93" s="190">
        <f>Q93*H93</f>
        <v>3.7650000000000003E-2</v>
      </c>
      <c r="S93" s="190">
        <v>0</v>
      </c>
      <c r="T93" s="191">
        <f>S93*H93</f>
        <v>0</v>
      </c>
      <c r="AR93" s="24" t="s">
        <v>194</v>
      </c>
      <c r="AT93" s="24" t="s">
        <v>190</v>
      </c>
      <c r="AU93" s="24" t="s">
        <v>24</v>
      </c>
      <c r="AY93" s="24" t="s">
        <v>188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24" t="s">
        <v>25</v>
      </c>
      <c r="BK93" s="192">
        <f>ROUND(I93*H93,2)</f>
        <v>0</v>
      </c>
      <c r="BL93" s="24" t="s">
        <v>194</v>
      </c>
      <c r="BM93" s="24" t="s">
        <v>1618</v>
      </c>
    </row>
    <row r="94" spans="2:65" s="1" customFormat="1" ht="27" x14ac:dyDescent="0.3">
      <c r="B94" s="41"/>
      <c r="D94" s="193" t="s">
        <v>196</v>
      </c>
      <c r="F94" s="194" t="s">
        <v>1603</v>
      </c>
      <c r="I94" s="195"/>
      <c r="L94" s="41"/>
      <c r="M94" s="196"/>
      <c r="N94" s="42"/>
      <c r="O94" s="42"/>
      <c r="P94" s="42"/>
      <c r="Q94" s="42"/>
      <c r="R94" s="42"/>
      <c r="S94" s="42"/>
      <c r="T94" s="70"/>
      <c r="AT94" s="24" t="s">
        <v>196</v>
      </c>
      <c r="AU94" s="24" t="s">
        <v>24</v>
      </c>
    </row>
    <row r="95" spans="2:65" s="1" customFormat="1" ht="25.5" customHeight="1" x14ac:dyDescent="0.3">
      <c r="B95" s="180"/>
      <c r="C95" s="181" t="s">
        <v>228</v>
      </c>
      <c r="D95" s="181" t="s">
        <v>190</v>
      </c>
      <c r="E95" s="182" t="s">
        <v>1619</v>
      </c>
      <c r="F95" s="183" t="s">
        <v>1620</v>
      </c>
      <c r="G95" s="184" t="s">
        <v>372</v>
      </c>
      <c r="H95" s="185">
        <v>36.581000000000003</v>
      </c>
      <c r="I95" s="186"/>
      <c r="J95" s="187">
        <f>ROUND(I95*H95,2)</f>
        <v>0</v>
      </c>
      <c r="K95" s="183"/>
      <c r="L95" s="41"/>
      <c r="M95" s="188" t="s">
        <v>5</v>
      </c>
      <c r="N95" s="189" t="s">
        <v>51</v>
      </c>
      <c r="O95" s="42"/>
      <c r="P95" s="190">
        <f>O95*H95</f>
        <v>0</v>
      </c>
      <c r="Q95" s="190">
        <v>6.4799999999999996E-3</v>
      </c>
      <c r="R95" s="190">
        <f>Q95*H95</f>
        <v>0.23704488000000001</v>
      </c>
      <c r="S95" s="190">
        <v>0</v>
      </c>
      <c r="T95" s="191">
        <f>S95*H95</f>
        <v>0</v>
      </c>
      <c r="AR95" s="24" t="s">
        <v>194</v>
      </c>
      <c r="AT95" s="24" t="s">
        <v>190</v>
      </c>
      <c r="AU95" s="24" t="s">
        <v>24</v>
      </c>
      <c r="AY95" s="24" t="s">
        <v>188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24" t="s">
        <v>25</v>
      </c>
      <c r="BK95" s="192">
        <f>ROUND(I95*H95,2)</f>
        <v>0</v>
      </c>
      <c r="BL95" s="24" t="s">
        <v>194</v>
      </c>
      <c r="BM95" s="24" t="s">
        <v>1621</v>
      </c>
    </row>
    <row r="96" spans="2:65" s="1" customFormat="1" ht="27" x14ac:dyDescent="0.3">
      <c r="B96" s="41"/>
      <c r="D96" s="193" t="s">
        <v>196</v>
      </c>
      <c r="F96" s="194" t="s">
        <v>1622</v>
      </c>
      <c r="I96" s="195"/>
      <c r="L96" s="41"/>
      <c r="M96" s="196"/>
      <c r="N96" s="42"/>
      <c r="O96" s="42"/>
      <c r="P96" s="42"/>
      <c r="Q96" s="42"/>
      <c r="R96" s="42"/>
      <c r="S96" s="42"/>
      <c r="T96" s="70"/>
      <c r="AT96" s="24" t="s">
        <v>196</v>
      </c>
      <c r="AU96" s="24" t="s">
        <v>24</v>
      </c>
    </row>
    <row r="97" spans="2:65" s="12" customFormat="1" x14ac:dyDescent="0.3">
      <c r="B97" s="197"/>
      <c r="D97" s="193" t="s">
        <v>198</v>
      </c>
      <c r="E97" s="198" t="s">
        <v>5</v>
      </c>
      <c r="F97" s="199" t="s">
        <v>1623</v>
      </c>
      <c r="H97" s="200">
        <v>36.581000000000003</v>
      </c>
      <c r="I97" s="201"/>
      <c r="L97" s="197"/>
      <c r="M97" s="202"/>
      <c r="N97" s="203"/>
      <c r="O97" s="203"/>
      <c r="P97" s="203"/>
      <c r="Q97" s="203"/>
      <c r="R97" s="203"/>
      <c r="S97" s="203"/>
      <c r="T97" s="204"/>
      <c r="AT97" s="198" t="s">
        <v>198</v>
      </c>
      <c r="AU97" s="198" t="s">
        <v>24</v>
      </c>
      <c r="AV97" s="12" t="s">
        <v>24</v>
      </c>
      <c r="AW97" s="12" t="s">
        <v>44</v>
      </c>
      <c r="AX97" s="12" t="s">
        <v>25</v>
      </c>
      <c r="AY97" s="198" t="s">
        <v>188</v>
      </c>
    </row>
    <row r="98" spans="2:65" s="11" customFormat="1" ht="29.85" customHeight="1" x14ac:dyDescent="0.3">
      <c r="B98" s="167"/>
      <c r="D98" s="168" t="s">
        <v>79</v>
      </c>
      <c r="E98" s="178" t="s">
        <v>241</v>
      </c>
      <c r="F98" s="178" t="s">
        <v>462</v>
      </c>
      <c r="I98" s="170"/>
      <c r="J98" s="179">
        <f>BK98</f>
        <v>0</v>
      </c>
      <c r="L98" s="167"/>
      <c r="M98" s="172"/>
      <c r="N98" s="173"/>
      <c r="O98" s="173"/>
      <c r="P98" s="174">
        <f>P99</f>
        <v>0</v>
      </c>
      <c r="Q98" s="173"/>
      <c r="R98" s="174">
        <f>R99</f>
        <v>0</v>
      </c>
      <c r="S98" s="173"/>
      <c r="T98" s="175">
        <f>T99</f>
        <v>0</v>
      </c>
      <c r="AR98" s="168" t="s">
        <v>25</v>
      </c>
      <c r="AT98" s="176" t="s">
        <v>79</v>
      </c>
      <c r="AU98" s="176" t="s">
        <v>25</v>
      </c>
      <c r="AY98" s="168" t="s">
        <v>188</v>
      </c>
      <c r="BK98" s="177">
        <f>BK99</f>
        <v>0</v>
      </c>
    </row>
    <row r="99" spans="2:65" s="11" customFormat="1" ht="14.85" customHeight="1" x14ac:dyDescent="0.3">
      <c r="B99" s="167"/>
      <c r="D99" s="168" t="s">
        <v>79</v>
      </c>
      <c r="E99" s="178" t="s">
        <v>487</v>
      </c>
      <c r="F99" s="178" t="s">
        <v>488</v>
      </c>
      <c r="I99" s="170"/>
      <c r="J99" s="179">
        <f>BK99</f>
        <v>0</v>
      </c>
      <c r="L99" s="167"/>
      <c r="M99" s="172"/>
      <c r="N99" s="173"/>
      <c r="O99" s="173"/>
      <c r="P99" s="174">
        <f>SUM(P100:P114)</f>
        <v>0</v>
      </c>
      <c r="Q99" s="173"/>
      <c r="R99" s="174">
        <f>SUM(R100:R114)</f>
        <v>0</v>
      </c>
      <c r="S99" s="173"/>
      <c r="T99" s="175">
        <f>SUM(T100:T114)</f>
        <v>0</v>
      </c>
      <c r="AR99" s="168" t="s">
        <v>25</v>
      </c>
      <c r="AT99" s="176" t="s">
        <v>79</v>
      </c>
      <c r="AU99" s="176" t="s">
        <v>24</v>
      </c>
      <c r="AY99" s="168" t="s">
        <v>188</v>
      </c>
      <c r="BK99" s="177">
        <f>SUM(BK100:BK114)</f>
        <v>0</v>
      </c>
    </row>
    <row r="100" spans="2:65" s="1" customFormat="1" ht="25.5" customHeight="1" x14ac:dyDescent="0.3">
      <c r="B100" s="180"/>
      <c r="C100" s="181" t="s">
        <v>236</v>
      </c>
      <c r="D100" s="181" t="s">
        <v>190</v>
      </c>
      <c r="E100" s="182" t="s">
        <v>1624</v>
      </c>
      <c r="F100" s="183" t="s">
        <v>1625</v>
      </c>
      <c r="G100" s="184" t="s">
        <v>283</v>
      </c>
      <c r="H100" s="185">
        <v>73.899000000000001</v>
      </c>
      <c r="I100" s="186"/>
      <c r="J100" s="187">
        <f>ROUND(I100*H100,2)</f>
        <v>0</v>
      </c>
      <c r="K100" s="183"/>
      <c r="L100" s="41"/>
      <c r="M100" s="188" t="s">
        <v>5</v>
      </c>
      <c r="N100" s="189" t="s">
        <v>51</v>
      </c>
      <c r="O100" s="42"/>
      <c r="P100" s="190">
        <f>O100*H100</f>
        <v>0</v>
      </c>
      <c r="Q100" s="190">
        <v>0</v>
      </c>
      <c r="R100" s="190">
        <f>Q100*H100</f>
        <v>0</v>
      </c>
      <c r="S100" s="190">
        <v>0</v>
      </c>
      <c r="T100" s="191">
        <f>S100*H100</f>
        <v>0</v>
      </c>
      <c r="AR100" s="24" t="s">
        <v>194</v>
      </c>
      <c r="AT100" s="24" t="s">
        <v>190</v>
      </c>
      <c r="AU100" s="24" t="s">
        <v>204</v>
      </c>
      <c r="AY100" s="24" t="s">
        <v>188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24" t="s">
        <v>25</v>
      </c>
      <c r="BK100" s="192">
        <f>ROUND(I100*H100,2)</f>
        <v>0</v>
      </c>
      <c r="BL100" s="24" t="s">
        <v>194</v>
      </c>
      <c r="BM100" s="24" t="s">
        <v>1626</v>
      </c>
    </row>
    <row r="101" spans="2:65" s="1" customFormat="1" ht="27" x14ac:dyDescent="0.3">
      <c r="B101" s="41"/>
      <c r="D101" s="193" t="s">
        <v>196</v>
      </c>
      <c r="F101" s="194" t="s">
        <v>1603</v>
      </c>
      <c r="I101" s="195"/>
      <c r="L101" s="41"/>
      <c r="M101" s="196"/>
      <c r="N101" s="42"/>
      <c r="O101" s="42"/>
      <c r="P101" s="42"/>
      <c r="Q101" s="42"/>
      <c r="R101" s="42"/>
      <c r="S101" s="42"/>
      <c r="T101" s="70"/>
      <c r="AT101" s="24" t="s">
        <v>196</v>
      </c>
      <c r="AU101" s="24" t="s">
        <v>204</v>
      </c>
    </row>
    <row r="102" spans="2:65" s="12" customFormat="1" x14ac:dyDescent="0.3">
      <c r="B102" s="197"/>
      <c r="D102" s="193" t="s">
        <v>198</v>
      </c>
      <c r="E102" s="198" t="s">
        <v>5</v>
      </c>
      <c r="F102" s="199" t="s">
        <v>1627</v>
      </c>
      <c r="H102" s="200">
        <v>38.594000000000001</v>
      </c>
      <c r="I102" s="201"/>
      <c r="L102" s="197"/>
      <c r="M102" s="202"/>
      <c r="N102" s="203"/>
      <c r="O102" s="203"/>
      <c r="P102" s="203"/>
      <c r="Q102" s="203"/>
      <c r="R102" s="203"/>
      <c r="S102" s="203"/>
      <c r="T102" s="204"/>
      <c r="AT102" s="198" t="s">
        <v>198</v>
      </c>
      <c r="AU102" s="198" t="s">
        <v>204</v>
      </c>
      <c r="AV102" s="12" t="s">
        <v>24</v>
      </c>
      <c r="AW102" s="12" t="s">
        <v>44</v>
      </c>
      <c r="AX102" s="12" t="s">
        <v>25</v>
      </c>
      <c r="AY102" s="198" t="s">
        <v>188</v>
      </c>
    </row>
    <row r="103" spans="2:65" s="13" customFormat="1" x14ac:dyDescent="0.3">
      <c r="B103" s="205"/>
      <c r="D103" s="193" t="s">
        <v>198</v>
      </c>
      <c r="E103" s="206" t="s">
        <v>5</v>
      </c>
      <c r="F103" s="207" t="s">
        <v>200</v>
      </c>
      <c r="H103" s="208">
        <v>38.594000000000001</v>
      </c>
      <c r="I103" s="209"/>
      <c r="L103" s="205"/>
      <c r="M103" s="210"/>
      <c r="N103" s="211"/>
      <c r="O103" s="211"/>
      <c r="P103" s="211"/>
      <c r="Q103" s="211"/>
      <c r="R103" s="211"/>
      <c r="S103" s="211"/>
      <c r="T103" s="212"/>
      <c r="AT103" s="206" t="s">
        <v>198</v>
      </c>
      <c r="AU103" s="206" t="s">
        <v>204</v>
      </c>
      <c r="AV103" s="13" t="s">
        <v>194</v>
      </c>
      <c r="AW103" s="13" t="s">
        <v>44</v>
      </c>
      <c r="AX103" s="13" t="s">
        <v>80</v>
      </c>
      <c r="AY103" s="206" t="s">
        <v>188</v>
      </c>
    </row>
    <row r="104" spans="2:65" s="13" customFormat="1" x14ac:dyDescent="0.3">
      <c r="B104" s="205"/>
      <c r="D104" s="193" t="s">
        <v>198</v>
      </c>
      <c r="E104" s="206" t="s">
        <v>5</v>
      </c>
      <c r="F104" s="207" t="s">
        <v>200</v>
      </c>
      <c r="H104" s="208">
        <v>0</v>
      </c>
      <c r="I104" s="209"/>
      <c r="L104" s="205"/>
      <c r="M104" s="210"/>
      <c r="N104" s="211"/>
      <c r="O104" s="211"/>
      <c r="P104" s="211"/>
      <c r="Q104" s="211"/>
      <c r="R104" s="211"/>
      <c r="S104" s="211"/>
      <c r="T104" s="212"/>
      <c r="AT104" s="206" t="s">
        <v>198</v>
      </c>
      <c r="AU104" s="206" t="s">
        <v>204</v>
      </c>
      <c r="AV104" s="13" t="s">
        <v>194</v>
      </c>
      <c r="AW104" s="13" t="s">
        <v>44</v>
      </c>
      <c r="AX104" s="13" t="s">
        <v>80</v>
      </c>
      <c r="AY104" s="206" t="s">
        <v>188</v>
      </c>
    </row>
    <row r="105" spans="2:65" s="12" customFormat="1" x14ac:dyDescent="0.3">
      <c r="B105" s="197"/>
      <c r="D105" s="193" t="s">
        <v>198</v>
      </c>
      <c r="F105" s="199" t="s">
        <v>1628</v>
      </c>
      <c r="H105" s="200">
        <v>73.899000000000001</v>
      </c>
      <c r="I105" s="201"/>
      <c r="L105" s="197"/>
      <c r="M105" s="202"/>
      <c r="N105" s="203"/>
      <c r="O105" s="203"/>
      <c r="P105" s="203"/>
      <c r="Q105" s="203"/>
      <c r="R105" s="203"/>
      <c r="S105" s="203"/>
      <c r="T105" s="204"/>
      <c r="AT105" s="198" t="s">
        <v>198</v>
      </c>
      <c r="AU105" s="198" t="s">
        <v>204</v>
      </c>
      <c r="AV105" s="12" t="s">
        <v>24</v>
      </c>
      <c r="AW105" s="12" t="s">
        <v>6</v>
      </c>
      <c r="AX105" s="12" t="s">
        <v>25</v>
      </c>
      <c r="AY105" s="198" t="s">
        <v>188</v>
      </c>
    </row>
    <row r="106" spans="2:65" s="1" customFormat="1" ht="16.5" customHeight="1" x14ac:dyDescent="0.3">
      <c r="B106" s="180"/>
      <c r="C106" s="181" t="s">
        <v>241</v>
      </c>
      <c r="D106" s="181" t="s">
        <v>190</v>
      </c>
      <c r="E106" s="182" t="s">
        <v>1629</v>
      </c>
      <c r="F106" s="183" t="s">
        <v>1630</v>
      </c>
      <c r="G106" s="184" t="s">
        <v>283</v>
      </c>
      <c r="H106" s="185">
        <v>665.09100000000001</v>
      </c>
      <c r="I106" s="186"/>
      <c r="J106" s="187">
        <f>ROUND(I106*H106,2)</f>
        <v>0</v>
      </c>
      <c r="K106" s="183"/>
      <c r="L106" s="41"/>
      <c r="M106" s="188" t="s">
        <v>5</v>
      </c>
      <c r="N106" s="189" t="s">
        <v>51</v>
      </c>
      <c r="O106" s="42"/>
      <c r="P106" s="190">
        <f>O106*H106</f>
        <v>0</v>
      </c>
      <c r="Q106" s="190">
        <v>0</v>
      </c>
      <c r="R106" s="190">
        <f>Q106*H106</f>
        <v>0</v>
      </c>
      <c r="S106" s="190">
        <v>0</v>
      </c>
      <c r="T106" s="191">
        <f>S106*H106</f>
        <v>0</v>
      </c>
      <c r="AR106" s="24" t="s">
        <v>194</v>
      </c>
      <c r="AT106" s="24" t="s">
        <v>190</v>
      </c>
      <c r="AU106" s="24" t="s">
        <v>204</v>
      </c>
      <c r="AY106" s="24" t="s">
        <v>188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24" t="s">
        <v>25</v>
      </c>
      <c r="BK106" s="192">
        <f>ROUND(I106*H106,2)</f>
        <v>0</v>
      </c>
      <c r="BL106" s="24" t="s">
        <v>194</v>
      </c>
      <c r="BM106" s="24" t="s">
        <v>1631</v>
      </c>
    </row>
    <row r="107" spans="2:65" s="1" customFormat="1" ht="27" x14ac:dyDescent="0.3">
      <c r="B107" s="41"/>
      <c r="D107" s="193" t="s">
        <v>196</v>
      </c>
      <c r="F107" s="194" t="s">
        <v>1603</v>
      </c>
      <c r="I107" s="195"/>
      <c r="L107" s="41"/>
      <c r="M107" s="196"/>
      <c r="N107" s="42"/>
      <c r="O107" s="42"/>
      <c r="P107" s="42"/>
      <c r="Q107" s="42"/>
      <c r="R107" s="42"/>
      <c r="S107" s="42"/>
      <c r="T107" s="70"/>
      <c r="AT107" s="24" t="s">
        <v>196</v>
      </c>
      <c r="AU107" s="24" t="s">
        <v>204</v>
      </c>
    </row>
    <row r="108" spans="2:65" s="12" customFormat="1" x14ac:dyDescent="0.3">
      <c r="B108" s="197"/>
      <c r="D108" s="193" t="s">
        <v>198</v>
      </c>
      <c r="F108" s="199" t="s">
        <v>1632</v>
      </c>
      <c r="H108" s="200">
        <v>665.09100000000001</v>
      </c>
      <c r="I108" s="201"/>
      <c r="L108" s="197"/>
      <c r="M108" s="202"/>
      <c r="N108" s="203"/>
      <c r="O108" s="203"/>
      <c r="P108" s="203"/>
      <c r="Q108" s="203"/>
      <c r="R108" s="203"/>
      <c r="S108" s="203"/>
      <c r="T108" s="204"/>
      <c r="AT108" s="198" t="s">
        <v>198</v>
      </c>
      <c r="AU108" s="198" t="s">
        <v>204</v>
      </c>
      <c r="AV108" s="12" t="s">
        <v>24</v>
      </c>
      <c r="AW108" s="12" t="s">
        <v>6</v>
      </c>
      <c r="AX108" s="12" t="s">
        <v>25</v>
      </c>
      <c r="AY108" s="198" t="s">
        <v>188</v>
      </c>
    </row>
    <row r="109" spans="2:65" s="1" customFormat="1" ht="16.5" customHeight="1" x14ac:dyDescent="0.3">
      <c r="B109" s="180"/>
      <c r="C109" s="181" t="s">
        <v>30</v>
      </c>
      <c r="D109" s="181" t="s">
        <v>190</v>
      </c>
      <c r="E109" s="182" t="s">
        <v>1633</v>
      </c>
      <c r="F109" s="183" t="s">
        <v>1634</v>
      </c>
      <c r="G109" s="184" t="s">
        <v>283</v>
      </c>
      <c r="H109" s="185">
        <v>73.899000000000001</v>
      </c>
      <c r="I109" s="186"/>
      <c r="J109" s="187">
        <f>ROUND(I109*H109,2)</f>
        <v>0</v>
      </c>
      <c r="K109" s="183"/>
      <c r="L109" s="41"/>
      <c r="M109" s="188" t="s">
        <v>5</v>
      </c>
      <c r="N109" s="189" t="s">
        <v>51</v>
      </c>
      <c r="O109" s="42"/>
      <c r="P109" s="190">
        <f>O109*H109</f>
        <v>0</v>
      </c>
      <c r="Q109" s="190">
        <v>0</v>
      </c>
      <c r="R109" s="190">
        <f>Q109*H109</f>
        <v>0</v>
      </c>
      <c r="S109" s="190">
        <v>0</v>
      </c>
      <c r="T109" s="191">
        <f>S109*H109</f>
        <v>0</v>
      </c>
      <c r="AR109" s="24" t="s">
        <v>194</v>
      </c>
      <c r="AT109" s="24" t="s">
        <v>190</v>
      </c>
      <c r="AU109" s="24" t="s">
        <v>204</v>
      </c>
      <c r="AY109" s="24" t="s">
        <v>188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24" t="s">
        <v>25</v>
      </c>
      <c r="BK109" s="192">
        <f>ROUND(I109*H109,2)</f>
        <v>0</v>
      </c>
      <c r="BL109" s="24" t="s">
        <v>194</v>
      </c>
      <c r="BM109" s="24" t="s">
        <v>1635</v>
      </c>
    </row>
    <row r="110" spans="2:65" s="1" customFormat="1" ht="27" x14ac:dyDescent="0.3">
      <c r="B110" s="41"/>
      <c r="D110" s="193" t="s">
        <v>196</v>
      </c>
      <c r="F110" s="194" t="s">
        <v>1603</v>
      </c>
      <c r="I110" s="195"/>
      <c r="L110" s="41"/>
      <c r="M110" s="196"/>
      <c r="N110" s="42"/>
      <c r="O110" s="42"/>
      <c r="P110" s="42"/>
      <c r="Q110" s="42"/>
      <c r="R110" s="42"/>
      <c r="S110" s="42"/>
      <c r="T110" s="70"/>
      <c r="AT110" s="24" t="s">
        <v>196</v>
      </c>
      <c r="AU110" s="24" t="s">
        <v>204</v>
      </c>
    </row>
    <row r="111" spans="2:65" s="1" customFormat="1" ht="16.5" customHeight="1" x14ac:dyDescent="0.3">
      <c r="B111" s="180"/>
      <c r="C111" s="181" t="s">
        <v>251</v>
      </c>
      <c r="D111" s="181" t="s">
        <v>190</v>
      </c>
      <c r="E111" s="182" t="s">
        <v>1636</v>
      </c>
      <c r="F111" s="183" t="s">
        <v>1637</v>
      </c>
      <c r="G111" s="184" t="s">
        <v>283</v>
      </c>
      <c r="H111" s="185">
        <v>73.899000000000001</v>
      </c>
      <c r="I111" s="186"/>
      <c r="J111" s="187">
        <f>ROUND(I111*H111,2)</f>
        <v>0</v>
      </c>
      <c r="K111" s="183"/>
      <c r="L111" s="41"/>
      <c r="M111" s="188" t="s">
        <v>5</v>
      </c>
      <c r="N111" s="189" t="s">
        <v>51</v>
      </c>
      <c r="O111" s="42"/>
      <c r="P111" s="190">
        <f>O111*H111</f>
        <v>0</v>
      </c>
      <c r="Q111" s="190">
        <v>0</v>
      </c>
      <c r="R111" s="190">
        <f>Q111*H111</f>
        <v>0</v>
      </c>
      <c r="S111" s="190">
        <v>0</v>
      </c>
      <c r="T111" s="191">
        <f>S111*H111</f>
        <v>0</v>
      </c>
      <c r="AR111" s="24" t="s">
        <v>194</v>
      </c>
      <c r="AT111" s="24" t="s">
        <v>190</v>
      </c>
      <c r="AU111" s="24" t="s">
        <v>204</v>
      </c>
      <c r="AY111" s="24" t="s">
        <v>188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24" t="s">
        <v>25</v>
      </c>
      <c r="BK111" s="192">
        <f>ROUND(I111*H111,2)</f>
        <v>0</v>
      </c>
      <c r="BL111" s="24" t="s">
        <v>194</v>
      </c>
      <c r="BM111" s="24" t="s">
        <v>1638</v>
      </c>
    </row>
    <row r="112" spans="2:65" s="1" customFormat="1" ht="27" x14ac:dyDescent="0.3">
      <c r="B112" s="41"/>
      <c r="D112" s="193" t="s">
        <v>196</v>
      </c>
      <c r="F112" s="194" t="s">
        <v>1603</v>
      </c>
      <c r="I112" s="195"/>
      <c r="L112" s="41"/>
      <c r="M112" s="196"/>
      <c r="N112" s="42"/>
      <c r="O112" s="42"/>
      <c r="P112" s="42"/>
      <c r="Q112" s="42"/>
      <c r="R112" s="42"/>
      <c r="S112" s="42"/>
      <c r="T112" s="70"/>
      <c r="AT112" s="24" t="s">
        <v>196</v>
      </c>
      <c r="AU112" s="24" t="s">
        <v>204</v>
      </c>
    </row>
    <row r="113" spans="2:65" s="1" customFormat="1" ht="16.5" customHeight="1" x14ac:dyDescent="0.3">
      <c r="B113" s="180"/>
      <c r="C113" s="181" t="s">
        <v>256</v>
      </c>
      <c r="D113" s="181" t="s">
        <v>190</v>
      </c>
      <c r="E113" s="182" t="s">
        <v>1639</v>
      </c>
      <c r="F113" s="183" t="s">
        <v>514</v>
      </c>
      <c r="G113" s="184" t="s">
        <v>283</v>
      </c>
      <c r="H113" s="185">
        <v>4.4370000000000003</v>
      </c>
      <c r="I113" s="186"/>
      <c r="J113" s="187">
        <f>ROUND(I113*H113,2)</f>
        <v>0</v>
      </c>
      <c r="K113" s="183"/>
      <c r="L113" s="41"/>
      <c r="M113" s="188" t="s">
        <v>5</v>
      </c>
      <c r="N113" s="189" t="s">
        <v>51</v>
      </c>
      <c r="O113" s="42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AR113" s="24" t="s">
        <v>194</v>
      </c>
      <c r="AT113" s="24" t="s">
        <v>190</v>
      </c>
      <c r="AU113" s="24" t="s">
        <v>204</v>
      </c>
      <c r="AY113" s="24" t="s">
        <v>188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24" t="s">
        <v>25</v>
      </c>
      <c r="BK113" s="192">
        <f>ROUND(I113*H113,2)</f>
        <v>0</v>
      </c>
      <c r="BL113" s="24" t="s">
        <v>194</v>
      </c>
      <c r="BM113" s="24" t="s">
        <v>1640</v>
      </c>
    </row>
    <row r="114" spans="2:65" s="1" customFormat="1" ht="27" x14ac:dyDescent="0.3">
      <c r="B114" s="41"/>
      <c r="D114" s="193" t="s">
        <v>196</v>
      </c>
      <c r="F114" s="194" t="s">
        <v>1603</v>
      </c>
      <c r="I114" s="195"/>
      <c r="L114" s="41"/>
      <c r="M114" s="226"/>
      <c r="N114" s="227"/>
      <c r="O114" s="227"/>
      <c r="P114" s="227"/>
      <c r="Q114" s="227"/>
      <c r="R114" s="227"/>
      <c r="S114" s="227"/>
      <c r="T114" s="228"/>
      <c r="AT114" s="24" t="s">
        <v>196</v>
      </c>
      <c r="AU114" s="24" t="s">
        <v>204</v>
      </c>
    </row>
    <row r="115" spans="2:65" s="1" customFormat="1" ht="6.95" customHeight="1" x14ac:dyDescent="0.3">
      <c r="B115" s="56"/>
      <c r="C115" s="57"/>
      <c r="D115" s="57"/>
      <c r="E115" s="57"/>
      <c r="F115" s="57"/>
      <c r="G115" s="57"/>
      <c r="H115" s="57"/>
      <c r="I115" s="134"/>
      <c r="J115" s="57"/>
      <c r="K115" s="57"/>
      <c r="L115" s="41"/>
    </row>
  </sheetData>
  <autoFilter ref="C79:K114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3"/>
  <sheetViews>
    <sheetView showGridLines="0" workbookViewId="0">
      <pane ySplit="1" topLeftCell="A2" activePane="bottomLeft" state="frozen"/>
      <selection pane="bottomLeft" activeCell="AD149" sqref="AD149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6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21"/>
      <c r="B1" s="107"/>
      <c r="C1" s="107"/>
      <c r="D1" s="108" t="s">
        <v>1</v>
      </c>
      <c r="E1" s="107"/>
      <c r="F1" s="109" t="s">
        <v>147</v>
      </c>
      <c r="G1" s="362" t="s">
        <v>148</v>
      </c>
      <c r="H1" s="362"/>
      <c r="I1" s="110"/>
      <c r="J1" s="109" t="s">
        <v>149</v>
      </c>
      <c r="K1" s="108" t="s">
        <v>150</v>
      </c>
      <c r="L1" s="109" t="s">
        <v>151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 x14ac:dyDescent="0.3">
      <c r="L2" s="357" t="s">
        <v>8</v>
      </c>
      <c r="M2" s="358"/>
      <c r="N2" s="358"/>
      <c r="O2" s="358"/>
      <c r="P2" s="358"/>
      <c r="Q2" s="358"/>
      <c r="R2" s="358"/>
      <c r="S2" s="358"/>
      <c r="T2" s="358"/>
      <c r="U2" s="358"/>
      <c r="V2" s="358"/>
      <c r="AT2" s="24" t="s">
        <v>134</v>
      </c>
    </row>
    <row r="3" spans="1:70" ht="6.95" customHeight="1" x14ac:dyDescent="0.3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24</v>
      </c>
    </row>
    <row r="4" spans="1:70" ht="36.950000000000003" customHeight="1" x14ac:dyDescent="0.3">
      <c r="B4" s="28"/>
      <c r="C4" s="29"/>
      <c r="D4" s="30" t="s">
        <v>152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1:70" ht="6.95" customHeight="1" x14ac:dyDescent="0.3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1:70" ht="15" x14ac:dyDescent="0.3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1:70" ht="16.5" customHeight="1" x14ac:dyDescent="0.3">
      <c r="B7" s="28"/>
      <c r="C7" s="29"/>
      <c r="D7" s="29"/>
      <c r="E7" s="363" t="str">
        <f>'Rekapitulace stavby'!K6</f>
        <v>Rekonstrukce kanalizace ul. Matušinského, Tomicova, Třanovského</v>
      </c>
      <c r="F7" s="369"/>
      <c r="G7" s="369"/>
      <c r="H7" s="369"/>
      <c r="I7" s="112"/>
      <c r="J7" s="29"/>
      <c r="K7" s="31"/>
    </row>
    <row r="8" spans="1:70" s="1" customFormat="1" ht="15" x14ac:dyDescent="0.3">
      <c r="B8" s="41"/>
      <c r="C8" s="42"/>
      <c r="D8" s="37" t="s">
        <v>153</v>
      </c>
      <c r="E8" s="42"/>
      <c r="F8" s="42"/>
      <c r="G8" s="42"/>
      <c r="H8" s="42"/>
      <c r="I8" s="113"/>
      <c r="J8" s="42"/>
      <c r="K8" s="45"/>
    </row>
    <row r="9" spans="1:70" s="1" customFormat="1" ht="36.950000000000003" customHeight="1" x14ac:dyDescent="0.3">
      <c r="B9" s="41"/>
      <c r="C9" s="42"/>
      <c r="D9" s="42"/>
      <c r="E9" s="365" t="s">
        <v>1641</v>
      </c>
      <c r="F9" s="364"/>
      <c r="G9" s="364"/>
      <c r="H9" s="364"/>
      <c r="I9" s="113"/>
      <c r="J9" s="42"/>
      <c r="K9" s="45"/>
    </row>
    <row r="10" spans="1:70" s="1" customFormat="1" x14ac:dyDescent="0.3">
      <c r="B10" s="41"/>
      <c r="C10" s="42"/>
      <c r="D10" s="42"/>
      <c r="E10" s="42"/>
      <c r="F10" s="42"/>
      <c r="G10" s="42"/>
      <c r="H10" s="42"/>
      <c r="I10" s="113"/>
      <c r="J10" s="42"/>
      <c r="K10" s="45"/>
    </row>
    <row r="11" spans="1:70" s="1" customFormat="1" ht="14.45" customHeight="1" x14ac:dyDescent="0.3">
      <c r="B11" s="41"/>
      <c r="C11" s="42"/>
      <c r="D11" s="37" t="s">
        <v>22</v>
      </c>
      <c r="E11" s="42"/>
      <c r="F11" s="35" t="s">
        <v>5</v>
      </c>
      <c r="G11" s="42"/>
      <c r="H11" s="42"/>
      <c r="I11" s="114" t="s">
        <v>23</v>
      </c>
      <c r="J11" s="35" t="s">
        <v>5</v>
      </c>
      <c r="K11" s="45"/>
    </row>
    <row r="12" spans="1:70" s="1" customFormat="1" ht="14.45" customHeight="1" x14ac:dyDescent="0.3">
      <c r="B12" s="41"/>
      <c r="C12" s="42"/>
      <c r="D12" s="37" t="s">
        <v>26</v>
      </c>
      <c r="E12" s="42"/>
      <c r="F12" s="35" t="s">
        <v>27</v>
      </c>
      <c r="G12" s="42"/>
      <c r="H12" s="42"/>
      <c r="I12" s="114" t="s">
        <v>28</v>
      </c>
      <c r="J12" s="115" t="str">
        <f>'Rekapitulace stavby'!AN8</f>
        <v>23.11.2012</v>
      </c>
      <c r="K12" s="45"/>
    </row>
    <row r="13" spans="1:70" s="1" customFormat="1" ht="10.9" customHeight="1" x14ac:dyDescent="0.3">
      <c r="B13" s="41"/>
      <c r="C13" s="42"/>
      <c r="D13" s="42"/>
      <c r="E13" s="42"/>
      <c r="F13" s="42"/>
      <c r="G13" s="42"/>
      <c r="H13" s="42"/>
      <c r="I13" s="113"/>
      <c r="J13" s="42"/>
      <c r="K13" s="45"/>
    </row>
    <row r="14" spans="1:70" s="1" customFormat="1" ht="14.45" customHeight="1" x14ac:dyDescent="0.3">
      <c r="B14" s="41"/>
      <c r="C14" s="42"/>
      <c r="D14" s="37" t="s">
        <v>32</v>
      </c>
      <c r="E14" s="42"/>
      <c r="F14" s="42"/>
      <c r="G14" s="42"/>
      <c r="H14" s="42"/>
      <c r="I14" s="114" t="s">
        <v>33</v>
      </c>
      <c r="J14" s="35" t="s">
        <v>34</v>
      </c>
      <c r="K14" s="45"/>
    </row>
    <row r="15" spans="1:70" s="1" customFormat="1" ht="18" customHeight="1" x14ac:dyDescent="0.3">
      <c r="B15" s="41"/>
      <c r="C15" s="42"/>
      <c r="D15" s="42"/>
      <c r="E15" s="35" t="s">
        <v>35</v>
      </c>
      <c r="F15" s="42"/>
      <c r="G15" s="42"/>
      <c r="H15" s="42"/>
      <c r="I15" s="114" t="s">
        <v>36</v>
      </c>
      <c r="J15" s="35" t="s">
        <v>37</v>
      </c>
      <c r="K15" s="45"/>
    </row>
    <row r="16" spans="1:70" s="1" customFormat="1" ht="6.95" customHeight="1" x14ac:dyDescent="0.3">
      <c r="B16" s="41"/>
      <c r="C16" s="42"/>
      <c r="D16" s="42"/>
      <c r="E16" s="42"/>
      <c r="F16" s="42"/>
      <c r="G16" s="42"/>
      <c r="H16" s="42"/>
      <c r="I16" s="113"/>
      <c r="J16" s="42"/>
      <c r="K16" s="45"/>
    </row>
    <row r="17" spans="2:11" s="1" customFormat="1" ht="14.45" customHeight="1" x14ac:dyDescent="0.3">
      <c r="B17" s="41"/>
      <c r="C17" s="42"/>
      <c r="D17" s="37" t="s">
        <v>38</v>
      </c>
      <c r="E17" s="42"/>
      <c r="F17" s="42"/>
      <c r="G17" s="42"/>
      <c r="H17" s="42"/>
      <c r="I17" s="114" t="s">
        <v>33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 x14ac:dyDescent="0.3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4" t="s">
        <v>36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 x14ac:dyDescent="0.3">
      <c r="B19" s="41"/>
      <c r="C19" s="42"/>
      <c r="D19" s="42"/>
      <c r="E19" s="42"/>
      <c r="F19" s="42"/>
      <c r="G19" s="42"/>
      <c r="H19" s="42"/>
      <c r="I19" s="113"/>
      <c r="J19" s="42"/>
      <c r="K19" s="45"/>
    </row>
    <row r="20" spans="2:11" s="1" customFormat="1" ht="14.45" customHeight="1" x14ac:dyDescent="0.3">
      <c r="B20" s="41"/>
      <c r="C20" s="42"/>
      <c r="D20" s="37" t="s">
        <v>40</v>
      </c>
      <c r="E20" s="42"/>
      <c r="F20" s="42"/>
      <c r="G20" s="42"/>
      <c r="H20" s="42"/>
      <c r="I20" s="114" t="s">
        <v>33</v>
      </c>
      <c r="J20" s="35" t="s">
        <v>41</v>
      </c>
      <c r="K20" s="45"/>
    </row>
    <row r="21" spans="2:11" s="1" customFormat="1" ht="18" customHeight="1" x14ac:dyDescent="0.3">
      <c r="B21" s="41"/>
      <c r="C21" s="42"/>
      <c r="D21" s="42"/>
      <c r="E21" s="35" t="s">
        <v>42</v>
      </c>
      <c r="F21" s="42"/>
      <c r="G21" s="42"/>
      <c r="H21" s="42"/>
      <c r="I21" s="114" t="s">
        <v>36</v>
      </c>
      <c r="J21" s="35" t="s">
        <v>43</v>
      </c>
      <c r="K21" s="45"/>
    </row>
    <row r="22" spans="2:11" s="1" customFormat="1" ht="6.95" customHeight="1" x14ac:dyDescent="0.3">
      <c r="B22" s="41"/>
      <c r="C22" s="42"/>
      <c r="D22" s="42"/>
      <c r="E22" s="42"/>
      <c r="F22" s="42"/>
      <c r="G22" s="42"/>
      <c r="H22" s="42"/>
      <c r="I22" s="113"/>
      <c r="J22" s="42"/>
      <c r="K22" s="45"/>
    </row>
    <row r="23" spans="2:11" s="1" customFormat="1" ht="14.45" customHeight="1" x14ac:dyDescent="0.3">
      <c r="B23" s="41"/>
      <c r="C23" s="42"/>
      <c r="D23" s="37" t="s">
        <v>45</v>
      </c>
      <c r="E23" s="42"/>
      <c r="F23" s="42"/>
      <c r="G23" s="42"/>
      <c r="H23" s="42"/>
      <c r="I23" s="113"/>
      <c r="J23" s="42"/>
      <c r="K23" s="45"/>
    </row>
    <row r="24" spans="2:11" s="7" customFormat="1" ht="16.5" customHeight="1" x14ac:dyDescent="0.3">
      <c r="B24" s="116"/>
      <c r="C24" s="117"/>
      <c r="D24" s="117"/>
      <c r="E24" s="327" t="s">
        <v>5</v>
      </c>
      <c r="F24" s="327"/>
      <c r="G24" s="327"/>
      <c r="H24" s="327"/>
      <c r="I24" s="118"/>
      <c r="J24" s="117"/>
      <c r="K24" s="119"/>
    </row>
    <row r="25" spans="2:11" s="1" customFormat="1" ht="6.95" customHeight="1" x14ac:dyDescent="0.3">
      <c r="B25" s="41"/>
      <c r="C25" s="42"/>
      <c r="D25" s="42"/>
      <c r="E25" s="42"/>
      <c r="F25" s="42"/>
      <c r="G25" s="42"/>
      <c r="H25" s="42"/>
      <c r="I25" s="113"/>
      <c r="J25" s="42"/>
      <c r="K25" s="45"/>
    </row>
    <row r="26" spans="2:11" s="1" customFormat="1" ht="6.95" customHeight="1" x14ac:dyDescent="0.3">
      <c r="B26" s="41"/>
      <c r="C26" s="42"/>
      <c r="D26" s="68"/>
      <c r="E26" s="68"/>
      <c r="F26" s="68"/>
      <c r="G26" s="68"/>
      <c r="H26" s="68"/>
      <c r="I26" s="120"/>
      <c r="J26" s="68"/>
      <c r="K26" s="121"/>
    </row>
    <row r="27" spans="2:11" s="1" customFormat="1" ht="25.35" customHeight="1" x14ac:dyDescent="0.3">
      <c r="B27" s="41"/>
      <c r="C27" s="42"/>
      <c r="D27" s="122" t="s">
        <v>46</v>
      </c>
      <c r="E27" s="42"/>
      <c r="F27" s="42"/>
      <c r="G27" s="42"/>
      <c r="H27" s="42"/>
      <c r="I27" s="113"/>
      <c r="J27" s="123">
        <f>ROUNDUP(J78,2)</f>
        <v>0</v>
      </c>
      <c r="K27" s="45"/>
    </row>
    <row r="28" spans="2:11" s="1" customFormat="1" ht="6.95" customHeight="1" x14ac:dyDescent="0.3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14.45" customHeight="1" x14ac:dyDescent="0.3">
      <c r="B29" s="41"/>
      <c r="C29" s="42"/>
      <c r="D29" s="42"/>
      <c r="E29" s="42"/>
      <c r="F29" s="46" t="s">
        <v>48</v>
      </c>
      <c r="G29" s="42"/>
      <c r="H29" s="42"/>
      <c r="I29" s="124" t="s">
        <v>47</v>
      </c>
      <c r="J29" s="46" t="s">
        <v>49</v>
      </c>
      <c r="K29" s="45"/>
    </row>
    <row r="30" spans="2:11" s="1" customFormat="1" ht="14.45" customHeight="1" x14ac:dyDescent="0.3">
      <c r="B30" s="41"/>
      <c r="C30" s="42"/>
      <c r="D30" s="49" t="s">
        <v>50</v>
      </c>
      <c r="E30" s="49" t="s">
        <v>51</v>
      </c>
      <c r="F30" s="125">
        <f>ROUNDUP(SUM(BE78:BE112), 2)</f>
        <v>0</v>
      </c>
      <c r="G30" s="42"/>
      <c r="H30" s="42"/>
      <c r="I30" s="126">
        <v>0.21</v>
      </c>
      <c r="J30" s="125">
        <f>ROUNDUP(ROUNDUP((SUM(BE78:BE112)), 2)*I30, 1)</f>
        <v>0</v>
      </c>
      <c r="K30" s="45"/>
    </row>
    <row r="31" spans="2:11" s="1" customFormat="1" ht="14.45" customHeight="1" x14ac:dyDescent="0.3">
      <c r="B31" s="41"/>
      <c r="C31" s="42"/>
      <c r="D31" s="42"/>
      <c r="E31" s="49" t="s">
        <v>52</v>
      </c>
      <c r="F31" s="125">
        <f>ROUNDUP(SUM(BF78:BF112), 2)</f>
        <v>0</v>
      </c>
      <c r="G31" s="42"/>
      <c r="H31" s="42"/>
      <c r="I31" s="126">
        <v>0.15</v>
      </c>
      <c r="J31" s="125">
        <f>ROUNDUP(ROUNDUP((SUM(BF78:BF112)), 2)*I31, 1)</f>
        <v>0</v>
      </c>
      <c r="K31" s="45"/>
    </row>
    <row r="32" spans="2:11" s="1" customFormat="1" ht="14.45" hidden="1" customHeight="1" x14ac:dyDescent="0.3">
      <c r="B32" s="41"/>
      <c r="C32" s="42"/>
      <c r="D32" s="42"/>
      <c r="E32" s="49" t="s">
        <v>53</v>
      </c>
      <c r="F32" s="125">
        <f>ROUNDUP(SUM(BG78:BG112), 2)</f>
        <v>0</v>
      </c>
      <c r="G32" s="42"/>
      <c r="H32" s="42"/>
      <c r="I32" s="126">
        <v>0.21</v>
      </c>
      <c r="J32" s="125">
        <v>0</v>
      </c>
      <c r="K32" s="45"/>
    </row>
    <row r="33" spans="2:11" s="1" customFormat="1" ht="14.45" hidden="1" customHeight="1" x14ac:dyDescent="0.3">
      <c r="B33" s="41"/>
      <c r="C33" s="42"/>
      <c r="D33" s="42"/>
      <c r="E33" s="49" t="s">
        <v>54</v>
      </c>
      <c r="F33" s="125">
        <f>ROUNDUP(SUM(BH78:BH112), 2)</f>
        <v>0</v>
      </c>
      <c r="G33" s="42"/>
      <c r="H33" s="42"/>
      <c r="I33" s="126">
        <v>0.15</v>
      </c>
      <c r="J33" s="125">
        <v>0</v>
      </c>
      <c r="K33" s="45"/>
    </row>
    <row r="34" spans="2:11" s="1" customFormat="1" ht="14.45" hidden="1" customHeight="1" x14ac:dyDescent="0.3">
      <c r="B34" s="41"/>
      <c r="C34" s="42"/>
      <c r="D34" s="42"/>
      <c r="E34" s="49" t="s">
        <v>55</v>
      </c>
      <c r="F34" s="125">
        <f>ROUNDUP(SUM(BI78:BI112), 2)</f>
        <v>0</v>
      </c>
      <c r="G34" s="42"/>
      <c r="H34" s="42"/>
      <c r="I34" s="126">
        <v>0</v>
      </c>
      <c r="J34" s="125">
        <v>0</v>
      </c>
      <c r="K34" s="45"/>
    </row>
    <row r="35" spans="2:11" s="1" customFormat="1" ht="6.95" customHeight="1" x14ac:dyDescent="0.3">
      <c r="B35" s="41"/>
      <c r="C35" s="42"/>
      <c r="D35" s="42"/>
      <c r="E35" s="42"/>
      <c r="F35" s="42"/>
      <c r="G35" s="42"/>
      <c r="H35" s="42"/>
      <c r="I35" s="113"/>
      <c r="J35" s="42"/>
      <c r="K35" s="45"/>
    </row>
    <row r="36" spans="2:11" s="1" customFormat="1" ht="25.35" customHeight="1" x14ac:dyDescent="0.3">
      <c r="B36" s="41"/>
      <c r="C36" s="127"/>
      <c r="D36" s="128" t="s">
        <v>56</v>
      </c>
      <c r="E36" s="71"/>
      <c r="F36" s="71"/>
      <c r="G36" s="129" t="s">
        <v>57</v>
      </c>
      <c r="H36" s="130" t="s">
        <v>58</v>
      </c>
      <c r="I36" s="131"/>
      <c r="J36" s="132">
        <f>SUM(J27:J34)</f>
        <v>0</v>
      </c>
      <c r="K36" s="133"/>
    </row>
    <row r="37" spans="2:11" s="1" customFormat="1" ht="14.45" customHeight="1" x14ac:dyDescent="0.3">
      <c r="B37" s="56"/>
      <c r="C37" s="57"/>
      <c r="D37" s="57"/>
      <c r="E37" s="57"/>
      <c r="F37" s="57"/>
      <c r="G37" s="57"/>
      <c r="H37" s="57"/>
      <c r="I37" s="134"/>
      <c r="J37" s="57"/>
      <c r="K37" s="58"/>
    </row>
    <row r="41" spans="2:11" s="1" customFormat="1" ht="6.95" customHeight="1" x14ac:dyDescent="0.3">
      <c r="B41" s="59"/>
      <c r="C41" s="60"/>
      <c r="D41" s="60"/>
      <c r="E41" s="60"/>
      <c r="F41" s="60"/>
      <c r="G41" s="60"/>
      <c r="H41" s="60"/>
      <c r="I41" s="135"/>
      <c r="J41" s="60"/>
      <c r="K41" s="136"/>
    </row>
    <row r="42" spans="2:11" s="1" customFormat="1" ht="36.950000000000003" customHeight="1" x14ac:dyDescent="0.3">
      <c r="B42" s="41"/>
      <c r="C42" s="30" t="s">
        <v>157</v>
      </c>
      <c r="D42" s="42"/>
      <c r="E42" s="42"/>
      <c r="F42" s="42"/>
      <c r="G42" s="42"/>
      <c r="H42" s="42"/>
      <c r="I42" s="113"/>
      <c r="J42" s="42"/>
      <c r="K42" s="45"/>
    </row>
    <row r="43" spans="2:11" s="1" customFormat="1" ht="6.95" customHeight="1" x14ac:dyDescent="0.3">
      <c r="B43" s="41"/>
      <c r="C43" s="42"/>
      <c r="D43" s="42"/>
      <c r="E43" s="42"/>
      <c r="F43" s="42"/>
      <c r="G43" s="42"/>
      <c r="H43" s="42"/>
      <c r="I43" s="113"/>
      <c r="J43" s="42"/>
      <c r="K43" s="45"/>
    </row>
    <row r="44" spans="2:11" s="1" customFormat="1" ht="14.45" customHeight="1" x14ac:dyDescent="0.3">
      <c r="B44" s="41"/>
      <c r="C44" s="37" t="s">
        <v>19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16.5" customHeight="1" x14ac:dyDescent="0.3">
      <c r="B45" s="41"/>
      <c r="C45" s="42"/>
      <c r="D45" s="42"/>
      <c r="E45" s="363" t="str">
        <f>E7</f>
        <v>Rekonstrukce kanalizace ul. Matušinského, Tomicova, Třanovského</v>
      </c>
      <c r="F45" s="369"/>
      <c r="G45" s="369"/>
      <c r="H45" s="369"/>
      <c r="I45" s="113"/>
      <c r="J45" s="42"/>
      <c r="K45" s="45"/>
    </row>
    <row r="46" spans="2:11" s="1" customFormat="1" ht="14.45" customHeight="1" x14ac:dyDescent="0.3">
      <c r="B46" s="41"/>
      <c r="C46" s="37" t="s">
        <v>153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7.25" customHeight="1" x14ac:dyDescent="0.3">
      <c r="B47" s="41"/>
      <c r="C47" s="42"/>
      <c r="D47" s="42"/>
      <c r="E47" s="365" t="str">
        <f>E9</f>
        <v>04 - OSTATNÍ A VEDLEJŠÍ NÁKLADY</v>
      </c>
      <c r="F47" s="364"/>
      <c r="G47" s="364"/>
      <c r="H47" s="364"/>
      <c r="I47" s="113"/>
      <c r="J47" s="42"/>
      <c r="K47" s="45"/>
    </row>
    <row r="48" spans="2:11" s="1" customFormat="1" ht="6.95" customHeight="1" x14ac:dyDescent="0.3">
      <c r="B48" s="41"/>
      <c r="C48" s="42"/>
      <c r="D48" s="42"/>
      <c r="E48" s="42"/>
      <c r="F48" s="42"/>
      <c r="G48" s="42"/>
      <c r="H48" s="42"/>
      <c r="I48" s="113"/>
      <c r="J48" s="42"/>
      <c r="K48" s="45"/>
    </row>
    <row r="49" spans="2:47" s="1" customFormat="1" ht="18" customHeight="1" x14ac:dyDescent="0.3">
      <c r="B49" s="41"/>
      <c r="C49" s="37" t="s">
        <v>26</v>
      </c>
      <c r="D49" s="42"/>
      <c r="E49" s="42"/>
      <c r="F49" s="35" t="str">
        <f>F12</f>
        <v>Ostrava,k.ú.715018 Radvanice</v>
      </c>
      <c r="G49" s="42"/>
      <c r="H49" s="42"/>
      <c r="I49" s="114" t="s">
        <v>28</v>
      </c>
      <c r="J49" s="115" t="str">
        <f>IF(J12="","",J12)</f>
        <v>23.11.2012</v>
      </c>
      <c r="K49" s="45"/>
    </row>
    <row r="50" spans="2:47" s="1" customFormat="1" ht="6.95" customHeight="1" x14ac:dyDescent="0.3">
      <c r="B50" s="41"/>
      <c r="C50" s="42"/>
      <c r="D50" s="42"/>
      <c r="E50" s="42"/>
      <c r="F50" s="42"/>
      <c r="G50" s="42"/>
      <c r="H50" s="42"/>
      <c r="I50" s="113"/>
      <c r="J50" s="42"/>
      <c r="K50" s="45"/>
    </row>
    <row r="51" spans="2:47" s="1" customFormat="1" ht="15" x14ac:dyDescent="0.3">
      <c r="B51" s="41"/>
      <c r="C51" s="37" t="s">
        <v>32</v>
      </c>
      <c r="D51" s="42"/>
      <c r="E51" s="42"/>
      <c r="F51" s="35" t="str">
        <f>E15</f>
        <v>Statutární město Ostrava</v>
      </c>
      <c r="G51" s="42"/>
      <c r="H51" s="42"/>
      <c r="I51" s="114" t="s">
        <v>40</v>
      </c>
      <c r="J51" s="327" t="str">
        <f>E21</f>
        <v>Koneko spol. s r. o.</v>
      </c>
      <c r="K51" s="45"/>
    </row>
    <row r="52" spans="2:47" s="1" customFormat="1" ht="14.45" customHeight="1" x14ac:dyDescent="0.3">
      <c r="B52" s="41"/>
      <c r="C52" s="37" t="s">
        <v>38</v>
      </c>
      <c r="D52" s="42"/>
      <c r="E52" s="42"/>
      <c r="F52" s="35" t="str">
        <f>IF(E18="","",E18)</f>
        <v/>
      </c>
      <c r="G52" s="42"/>
      <c r="H52" s="42"/>
      <c r="I52" s="113"/>
      <c r="J52" s="366"/>
      <c r="K52" s="45"/>
    </row>
    <row r="53" spans="2:47" s="1" customFormat="1" ht="10.35" customHeight="1" x14ac:dyDescent="0.3">
      <c r="B53" s="41"/>
      <c r="C53" s="42"/>
      <c r="D53" s="42"/>
      <c r="E53" s="42"/>
      <c r="F53" s="42"/>
      <c r="G53" s="42"/>
      <c r="H53" s="42"/>
      <c r="I53" s="113"/>
      <c r="J53" s="42"/>
      <c r="K53" s="45"/>
    </row>
    <row r="54" spans="2:47" s="1" customFormat="1" ht="29.25" customHeight="1" x14ac:dyDescent="0.3">
      <c r="B54" s="41"/>
      <c r="C54" s="137" t="s">
        <v>158</v>
      </c>
      <c r="D54" s="127"/>
      <c r="E54" s="127"/>
      <c r="F54" s="127"/>
      <c r="G54" s="127"/>
      <c r="H54" s="127"/>
      <c r="I54" s="138"/>
      <c r="J54" s="139" t="s">
        <v>159</v>
      </c>
      <c r="K54" s="140"/>
    </row>
    <row r="55" spans="2:47" s="1" customFormat="1" ht="10.35" customHeight="1" x14ac:dyDescent="0.3">
      <c r="B55" s="41"/>
      <c r="C55" s="42"/>
      <c r="D55" s="42"/>
      <c r="E55" s="42"/>
      <c r="F55" s="42"/>
      <c r="G55" s="42"/>
      <c r="H55" s="42"/>
      <c r="I55" s="113"/>
      <c r="J55" s="42"/>
      <c r="K55" s="45"/>
    </row>
    <row r="56" spans="2:47" s="1" customFormat="1" ht="29.25" customHeight="1" x14ac:dyDescent="0.3">
      <c r="B56" s="41"/>
      <c r="C56" s="141" t="s">
        <v>160</v>
      </c>
      <c r="D56" s="42"/>
      <c r="E56" s="42"/>
      <c r="F56" s="42"/>
      <c r="G56" s="42"/>
      <c r="H56" s="42"/>
      <c r="I56" s="113"/>
      <c r="J56" s="123">
        <f>J78</f>
        <v>0</v>
      </c>
      <c r="K56" s="45"/>
      <c r="AU56" s="24" t="s">
        <v>161</v>
      </c>
    </row>
    <row r="57" spans="2:47" s="8" customFormat="1" ht="24.95" customHeight="1" x14ac:dyDescent="0.3">
      <c r="B57" s="142"/>
      <c r="C57" s="143"/>
      <c r="D57" s="144" t="s">
        <v>1642</v>
      </c>
      <c r="E57" s="145"/>
      <c r="F57" s="145"/>
      <c r="G57" s="145"/>
      <c r="H57" s="145"/>
      <c r="I57" s="146"/>
      <c r="J57" s="147">
        <f>J79</f>
        <v>0</v>
      </c>
      <c r="K57" s="148"/>
    </row>
    <row r="58" spans="2:47" s="8" customFormat="1" ht="24.95" customHeight="1" x14ac:dyDescent="0.3">
      <c r="B58" s="142"/>
      <c r="C58" s="143"/>
      <c r="D58" s="144" t="s">
        <v>1643</v>
      </c>
      <c r="E58" s="145"/>
      <c r="F58" s="145"/>
      <c r="G58" s="145"/>
      <c r="H58" s="145"/>
      <c r="I58" s="146"/>
      <c r="J58" s="147">
        <f>J95</f>
        <v>0</v>
      </c>
      <c r="K58" s="148"/>
    </row>
    <row r="59" spans="2:47" s="1" customFormat="1" ht="21.75" customHeight="1" x14ac:dyDescent="0.3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6.95" customHeight="1" x14ac:dyDescent="0.3">
      <c r="B60" s="56"/>
      <c r="C60" s="57"/>
      <c r="D60" s="57"/>
      <c r="E60" s="57"/>
      <c r="F60" s="57"/>
      <c r="G60" s="57"/>
      <c r="H60" s="57"/>
      <c r="I60" s="134"/>
      <c r="J60" s="57"/>
      <c r="K60" s="58"/>
    </row>
    <row r="64" spans="2:47" s="1" customFormat="1" ht="6.95" customHeight="1" x14ac:dyDescent="0.3">
      <c r="B64" s="59"/>
      <c r="C64" s="60"/>
      <c r="D64" s="60"/>
      <c r="E64" s="60"/>
      <c r="F64" s="60"/>
      <c r="G64" s="60"/>
      <c r="H64" s="60"/>
      <c r="I64" s="135"/>
      <c r="J64" s="60"/>
      <c r="K64" s="60"/>
      <c r="L64" s="41"/>
    </row>
    <row r="65" spans="2:65" s="1" customFormat="1" ht="36.950000000000003" customHeight="1" x14ac:dyDescent="0.3">
      <c r="B65" s="41"/>
      <c r="C65" s="61" t="s">
        <v>172</v>
      </c>
      <c r="L65" s="41"/>
    </row>
    <row r="66" spans="2:65" s="1" customFormat="1" ht="6.95" customHeight="1" x14ac:dyDescent="0.3">
      <c r="B66" s="41"/>
      <c r="L66" s="41"/>
    </row>
    <row r="67" spans="2:65" s="1" customFormat="1" ht="14.45" customHeight="1" x14ac:dyDescent="0.3">
      <c r="B67" s="41"/>
      <c r="C67" s="63" t="s">
        <v>19</v>
      </c>
      <c r="L67" s="41"/>
    </row>
    <row r="68" spans="2:65" s="1" customFormat="1" ht="16.5" customHeight="1" x14ac:dyDescent="0.3">
      <c r="B68" s="41"/>
      <c r="E68" s="367" t="str">
        <f>E7</f>
        <v>Rekonstrukce kanalizace ul. Matušinského, Tomicova, Třanovského</v>
      </c>
      <c r="F68" s="368"/>
      <c r="G68" s="368"/>
      <c r="H68" s="368"/>
      <c r="L68" s="41"/>
    </row>
    <row r="69" spans="2:65" s="1" customFormat="1" ht="14.45" customHeight="1" x14ac:dyDescent="0.3">
      <c r="B69" s="41"/>
      <c r="C69" s="63" t="s">
        <v>153</v>
      </c>
      <c r="L69" s="41"/>
    </row>
    <row r="70" spans="2:65" s="1" customFormat="1" ht="17.25" customHeight="1" x14ac:dyDescent="0.3">
      <c r="B70" s="41"/>
      <c r="E70" s="338" t="str">
        <f>E9</f>
        <v>04 - OSTATNÍ A VEDLEJŠÍ NÁKLADY</v>
      </c>
      <c r="F70" s="361"/>
      <c r="G70" s="361"/>
      <c r="H70" s="361"/>
      <c r="L70" s="41"/>
    </row>
    <row r="71" spans="2:65" s="1" customFormat="1" ht="6.95" customHeight="1" x14ac:dyDescent="0.3">
      <c r="B71" s="41"/>
      <c r="L71" s="41"/>
    </row>
    <row r="72" spans="2:65" s="1" customFormat="1" ht="18" customHeight="1" x14ac:dyDescent="0.3">
      <c r="B72" s="41"/>
      <c r="C72" s="63" t="s">
        <v>26</v>
      </c>
      <c r="F72" s="156" t="str">
        <f>F12</f>
        <v>Ostrava,k.ú.715018 Radvanice</v>
      </c>
      <c r="I72" s="157" t="s">
        <v>28</v>
      </c>
      <c r="J72" s="67" t="str">
        <f>IF(J12="","",J12)</f>
        <v>23.11.2012</v>
      </c>
      <c r="L72" s="41"/>
    </row>
    <row r="73" spans="2:65" s="1" customFormat="1" ht="6.95" customHeight="1" x14ac:dyDescent="0.3">
      <c r="B73" s="41"/>
      <c r="L73" s="41"/>
    </row>
    <row r="74" spans="2:65" s="1" customFormat="1" ht="15" x14ac:dyDescent="0.3">
      <c r="B74" s="41"/>
      <c r="C74" s="63" t="s">
        <v>32</v>
      </c>
      <c r="F74" s="156" t="str">
        <f>E15</f>
        <v>Statutární město Ostrava</v>
      </c>
      <c r="I74" s="157" t="s">
        <v>40</v>
      </c>
      <c r="J74" s="156" t="str">
        <f>E21</f>
        <v>Koneko spol. s r. o.</v>
      </c>
      <c r="L74" s="41"/>
    </row>
    <row r="75" spans="2:65" s="1" customFormat="1" ht="14.45" customHeight="1" x14ac:dyDescent="0.3">
      <c r="B75" s="41"/>
      <c r="C75" s="63" t="s">
        <v>38</v>
      </c>
      <c r="F75" s="156" t="str">
        <f>IF(E18="","",E18)</f>
        <v/>
      </c>
      <c r="L75" s="41"/>
    </row>
    <row r="76" spans="2:65" s="1" customFormat="1" ht="10.35" customHeight="1" x14ac:dyDescent="0.3">
      <c r="B76" s="41"/>
      <c r="L76" s="41"/>
    </row>
    <row r="77" spans="2:65" s="10" customFormat="1" ht="29.25" customHeight="1" x14ac:dyDescent="0.3">
      <c r="B77" s="158"/>
      <c r="C77" s="159" t="s">
        <v>173</v>
      </c>
      <c r="D77" s="160" t="s">
        <v>65</v>
      </c>
      <c r="E77" s="160" t="s">
        <v>61</v>
      </c>
      <c r="F77" s="160" t="s">
        <v>174</v>
      </c>
      <c r="G77" s="160" t="s">
        <v>175</v>
      </c>
      <c r="H77" s="160" t="s">
        <v>176</v>
      </c>
      <c r="I77" s="161" t="s">
        <v>177</v>
      </c>
      <c r="J77" s="160" t="s">
        <v>159</v>
      </c>
      <c r="K77" s="162" t="s">
        <v>178</v>
      </c>
      <c r="L77" s="158"/>
      <c r="M77" s="73" t="s">
        <v>179</v>
      </c>
      <c r="N77" s="74" t="s">
        <v>50</v>
      </c>
      <c r="O77" s="74" t="s">
        <v>180</v>
      </c>
      <c r="P77" s="74" t="s">
        <v>181</v>
      </c>
      <c r="Q77" s="74" t="s">
        <v>182</v>
      </c>
      <c r="R77" s="74" t="s">
        <v>183</v>
      </c>
      <c r="S77" s="74" t="s">
        <v>184</v>
      </c>
      <c r="T77" s="75" t="s">
        <v>185</v>
      </c>
    </row>
    <row r="78" spans="2:65" s="1" customFormat="1" ht="29.25" customHeight="1" x14ac:dyDescent="0.35">
      <c r="B78" s="41"/>
      <c r="C78" s="77" t="s">
        <v>160</v>
      </c>
      <c r="J78" s="163">
        <f>BK78</f>
        <v>0</v>
      </c>
      <c r="L78" s="41"/>
      <c r="M78" s="76"/>
      <c r="N78" s="68"/>
      <c r="O78" s="68"/>
      <c r="P78" s="164">
        <f>P79+P95</f>
        <v>0</v>
      </c>
      <c r="Q78" s="68"/>
      <c r="R78" s="164">
        <f>R79+R95</f>
        <v>0</v>
      </c>
      <c r="S78" s="68"/>
      <c r="T78" s="165">
        <f>T79+T95</f>
        <v>0</v>
      </c>
      <c r="AT78" s="24" t="s">
        <v>79</v>
      </c>
      <c r="AU78" s="24" t="s">
        <v>161</v>
      </c>
      <c r="BK78" s="166">
        <f>BK79+BK95</f>
        <v>0</v>
      </c>
    </row>
    <row r="79" spans="2:65" s="11" customFormat="1" ht="37.35" customHeight="1" x14ac:dyDescent="0.35">
      <c r="B79" s="167"/>
      <c r="D79" s="168" t="s">
        <v>79</v>
      </c>
      <c r="E79" s="169" t="s">
        <v>1644</v>
      </c>
      <c r="F79" s="169" t="s">
        <v>1645</v>
      </c>
      <c r="I79" s="170"/>
      <c r="J79" s="171">
        <f>BK79</f>
        <v>0</v>
      </c>
      <c r="L79" s="167"/>
      <c r="M79" s="172"/>
      <c r="N79" s="173"/>
      <c r="O79" s="173"/>
      <c r="P79" s="174">
        <f>SUM(P80:P94)</f>
        <v>0</v>
      </c>
      <c r="Q79" s="173"/>
      <c r="R79" s="174">
        <f>SUM(R80:R94)</f>
        <v>0</v>
      </c>
      <c r="S79" s="173"/>
      <c r="T79" s="175">
        <f>SUM(T80:T94)</f>
        <v>0</v>
      </c>
      <c r="AR79" s="168" t="s">
        <v>194</v>
      </c>
      <c r="AT79" s="176" t="s">
        <v>79</v>
      </c>
      <c r="AU79" s="176" t="s">
        <v>80</v>
      </c>
      <c r="AY79" s="168" t="s">
        <v>188</v>
      </c>
      <c r="BK79" s="177">
        <f>SUM(BK80:BK94)</f>
        <v>0</v>
      </c>
    </row>
    <row r="80" spans="2:65" s="1" customFormat="1" ht="25.5" customHeight="1" x14ac:dyDescent="0.3">
      <c r="B80" s="180"/>
      <c r="C80" s="181" t="s">
        <v>25</v>
      </c>
      <c r="D80" s="181" t="s">
        <v>190</v>
      </c>
      <c r="E80" s="182" t="s">
        <v>256</v>
      </c>
      <c r="F80" s="183" t="s">
        <v>1646</v>
      </c>
      <c r="G80" s="184" t="s">
        <v>372</v>
      </c>
      <c r="H80" s="319">
        <v>647</v>
      </c>
      <c r="I80" s="186"/>
      <c r="J80" s="187">
        <f>ROUND(I80*H80,2)</f>
        <v>0</v>
      </c>
      <c r="K80" s="183" t="s">
        <v>5</v>
      </c>
      <c r="L80" s="41"/>
      <c r="M80" s="188" t="s">
        <v>5</v>
      </c>
      <c r="N80" s="189" t="s">
        <v>51</v>
      </c>
      <c r="O80" s="42"/>
      <c r="P80" s="190">
        <f>O80*H80</f>
        <v>0</v>
      </c>
      <c r="Q80" s="190">
        <v>0</v>
      </c>
      <c r="R80" s="190">
        <f>Q80*H80</f>
        <v>0</v>
      </c>
      <c r="S80" s="190">
        <v>0</v>
      </c>
      <c r="T80" s="191">
        <f>S80*H80</f>
        <v>0</v>
      </c>
      <c r="AR80" s="24" t="s">
        <v>1647</v>
      </c>
      <c r="AT80" s="24" t="s">
        <v>190</v>
      </c>
      <c r="AU80" s="24" t="s">
        <v>25</v>
      </c>
      <c r="AY80" s="24" t="s">
        <v>188</v>
      </c>
      <c r="BE80" s="192">
        <f>IF(N80="základní",J80,0)</f>
        <v>0</v>
      </c>
      <c r="BF80" s="192">
        <f>IF(N80="snížená",J80,0)</f>
        <v>0</v>
      </c>
      <c r="BG80" s="192">
        <f>IF(N80="zákl. přenesená",J80,0)</f>
        <v>0</v>
      </c>
      <c r="BH80" s="192">
        <f>IF(N80="sníž. přenesená",J80,0)</f>
        <v>0</v>
      </c>
      <c r="BI80" s="192">
        <f>IF(N80="nulová",J80,0)</f>
        <v>0</v>
      </c>
      <c r="BJ80" s="24" t="s">
        <v>25</v>
      </c>
      <c r="BK80" s="192">
        <f>ROUND(I80*H80,2)</f>
        <v>0</v>
      </c>
      <c r="BL80" s="24" t="s">
        <v>1647</v>
      </c>
      <c r="BM80" s="24" t="s">
        <v>1648</v>
      </c>
    </row>
    <row r="81" spans="2:65" s="1" customFormat="1" ht="25.5" customHeight="1" x14ac:dyDescent="0.3">
      <c r="B81" s="180"/>
      <c r="C81" s="181" t="s">
        <v>24</v>
      </c>
      <c r="D81" s="181" t="s">
        <v>190</v>
      </c>
      <c r="E81" s="182" t="s">
        <v>262</v>
      </c>
      <c r="F81" s="183" t="s">
        <v>1649</v>
      </c>
      <c r="G81" s="184" t="s">
        <v>1650</v>
      </c>
      <c r="H81" s="185">
        <v>2</v>
      </c>
      <c r="I81" s="186"/>
      <c r="J81" s="187">
        <f>ROUND(I81*H81,2)</f>
        <v>0</v>
      </c>
      <c r="K81" s="183" t="s">
        <v>5</v>
      </c>
      <c r="L81" s="41"/>
      <c r="M81" s="188" t="s">
        <v>5</v>
      </c>
      <c r="N81" s="189" t="s">
        <v>51</v>
      </c>
      <c r="O81" s="42"/>
      <c r="P81" s="190">
        <f>O81*H81</f>
        <v>0</v>
      </c>
      <c r="Q81" s="190">
        <v>0</v>
      </c>
      <c r="R81" s="190">
        <f>Q81*H81</f>
        <v>0</v>
      </c>
      <c r="S81" s="190">
        <v>0</v>
      </c>
      <c r="T81" s="191">
        <f>S81*H81</f>
        <v>0</v>
      </c>
      <c r="AR81" s="24" t="s">
        <v>1647</v>
      </c>
      <c r="AT81" s="24" t="s">
        <v>190</v>
      </c>
      <c r="AU81" s="24" t="s">
        <v>25</v>
      </c>
      <c r="AY81" s="24" t="s">
        <v>188</v>
      </c>
      <c r="BE81" s="192">
        <f>IF(N81="základní",J81,0)</f>
        <v>0</v>
      </c>
      <c r="BF81" s="192">
        <f>IF(N81="snížená",J81,0)</f>
        <v>0</v>
      </c>
      <c r="BG81" s="192">
        <f>IF(N81="zákl. přenesená",J81,0)</f>
        <v>0</v>
      </c>
      <c r="BH81" s="192">
        <f>IF(N81="sníž. přenesená",J81,0)</f>
        <v>0</v>
      </c>
      <c r="BI81" s="192">
        <f>IF(N81="nulová",J81,0)</f>
        <v>0</v>
      </c>
      <c r="BJ81" s="24" t="s">
        <v>25</v>
      </c>
      <c r="BK81" s="192">
        <f>ROUND(I81*H81,2)</f>
        <v>0</v>
      </c>
      <c r="BL81" s="24" t="s">
        <v>1647</v>
      </c>
      <c r="BM81" s="24" t="s">
        <v>1651</v>
      </c>
    </row>
    <row r="82" spans="2:65" s="1" customFormat="1" ht="16.5" customHeight="1" x14ac:dyDescent="0.3">
      <c r="B82" s="180"/>
      <c r="C82" s="181" t="s">
        <v>204</v>
      </c>
      <c r="D82" s="181" t="s">
        <v>190</v>
      </c>
      <c r="E82" s="182" t="s">
        <v>266</v>
      </c>
      <c r="F82" s="183" t="s">
        <v>1652</v>
      </c>
      <c r="G82" s="184" t="s">
        <v>399</v>
      </c>
      <c r="H82" s="185">
        <v>1</v>
      </c>
      <c r="I82" s="186"/>
      <c r="J82" s="187">
        <f>ROUND(I82*H82,2)</f>
        <v>0</v>
      </c>
      <c r="K82" s="183" t="s">
        <v>5</v>
      </c>
      <c r="L82" s="41"/>
      <c r="M82" s="188" t="s">
        <v>5</v>
      </c>
      <c r="N82" s="189" t="s">
        <v>51</v>
      </c>
      <c r="O82" s="42"/>
      <c r="P82" s="190">
        <f>O82*H82</f>
        <v>0</v>
      </c>
      <c r="Q82" s="190">
        <v>0</v>
      </c>
      <c r="R82" s="190">
        <f>Q82*H82</f>
        <v>0</v>
      </c>
      <c r="S82" s="190">
        <v>0</v>
      </c>
      <c r="T82" s="191">
        <f>S82*H82</f>
        <v>0</v>
      </c>
      <c r="AR82" s="24" t="s">
        <v>1647</v>
      </c>
      <c r="AT82" s="24" t="s">
        <v>190</v>
      </c>
      <c r="AU82" s="24" t="s">
        <v>25</v>
      </c>
      <c r="AY82" s="24" t="s">
        <v>188</v>
      </c>
      <c r="BE82" s="192">
        <f>IF(N82="základní",J82,0)</f>
        <v>0</v>
      </c>
      <c r="BF82" s="192">
        <f>IF(N82="snížená",J82,0)</f>
        <v>0</v>
      </c>
      <c r="BG82" s="192">
        <f>IF(N82="zákl. přenesená",J82,0)</f>
        <v>0</v>
      </c>
      <c r="BH82" s="192">
        <f>IF(N82="sníž. přenesená",J82,0)</f>
        <v>0</v>
      </c>
      <c r="BI82" s="192">
        <f>IF(N82="nulová",J82,0)</f>
        <v>0</v>
      </c>
      <c r="BJ82" s="24" t="s">
        <v>25</v>
      </c>
      <c r="BK82" s="192">
        <f>ROUND(I82*H82,2)</f>
        <v>0</v>
      </c>
      <c r="BL82" s="24" t="s">
        <v>1647</v>
      </c>
      <c r="BM82" s="24" t="s">
        <v>1653</v>
      </c>
    </row>
    <row r="83" spans="2:65" s="1" customFormat="1" ht="40.5" x14ac:dyDescent="0.3">
      <c r="B83" s="41"/>
      <c r="D83" s="193" t="s">
        <v>196</v>
      </c>
      <c r="F83" s="194" t="s">
        <v>1654</v>
      </c>
      <c r="I83" s="195"/>
      <c r="L83" s="41"/>
      <c r="M83" s="196"/>
      <c r="N83" s="42"/>
      <c r="O83" s="42"/>
      <c r="P83" s="42"/>
      <c r="Q83" s="42"/>
      <c r="R83" s="42"/>
      <c r="S83" s="42"/>
      <c r="T83" s="70"/>
      <c r="AT83" s="24" t="s">
        <v>196</v>
      </c>
      <c r="AU83" s="24" t="s">
        <v>25</v>
      </c>
    </row>
    <row r="84" spans="2:65" s="1" customFormat="1" ht="25.5" customHeight="1" x14ac:dyDescent="0.3">
      <c r="B84" s="180"/>
      <c r="C84" s="181" t="s">
        <v>194</v>
      </c>
      <c r="D84" s="181" t="s">
        <v>190</v>
      </c>
      <c r="E84" s="182" t="s">
        <v>11</v>
      </c>
      <c r="F84" s="183" t="s">
        <v>1655</v>
      </c>
      <c r="G84" s="184" t="s">
        <v>1650</v>
      </c>
      <c r="H84" s="185">
        <v>4</v>
      </c>
      <c r="I84" s="186"/>
      <c r="J84" s="187">
        <f>ROUND(I84*H84,2)</f>
        <v>0</v>
      </c>
      <c r="K84" s="183" t="s">
        <v>5</v>
      </c>
      <c r="L84" s="41"/>
      <c r="M84" s="188" t="s">
        <v>5</v>
      </c>
      <c r="N84" s="189" t="s">
        <v>51</v>
      </c>
      <c r="O84" s="42"/>
      <c r="P84" s="190">
        <f>O84*H84</f>
        <v>0</v>
      </c>
      <c r="Q84" s="190">
        <v>0</v>
      </c>
      <c r="R84" s="190">
        <f>Q84*H84</f>
        <v>0</v>
      </c>
      <c r="S84" s="190">
        <v>0</v>
      </c>
      <c r="T84" s="191">
        <f>S84*H84</f>
        <v>0</v>
      </c>
      <c r="AR84" s="24" t="s">
        <v>1647</v>
      </c>
      <c r="AT84" s="24" t="s">
        <v>190</v>
      </c>
      <c r="AU84" s="24" t="s">
        <v>25</v>
      </c>
      <c r="AY84" s="24" t="s">
        <v>188</v>
      </c>
      <c r="BE84" s="192">
        <f>IF(N84="základní",J84,0)</f>
        <v>0</v>
      </c>
      <c r="BF84" s="192">
        <f>IF(N84="snížená",J84,0)</f>
        <v>0</v>
      </c>
      <c r="BG84" s="192">
        <f>IF(N84="zákl. přenesená",J84,0)</f>
        <v>0</v>
      </c>
      <c r="BH84" s="192">
        <f>IF(N84="sníž. přenesená",J84,0)</f>
        <v>0</v>
      </c>
      <c r="BI84" s="192">
        <f>IF(N84="nulová",J84,0)</f>
        <v>0</v>
      </c>
      <c r="BJ84" s="24" t="s">
        <v>25</v>
      </c>
      <c r="BK84" s="192">
        <f>ROUND(I84*H84,2)</f>
        <v>0</v>
      </c>
      <c r="BL84" s="24" t="s">
        <v>1647</v>
      </c>
      <c r="BM84" s="24" t="s">
        <v>1656</v>
      </c>
    </row>
    <row r="85" spans="2:65" s="1" customFormat="1" ht="51" customHeight="1" x14ac:dyDescent="0.3">
      <c r="B85" s="180"/>
      <c r="C85" s="181" t="s">
        <v>212</v>
      </c>
      <c r="D85" s="181" t="s">
        <v>190</v>
      </c>
      <c r="E85" s="182" t="s">
        <v>276</v>
      </c>
      <c r="F85" s="183" t="s">
        <v>1657</v>
      </c>
      <c r="G85" s="184" t="s">
        <v>1650</v>
      </c>
      <c r="H85" s="185">
        <v>5</v>
      </c>
      <c r="I85" s="186"/>
      <c r="J85" s="187">
        <f>ROUND(I85*H85,2)</f>
        <v>0</v>
      </c>
      <c r="K85" s="183" t="s">
        <v>5</v>
      </c>
      <c r="L85" s="41"/>
      <c r="M85" s="188" t="s">
        <v>5</v>
      </c>
      <c r="N85" s="189" t="s">
        <v>51</v>
      </c>
      <c r="O85" s="42"/>
      <c r="P85" s="190">
        <f>O85*H85</f>
        <v>0</v>
      </c>
      <c r="Q85" s="190">
        <v>0</v>
      </c>
      <c r="R85" s="190">
        <f>Q85*H85</f>
        <v>0</v>
      </c>
      <c r="S85" s="190">
        <v>0</v>
      </c>
      <c r="T85" s="191">
        <f>S85*H85</f>
        <v>0</v>
      </c>
      <c r="AR85" s="24" t="s">
        <v>1647</v>
      </c>
      <c r="AT85" s="24" t="s">
        <v>190</v>
      </c>
      <c r="AU85" s="24" t="s">
        <v>25</v>
      </c>
      <c r="AY85" s="24" t="s">
        <v>188</v>
      </c>
      <c r="BE85" s="192">
        <f>IF(N85="základní",J85,0)</f>
        <v>0</v>
      </c>
      <c r="BF85" s="192">
        <f>IF(N85="snížená",J85,0)</f>
        <v>0</v>
      </c>
      <c r="BG85" s="192">
        <f>IF(N85="zákl. přenesená",J85,0)</f>
        <v>0</v>
      </c>
      <c r="BH85" s="192">
        <f>IF(N85="sníž. přenesená",J85,0)</f>
        <v>0</v>
      </c>
      <c r="BI85" s="192">
        <f>IF(N85="nulová",J85,0)</f>
        <v>0</v>
      </c>
      <c r="BJ85" s="24" t="s">
        <v>25</v>
      </c>
      <c r="BK85" s="192">
        <f>ROUND(I85*H85,2)</f>
        <v>0</v>
      </c>
      <c r="BL85" s="24" t="s">
        <v>1647</v>
      </c>
      <c r="BM85" s="24" t="s">
        <v>1658</v>
      </c>
    </row>
    <row r="86" spans="2:65" s="1" customFormat="1" ht="40.5" x14ac:dyDescent="0.3">
      <c r="B86" s="41"/>
      <c r="D86" s="193" t="s">
        <v>196</v>
      </c>
      <c r="F86" s="194" t="s">
        <v>1659</v>
      </c>
      <c r="I86" s="195"/>
      <c r="L86" s="41"/>
      <c r="M86" s="196"/>
      <c r="N86" s="42"/>
      <c r="O86" s="42"/>
      <c r="P86" s="42"/>
      <c r="Q86" s="42"/>
      <c r="R86" s="42"/>
      <c r="S86" s="42"/>
      <c r="T86" s="70"/>
      <c r="AT86" s="24" t="s">
        <v>196</v>
      </c>
      <c r="AU86" s="24" t="s">
        <v>25</v>
      </c>
    </row>
    <row r="87" spans="2:65" s="1" customFormat="1" ht="51" customHeight="1" x14ac:dyDescent="0.3">
      <c r="B87" s="180"/>
      <c r="C87" s="181" t="s">
        <v>220</v>
      </c>
      <c r="D87" s="181" t="s">
        <v>190</v>
      </c>
      <c r="E87" s="182" t="s">
        <v>280</v>
      </c>
      <c r="F87" s="183" t="s">
        <v>1660</v>
      </c>
      <c r="G87" s="184" t="s">
        <v>1650</v>
      </c>
      <c r="H87" s="185">
        <v>13</v>
      </c>
      <c r="I87" s="186"/>
      <c r="J87" s="187">
        <f>ROUND(I87*H87,2)</f>
        <v>0</v>
      </c>
      <c r="K87" s="183" t="s">
        <v>5</v>
      </c>
      <c r="L87" s="41"/>
      <c r="M87" s="188" t="s">
        <v>5</v>
      </c>
      <c r="N87" s="189" t="s">
        <v>51</v>
      </c>
      <c r="O87" s="42"/>
      <c r="P87" s="190">
        <f>O87*H87</f>
        <v>0</v>
      </c>
      <c r="Q87" s="190">
        <v>0</v>
      </c>
      <c r="R87" s="190">
        <f>Q87*H87</f>
        <v>0</v>
      </c>
      <c r="S87" s="190">
        <v>0</v>
      </c>
      <c r="T87" s="191">
        <f>S87*H87</f>
        <v>0</v>
      </c>
      <c r="AR87" s="24" t="s">
        <v>1647</v>
      </c>
      <c r="AT87" s="24" t="s">
        <v>190</v>
      </c>
      <c r="AU87" s="24" t="s">
        <v>25</v>
      </c>
      <c r="AY87" s="24" t="s">
        <v>188</v>
      </c>
      <c r="BE87" s="192">
        <f>IF(N87="základní",J87,0)</f>
        <v>0</v>
      </c>
      <c r="BF87" s="192">
        <f>IF(N87="snížená",J87,0)</f>
        <v>0</v>
      </c>
      <c r="BG87" s="192">
        <f>IF(N87="zákl. přenesená",J87,0)</f>
        <v>0</v>
      </c>
      <c r="BH87" s="192">
        <f>IF(N87="sníž. přenesená",J87,0)</f>
        <v>0</v>
      </c>
      <c r="BI87" s="192">
        <f>IF(N87="nulová",J87,0)</f>
        <v>0</v>
      </c>
      <c r="BJ87" s="24" t="s">
        <v>25</v>
      </c>
      <c r="BK87" s="192">
        <f>ROUND(I87*H87,2)</f>
        <v>0</v>
      </c>
      <c r="BL87" s="24" t="s">
        <v>1647</v>
      </c>
      <c r="BM87" s="24" t="s">
        <v>1661</v>
      </c>
    </row>
    <row r="88" spans="2:65" s="1" customFormat="1" ht="40.5" x14ac:dyDescent="0.3">
      <c r="B88" s="41"/>
      <c r="D88" s="193" t="s">
        <v>196</v>
      </c>
      <c r="F88" s="194" t="s">
        <v>1662</v>
      </c>
      <c r="I88" s="195"/>
      <c r="L88" s="41"/>
      <c r="M88" s="196"/>
      <c r="N88" s="42"/>
      <c r="O88" s="42"/>
      <c r="P88" s="42"/>
      <c r="Q88" s="42"/>
      <c r="R88" s="42"/>
      <c r="S88" s="42"/>
      <c r="T88" s="70"/>
      <c r="AT88" s="24" t="s">
        <v>196</v>
      </c>
      <c r="AU88" s="24" t="s">
        <v>25</v>
      </c>
    </row>
    <row r="89" spans="2:65" s="1" customFormat="1" ht="38.25" customHeight="1" x14ac:dyDescent="0.3">
      <c r="B89" s="180"/>
      <c r="C89" s="181" t="s">
        <v>228</v>
      </c>
      <c r="D89" s="181" t="s">
        <v>190</v>
      </c>
      <c r="E89" s="182" t="s">
        <v>286</v>
      </c>
      <c r="F89" s="183" t="s">
        <v>1663</v>
      </c>
      <c r="G89" s="184" t="s">
        <v>399</v>
      </c>
      <c r="H89" s="185">
        <v>1</v>
      </c>
      <c r="I89" s="186"/>
      <c r="J89" s="187">
        <f>ROUND(I89*H89,2)</f>
        <v>0</v>
      </c>
      <c r="K89" s="183" t="s">
        <v>5</v>
      </c>
      <c r="L89" s="41"/>
      <c r="M89" s="188" t="s">
        <v>5</v>
      </c>
      <c r="N89" s="189" t="s">
        <v>51</v>
      </c>
      <c r="O89" s="42"/>
      <c r="P89" s="190">
        <f>O89*H89</f>
        <v>0</v>
      </c>
      <c r="Q89" s="190">
        <v>0</v>
      </c>
      <c r="R89" s="190">
        <f>Q89*H89</f>
        <v>0</v>
      </c>
      <c r="S89" s="190">
        <v>0</v>
      </c>
      <c r="T89" s="191">
        <f>S89*H89</f>
        <v>0</v>
      </c>
      <c r="AR89" s="24" t="s">
        <v>1647</v>
      </c>
      <c r="AT89" s="24" t="s">
        <v>190</v>
      </c>
      <c r="AU89" s="24" t="s">
        <v>25</v>
      </c>
      <c r="AY89" s="24" t="s">
        <v>188</v>
      </c>
      <c r="BE89" s="192">
        <f>IF(N89="základní",J89,0)</f>
        <v>0</v>
      </c>
      <c r="BF89" s="192">
        <f>IF(N89="snížená",J89,0)</f>
        <v>0</v>
      </c>
      <c r="BG89" s="192">
        <f>IF(N89="zákl. přenesená",J89,0)</f>
        <v>0</v>
      </c>
      <c r="BH89" s="192">
        <f>IF(N89="sníž. přenesená",J89,0)</f>
        <v>0</v>
      </c>
      <c r="BI89" s="192">
        <f>IF(N89="nulová",J89,0)</f>
        <v>0</v>
      </c>
      <c r="BJ89" s="24" t="s">
        <v>25</v>
      </c>
      <c r="BK89" s="192">
        <f>ROUND(I89*H89,2)</f>
        <v>0</v>
      </c>
      <c r="BL89" s="24" t="s">
        <v>1647</v>
      </c>
      <c r="BM89" s="24" t="s">
        <v>1664</v>
      </c>
    </row>
    <row r="90" spans="2:65" s="1" customFormat="1" ht="40.5" x14ac:dyDescent="0.3">
      <c r="B90" s="41"/>
      <c r="D90" s="193" t="s">
        <v>196</v>
      </c>
      <c r="F90" s="194" t="s">
        <v>1662</v>
      </c>
      <c r="I90" s="195"/>
      <c r="L90" s="41"/>
      <c r="M90" s="196"/>
      <c r="N90" s="42"/>
      <c r="O90" s="42"/>
      <c r="P90" s="42"/>
      <c r="Q90" s="42"/>
      <c r="R90" s="42"/>
      <c r="S90" s="42"/>
      <c r="T90" s="70"/>
      <c r="AT90" s="24" t="s">
        <v>196</v>
      </c>
      <c r="AU90" s="24" t="s">
        <v>25</v>
      </c>
    </row>
    <row r="91" spans="2:65" s="1" customFormat="1" ht="38.25" customHeight="1" x14ac:dyDescent="0.3">
      <c r="B91" s="180"/>
      <c r="C91" s="181" t="s">
        <v>236</v>
      </c>
      <c r="D91" s="181" t="s">
        <v>190</v>
      </c>
      <c r="E91" s="182" t="s">
        <v>291</v>
      </c>
      <c r="F91" s="183" t="s">
        <v>1665</v>
      </c>
      <c r="G91" s="184" t="s">
        <v>1666</v>
      </c>
      <c r="H91" s="185">
        <v>1</v>
      </c>
      <c r="I91" s="186"/>
      <c r="J91" s="187">
        <f>ROUND(I91*H91,2)</f>
        <v>0</v>
      </c>
      <c r="K91" s="183" t="s">
        <v>5</v>
      </c>
      <c r="L91" s="41"/>
      <c r="M91" s="188" t="s">
        <v>5</v>
      </c>
      <c r="N91" s="189" t="s">
        <v>51</v>
      </c>
      <c r="O91" s="42"/>
      <c r="P91" s="190">
        <f>O91*H91</f>
        <v>0</v>
      </c>
      <c r="Q91" s="190">
        <v>0</v>
      </c>
      <c r="R91" s="190">
        <f>Q91*H91</f>
        <v>0</v>
      </c>
      <c r="S91" s="190">
        <v>0</v>
      </c>
      <c r="T91" s="191">
        <f>S91*H91</f>
        <v>0</v>
      </c>
      <c r="AR91" s="24" t="s">
        <v>1647</v>
      </c>
      <c r="AT91" s="24" t="s">
        <v>190</v>
      </c>
      <c r="AU91" s="24" t="s">
        <v>25</v>
      </c>
      <c r="AY91" s="24" t="s">
        <v>188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24" t="s">
        <v>25</v>
      </c>
      <c r="BK91" s="192">
        <f>ROUND(I91*H91,2)</f>
        <v>0</v>
      </c>
      <c r="BL91" s="24" t="s">
        <v>1647</v>
      </c>
      <c r="BM91" s="24" t="s">
        <v>1667</v>
      </c>
    </row>
    <row r="92" spans="2:65" s="1" customFormat="1" ht="40.5" x14ac:dyDescent="0.3">
      <c r="B92" s="41"/>
      <c r="D92" s="193" t="s">
        <v>196</v>
      </c>
      <c r="F92" s="194" t="s">
        <v>1662</v>
      </c>
      <c r="I92" s="195"/>
      <c r="L92" s="41"/>
      <c r="M92" s="196"/>
      <c r="N92" s="42"/>
      <c r="O92" s="42"/>
      <c r="P92" s="42"/>
      <c r="Q92" s="42"/>
      <c r="R92" s="42"/>
      <c r="S92" s="42"/>
      <c r="T92" s="70"/>
      <c r="AT92" s="24" t="s">
        <v>196</v>
      </c>
      <c r="AU92" s="24" t="s">
        <v>25</v>
      </c>
    </row>
    <row r="93" spans="2:65" s="1" customFormat="1" ht="38.25" customHeight="1" x14ac:dyDescent="0.3">
      <c r="B93" s="180"/>
      <c r="C93" s="181" t="s">
        <v>241</v>
      </c>
      <c r="D93" s="181" t="s">
        <v>190</v>
      </c>
      <c r="E93" s="182" t="s">
        <v>297</v>
      </c>
      <c r="F93" s="183" t="s">
        <v>1668</v>
      </c>
      <c r="G93" s="184" t="s">
        <v>399</v>
      </c>
      <c r="H93" s="185">
        <v>1</v>
      </c>
      <c r="I93" s="186"/>
      <c r="J93" s="187">
        <f>ROUND(I93*H93,2)</f>
        <v>0</v>
      </c>
      <c r="K93" s="183" t="s">
        <v>5</v>
      </c>
      <c r="L93" s="41"/>
      <c r="M93" s="188" t="s">
        <v>5</v>
      </c>
      <c r="N93" s="189" t="s">
        <v>51</v>
      </c>
      <c r="O93" s="42"/>
      <c r="P93" s="190">
        <f>O93*H93</f>
        <v>0</v>
      </c>
      <c r="Q93" s="190">
        <v>0</v>
      </c>
      <c r="R93" s="190">
        <f>Q93*H93</f>
        <v>0</v>
      </c>
      <c r="S93" s="190">
        <v>0</v>
      </c>
      <c r="T93" s="191">
        <f>S93*H93</f>
        <v>0</v>
      </c>
      <c r="AR93" s="24" t="s">
        <v>1647</v>
      </c>
      <c r="AT93" s="24" t="s">
        <v>190</v>
      </c>
      <c r="AU93" s="24" t="s">
        <v>25</v>
      </c>
      <c r="AY93" s="24" t="s">
        <v>188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24" t="s">
        <v>25</v>
      </c>
      <c r="BK93" s="192">
        <f>ROUND(I93*H93,2)</f>
        <v>0</v>
      </c>
      <c r="BL93" s="24" t="s">
        <v>1647</v>
      </c>
      <c r="BM93" s="24" t="s">
        <v>1669</v>
      </c>
    </row>
    <row r="94" spans="2:65" s="1" customFormat="1" ht="51" customHeight="1" x14ac:dyDescent="0.3">
      <c r="B94" s="180"/>
      <c r="C94" s="181" t="s">
        <v>30</v>
      </c>
      <c r="D94" s="181" t="s">
        <v>190</v>
      </c>
      <c r="E94" s="182" t="s">
        <v>10</v>
      </c>
      <c r="F94" s="183" t="s">
        <v>1670</v>
      </c>
      <c r="G94" s="184" t="s">
        <v>1650</v>
      </c>
      <c r="H94" s="185">
        <v>5</v>
      </c>
      <c r="I94" s="186"/>
      <c r="J94" s="187">
        <f>ROUND(I94*H94,2)</f>
        <v>0</v>
      </c>
      <c r="K94" s="183" t="s">
        <v>5</v>
      </c>
      <c r="L94" s="41"/>
      <c r="M94" s="188" t="s">
        <v>5</v>
      </c>
      <c r="N94" s="189" t="s">
        <v>51</v>
      </c>
      <c r="O94" s="42"/>
      <c r="P94" s="190">
        <f>O94*H94</f>
        <v>0</v>
      </c>
      <c r="Q94" s="190">
        <v>0</v>
      </c>
      <c r="R94" s="190">
        <f>Q94*H94</f>
        <v>0</v>
      </c>
      <c r="S94" s="190">
        <v>0</v>
      </c>
      <c r="T94" s="191">
        <f>S94*H94</f>
        <v>0</v>
      </c>
      <c r="AR94" s="24" t="s">
        <v>1647</v>
      </c>
      <c r="AT94" s="24" t="s">
        <v>190</v>
      </c>
      <c r="AU94" s="24" t="s">
        <v>25</v>
      </c>
      <c r="AY94" s="24" t="s">
        <v>188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24" t="s">
        <v>25</v>
      </c>
      <c r="BK94" s="192">
        <f>ROUND(I94*H94,2)</f>
        <v>0</v>
      </c>
      <c r="BL94" s="24" t="s">
        <v>1647</v>
      </c>
      <c r="BM94" s="24" t="s">
        <v>1671</v>
      </c>
    </row>
    <row r="95" spans="2:65" s="11" customFormat="1" ht="37.35" customHeight="1" x14ac:dyDescent="0.35">
      <c r="B95" s="167"/>
      <c r="D95" s="168" t="s">
        <v>79</v>
      </c>
      <c r="E95" s="169" t="s">
        <v>1672</v>
      </c>
      <c r="F95" s="169" t="s">
        <v>1673</v>
      </c>
      <c r="I95" s="170"/>
      <c r="J95" s="171">
        <f>BK95</f>
        <v>0</v>
      </c>
      <c r="L95" s="167"/>
      <c r="M95" s="172"/>
      <c r="N95" s="173"/>
      <c r="O95" s="173"/>
      <c r="P95" s="174">
        <f>SUM(P96:P112)</f>
        <v>0</v>
      </c>
      <c r="Q95" s="173"/>
      <c r="R95" s="174">
        <f>SUM(R96:R112)</f>
        <v>0</v>
      </c>
      <c r="S95" s="173"/>
      <c r="T95" s="175">
        <f>SUM(T96:T112)</f>
        <v>0</v>
      </c>
      <c r="AR95" s="168" t="s">
        <v>212</v>
      </c>
      <c r="AT95" s="176" t="s">
        <v>79</v>
      </c>
      <c r="AU95" s="176" t="s">
        <v>80</v>
      </c>
      <c r="AY95" s="168" t="s">
        <v>188</v>
      </c>
      <c r="BK95" s="177">
        <f>SUM(BK96:BK112)</f>
        <v>0</v>
      </c>
    </row>
    <row r="96" spans="2:65" s="1" customFormat="1" ht="38.25" customHeight="1" x14ac:dyDescent="0.3">
      <c r="B96" s="180"/>
      <c r="C96" s="181" t="s">
        <v>251</v>
      </c>
      <c r="D96" s="181" t="s">
        <v>190</v>
      </c>
      <c r="E96" s="182" t="s">
        <v>25</v>
      </c>
      <c r="F96" s="183" t="s">
        <v>1674</v>
      </c>
      <c r="G96" s="184" t="s">
        <v>1666</v>
      </c>
      <c r="H96" s="185">
        <v>1</v>
      </c>
      <c r="I96" s="186"/>
      <c r="J96" s="187">
        <f>ROUND(I96*H96,2)</f>
        <v>0</v>
      </c>
      <c r="K96" s="183" t="s">
        <v>5</v>
      </c>
      <c r="L96" s="41"/>
      <c r="M96" s="188" t="s">
        <v>5</v>
      </c>
      <c r="N96" s="189" t="s">
        <v>51</v>
      </c>
      <c r="O96" s="42"/>
      <c r="P96" s="190">
        <f>O96*H96</f>
        <v>0</v>
      </c>
      <c r="Q96" s="190">
        <v>0</v>
      </c>
      <c r="R96" s="190">
        <f>Q96*H96</f>
        <v>0</v>
      </c>
      <c r="S96" s="190">
        <v>0</v>
      </c>
      <c r="T96" s="191">
        <f>S96*H96</f>
        <v>0</v>
      </c>
      <c r="AR96" s="24" t="s">
        <v>194</v>
      </c>
      <c r="AT96" s="24" t="s">
        <v>190</v>
      </c>
      <c r="AU96" s="24" t="s">
        <v>25</v>
      </c>
      <c r="AY96" s="24" t="s">
        <v>188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24" t="s">
        <v>25</v>
      </c>
      <c r="BK96" s="192">
        <f>ROUND(I96*H96,2)</f>
        <v>0</v>
      </c>
      <c r="BL96" s="24" t="s">
        <v>194</v>
      </c>
      <c r="BM96" s="24" t="s">
        <v>1675</v>
      </c>
    </row>
    <row r="97" spans="2:65" s="1" customFormat="1" ht="40.5" x14ac:dyDescent="0.3">
      <c r="B97" s="41"/>
      <c r="D97" s="193" t="s">
        <v>196</v>
      </c>
      <c r="F97" s="194" t="s">
        <v>1676</v>
      </c>
      <c r="I97" s="195"/>
      <c r="L97" s="41"/>
      <c r="M97" s="196"/>
      <c r="N97" s="42"/>
      <c r="O97" s="42"/>
      <c r="P97" s="42"/>
      <c r="Q97" s="42"/>
      <c r="R97" s="42"/>
      <c r="S97" s="42"/>
      <c r="T97" s="70"/>
      <c r="AT97" s="24" t="s">
        <v>196</v>
      </c>
      <c r="AU97" s="24" t="s">
        <v>25</v>
      </c>
    </row>
    <row r="98" spans="2:65" s="1" customFormat="1" ht="25.5" customHeight="1" x14ac:dyDescent="0.3">
      <c r="B98" s="180"/>
      <c r="C98" s="181" t="s">
        <v>256</v>
      </c>
      <c r="D98" s="181" t="s">
        <v>190</v>
      </c>
      <c r="E98" s="182" t="s">
        <v>24</v>
      </c>
      <c r="F98" s="183" t="s">
        <v>1677</v>
      </c>
      <c r="G98" s="184" t="s">
        <v>1650</v>
      </c>
      <c r="H98" s="185">
        <v>2</v>
      </c>
      <c r="I98" s="186"/>
      <c r="J98" s="187">
        <f>ROUND(I98*H98,2)</f>
        <v>0</v>
      </c>
      <c r="K98" s="183" t="s">
        <v>5</v>
      </c>
      <c r="L98" s="41"/>
      <c r="M98" s="188" t="s">
        <v>5</v>
      </c>
      <c r="N98" s="189" t="s">
        <v>51</v>
      </c>
      <c r="O98" s="42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AR98" s="24" t="s">
        <v>194</v>
      </c>
      <c r="AT98" s="24" t="s">
        <v>190</v>
      </c>
      <c r="AU98" s="24" t="s">
        <v>25</v>
      </c>
      <c r="AY98" s="24" t="s">
        <v>188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24" t="s">
        <v>25</v>
      </c>
      <c r="BK98" s="192">
        <f>ROUND(I98*H98,2)</f>
        <v>0</v>
      </c>
      <c r="BL98" s="24" t="s">
        <v>194</v>
      </c>
      <c r="BM98" s="24" t="s">
        <v>1678</v>
      </c>
    </row>
    <row r="99" spans="2:65" s="1" customFormat="1" ht="16.5" customHeight="1" x14ac:dyDescent="0.3">
      <c r="B99" s="180"/>
      <c r="C99" s="181" t="s">
        <v>262</v>
      </c>
      <c r="D99" s="181" t="s">
        <v>190</v>
      </c>
      <c r="E99" s="182" t="s">
        <v>204</v>
      </c>
      <c r="F99" s="183" t="s">
        <v>1679</v>
      </c>
      <c r="G99" s="184" t="s">
        <v>399</v>
      </c>
      <c r="H99" s="185">
        <v>1</v>
      </c>
      <c r="I99" s="186"/>
      <c r="J99" s="187">
        <f>ROUND(I99*H99,2)</f>
        <v>0</v>
      </c>
      <c r="K99" s="183" t="s">
        <v>5</v>
      </c>
      <c r="L99" s="41"/>
      <c r="M99" s="188" t="s">
        <v>5</v>
      </c>
      <c r="N99" s="189" t="s">
        <v>51</v>
      </c>
      <c r="O99" s="42"/>
      <c r="P99" s="190">
        <f>O99*H99</f>
        <v>0</v>
      </c>
      <c r="Q99" s="190">
        <v>0</v>
      </c>
      <c r="R99" s="190">
        <f>Q99*H99</f>
        <v>0</v>
      </c>
      <c r="S99" s="190">
        <v>0</v>
      </c>
      <c r="T99" s="191">
        <f>S99*H99</f>
        <v>0</v>
      </c>
      <c r="AR99" s="24" t="s">
        <v>194</v>
      </c>
      <c r="AT99" s="24" t="s">
        <v>190</v>
      </c>
      <c r="AU99" s="24" t="s">
        <v>25</v>
      </c>
      <c r="AY99" s="24" t="s">
        <v>188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24" t="s">
        <v>25</v>
      </c>
      <c r="BK99" s="192">
        <f>ROUND(I99*H99,2)</f>
        <v>0</v>
      </c>
      <c r="BL99" s="24" t="s">
        <v>194</v>
      </c>
      <c r="BM99" s="24" t="s">
        <v>1680</v>
      </c>
    </row>
    <row r="100" spans="2:65" s="1" customFormat="1" ht="40.5" x14ac:dyDescent="0.3">
      <c r="B100" s="41"/>
      <c r="D100" s="193" t="s">
        <v>196</v>
      </c>
      <c r="F100" s="194" t="s">
        <v>1681</v>
      </c>
      <c r="I100" s="195"/>
      <c r="L100" s="41"/>
      <c r="M100" s="196"/>
      <c r="N100" s="42"/>
      <c r="O100" s="42"/>
      <c r="P100" s="42"/>
      <c r="Q100" s="42"/>
      <c r="R100" s="42"/>
      <c r="S100" s="42"/>
      <c r="T100" s="70"/>
      <c r="AT100" s="24" t="s">
        <v>196</v>
      </c>
      <c r="AU100" s="24" t="s">
        <v>25</v>
      </c>
    </row>
    <row r="101" spans="2:65" s="1" customFormat="1" ht="38.25" customHeight="1" x14ac:dyDescent="0.3">
      <c r="B101" s="180"/>
      <c r="C101" s="181" t="s">
        <v>266</v>
      </c>
      <c r="D101" s="181" t="s">
        <v>190</v>
      </c>
      <c r="E101" s="182" t="s">
        <v>194</v>
      </c>
      <c r="F101" s="183" t="s">
        <v>1682</v>
      </c>
      <c r="G101" s="184" t="s">
        <v>399</v>
      </c>
      <c r="H101" s="185">
        <v>1</v>
      </c>
      <c r="I101" s="186"/>
      <c r="J101" s="187">
        <f>ROUND(I101*H101,2)</f>
        <v>0</v>
      </c>
      <c r="K101" s="183" t="s">
        <v>5</v>
      </c>
      <c r="L101" s="41"/>
      <c r="M101" s="188" t="s">
        <v>5</v>
      </c>
      <c r="N101" s="189" t="s">
        <v>51</v>
      </c>
      <c r="O101" s="42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AR101" s="24" t="s">
        <v>194</v>
      </c>
      <c r="AT101" s="24" t="s">
        <v>190</v>
      </c>
      <c r="AU101" s="24" t="s">
        <v>25</v>
      </c>
      <c r="AY101" s="24" t="s">
        <v>188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24" t="s">
        <v>25</v>
      </c>
      <c r="BK101" s="192">
        <f>ROUND(I101*H101,2)</f>
        <v>0</v>
      </c>
      <c r="BL101" s="24" t="s">
        <v>194</v>
      </c>
      <c r="BM101" s="24" t="s">
        <v>1683</v>
      </c>
    </row>
    <row r="102" spans="2:65" s="1" customFormat="1" ht="40.5" x14ac:dyDescent="0.3">
      <c r="B102" s="41"/>
      <c r="D102" s="193" t="s">
        <v>196</v>
      </c>
      <c r="F102" s="194" t="s">
        <v>1684</v>
      </c>
      <c r="I102" s="195"/>
      <c r="L102" s="41"/>
      <c r="M102" s="196"/>
      <c r="N102" s="42"/>
      <c r="O102" s="42"/>
      <c r="P102" s="42"/>
      <c r="Q102" s="42"/>
      <c r="R102" s="42"/>
      <c r="S102" s="42"/>
      <c r="T102" s="70"/>
      <c r="AT102" s="24" t="s">
        <v>196</v>
      </c>
      <c r="AU102" s="24" t="s">
        <v>25</v>
      </c>
    </row>
    <row r="103" spans="2:65" s="1" customFormat="1" ht="16.5" customHeight="1" x14ac:dyDescent="0.3">
      <c r="B103" s="180"/>
      <c r="C103" s="181" t="s">
        <v>11</v>
      </c>
      <c r="D103" s="181" t="s">
        <v>190</v>
      </c>
      <c r="E103" s="182" t="s">
        <v>212</v>
      </c>
      <c r="F103" s="183" t="s">
        <v>1685</v>
      </c>
      <c r="G103" s="184" t="s">
        <v>372</v>
      </c>
      <c r="H103" s="185">
        <v>647</v>
      </c>
      <c r="I103" s="186"/>
      <c r="J103" s="187">
        <f>ROUND(I103*H103,2)</f>
        <v>0</v>
      </c>
      <c r="K103" s="183" t="s">
        <v>5</v>
      </c>
      <c r="L103" s="41"/>
      <c r="M103" s="188" t="s">
        <v>5</v>
      </c>
      <c r="N103" s="189" t="s">
        <v>51</v>
      </c>
      <c r="O103" s="42"/>
      <c r="P103" s="190">
        <f>O103*H103</f>
        <v>0</v>
      </c>
      <c r="Q103" s="190">
        <v>0</v>
      </c>
      <c r="R103" s="190">
        <f>Q103*H103</f>
        <v>0</v>
      </c>
      <c r="S103" s="190">
        <v>0</v>
      </c>
      <c r="T103" s="191">
        <f>S103*H103</f>
        <v>0</v>
      </c>
      <c r="AR103" s="24" t="s">
        <v>194</v>
      </c>
      <c r="AT103" s="24" t="s">
        <v>190</v>
      </c>
      <c r="AU103" s="24" t="s">
        <v>25</v>
      </c>
      <c r="AY103" s="24" t="s">
        <v>188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24" t="s">
        <v>25</v>
      </c>
      <c r="BK103" s="192">
        <f>ROUND(I103*H103,2)</f>
        <v>0</v>
      </c>
      <c r="BL103" s="24" t="s">
        <v>194</v>
      </c>
      <c r="BM103" s="24" t="s">
        <v>1686</v>
      </c>
    </row>
    <row r="104" spans="2:65" s="1" customFormat="1" ht="51" customHeight="1" x14ac:dyDescent="0.3">
      <c r="B104" s="180"/>
      <c r="C104" s="181" t="s">
        <v>276</v>
      </c>
      <c r="D104" s="181" t="s">
        <v>190</v>
      </c>
      <c r="E104" s="182" t="s">
        <v>220</v>
      </c>
      <c r="F104" s="183" t="s">
        <v>1687</v>
      </c>
      <c r="G104" s="184" t="s">
        <v>1666</v>
      </c>
      <c r="H104" s="185">
        <v>1</v>
      </c>
      <c r="I104" s="186"/>
      <c r="J104" s="187">
        <f>ROUND(I104*H104,2)</f>
        <v>0</v>
      </c>
      <c r="K104" s="183" t="s">
        <v>5</v>
      </c>
      <c r="L104" s="41"/>
      <c r="M104" s="188" t="s">
        <v>5</v>
      </c>
      <c r="N104" s="189" t="s">
        <v>51</v>
      </c>
      <c r="O104" s="42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AR104" s="24" t="s">
        <v>194</v>
      </c>
      <c r="AT104" s="24" t="s">
        <v>190</v>
      </c>
      <c r="AU104" s="24" t="s">
        <v>25</v>
      </c>
      <c r="AY104" s="24" t="s">
        <v>188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24" t="s">
        <v>25</v>
      </c>
      <c r="BK104" s="192">
        <f>ROUND(I104*H104,2)</f>
        <v>0</v>
      </c>
      <c r="BL104" s="24" t="s">
        <v>194</v>
      </c>
      <c r="BM104" s="24" t="s">
        <v>1688</v>
      </c>
    </row>
    <row r="105" spans="2:65" s="1" customFormat="1" ht="51" customHeight="1" x14ac:dyDescent="0.3">
      <c r="B105" s="180"/>
      <c r="C105" s="181" t="s">
        <v>280</v>
      </c>
      <c r="D105" s="181" t="s">
        <v>190</v>
      </c>
      <c r="E105" s="182" t="s">
        <v>228</v>
      </c>
      <c r="F105" s="183" t="s">
        <v>1689</v>
      </c>
      <c r="G105" s="184" t="s">
        <v>1666</v>
      </c>
      <c r="H105" s="185">
        <v>1</v>
      </c>
      <c r="I105" s="186"/>
      <c r="J105" s="187">
        <f>ROUND(I105*H105,2)</f>
        <v>0</v>
      </c>
      <c r="K105" s="183" t="s">
        <v>5</v>
      </c>
      <c r="L105" s="41"/>
      <c r="M105" s="188" t="s">
        <v>5</v>
      </c>
      <c r="N105" s="189" t="s">
        <v>51</v>
      </c>
      <c r="O105" s="42"/>
      <c r="P105" s="190">
        <f>O105*H105</f>
        <v>0</v>
      </c>
      <c r="Q105" s="190">
        <v>0</v>
      </c>
      <c r="R105" s="190">
        <f>Q105*H105</f>
        <v>0</v>
      </c>
      <c r="S105" s="190">
        <v>0</v>
      </c>
      <c r="T105" s="191">
        <f>S105*H105</f>
        <v>0</v>
      </c>
      <c r="AR105" s="24" t="s">
        <v>194</v>
      </c>
      <c r="AT105" s="24" t="s">
        <v>190</v>
      </c>
      <c r="AU105" s="24" t="s">
        <v>25</v>
      </c>
      <c r="AY105" s="24" t="s">
        <v>188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24" t="s">
        <v>25</v>
      </c>
      <c r="BK105" s="192">
        <f>ROUND(I105*H105,2)</f>
        <v>0</v>
      </c>
      <c r="BL105" s="24" t="s">
        <v>194</v>
      </c>
      <c r="BM105" s="24" t="s">
        <v>1690</v>
      </c>
    </row>
    <row r="106" spans="2:65" s="1" customFormat="1" ht="25.5" customHeight="1" x14ac:dyDescent="0.3">
      <c r="B106" s="180"/>
      <c r="C106" s="181" t="s">
        <v>286</v>
      </c>
      <c r="D106" s="181" t="s">
        <v>190</v>
      </c>
      <c r="E106" s="182" t="s">
        <v>236</v>
      </c>
      <c r="F106" s="183" t="s">
        <v>1691</v>
      </c>
      <c r="G106" s="184" t="s">
        <v>1666</v>
      </c>
      <c r="H106" s="185">
        <v>1</v>
      </c>
      <c r="I106" s="186"/>
      <c r="J106" s="187">
        <f>ROUND(I106*H106,2)</f>
        <v>0</v>
      </c>
      <c r="K106" s="183" t="s">
        <v>5</v>
      </c>
      <c r="L106" s="41"/>
      <c r="M106" s="188" t="s">
        <v>5</v>
      </c>
      <c r="N106" s="189" t="s">
        <v>51</v>
      </c>
      <c r="O106" s="42"/>
      <c r="P106" s="190">
        <f>O106*H106</f>
        <v>0</v>
      </c>
      <c r="Q106" s="190">
        <v>0</v>
      </c>
      <c r="R106" s="190">
        <f>Q106*H106</f>
        <v>0</v>
      </c>
      <c r="S106" s="190">
        <v>0</v>
      </c>
      <c r="T106" s="191">
        <f>S106*H106</f>
        <v>0</v>
      </c>
      <c r="AR106" s="24" t="s">
        <v>194</v>
      </c>
      <c r="AT106" s="24" t="s">
        <v>190</v>
      </c>
      <c r="AU106" s="24" t="s">
        <v>25</v>
      </c>
      <c r="AY106" s="24" t="s">
        <v>188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24" t="s">
        <v>25</v>
      </c>
      <c r="BK106" s="192">
        <f>ROUND(I106*H106,2)</f>
        <v>0</v>
      </c>
      <c r="BL106" s="24" t="s">
        <v>194</v>
      </c>
      <c r="BM106" s="24" t="s">
        <v>1692</v>
      </c>
    </row>
    <row r="107" spans="2:65" s="1" customFormat="1" ht="40.5" x14ac:dyDescent="0.3">
      <c r="B107" s="41"/>
      <c r="D107" s="193" t="s">
        <v>196</v>
      </c>
      <c r="F107" s="194" t="s">
        <v>1681</v>
      </c>
      <c r="I107" s="195"/>
      <c r="L107" s="41"/>
      <c r="M107" s="196"/>
      <c r="N107" s="42"/>
      <c r="O107" s="42"/>
      <c r="P107" s="42"/>
      <c r="Q107" s="42"/>
      <c r="R107" s="42"/>
      <c r="S107" s="42"/>
      <c r="T107" s="70"/>
      <c r="AT107" s="24" t="s">
        <v>196</v>
      </c>
      <c r="AU107" s="24" t="s">
        <v>25</v>
      </c>
    </row>
    <row r="108" spans="2:65" s="1" customFormat="1" ht="25.5" customHeight="1" x14ac:dyDescent="0.3">
      <c r="B108" s="180"/>
      <c r="C108" s="181" t="s">
        <v>291</v>
      </c>
      <c r="D108" s="181" t="s">
        <v>190</v>
      </c>
      <c r="E108" s="182" t="s">
        <v>241</v>
      </c>
      <c r="F108" s="183" t="s">
        <v>1693</v>
      </c>
      <c r="G108" s="184" t="s">
        <v>1666</v>
      </c>
      <c r="H108" s="185">
        <v>1</v>
      </c>
      <c r="I108" s="186"/>
      <c r="J108" s="187">
        <f>ROUND(I108*H108,2)</f>
        <v>0</v>
      </c>
      <c r="K108" s="183" t="s">
        <v>5</v>
      </c>
      <c r="L108" s="41"/>
      <c r="M108" s="188" t="s">
        <v>5</v>
      </c>
      <c r="N108" s="189" t="s">
        <v>51</v>
      </c>
      <c r="O108" s="42"/>
      <c r="P108" s="190">
        <f>O108*H108</f>
        <v>0</v>
      </c>
      <c r="Q108" s="190">
        <v>0</v>
      </c>
      <c r="R108" s="190">
        <f>Q108*H108</f>
        <v>0</v>
      </c>
      <c r="S108" s="190">
        <v>0</v>
      </c>
      <c r="T108" s="191">
        <f>S108*H108</f>
        <v>0</v>
      </c>
      <c r="AR108" s="24" t="s">
        <v>194</v>
      </c>
      <c r="AT108" s="24" t="s">
        <v>190</v>
      </c>
      <c r="AU108" s="24" t="s">
        <v>25</v>
      </c>
      <c r="AY108" s="24" t="s">
        <v>188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24" t="s">
        <v>25</v>
      </c>
      <c r="BK108" s="192">
        <f>ROUND(I108*H108,2)</f>
        <v>0</v>
      </c>
      <c r="BL108" s="24" t="s">
        <v>194</v>
      </c>
      <c r="BM108" s="24" t="s">
        <v>1694</v>
      </c>
    </row>
    <row r="109" spans="2:65" s="1" customFormat="1" ht="54" x14ac:dyDescent="0.3">
      <c r="B109" s="41"/>
      <c r="D109" s="193" t="s">
        <v>196</v>
      </c>
      <c r="F109" s="194" t="s">
        <v>1695</v>
      </c>
      <c r="I109" s="195"/>
      <c r="L109" s="41"/>
      <c r="M109" s="196"/>
      <c r="N109" s="42"/>
      <c r="O109" s="42"/>
      <c r="P109" s="42"/>
      <c r="Q109" s="42"/>
      <c r="R109" s="42"/>
      <c r="S109" s="42"/>
      <c r="T109" s="70"/>
      <c r="AT109" s="24" t="s">
        <v>196</v>
      </c>
      <c r="AU109" s="24" t="s">
        <v>25</v>
      </c>
    </row>
    <row r="110" spans="2:65" s="1" customFormat="1" ht="51" customHeight="1" x14ac:dyDescent="0.3">
      <c r="B110" s="180"/>
      <c r="C110" s="181" t="s">
        <v>297</v>
      </c>
      <c r="D110" s="181" t="s">
        <v>190</v>
      </c>
      <c r="E110" s="182" t="s">
        <v>30</v>
      </c>
      <c r="F110" s="183" t="s">
        <v>1696</v>
      </c>
      <c r="G110" s="184" t="s">
        <v>1666</v>
      </c>
      <c r="H110" s="185">
        <v>1</v>
      </c>
      <c r="I110" s="186"/>
      <c r="J110" s="187">
        <f>ROUND(I110*H110,2)</f>
        <v>0</v>
      </c>
      <c r="K110" s="183" t="s">
        <v>5</v>
      </c>
      <c r="L110" s="41"/>
      <c r="M110" s="188" t="s">
        <v>5</v>
      </c>
      <c r="N110" s="189" t="s">
        <v>51</v>
      </c>
      <c r="O110" s="42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AR110" s="24" t="s">
        <v>194</v>
      </c>
      <c r="AT110" s="24" t="s">
        <v>190</v>
      </c>
      <c r="AU110" s="24" t="s">
        <v>25</v>
      </c>
      <c r="AY110" s="24" t="s">
        <v>188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24" t="s">
        <v>25</v>
      </c>
      <c r="BK110" s="192">
        <f>ROUND(I110*H110,2)</f>
        <v>0</v>
      </c>
      <c r="BL110" s="24" t="s">
        <v>194</v>
      </c>
      <c r="BM110" s="24" t="s">
        <v>1697</v>
      </c>
    </row>
    <row r="111" spans="2:65" s="1" customFormat="1" ht="40.5" x14ac:dyDescent="0.3">
      <c r="B111" s="41"/>
      <c r="D111" s="193" t="s">
        <v>196</v>
      </c>
      <c r="F111" s="194" t="s">
        <v>1698</v>
      </c>
      <c r="I111" s="195"/>
      <c r="L111" s="41"/>
      <c r="M111" s="196"/>
      <c r="N111" s="42"/>
      <c r="O111" s="42"/>
      <c r="P111" s="42"/>
      <c r="Q111" s="42"/>
      <c r="R111" s="42"/>
      <c r="S111" s="42"/>
      <c r="T111" s="70"/>
      <c r="AT111" s="24" t="s">
        <v>196</v>
      </c>
      <c r="AU111" s="24" t="s">
        <v>25</v>
      </c>
    </row>
    <row r="112" spans="2:65" s="1" customFormat="1" ht="38.25" customHeight="1" x14ac:dyDescent="0.3">
      <c r="B112" s="180"/>
      <c r="C112" s="181" t="s">
        <v>10</v>
      </c>
      <c r="D112" s="181" t="s">
        <v>190</v>
      </c>
      <c r="E112" s="182" t="s">
        <v>251</v>
      </c>
      <c r="F112" s="183" t="s">
        <v>1699</v>
      </c>
      <c r="G112" s="184" t="s">
        <v>372</v>
      </c>
      <c r="H112" s="185">
        <v>974.4</v>
      </c>
      <c r="I112" s="186"/>
      <c r="J112" s="187">
        <f>ROUND(I112*H112,2)</f>
        <v>0</v>
      </c>
      <c r="K112" s="183" t="s">
        <v>5</v>
      </c>
      <c r="L112" s="41"/>
      <c r="M112" s="188" t="s">
        <v>5</v>
      </c>
      <c r="N112" s="229" t="s">
        <v>51</v>
      </c>
      <c r="O112" s="227"/>
      <c r="P112" s="230">
        <f>O112*H112</f>
        <v>0</v>
      </c>
      <c r="Q112" s="230">
        <v>0</v>
      </c>
      <c r="R112" s="230">
        <f>Q112*H112</f>
        <v>0</v>
      </c>
      <c r="S112" s="230">
        <v>0</v>
      </c>
      <c r="T112" s="231">
        <f>S112*H112</f>
        <v>0</v>
      </c>
      <c r="AR112" s="24" t="s">
        <v>194</v>
      </c>
      <c r="AT112" s="24" t="s">
        <v>190</v>
      </c>
      <c r="AU112" s="24" t="s">
        <v>25</v>
      </c>
      <c r="AY112" s="24" t="s">
        <v>188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24" t="s">
        <v>25</v>
      </c>
      <c r="BK112" s="192">
        <f>ROUND(I112*H112,2)</f>
        <v>0</v>
      </c>
      <c r="BL112" s="24" t="s">
        <v>194</v>
      </c>
      <c r="BM112" s="24" t="s">
        <v>1700</v>
      </c>
    </row>
    <row r="113" spans="2:12" s="1" customFormat="1" ht="6.95" customHeight="1" x14ac:dyDescent="0.3">
      <c r="B113" s="56"/>
      <c r="C113" s="57"/>
      <c r="D113" s="57"/>
      <c r="E113" s="57"/>
      <c r="F113" s="57"/>
      <c r="G113" s="57"/>
      <c r="H113" s="57"/>
      <c r="I113" s="134"/>
      <c r="J113" s="57"/>
      <c r="K113" s="57"/>
      <c r="L113" s="41"/>
    </row>
  </sheetData>
  <autoFilter ref="C77:K112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8"/>
  <sheetViews>
    <sheetView showGridLines="0" workbookViewId="0">
      <pane ySplit="1" topLeftCell="A2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6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21"/>
      <c r="B1" s="107"/>
      <c r="C1" s="107"/>
      <c r="D1" s="108" t="s">
        <v>1</v>
      </c>
      <c r="E1" s="107"/>
      <c r="F1" s="109" t="s">
        <v>147</v>
      </c>
      <c r="G1" s="362" t="s">
        <v>148</v>
      </c>
      <c r="H1" s="362"/>
      <c r="I1" s="110"/>
      <c r="J1" s="109" t="s">
        <v>149</v>
      </c>
      <c r="K1" s="108" t="s">
        <v>150</v>
      </c>
      <c r="L1" s="109" t="s">
        <v>151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 x14ac:dyDescent="0.3">
      <c r="L2" s="357" t="s">
        <v>8</v>
      </c>
      <c r="M2" s="358"/>
      <c r="N2" s="358"/>
      <c r="O2" s="358"/>
      <c r="P2" s="358"/>
      <c r="Q2" s="358"/>
      <c r="R2" s="358"/>
      <c r="S2" s="358"/>
      <c r="T2" s="358"/>
      <c r="U2" s="358"/>
      <c r="V2" s="358"/>
      <c r="AT2" s="24" t="s">
        <v>137</v>
      </c>
    </row>
    <row r="3" spans="1:70" ht="6.95" customHeight="1" x14ac:dyDescent="0.3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24</v>
      </c>
    </row>
    <row r="4" spans="1:70" ht="36.950000000000003" customHeight="1" x14ac:dyDescent="0.3">
      <c r="B4" s="28"/>
      <c r="C4" s="29"/>
      <c r="D4" s="30" t="s">
        <v>152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1:70" ht="6.95" customHeight="1" x14ac:dyDescent="0.3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1:70" ht="15" x14ac:dyDescent="0.3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1:70" ht="16.5" customHeight="1" x14ac:dyDescent="0.3">
      <c r="B7" s="28"/>
      <c r="C7" s="29"/>
      <c r="D7" s="29"/>
      <c r="E7" s="363" t="str">
        <f>'Rekapitulace stavby'!K6</f>
        <v>Rekonstrukce kanalizace ul. Matušinského, Tomicova, Třanovského</v>
      </c>
      <c r="F7" s="369"/>
      <c r="G7" s="369"/>
      <c r="H7" s="369"/>
      <c r="I7" s="112"/>
      <c r="J7" s="29"/>
      <c r="K7" s="31"/>
    </row>
    <row r="8" spans="1:70" s="1" customFormat="1" ht="15" x14ac:dyDescent="0.3">
      <c r="B8" s="41"/>
      <c r="C8" s="42"/>
      <c r="D8" s="37" t="s">
        <v>153</v>
      </c>
      <c r="E8" s="42"/>
      <c r="F8" s="42"/>
      <c r="G8" s="42"/>
      <c r="H8" s="42"/>
      <c r="I8" s="113"/>
      <c r="J8" s="42"/>
      <c r="K8" s="45"/>
    </row>
    <row r="9" spans="1:70" s="1" customFormat="1" ht="36.950000000000003" customHeight="1" x14ac:dyDescent="0.3">
      <c r="B9" s="41"/>
      <c r="C9" s="42"/>
      <c r="D9" s="42"/>
      <c r="E9" s="365" t="s">
        <v>1701</v>
      </c>
      <c r="F9" s="364"/>
      <c r="G9" s="364"/>
      <c r="H9" s="364"/>
      <c r="I9" s="113"/>
      <c r="J9" s="42"/>
      <c r="K9" s="45"/>
    </row>
    <row r="10" spans="1:70" s="1" customFormat="1" x14ac:dyDescent="0.3">
      <c r="B10" s="41"/>
      <c r="C10" s="42"/>
      <c r="D10" s="42"/>
      <c r="E10" s="42"/>
      <c r="F10" s="42"/>
      <c r="G10" s="42"/>
      <c r="H10" s="42"/>
      <c r="I10" s="113"/>
      <c r="J10" s="42"/>
      <c r="K10" s="45"/>
    </row>
    <row r="11" spans="1:70" s="1" customFormat="1" ht="14.45" customHeight="1" x14ac:dyDescent="0.3">
      <c r="B11" s="41"/>
      <c r="C11" s="42"/>
      <c r="D11" s="37" t="s">
        <v>22</v>
      </c>
      <c r="E11" s="42"/>
      <c r="F11" s="35" t="s">
        <v>5</v>
      </c>
      <c r="G11" s="42"/>
      <c r="H11" s="42"/>
      <c r="I11" s="114" t="s">
        <v>23</v>
      </c>
      <c r="J11" s="35" t="s">
        <v>5</v>
      </c>
      <c r="K11" s="45"/>
    </row>
    <row r="12" spans="1:70" s="1" customFormat="1" ht="14.45" customHeight="1" x14ac:dyDescent="0.3">
      <c r="B12" s="41"/>
      <c r="C12" s="42"/>
      <c r="D12" s="37" t="s">
        <v>26</v>
      </c>
      <c r="E12" s="42"/>
      <c r="F12" s="35" t="s">
        <v>27</v>
      </c>
      <c r="G12" s="42"/>
      <c r="H12" s="42"/>
      <c r="I12" s="114" t="s">
        <v>28</v>
      </c>
      <c r="J12" s="115" t="str">
        <f>'Rekapitulace stavby'!AN8</f>
        <v>23.11.2012</v>
      </c>
      <c r="K12" s="45"/>
    </row>
    <row r="13" spans="1:70" s="1" customFormat="1" ht="10.9" customHeight="1" x14ac:dyDescent="0.3">
      <c r="B13" s="41"/>
      <c r="C13" s="42"/>
      <c r="D13" s="42"/>
      <c r="E13" s="42"/>
      <c r="F13" s="42"/>
      <c r="G13" s="42"/>
      <c r="H13" s="42"/>
      <c r="I13" s="113"/>
      <c r="J13" s="42"/>
      <c r="K13" s="45"/>
    </row>
    <row r="14" spans="1:70" s="1" customFormat="1" ht="14.45" customHeight="1" x14ac:dyDescent="0.3">
      <c r="B14" s="41"/>
      <c r="C14" s="42"/>
      <c r="D14" s="37" t="s">
        <v>32</v>
      </c>
      <c r="E14" s="42"/>
      <c r="F14" s="42"/>
      <c r="G14" s="42"/>
      <c r="H14" s="42"/>
      <c r="I14" s="114" t="s">
        <v>33</v>
      </c>
      <c r="J14" s="35" t="s">
        <v>34</v>
      </c>
      <c r="K14" s="45"/>
    </row>
    <row r="15" spans="1:70" s="1" customFormat="1" ht="18" customHeight="1" x14ac:dyDescent="0.3">
      <c r="B15" s="41"/>
      <c r="C15" s="42"/>
      <c r="D15" s="42"/>
      <c r="E15" s="35" t="s">
        <v>35</v>
      </c>
      <c r="F15" s="42"/>
      <c r="G15" s="42"/>
      <c r="H15" s="42"/>
      <c r="I15" s="114" t="s">
        <v>36</v>
      </c>
      <c r="J15" s="35" t="s">
        <v>37</v>
      </c>
      <c r="K15" s="45"/>
    </row>
    <row r="16" spans="1:70" s="1" customFormat="1" ht="6.95" customHeight="1" x14ac:dyDescent="0.3">
      <c r="B16" s="41"/>
      <c r="C16" s="42"/>
      <c r="D16" s="42"/>
      <c r="E16" s="42"/>
      <c r="F16" s="42"/>
      <c r="G16" s="42"/>
      <c r="H16" s="42"/>
      <c r="I16" s="113"/>
      <c r="J16" s="42"/>
      <c r="K16" s="45"/>
    </row>
    <row r="17" spans="2:11" s="1" customFormat="1" ht="14.45" customHeight="1" x14ac:dyDescent="0.3">
      <c r="B17" s="41"/>
      <c r="C17" s="42"/>
      <c r="D17" s="37" t="s">
        <v>38</v>
      </c>
      <c r="E17" s="42"/>
      <c r="F17" s="42"/>
      <c r="G17" s="42"/>
      <c r="H17" s="42"/>
      <c r="I17" s="114" t="s">
        <v>33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 x14ac:dyDescent="0.3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4" t="s">
        <v>36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 x14ac:dyDescent="0.3">
      <c r="B19" s="41"/>
      <c r="C19" s="42"/>
      <c r="D19" s="42"/>
      <c r="E19" s="42"/>
      <c r="F19" s="42"/>
      <c r="G19" s="42"/>
      <c r="H19" s="42"/>
      <c r="I19" s="113"/>
      <c r="J19" s="42"/>
      <c r="K19" s="45"/>
    </row>
    <row r="20" spans="2:11" s="1" customFormat="1" ht="14.45" customHeight="1" x14ac:dyDescent="0.3">
      <c r="B20" s="41"/>
      <c r="C20" s="42"/>
      <c r="D20" s="37" t="s">
        <v>40</v>
      </c>
      <c r="E20" s="42"/>
      <c r="F20" s="42"/>
      <c r="G20" s="42"/>
      <c r="H20" s="42"/>
      <c r="I20" s="114" t="s">
        <v>33</v>
      </c>
      <c r="J20" s="35" t="s">
        <v>41</v>
      </c>
      <c r="K20" s="45"/>
    </row>
    <row r="21" spans="2:11" s="1" customFormat="1" ht="18" customHeight="1" x14ac:dyDescent="0.3">
      <c r="B21" s="41"/>
      <c r="C21" s="42"/>
      <c r="D21" s="42"/>
      <c r="E21" s="35" t="s">
        <v>42</v>
      </c>
      <c r="F21" s="42"/>
      <c r="G21" s="42"/>
      <c r="H21" s="42"/>
      <c r="I21" s="114" t="s">
        <v>36</v>
      </c>
      <c r="J21" s="35" t="s">
        <v>43</v>
      </c>
      <c r="K21" s="45"/>
    </row>
    <row r="22" spans="2:11" s="1" customFormat="1" ht="6.95" customHeight="1" x14ac:dyDescent="0.3">
      <c r="B22" s="41"/>
      <c r="C22" s="42"/>
      <c r="D22" s="42"/>
      <c r="E22" s="42"/>
      <c r="F22" s="42"/>
      <c r="G22" s="42"/>
      <c r="H22" s="42"/>
      <c r="I22" s="113"/>
      <c r="J22" s="42"/>
      <c r="K22" s="45"/>
    </row>
    <row r="23" spans="2:11" s="1" customFormat="1" ht="14.45" customHeight="1" x14ac:dyDescent="0.3">
      <c r="B23" s="41"/>
      <c r="C23" s="42"/>
      <c r="D23" s="37" t="s">
        <v>45</v>
      </c>
      <c r="E23" s="42"/>
      <c r="F23" s="42"/>
      <c r="G23" s="42"/>
      <c r="H23" s="42"/>
      <c r="I23" s="113"/>
      <c r="J23" s="42"/>
      <c r="K23" s="45"/>
    </row>
    <row r="24" spans="2:11" s="7" customFormat="1" ht="16.5" customHeight="1" x14ac:dyDescent="0.3">
      <c r="B24" s="116"/>
      <c r="C24" s="117"/>
      <c r="D24" s="117"/>
      <c r="E24" s="327" t="s">
        <v>5</v>
      </c>
      <c r="F24" s="327"/>
      <c r="G24" s="327"/>
      <c r="H24" s="327"/>
      <c r="I24" s="118"/>
      <c r="J24" s="117"/>
      <c r="K24" s="119"/>
    </row>
    <row r="25" spans="2:11" s="1" customFormat="1" ht="6.95" customHeight="1" x14ac:dyDescent="0.3">
      <c r="B25" s="41"/>
      <c r="C25" s="42"/>
      <c r="D25" s="42"/>
      <c r="E25" s="42"/>
      <c r="F25" s="42"/>
      <c r="G25" s="42"/>
      <c r="H25" s="42"/>
      <c r="I25" s="113"/>
      <c r="J25" s="42"/>
      <c r="K25" s="45"/>
    </row>
    <row r="26" spans="2:11" s="1" customFormat="1" ht="6.95" customHeight="1" x14ac:dyDescent="0.3">
      <c r="B26" s="41"/>
      <c r="C26" s="42"/>
      <c r="D26" s="68"/>
      <c r="E26" s="68"/>
      <c r="F26" s="68"/>
      <c r="G26" s="68"/>
      <c r="H26" s="68"/>
      <c r="I26" s="120"/>
      <c r="J26" s="68"/>
      <c r="K26" s="121"/>
    </row>
    <row r="27" spans="2:11" s="1" customFormat="1" ht="25.35" customHeight="1" x14ac:dyDescent="0.3">
      <c r="B27" s="41"/>
      <c r="C27" s="42"/>
      <c r="D27" s="122" t="s">
        <v>46</v>
      </c>
      <c r="E27" s="42"/>
      <c r="F27" s="42"/>
      <c r="G27" s="42"/>
      <c r="H27" s="42"/>
      <c r="I27" s="113"/>
      <c r="J27" s="123">
        <f>ROUNDUP(J76,2)</f>
        <v>0</v>
      </c>
      <c r="K27" s="45"/>
    </row>
    <row r="28" spans="2:11" s="1" customFormat="1" ht="6.95" customHeight="1" x14ac:dyDescent="0.3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14.45" customHeight="1" x14ac:dyDescent="0.3">
      <c r="B29" s="41"/>
      <c r="C29" s="42"/>
      <c r="D29" s="42"/>
      <c r="E29" s="42"/>
      <c r="F29" s="46" t="s">
        <v>48</v>
      </c>
      <c r="G29" s="42"/>
      <c r="H29" s="42"/>
      <c r="I29" s="124" t="s">
        <v>47</v>
      </c>
      <c r="J29" s="46" t="s">
        <v>49</v>
      </c>
      <c r="K29" s="45"/>
    </row>
    <row r="30" spans="2:11" s="1" customFormat="1" ht="14.45" customHeight="1" x14ac:dyDescent="0.3">
      <c r="B30" s="41"/>
      <c r="C30" s="42"/>
      <c r="D30" s="49" t="s">
        <v>50</v>
      </c>
      <c r="E30" s="49" t="s">
        <v>51</v>
      </c>
      <c r="F30" s="125">
        <f>ROUNDUP(SUM(BE76:BE77), 2)</f>
        <v>0</v>
      </c>
      <c r="G30" s="42"/>
      <c r="H30" s="42"/>
      <c r="I30" s="126">
        <v>0.21</v>
      </c>
      <c r="J30" s="125">
        <f>ROUNDUP(ROUNDUP((SUM(BE76:BE77)), 2)*I30, 1)</f>
        <v>0</v>
      </c>
      <c r="K30" s="45"/>
    </row>
    <row r="31" spans="2:11" s="1" customFormat="1" ht="14.45" customHeight="1" x14ac:dyDescent="0.3">
      <c r="B31" s="41"/>
      <c r="C31" s="42"/>
      <c r="D31" s="42"/>
      <c r="E31" s="49" t="s">
        <v>52</v>
      </c>
      <c r="F31" s="125">
        <f>ROUNDUP(SUM(BF76:BF77), 2)</f>
        <v>0</v>
      </c>
      <c r="G31" s="42"/>
      <c r="H31" s="42"/>
      <c r="I31" s="126">
        <v>0.15</v>
      </c>
      <c r="J31" s="125">
        <f>ROUNDUP(ROUNDUP((SUM(BF76:BF77)), 2)*I31, 1)</f>
        <v>0</v>
      </c>
      <c r="K31" s="45"/>
    </row>
    <row r="32" spans="2:11" s="1" customFormat="1" ht="14.45" hidden="1" customHeight="1" x14ac:dyDescent="0.3">
      <c r="B32" s="41"/>
      <c r="C32" s="42"/>
      <c r="D32" s="42"/>
      <c r="E32" s="49" t="s">
        <v>53</v>
      </c>
      <c r="F32" s="125">
        <f>ROUNDUP(SUM(BG76:BG77), 2)</f>
        <v>0</v>
      </c>
      <c r="G32" s="42"/>
      <c r="H32" s="42"/>
      <c r="I32" s="126">
        <v>0.21</v>
      </c>
      <c r="J32" s="125">
        <v>0</v>
      </c>
      <c r="K32" s="45"/>
    </row>
    <row r="33" spans="2:11" s="1" customFormat="1" ht="14.45" hidden="1" customHeight="1" x14ac:dyDescent="0.3">
      <c r="B33" s="41"/>
      <c r="C33" s="42"/>
      <c r="D33" s="42"/>
      <c r="E33" s="49" t="s">
        <v>54</v>
      </c>
      <c r="F33" s="125">
        <f>ROUNDUP(SUM(BH76:BH77), 2)</f>
        <v>0</v>
      </c>
      <c r="G33" s="42"/>
      <c r="H33" s="42"/>
      <c r="I33" s="126">
        <v>0.15</v>
      </c>
      <c r="J33" s="125">
        <v>0</v>
      </c>
      <c r="K33" s="45"/>
    </row>
    <row r="34" spans="2:11" s="1" customFormat="1" ht="14.45" hidden="1" customHeight="1" x14ac:dyDescent="0.3">
      <c r="B34" s="41"/>
      <c r="C34" s="42"/>
      <c r="D34" s="42"/>
      <c r="E34" s="49" t="s">
        <v>55</v>
      </c>
      <c r="F34" s="125">
        <f>ROUNDUP(SUM(BI76:BI77), 2)</f>
        <v>0</v>
      </c>
      <c r="G34" s="42"/>
      <c r="H34" s="42"/>
      <c r="I34" s="126">
        <v>0</v>
      </c>
      <c r="J34" s="125">
        <v>0</v>
      </c>
      <c r="K34" s="45"/>
    </row>
    <row r="35" spans="2:11" s="1" customFormat="1" ht="6.95" customHeight="1" x14ac:dyDescent="0.3">
      <c r="B35" s="41"/>
      <c r="C35" s="42"/>
      <c r="D35" s="42"/>
      <c r="E35" s="42"/>
      <c r="F35" s="42"/>
      <c r="G35" s="42"/>
      <c r="H35" s="42"/>
      <c r="I35" s="113"/>
      <c r="J35" s="42"/>
      <c r="K35" s="45"/>
    </row>
    <row r="36" spans="2:11" s="1" customFormat="1" ht="25.35" customHeight="1" x14ac:dyDescent="0.3">
      <c r="B36" s="41"/>
      <c r="C36" s="127"/>
      <c r="D36" s="128" t="s">
        <v>56</v>
      </c>
      <c r="E36" s="71"/>
      <c r="F36" s="71"/>
      <c r="G36" s="129" t="s">
        <v>57</v>
      </c>
      <c r="H36" s="130" t="s">
        <v>58</v>
      </c>
      <c r="I36" s="131"/>
      <c r="J36" s="132">
        <f>SUM(J27:J34)</f>
        <v>0</v>
      </c>
      <c r="K36" s="133"/>
    </row>
    <row r="37" spans="2:11" s="1" customFormat="1" ht="14.45" customHeight="1" x14ac:dyDescent="0.3">
      <c r="B37" s="56"/>
      <c r="C37" s="57"/>
      <c r="D37" s="57"/>
      <c r="E37" s="57"/>
      <c r="F37" s="57"/>
      <c r="G37" s="57"/>
      <c r="H37" s="57"/>
      <c r="I37" s="134"/>
      <c r="J37" s="57"/>
      <c r="K37" s="58"/>
    </row>
    <row r="41" spans="2:11" s="1" customFormat="1" ht="6.95" customHeight="1" x14ac:dyDescent="0.3">
      <c r="B41" s="59"/>
      <c r="C41" s="60"/>
      <c r="D41" s="60"/>
      <c r="E41" s="60"/>
      <c r="F41" s="60"/>
      <c r="G41" s="60"/>
      <c r="H41" s="60"/>
      <c r="I41" s="135"/>
      <c r="J41" s="60"/>
      <c r="K41" s="136"/>
    </row>
    <row r="42" spans="2:11" s="1" customFormat="1" ht="36.950000000000003" customHeight="1" x14ac:dyDescent="0.3">
      <c r="B42" s="41"/>
      <c r="C42" s="30" t="s">
        <v>157</v>
      </c>
      <c r="D42" s="42"/>
      <c r="E42" s="42"/>
      <c r="F42" s="42"/>
      <c r="G42" s="42"/>
      <c r="H42" s="42"/>
      <c r="I42" s="113"/>
      <c r="J42" s="42"/>
      <c r="K42" s="45"/>
    </row>
    <row r="43" spans="2:11" s="1" customFormat="1" ht="6.95" customHeight="1" x14ac:dyDescent="0.3">
      <c r="B43" s="41"/>
      <c r="C43" s="42"/>
      <c r="D43" s="42"/>
      <c r="E43" s="42"/>
      <c r="F43" s="42"/>
      <c r="G43" s="42"/>
      <c r="H43" s="42"/>
      <c r="I43" s="113"/>
      <c r="J43" s="42"/>
      <c r="K43" s="45"/>
    </row>
    <row r="44" spans="2:11" s="1" customFormat="1" ht="14.45" customHeight="1" x14ac:dyDescent="0.3">
      <c r="B44" s="41"/>
      <c r="C44" s="37" t="s">
        <v>19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16.5" customHeight="1" x14ac:dyDescent="0.3">
      <c r="B45" s="41"/>
      <c r="C45" s="42"/>
      <c r="D45" s="42"/>
      <c r="E45" s="363" t="str">
        <f>E7</f>
        <v>Rekonstrukce kanalizace ul. Matušinského, Tomicova, Třanovského</v>
      </c>
      <c r="F45" s="369"/>
      <c r="G45" s="369"/>
      <c r="H45" s="369"/>
      <c r="I45" s="113"/>
      <c r="J45" s="42"/>
      <c r="K45" s="45"/>
    </row>
    <row r="46" spans="2:11" s="1" customFormat="1" ht="14.45" customHeight="1" x14ac:dyDescent="0.3">
      <c r="B46" s="41"/>
      <c r="C46" s="37" t="s">
        <v>153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7.25" customHeight="1" x14ac:dyDescent="0.3">
      <c r="B47" s="41"/>
      <c r="C47" s="42"/>
      <c r="D47" s="42"/>
      <c r="E47" s="365" t="str">
        <f>E9</f>
        <v>05 - Kompletační činnost</v>
      </c>
      <c r="F47" s="364"/>
      <c r="G47" s="364"/>
      <c r="H47" s="364"/>
      <c r="I47" s="113"/>
      <c r="J47" s="42"/>
      <c r="K47" s="45"/>
    </row>
    <row r="48" spans="2:11" s="1" customFormat="1" ht="6.95" customHeight="1" x14ac:dyDescent="0.3">
      <c r="B48" s="41"/>
      <c r="C48" s="42"/>
      <c r="D48" s="42"/>
      <c r="E48" s="42"/>
      <c r="F48" s="42"/>
      <c r="G48" s="42"/>
      <c r="H48" s="42"/>
      <c r="I48" s="113"/>
      <c r="J48" s="42"/>
      <c r="K48" s="45"/>
    </row>
    <row r="49" spans="2:47" s="1" customFormat="1" ht="18" customHeight="1" x14ac:dyDescent="0.3">
      <c r="B49" s="41"/>
      <c r="C49" s="37" t="s">
        <v>26</v>
      </c>
      <c r="D49" s="42"/>
      <c r="E49" s="42"/>
      <c r="F49" s="35" t="str">
        <f>F12</f>
        <v>Ostrava,k.ú.715018 Radvanice</v>
      </c>
      <c r="G49" s="42"/>
      <c r="H49" s="42"/>
      <c r="I49" s="114" t="s">
        <v>28</v>
      </c>
      <c r="J49" s="115" t="str">
        <f>IF(J12="","",J12)</f>
        <v>23.11.2012</v>
      </c>
      <c r="K49" s="45"/>
    </row>
    <row r="50" spans="2:47" s="1" customFormat="1" ht="6.95" customHeight="1" x14ac:dyDescent="0.3">
      <c r="B50" s="41"/>
      <c r="C50" s="42"/>
      <c r="D50" s="42"/>
      <c r="E50" s="42"/>
      <c r="F50" s="42"/>
      <c r="G50" s="42"/>
      <c r="H50" s="42"/>
      <c r="I50" s="113"/>
      <c r="J50" s="42"/>
      <c r="K50" s="45"/>
    </row>
    <row r="51" spans="2:47" s="1" customFormat="1" ht="15" x14ac:dyDescent="0.3">
      <c r="B51" s="41"/>
      <c r="C51" s="37" t="s">
        <v>32</v>
      </c>
      <c r="D51" s="42"/>
      <c r="E51" s="42"/>
      <c r="F51" s="35" t="str">
        <f>E15</f>
        <v>Statutární město Ostrava</v>
      </c>
      <c r="G51" s="42"/>
      <c r="H51" s="42"/>
      <c r="I51" s="114" t="s">
        <v>40</v>
      </c>
      <c r="J51" s="327" t="str">
        <f>E21</f>
        <v>Koneko spol. s r. o.</v>
      </c>
      <c r="K51" s="45"/>
    </row>
    <row r="52" spans="2:47" s="1" customFormat="1" ht="14.45" customHeight="1" x14ac:dyDescent="0.3">
      <c r="B52" s="41"/>
      <c r="C52" s="37" t="s">
        <v>38</v>
      </c>
      <c r="D52" s="42"/>
      <c r="E52" s="42"/>
      <c r="F52" s="35" t="str">
        <f>IF(E18="","",E18)</f>
        <v/>
      </c>
      <c r="G52" s="42"/>
      <c r="H52" s="42"/>
      <c r="I52" s="113"/>
      <c r="J52" s="366"/>
      <c r="K52" s="45"/>
    </row>
    <row r="53" spans="2:47" s="1" customFormat="1" ht="10.35" customHeight="1" x14ac:dyDescent="0.3">
      <c r="B53" s="41"/>
      <c r="C53" s="42"/>
      <c r="D53" s="42"/>
      <c r="E53" s="42"/>
      <c r="F53" s="42"/>
      <c r="G53" s="42"/>
      <c r="H53" s="42"/>
      <c r="I53" s="113"/>
      <c r="J53" s="42"/>
      <c r="K53" s="45"/>
    </row>
    <row r="54" spans="2:47" s="1" customFormat="1" ht="29.25" customHeight="1" x14ac:dyDescent="0.3">
      <c r="B54" s="41"/>
      <c r="C54" s="137" t="s">
        <v>158</v>
      </c>
      <c r="D54" s="127"/>
      <c r="E54" s="127"/>
      <c r="F54" s="127"/>
      <c r="G54" s="127"/>
      <c r="H54" s="127"/>
      <c r="I54" s="138"/>
      <c r="J54" s="139" t="s">
        <v>159</v>
      </c>
      <c r="K54" s="140"/>
    </row>
    <row r="55" spans="2:47" s="1" customFormat="1" ht="10.35" customHeight="1" x14ac:dyDescent="0.3">
      <c r="B55" s="41"/>
      <c r="C55" s="42"/>
      <c r="D55" s="42"/>
      <c r="E55" s="42"/>
      <c r="F55" s="42"/>
      <c r="G55" s="42"/>
      <c r="H55" s="42"/>
      <c r="I55" s="113"/>
      <c r="J55" s="42"/>
      <c r="K55" s="45"/>
    </row>
    <row r="56" spans="2:47" s="1" customFormat="1" ht="29.25" customHeight="1" x14ac:dyDescent="0.3">
      <c r="B56" s="41"/>
      <c r="C56" s="141" t="s">
        <v>160</v>
      </c>
      <c r="D56" s="42"/>
      <c r="E56" s="42"/>
      <c r="F56" s="42"/>
      <c r="G56" s="42"/>
      <c r="H56" s="42"/>
      <c r="I56" s="113"/>
      <c r="J56" s="123">
        <f>J76</f>
        <v>0</v>
      </c>
      <c r="K56" s="45"/>
      <c r="AU56" s="24" t="s">
        <v>161</v>
      </c>
    </row>
    <row r="57" spans="2:47" s="1" customFormat="1" ht="21.75" customHeight="1" x14ac:dyDescent="0.3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47" s="1" customFormat="1" ht="6.95" customHeight="1" x14ac:dyDescent="0.3">
      <c r="B58" s="56"/>
      <c r="C58" s="57"/>
      <c r="D58" s="57"/>
      <c r="E58" s="57"/>
      <c r="F58" s="57"/>
      <c r="G58" s="57"/>
      <c r="H58" s="57"/>
      <c r="I58" s="134"/>
      <c r="J58" s="57"/>
      <c r="K58" s="58"/>
    </row>
    <row r="62" spans="2:47" s="1" customFormat="1" ht="6.95" customHeight="1" x14ac:dyDescent="0.3">
      <c r="B62" s="59"/>
      <c r="C62" s="60"/>
      <c r="D62" s="60"/>
      <c r="E62" s="60"/>
      <c r="F62" s="60"/>
      <c r="G62" s="60"/>
      <c r="H62" s="60"/>
      <c r="I62" s="135"/>
      <c r="J62" s="60"/>
      <c r="K62" s="60"/>
      <c r="L62" s="41"/>
    </row>
    <row r="63" spans="2:47" s="1" customFormat="1" ht="36.950000000000003" customHeight="1" x14ac:dyDescent="0.3">
      <c r="B63" s="41"/>
      <c r="C63" s="61" t="s">
        <v>172</v>
      </c>
      <c r="L63" s="41"/>
    </row>
    <row r="64" spans="2:47" s="1" customFormat="1" ht="6.95" customHeight="1" x14ac:dyDescent="0.3">
      <c r="B64" s="41"/>
      <c r="L64" s="41"/>
    </row>
    <row r="65" spans="2:65" s="1" customFormat="1" ht="14.45" customHeight="1" x14ac:dyDescent="0.3">
      <c r="B65" s="41"/>
      <c r="C65" s="63" t="s">
        <v>19</v>
      </c>
      <c r="L65" s="41"/>
    </row>
    <row r="66" spans="2:65" s="1" customFormat="1" ht="16.5" customHeight="1" x14ac:dyDescent="0.3">
      <c r="B66" s="41"/>
      <c r="E66" s="367" t="str">
        <f>E7</f>
        <v>Rekonstrukce kanalizace ul. Matušinského, Tomicova, Třanovského</v>
      </c>
      <c r="F66" s="368"/>
      <c r="G66" s="368"/>
      <c r="H66" s="368"/>
      <c r="L66" s="41"/>
    </row>
    <row r="67" spans="2:65" s="1" customFormat="1" ht="14.45" customHeight="1" x14ac:dyDescent="0.3">
      <c r="B67" s="41"/>
      <c r="C67" s="63" t="s">
        <v>153</v>
      </c>
      <c r="L67" s="41"/>
    </row>
    <row r="68" spans="2:65" s="1" customFormat="1" ht="17.25" customHeight="1" x14ac:dyDescent="0.3">
      <c r="B68" s="41"/>
      <c r="E68" s="338" t="str">
        <f>E9</f>
        <v>05 - Kompletační činnost</v>
      </c>
      <c r="F68" s="361"/>
      <c r="G68" s="361"/>
      <c r="H68" s="361"/>
      <c r="L68" s="41"/>
    </row>
    <row r="69" spans="2:65" s="1" customFormat="1" ht="6.95" customHeight="1" x14ac:dyDescent="0.3">
      <c r="B69" s="41"/>
      <c r="L69" s="41"/>
    </row>
    <row r="70" spans="2:65" s="1" customFormat="1" ht="18" customHeight="1" x14ac:dyDescent="0.3">
      <c r="B70" s="41"/>
      <c r="C70" s="63" t="s">
        <v>26</v>
      </c>
      <c r="F70" s="156" t="str">
        <f>F12</f>
        <v>Ostrava,k.ú.715018 Radvanice</v>
      </c>
      <c r="I70" s="157" t="s">
        <v>28</v>
      </c>
      <c r="J70" s="67" t="str">
        <f>IF(J12="","",J12)</f>
        <v>23.11.2012</v>
      </c>
      <c r="L70" s="41"/>
    </row>
    <row r="71" spans="2:65" s="1" customFormat="1" ht="6.95" customHeight="1" x14ac:dyDescent="0.3">
      <c r="B71" s="41"/>
      <c r="L71" s="41"/>
    </row>
    <row r="72" spans="2:65" s="1" customFormat="1" ht="15" x14ac:dyDescent="0.3">
      <c r="B72" s="41"/>
      <c r="C72" s="63" t="s">
        <v>32</v>
      </c>
      <c r="F72" s="156" t="str">
        <f>E15</f>
        <v>Statutární město Ostrava</v>
      </c>
      <c r="I72" s="157" t="s">
        <v>40</v>
      </c>
      <c r="J72" s="156" t="str">
        <f>E21</f>
        <v>Koneko spol. s r. o.</v>
      </c>
      <c r="L72" s="41"/>
    </row>
    <row r="73" spans="2:65" s="1" customFormat="1" ht="14.45" customHeight="1" x14ac:dyDescent="0.3">
      <c r="B73" s="41"/>
      <c r="C73" s="63" t="s">
        <v>38</v>
      </c>
      <c r="F73" s="156" t="str">
        <f>IF(E18="","",E18)</f>
        <v/>
      </c>
      <c r="L73" s="41"/>
    </row>
    <row r="74" spans="2:65" s="1" customFormat="1" ht="10.35" customHeight="1" x14ac:dyDescent="0.3">
      <c r="B74" s="41"/>
      <c r="L74" s="41"/>
    </row>
    <row r="75" spans="2:65" s="10" customFormat="1" ht="29.25" customHeight="1" x14ac:dyDescent="0.3">
      <c r="B75" s="158"/>
      <c r="C75" s="159" t="s">
        <v>173</v>
      </c>
      <c r="D75" s="160" t="s">
        <v>65</v>
      </c>
      <c r="E75" s="160" t="s">
        <v>61</v>
      </c>
      <c r="F75" s="160" t="s">
        <v>174</v>
      </c>
      <c r="G75" s="160" t="s">
        <v>175</v>
      </c>
      <c r="H75" s="160" t="s">
        <v>176</v>
      </c>
      <c r="I75" s="161" t="s">
        <v>177</v>
      </c>
      <c r="J75" s="160" t="s">
        <v>159</v>
      </c>
      <c r="K75" s="162" t="s">
        <v>178</v>
      </c>
      <c r="L75" s="158"/>
      <c r="M75" s="73" t="s">
        <v>179</v>
      </c>
      <c r="N75" s="74" t="s">
        <v>50</v>
      </c>
      <c r="O75" s="74" t="s">
        <v>180</v>
      </c>
      <c r="P75" s="74" t="s">
        <v>181</v>
      </c>
      <c r="Q75" s="74" t="s">
        <v>182</v>
      </c>
      <c r="R75" s="74" t="s">
        <v>183</v>
      </c>
      <c r="S75" s="74" t="s">
        <v>184</v>
      </c>
      <c r="T75" s="75" t="s">
        <v>185</v>
      </c>
    </row>
    <row r="76" spans="2:65" s="1" customFormat="1" ht="29.25" customHeight="1" x14ac:dyDescent="0.35">
      <c r="B76" s="41"/>
      <c r="C76" s="77" t="s">
        <v>160</v>
      </c>
      <c r="J76" s="163">
        <f>BK76</f>
        <v>0</v>
      </c>
      <c r="L76" s="41"/>
      <c r="M76" s="76"/>
      <c r="N76" s="68"/>
      <c r="O76" s="68"/>
      <c r="P76" s="164">
        <f>P77</f>
        <v>0</v>
      </c>
      <c r="Q76" s="68"/>
      <c r="R76" s="164">
        <f>R77</f>
        <v>0</v>
      </c>
      <c r="S76" s="68"/>
      <c r="T76" s="165">
        <f>T77</f>
        <v>0</v>
      </c>
      <c r="AT76" s="24" t="s">
        <v>79</v>
      </c>
      <c r="AU76" s="24" t="s">
        <v>161</v>
      </c>
      <c r="BK76" s="166">
        <f>BK77</f>
        <v>0</v>
      </c>
    </row>
    <row r="77" spans="2:65" s="1" customFormat="1" ht="16.5" customHeight="1" x14ac:dyDescent="0.3">
      <c r="B77" s="180"/>
      <c r="C77" s="181" t="s">
        <v>25</v>
      </c>
      <c r="D77" s="181" t="s">
        <v>190</v>
      </c>
      <c r="E77" s="182" t="s">
        <v>25</v>
      </c>
      <c r="F77" s="183" t="s">
        <v>136</v>
      </c>
      <c r="G77" s="184" t="s">
        <v>399</v>
      </c>
      <c r="H77" s="185">
        <v>1</v>
      </c>
      <c r="I77" s="186"/>
      <c r="J77" s="187">
        <f>ROUND(I77*H77,2)</f>
        <v>0</v>
      </c>
      <c r="K77" s="183" t="s">
        <v>5</v>
      </c>
      <c r="L77" s="41"/>
      <c r="M77" s="188" t="s">
        <v>5</v>
      </c>
      <c r="N77" s="229" t="s">
        <v>51</v>
      </c>
      <c r="O77" s="227"/>
      <c r="P77" s="230">
        <f>O77*H77</f>
        <v>0</v>
      </c>
      <c r="Q77" s="230">
        <v>0</v>
      </c>
      <c r="R77" s="230">
        <f>Q77*H77</f>
        <v>0</v>
      </c>
      <c r="S77" s="230">
        <v>0</v>
      </c>
      <c r="T77" s="231">
        <f>S77*H77</f>
        <v>0</v>
      </c>
      <c r="AR77" s="24" t="s">
        <v>194</v>
      </c>
      <c r="AT77" s="24" t="s">
        <v>190</v>
      </c>
      <c r="AU77" s="24" t="s">
        <v>80</v>
      </c>
      <c r="AY77" s="24" t="s">
        <v>188</v>
      </c>
      <c r="BE77" s="192">
        <f>IF(N77="základní",J77,0)</f>
        <v>0</v>
      </c>
      <c r="BF77" s="192">
        <f>IF(N77="snížená",J77,0)</f>
        <v>0</v>
      </c>
      <c r="BG77" s="192">
        <f>IF(N77="zákl. přenesená",J77,0)</f>
        <v>0</v>
      </c>
      <c r="BH77" s="192">
        <f>IF(N77="sníž. přenesená",J77,0)</f>
        <v>0</v>
      </c>
      <c r="BI77" s="192">
        <f>IF(N77="nulová",J77,0)</f>
        <v>0</v>
      </c>
      <c r="BJ77" s="24" t="s">
        <v>25</v>
      </c>
      <c r="BK77" s="192">
        <f>ROUND(I77*H77,2)</f>
        <v>0</v>
      </c>
      <c r="BL77" s="24" t="s">
        <v>194</v>
      </c>
      <c r="BM77" s="24" t="s">
        <v>1702</v>
      </c>
    </row>
    <row r="78" spans="2:65" s="1" customFormat="1" ht="6.95" customHeight="1" x14ac:dyDescent="0.3">
      <c r="B78" s="56"/>
      <c r="C78" s="57"/>
      <c r="D78" s="57"/>
      <c r="E78" s="57"/>
      <c r="F78" s="57"/>
      <c r="G78" s="57"/>
      <c r="H78" s="57"/>
      <c r="I78" s="134"/>
      <c r="J78" s="57"/>
      <c r="K78" s="57"/>
      <c r="L78" s="41"/>
    </row>
  </sheetData>
  <autoFilter ref="C75:K77"/>
  <mergeCells count="10">
    <mergeCell ref="J51:J52"/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8"/>
  <sheetViews>
    <sheetView showGridLines="0" workbookViewId="0">
      <pane ySplit="1" topLeftCell="A2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6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21"/>
      <c r="B1" s="107"/>
      <c r="C1" s="107"/>
      <c r="D1" s="108" t="s">
        <v>1</v>
      </c>
      <c r="E1" s="107"/>
      <c r="F1" s="109" t="s">
        <v>147</v>
      </c>
      <c r="G1" s="362" t="s">
        <v>148</v>
      </c>
      <c r="H1" s="362"/>
      <c r="I1" s="110"/>
      <c r="J1" s="109" t="s">
        <v>149</v>
      </c>
      <c r="K1" s="108" t="s">
        <v>150</v>
      </c>
      <c r="L1" s="109" t="s">
        <v>151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 x14ac:dyDescent="0.3">
      <c r="L2" s="357" t="s">
        <v>8</v>
      </c>
      <c r="M2" s="358"/>
      <c r="N2" s="358"/>
      <c r="O2" s="358"/>
      <c r="P2" s="358"/>
      <c r="Q2" s="358"/>
      <c r="R2" s="358"/>
      <c r="S2" s="358"/>
      <c r="T2" s="358"/>
      <c r="U2" s="358"/>
      <c r="V2" s="358"/>
      <c r="AT2" s="24" t="s">
        <v>140</v>
      </c>
    </row>
    <row r="3" spans="1:70" ht="6.95" customHeight="1" x14ac:dyDescent="0.3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24</v>
      </c>
    </row>
    <row r="4" spans="1:70" ht="36.950000000000003" customHeight="1" x14ac:dyDescent="0.3">
      <c r="B4" s="28"/>
      <c r="C4" s="29"/>
      <c r="D4" s="30" t="s">
        <v>152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1:70" ht="6.95" customHeight="1" x14ac:dyDescent="0.3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1:70" ht="15" x14ac:dyDescent="0.3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1:70" ht="16.5" customHeight="1" x14ac:dyDescent="0.3">
      <c r="B7" s="28"/>
      <c r="C7" s="29"/>
      <c r="D7" s="29"/>
      <c r="E7" s="363" t="str">
        <f>'Rekapitulace stavby'!K6</f>
        <v>Rekonstrukce kanalizace ul. Matušinského, Tomicova, Třanovského</v>
      </c>
      <c r="F7" s="369"/>
      <c r="G7" s="369"/>
      <c r="H7" s="369"/>
      <c r="I7" s="112"/>
      <c r="J7" s="29"/>
      <c r="K7" s="31"/>
    </row>
    <row r="8" spans="1:70" s="1" customFormat="1" ht="15" x14ac:dyDescent="0.3">
      <c r="B8" s="41"/>
      <c r="C8" s="42"/>
      <c r="D8" s="37" t="s">
        <v>153</v>
      </c>
      <c r="E8" s="42"/>
      <c r="F8" s="42"/>
      <c r="G8" s="42"/>
      <c r="H8" s="42"/>
      <c r="I8" s="113"/>
      <c r="J8" s="42"/>
      <c r="K8" s="45"/>
    </row>
    <row r="9" spans="1:70" s="1" customFormat="1" ht="36.950000000000003" customHeight="1" x14ac:dyDescent="0.3">
      <c r="B9" s="41"/>
      <c r="C9" s="42"/>
      <c r="D9" s="42"/>
      <c r="E9" s="365" t="s">
        <v>1703</v>
      </c>
      <c r="F9" s="364"/>
      <c r="G9" s="364"/>
      <c r="H9" s="364"/>
      <c r="I9" s="113"/>
      <c r="J9" s="42"/>
      <c r="K9" s="45"/>
    </row>
    <row r="10" spans="1:70" s="1" customFormat="1" x14ac:dyDescent="0.3">
      <c r="B10" s="41"/>
      <c r="C10" s="42"/>
      <c r="D10" s="42"/>
      <c r="E10" s="42"/>
      <c r="F10" s="42"/>
      <c r="G10" s="42"/>
      <c r="H10" s="42"/>
      <c r="I10" s="113"/>
      <c r="J10" s="42"/>
      <c r="K10" s="45"/>
    </row>
    <row r="11" spans="1:70" s="1" customFormat="1" ht="14.45" customHeight="1" x14ac:dyDescent="0.3">
      <c r="B11" s="41"/>
      <c r="C11" s="42"/>
      <c r="D11" s="37" t="s">
        <v>22</v>
      </c>
      <c r="E11" s="42"/>
      <c r="F11" s="35" t="s">
        <v>5</v>
      </c>
      <c r="G11" s="42"/>
      <c r="H11" s="42"/>
      <c r="I11" s="114" t="s">
        <v>23</v>
      </c>
      <c r="J11" s="35" t="s">
        <v>5</v>
      </c>
      <c r="K11" s="45"/>
    </row>
    <row r="12" spans="1:70" s="1" customFormat="1" ht="14.45" customHeight="1" x14ac:dyDescent="0.3">
      <c r="B12" s="41"/>
      <c r="C12" s="42"/>
      <c r="D12" s="37" t="s">
        <v>26</v>
      </c>
      <c r="E12" s="42"/>
      <c r="F12" s="35" t="s">
        <v>27</v>
      </c>
      <c r="G12" s="42"/>
      <c r="H12" s="42"/>
      <c r="I12" s="114" t="s">
        <v>28</v>
      </c>
      <c r="J12" s="115" t="str">
        <f>'Rekapitulace stavby'!AN8</f>
        <v>23.11.2012</v>
      </c>
      <c r="K12" s="45"/>
    </row>
    <row r="13" spans="1:70" s="1" customFormat="1" ht="10.9" customHeight="1" x14ac:dyDescent="0.3">
      <c r="B13" s="41"/>
      <c r="C13" s="42"/>
      <c r="D13" s="42"/>
      <c r="E13" s="42"/>
      <c r="F13" s="42"/>
      <c r="G13" s="42"/>
      <c r="H13" s="42"/>
      <c r="I13" s="113"/>
      <c r="J13" s="42"/>
      <c r="K13" s="45"/>
    </row>
    <row r="14" spans="1:70" s="1" customFormat="1" ht="14.45" customHeight="1" x14ac:dyDescent="0.3">
      <c r="B14" s="41"/>
      <c r="C14" s="42"/>
      <c r="D14" s="37" t="s">
        <v>32</v>
      </c>
      <c r="E14" s="42"/>
      <c r="F14" s="42"/>
      <c r="G14" s="42"/>
      <c r="H14" s="42"/>
      <c r="I14" s="114" t="s">
        <v>33</v>
      </c>
      <c r="J14" s="35" t="s">
        <v>34</v>
      </c>
      <c r="K14" s="45"/>
    </row>
    <row r="15" spans="1:70" s="1" customFormat="1" ht="18" customHeight="1" x14ac:dyDescent="0.3">
      <c r="B15" s="41"/>
      <c r="C15" s="42"/>
      <c r="D15" s="42"/>
      <c r="E15" s="35" t="s">
        <v>35</v>
      </c>
      <c r="F15" s="42"/>
      <c r="G15" s="42"/>
      <c r="H15" s="42"/>
      <c r="I15" s="114" t="s">
        <v>36</v>
      </c>
      <c r="J15" s="35" t="s">
        <v>37</v>
      </c>
      <c r="K15" s="45"/>
    </row>
    <row r="16" spans="1:70" s="1" customFormat="1" ht="6.95" customHeight="1" x14ac:dyDescent="0.3">
      <c r="B16" s="41"/>
      <c r="C16" s="42"/>
      <c r="D16" s="42"/>
      <c r="E16" s="42"/>
      <c r="F16" s="42"/>
      <c r="G16" s="42"/>
      <c r="H16" s="42"/>
      <c r="I16" s="113"/>
      <c r="J16" s="42"/>
      <c r="K16" s="45"/>
    </row>
    <row r="17" spans="2:11" s="1" customFormat="1" ht="14.45" customHeight="1" x14ac:dyDescent="0.3">
      <c r="B17" s="41"/>
      <c r="C17" s="42"/>
      <c r="D17" s="37" t="s">
        <v>38</v>
      </c>
      <c r="E17" s="42"/>
      <c r="F17" s="42"/>
      <c r="G17" s="42"/>
      <c r="H17" s="42"/>
      <c r="I17" s="114" t="s">
        <v>33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 x14ac:dyDescent="0.3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4" t="s">
        <v>36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 x14ac:dyDescent="0.3">
      <c r="B19" s="41"/>
      <c r="C19" s="42"/>
      <c r="D19" s="42"/>
      <c r="E19" s="42"/>
      <c r="F19" s="42"/>
      <c r="G19" s="42"/>
      <c r="H19" s="42"/>
      <c r="I19" s="113"/>
      <c r="J19" s="42"/>
      <c r="K19" s="45"/>
    </row>
    <row r="20" spans="2:11" s="1" customFormat="1" ht="14.45" customHeight="1" x14ac:dyDescent="0.3">
      <c r="B20" s="41"/>
      <c r="C20" s="42"/>
      <c r="D20" s="37" t="s">
        <v>40</v>
      </c>
      <c r="E20" s="42"/>
      <c r="F20" s="42"/>
      <c r="G20" s="42"/>
      <c r="H20" s="42"/>
      <c r="I20" s="114" t="s">
        <v>33</v>
      </c>
      <c r="J20" s="35" t="s">
        <v>41</v>
      </c>
      <c r="K20" s="45"/>
    </row>
    <row r="21" spans="2:11" s="1" customFormat="1" ht="18" customHeight="1" x14ac:dyDescent="0.3">
      <c r="B21" s="41"/>
      <c r="C21" s="42"/>
      <c r="D21" s="42"/>
      <c r="E21" s="35" t="s">
        <v>42</v>
      </c>
      <c r="F21" s="42"/>
      <c r="G21" s="42"/>
      <c r="H21" s="42"/>
      <c r="I21" s="114" t="s">
        <v>36</v>
      </c>
      <c r="J21" s="35" t="s">
        <v>43</v>
      </c>
      <c r="K21" s="45"/>
    </row>
    <row r="22" spans="2:11" s="1" customFormat="1" ht="6.95" customHeight="1" x14ac:dyDescent="0.3">
      <c r="B22" s="41"/>
      <c r="C22" s="42"/>
      <c r="D22" s="42"/>
      <c r="E22" s="42"/>
      <c r="F22" s="42"/>
      <c r="G22" s="42"/>
      <c r="H22" s="42"/>
      <c r="I22" s="113"/>
      <c r="J22" s="42"/>
      <c r="K22" s="45"/>
    </row>
    <row r="23" spans="2:11" s="1" customFormat="1" ht="14.45" customHeight="1" x14ac:dyDescent="0.3">
      <c r="B23" s="41"/>
      <c r="C23" s="42"/>
      <c r="D23" s="37" t="s">
        <v>45</v>
      </c>
      <c r="E23" s="42"/>
      <c r="F23" s="42"/>
      <c r="G23" s="42"/>
      <c r="H23" s="42"/>
      <c r="I23" s="113"/>
      <c r="J23" s="42"/>
      <c r="K23" s="45"/>
    </row>
    <row r="24" spans="2:11" s="7" customFormat="1" ht="16.5" customHeight="1" x14ac:dyDescent="0.3">
      <c r="B24" s="116"/>
      <c r="C24" s="117"/>
      <c r="D24" s="117"/>
      <c r="E24" s="327" t="s">
        <v>5</v>
      </c>
      <c r="F24" s="327"/>
      <c r="G24" s="327"/>
      <c r="H24" s="327"/>
      <c r="I24" s="118"/>
      <c r="J24" s="117"/>
      <c r="K24" s="119"/>
    </row>
    <row r="25" spans="2:11" s="1" customFormat="1" ht="6.95" customHeight="1" x14ac:dyDescent="0.3">
      <c r="B25" s="41"/>
      <c r="C25" s="42"/>
      <c r="D25" s="42"/>
      <c r="E25" s="42"/>
      <c r="F25" s="42"/>
      <c r="G25" s="42"/>
      <c r="H25" s="42"/>
      <c r="I25" s="113"/>
      <c r="J25" s="42"/>
      <c r="K25" s="45"/>
    </row>
    <row r="26" spans="2:11" s="1" customFormat="1" ht="6.95" customHeight="1" x14ac:dyDescent="0.3">
      <c r="B26" s="41"/>
      <c r="C26" s="42"/>
      <c r="D26" s="68"/>
      <c r="E26" s="68"/>
      <c r="F26" s="68"/>
      <c r="G26" s="68"/>
      <c r="H26" s="68"/>
      <c r="I26" s="120"/>
      <c r="J26" s="68"/>
      <c r="K26" s="121"/>
    </row>
    <row r="27" spans="2:11" s="1" customFormat="1" ht="25.35" customHeight="1" x14ac:dyDescent="0.3">
      <c r="B27" s="41"/>
      <c r="C27" s="42"/>
      <c r="D27" s="122" t="s">
        <v>46</v>
      </c>
      <c r="E27" s="42"/>
      <c r="F27" s="42"/>
      <c r="G27" s="42"/>
      <c r="H27" s="42"/>
      <c r="I27" s="113"/>
      <c r="J27" s="123">
        <f>ROUNDUP(J76,2)</f>
        <v>0</v>
      </c>
      <c r="K27" s="45"/>
    </row>
    <row r="28" spans="2:11" s="1" customFormat="1" ht="6.95" customHeight="1" x14ac:dyDescent="0.3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14.45" customHeight="1" x14ac:dyDescent="0.3">
      <c r="B29" s="41"/>
      <c r="C29" s="42"/>
      <c r="D29" s="42"/>
      <c r="E29" s="42"/>
      <c r="F29" s="46" t="s">
        <v>48</v>
      </c>
      <c r="G29" s="42"/>
      <c r="H29" s="42"/>
      <c r="I29" s="124" t="s">
        <v>47</v>
      </c>
      <c r="J29" s="46" t="s">
        <v>49</v>
      </c>
      <c r="K29" s="45"/>
    </row>
    <row r="30" spans="2:11" s="1" customFormat="1" ht="14.45" customHeight="1" x14ac:dyDescent="0.3">
      <c r="B30" s="41"/>
      <c r="C30" s="42"/>
      <c r="D30" s="49" t="s">
        <v>50</v>
      </c>
      <c r="E30" s="49" t="s">
        <v>51</v>
      </c>
      <c r="F30" s="125">
        <f>ROUNDUP(SUM(BE76:BE77), 2)</f>
        <v>0</v>
      </c>
      <c r="G30" s="42"/>
      <c r="H30" s="42"/>
      <c r="I30" s="126">
        <v>0.21</v>
      </c>
      <c r="J30" s="125">
        <f>ROUNDUP(ROUNDUP((SUM(BE76:BE77)), 2)*I30, 1)</f>
        <v>0</v>
      </c>
      <c r="K30" s="45"/>
    </row>
    <row r="31" spans="2:11" s="1" customFormat="1" ht="14.45" customHeight="1" x14ac:dyDescent="0.3">
      <c r="B31" s="41"/>
      <c r="C31" s="42"/>
      <c r="D31" s="42"/>
      <c r="E31" s="49" t="s">
        <v>52</v>
      </c>
      <c r="F31" s="125">
        <f>ROUNDUP(SUM(BF76:BF77), 2)</f>
        <v>0</v>
      </c>
      <c r="G31" s="42"/>
      <c r="H31" s="42"/>
      <c r="I31" s="126">
        <v>0.15</v>
      </c>
      <c r="J31" s="125">
        <f>ROUNDUP(ROUNDUP((SUM(BF76:BF77)), 2)*I31, 1)</f>
        <v>0</v>
      </c>
      <c r="K31" s="45"/>
    </row>
    <row r="32" spans="2:11" s="1" customFormat="1" ht="14.45" hidden="1" customHeight="1" x14ac:dyDescent="0.3">
      <c r="B32" s="41"/>
      <c r="C32" s="42"/>
      <c r="D32" s="42"/>
      <c r="E32" s="49" t="s">
        <v>53</v>
      </c>
      <c r="F32" s="125">
        <f>ROUNDUP(SUM(BG76:BG77), 2)</f>
        <v>0</v>
      </c>
      <c r="G32" s="42"/>
      <c r="H32" s="42"/>
      <c r="I32" s="126">
        <v>0.21</v>
      </c>
      <c r="J32" s="125">
        <v>0</v>
      </c>
      <c r="K32" s="45"/>
    </row>
    <row r="33" spans="2:11" s="1" customFormat="1" ht="14.45" hidden="1" customHeight="1" x14ac:dyDescent="0.3">
      <c r="B33" s="41"/>
      <c r="C33" s="42"/>
      <c r="D33" s="42"/>
      <c r="E33" s="49" t="s">
        <v>54</v>
      </c>
      <c r="F33" s="125">
        <f>ROUNDUP(SUM(BH76:BH77), 2)</f>
        <v>0</v>
      </c>
      <c r="G33" s="42"/>
      <c r="H33" s="42"/>
      <c r="I33" s="126">
        <v>0.15</v>
      </c>
      <c r="J33" s="125">
        <v>0</v>
      </c>
      <c r="K33" s="45"/>
    </row>
    <row r="34" spans="2:11" s="1" customFormat="1" ht="14.45" hidden="1" customHeight="1" x14ac:dyDescent="0.3">
      <c r="B34" s="41"/>
      <c r="C34" s="42"/>
      <c r="D34" s="42"/>
      <c r="E34" s="49" t="s">
        <v>55</v>
      </c>
      <c r="F34" s="125">
        <f>ROUNDUP(SUM(BI76:BI77), 2)</f>
        <v>0</v>
      </c>
      <c r="G34" s="42"/>
      <c r="H34" s="42"/>
      <c r="I34" s="126">
        <v>0</v>
      </c>
      <c r="J34" s="125">
        <v>0</v>
      </c>
      <c r="K34" s="45"/>
    </row>
    <row r="35" spans="2:11" s="1" customFormat="1" ht="6.95" customHeight="1" x14ac:dyDescent="0.3">
      <c r="B35" s="41"/>
      <c r="C35" s="42"/>
      <c r="D35" s="42"/>
      <c r="E35" s="42"/>
      <c r="F35" s="42"/>
      <c r="G35" s="42"/>
      <c r="H35" s="42"/>
      <c r="I35" s="113"/>
      <c r="J35" s="42"/>
      <c r="K35" s="45"/>
    </row>
    <row r="36" spans="2:11" s="1" customFormat="1" ht="25.35" customHeight="1" x14ac:dyDescent="0.3">
      <c r="B36" s="41"/>
      <c r="C36" s="127"/>
      <c r="D36" s="128" t="s">
        <v>56</v>
      </c>
      <c r="E36" s="71"/>
      <c r="F36" s="71"/>
      <c r="G36" s="129" t="s">
        <v>57</v>
      </c>
      <c r="H36" s="130" t="s">
        <v>58</v>
      </c>
      <c r="I36" s="131"/>
      <c r="J36" s="132">
        <f>SUM(J27:J34)</f>
        <v>0</v>
      </c>
      <c r="K36" s="133"/>
    </row>
    <row r="37" spans="2:11" s="1" customFormat="1" ht="14.45" customHeight="1" x14ac:dyDescent="0.3">
      <c r="B37" s="56"/>
      <c r="C37" s="57"/>
      <c r="D37" s="57"/>
      <c r="E37" s="57"/>
      <c r="F37" s="57"/>
      <c r="G37" s="57"/>
      <c r="H37" s="57"/>
      <c r="I37" s="134"/>
      <c r="J37" s="57"/>
      <c r="K37" s="58"/>
    </row>
    <row r="41" spans="2:11" s="1" customFormat="1" ht="6.95" customHeight="1" x14ac:dyDescent="0.3">
      <c r="B41" s="59"/>
      <c r="C41" s="60"/>
      <c r="D41" s="60"/>
      <c r="E41" s="60"/>
      <c r="F41" s="60"/>
      <c r="G41" s="60"/>
      <c r="H41" s="60"/>
      <c r="I41" s="135"/>
      <c r="J41" s="60"/>
      <c r="K41" s="136"/>
    </row>
    <row r="42" spans="2:11" s="1" customFormat="1" ht="36.950000000000003" customHeight="1" x14ac:dyDescent="0.3">
      <c r="B42" s="41"/>
      <c r="C42" s="30" t="s">
        <v>157</v>
      </c>
      <c r="D42" s="42"/>
      <c r="E42" s="42"/>
      <c r="F42" s="42"/>
      <c r="G42" s="42"/>
      <c r="H42" s="42"/>
      <c r="I42" s="113"/>
      <c r="J42" s="42"/>
      <c r="K42" s="45"/>
    </row>
    <row r="43" spans="2:11" s="1" customFormat="1" ht="6.95" customHeight="1" x14ac:dyDescent="0.3">
      <c r="B43" s="41"/>
      <c r="C43" s="42"/>
      <c r="D43" s="42"/>
      <c r="E43" s="42"/>
      <c r="F43" s="42"/>
      <c r="G43" s="42"/>
      <c r="H43" s="42"/>
      <c r="I43" s="113"/>
      <c r="J43" s="42"/>
      <c r="K43" s="45"/>
    </row>
    <row r="44" spans="2:11" s="1" customFormat="1" ht="14.45" customHeight="1" x14ac:dyDescent="0.3">
      <c r="B44" s="41"/>
      <c r="C44" s="37" t="s">
        <v>19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16.5" customHeight="1" x14ac:dyDescent="0.3">
      <c r="B45" s="41"/>
      <c r="C45" s="42"/>
      <c r="D45" s="42"/>
      <c r="E45" s="363" t="str">
        <f>E7</f>
        <v>Rekonstrukce kanalizace ul. Matušinského, Tomicova, Třanovského</v>
      </c>
      <c r="F45" s="369"/>
      <c r="G45" s="369"/>
      <c r="H45" s="369"/>
      <c r="I45" s="113"/>
      <c r="J45" s="42"/>
      <c r="K45" s="45"/>
    </row>
    <row r="46" spans="2:11" s="1" customFormat="1" ht="14.45" customHeight="1" x14ac:dyDescent="0.3">
      <c r="B46" s="41"/>
      <c r="C46" s="37" t="s">
        <v>153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7.25" customHeight="1" x14ac:dyDescent="0.3">
      <c r="B47" s="41"/>
      <c r="C47" s="42"/>
      <c r="D47" s="42"/>
      <c r="E47" s="365" t="str">
        <f>E9</f>
        <v>06 - Provozní náklady</v>
      </c>
      <c r="F47" s="364"/>
      <c r="G47" s="364"/>
      <c r="H47" s="364"/>
      <c r="I47" s="113"/>
      <c r="J47" s="42"/>
      <c r="K47" s="45"/>
    </row>
    <row r="48" spans="2:11" s="1" customFormat="1" ht="6.95" customHeight="1" x14ac:dyDescent="0.3">
      <c r="B48" s="41"/>
      <c r="C48" s="42"/>
      <c r="D48" s="42"/>
      <c r="E48" s="42"/>
      <c r="F48" s="42"/>
      <c r="G48" s="42"/>
      <c r="H48" s="42"/>
      <c r="I48" s="113"/>
      <c r="J48" s="42"/>
      <c r="K48" s="45"/>
    </row>
    <row r="49" spans="2:47" s="1" customFormat="1" ht="18" customHeight="1" x14ac:dyDescent="0.3">
      <c r="B49" s="41"/>
      <c r="C49" s="37" t="s">
        <v>26</v>
      </c>
      <c r="D49" s="42"/>
      <c r="E49" s="42"/>
      <c r="F49" s="35" t="str">
        <f>F12</f>
        <v>Ostrava,k.ú.715018 Radvanice</v>
      </c>
      <c r="G49" s="42"/>
      <c r="H49" s="42"/>
      <c r="I49" s="114" t="s">
        <v>28</v>
      </c>
      <c r="J49" s="115" t="str">
        <f>IF(J12="","",J12)</f>
        <v>23.11.2012</v>
      </c>
      <c r="K49" s="45"/>
    </row>
    <row r="50" spans="2:47" s="1" customFormat="1" ht="6.95" customHeight="1" x14ac:dyDescent="0.3">
      <c r="B50" s="41"/>
      <c r="C50" s="42"/>
      <c r="D50" s="42"/>
      <c r="E50" s="42"/>
      <c r="F50" s="42"/>
      <c r="G50" s="42"/>
      <c r="H50" s="42"/>
      <c r="I50" s="113"/>
      <c r="J50" s="42"/>
      <c r="K50" s="45"/>
    </row>
    <row r="51" spans="2:47" s="1" customFormat="1" ht="15" x14ac:dyDescent="0.3">
      <c r="B51" s="41"/>
      <c r="C51" s="37" t="s">
        <v>32</v>
      </c>
      <c r="D51" s="42"/>
      <c r="E51" s="42"/>
      <c r="F51" s="35" t="str">
        <f>E15</f>
        <v>Statutární město Ostrava</v>
      </c>
      <c r="G51" s="42"/>
      <c r="H51" s="42"/>
      <c r="I51" s="114" t="s">
        <v>40</v>
      </c>
      <c r="J51" s="327" t="str">
        <f>E21</f>
        <v>Koneko spol. s r. o.</v>
      </c>
      <c r="K51" s="45"/>
    </row>
    <row r="52" spans="2:47" s="1" customFormat="1" ht="14.45" customHeight="1" x14ac:dyDescent="0.3">
      <c r="B52" s="41"/>
      <c r="C52" s="37" t="s">
        <v>38</v>
      </c>
      <c r="D52" s="42"/>
      <c r="E52" s="42"/>
      <c r="F52" s="35" t="str">
        <f>IF(E18="","",E18)</f>
        <v/>
      </c>
      <c r="G52" s="42"/>
      <c r="H52" s="42"/>
      <c r="I52" s="113"/>
      <c r="J52" s="366"/>
      <c r="K52" s="45"/>
    </row>
    <row r="53" spans="2:47" s="1" customFormat="1" ht="10.35" customHeight="1" x14ac:dyDescent="0.3">
      <c r="B53" s="41"/>
      <c r="C53" s="42"/>
      <c r="D53" s="42"/>
      <c r="E53" s="42"/>
      <c r="F53" s="42"/>
      <c r="G53" s="42"/>
      <c r="H53" s="42"/>
      <c r="I53" s="113"/>
      <c r="J53" s="42"/>
      <c r="K53" s="45"/>
    </row>
    <row r="54" spans="2:47" s="1" customFormat="1" ht="29.25" customHeight="1" x14ac:dyDescent="0.3">
      <c r="B54" s="41"/>
      <c r="C54" s="137" t="s">
        <v>158</v>
      </c>
      <c r="D54" s="127"/>
      <c r="E54" s="127"/>
      <c r="F54" s="127"/>
      <c r="G54" s="127"/>
      <c r="H54" s="127"/>
      <c r="I54" s="138"/>
      <c r="J54" s="139" t="s">
        <v>159</v>
      </c>
      <c r="K54" s="140"/>
    </row>
    <row r="55" spans="2:47" s="1" customFormat="1" ht="10.35" customHeight="1" x14ac:dyDescent="0.3">
      <c r="B55" s="41"/>
      <c r="C55" s="42"/>
      <c r="D55" s="42"/>
      <c r="E55" s="42"/>
      <c r="F55" s="42"/>
      <c r="G55" s="42"/>
      <c r="H55" s="42"/>
      <c r="I55" s="113"/>
      <c r="J55" s="42"/>
      <c r="K55" s="45"/>
    </row>
    <row r="56" spans="2:47" s="1" customFormat="1" ht="29.25" customHeight="1" x14ac:dyDescent="0.3">
      <c r="B56" s="41"/>
      <c r="C56" s="141" t="s">
        <v>160</v>
      </c>
      <c r="D56" s="42"/>
      <c r="E56" s="42"/>
      <c r="F56" s="42"/>
      <c r="G56" s="42"/>
      <c r="H56" s="42"/>
      <c r="I56" s="113"/>
      <c r="J56" s="123">
        <f>J76</f>
        <v>0</v>
      </c>
      <c r="K56" s="45"/>
      <c r="AU56" s="24" t="s">
        <v>161</v>
      </c>
    </row>
    <row r="57" spans="2:47" s="1" customFormat="1" ht="21.75" customHeight="1" x14ac:dyDescent="0.3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47" s="1" customFormat="1" ht="6.95" customHeight="1" x14ac:dyDescent="0.3">
      <c r="B58" s="56"/>
      <c r="C58" s="57"/>
      <c r="D58" s="57"/>
      <c r="E58" s="57"/>
      <c r="F58" s="57"/>
      <c r="G58" s="57"/>
      <c r="H58" s="57"/>
      <c r="I58" s="134"/>
      <c r="J58" s="57"/>
      <c r="K58" s="58"/>
    </row>
    <row r="62" spans="2:47" s="1" customFormat="1" ht="6.95" customHeight="1" x14ac:dyDescent="0.3">
      <c r="B62" s="59"/>
      <c r="C62" s="60"/>
      <c r="D62" s="60"/>
      <c r="E62" s="60"/>
      <c r="F62" s="60"/>
      <c r="G62" s="60"/>
      <c r="H62" s="60"/>
      <c r="I62" s="135"/>
      <c r="J62" s="60"/>
      <c r="K62" s="60"/>
      <c r="L62" s="41"/>
    </row>
    <row r="63" spans="2:47" s="1" customFormat="1" ht="36.950000000000003" customHeight="1" x14ac:dyDescent="0.3">
      <c r="B63" s="41"/>
      <c r="C63" s="61" t="s">
        <v>172</v>
      </c>
      <c r="L63" s="41"/>
    </row>
    <row r="64" spans="2:47" s="1" customFormat="1" ht="6.95" customHeight="1" x14ac:dyDescent="0.3">
      <c r="B64" s="41"/>
      <c r="L64" s="41"/>
    </row>
    <row r="65" spans="2:65" s="1" customFormat="1" ht="14.45" customHeight="1" x14ac:dyDescent="0.3">
      <c r="B65" s="41"/>
      <c r="C65" s="63" t="s">
        <v>19</v>
      </c>
      <c r="L65" s="41"/>
    </row>
    <row r="66" spans="2:65" s="1" customFormat="1" ht="16.5" customHeight="1" x14ac:dyDescent="0.3">
      <c r="B66" s="41"/>
      <c r="E66" s="367" t="str">
        <f>E7</f>
        <v>Rekonstrukce kanalizace ul. Matušinského, Tomicova, Třanovského</v>
      </c>
      <c r="F66" s="368"/>
      <c r="G66" s="368"/>
      <c r="H66" s="368"/>
      <c r="L66" s="41"/>
    </row>
    <row r="67" spans="2:65" s="1" customFormat="1" ht="14.45" customHeight="1" x14ac:dyDescent="0.3">
      <c r="B67" s="41"/>
      <c r="C67" s="63" t="s">
        <v>153</v>
      </c>
      <c r="L67" s="41"/>
    </row>
    <row r="68" spans="2:65" s="1" customFormat="1" ht="17.25" customHeight="1" x14ac:dyDescent="0.3">
      <c r="B68" s="41"/>
      <c r="E68" s="338" t="str">
        <f>E9</f>
        <v>06 - Provozní náklady</v>
      </c>
      <c r="F68" s="361"/>
      <c r="G68" s="361"/>
      <c r="H68" s="361"/>
      <c r="L68" s="41"/>
    </row>
    <row r="69" spans="2:65" s="1" customFormat="1" ht="6.95" customHeight="1" x14ac:dyDescent="0.3">
      <c r="B69" s="41"/>
      <c r="L69" s="41"/>
    </row>
    <row r="70" spans="2:65" s="1" customFormat="1" ht="18" customHeight="1" x14ac:dyDescent="0.3">
      <c r="B70" s="41"/>
      <c r="C70" s="63" t="s">
        <v>26</v>
      </c>
      <c r="F70" s="156" t="str">
        <f>F12</f>
        <v>Ostrava,k.ú.715018 Radvanice</v>
      </c>
      <c r="I70" s="157" t="s">
        <v>28</v>
      </c>
      <c r="J70" s="67" t="str">
        <f>IF(J12="","",J12)</f>
        <v>23.11.2012</v>
      </c>
      <c r="L70" s="41"/>
    </row>
    <row r="71" spans="2:65" s="1" customFormat="1" ht="6.95" customHeight="1" x14ac:dyDescent="0.3">
      <c r="B71" s="41"/>
      <c r="L71" s="41"/>
    </row>
    <row r="72" spans="2:65" s="1" customFormat="1" ht="15" x14ac:dyDescent="0.3">
      <c r="B72" s="41"/>
      <c r="C72" s="63" t="s">
        <v>32</v>
      </c>
      <c r="F72" s="156" t="str">
        <f>E15</f>
        <v>Statutární město Ostrava</v>
      </c>
      <c r="I72" s="157" t="s">
        <v>40</v>
      </c>
      <c r="J72" s="156" t="str">
        <f>E21</f>
        <v>Koneko spol. s r. o.</v>
      </c>
      <c r="L72" s="41"/>
    </row>
    <row r="73" spans="2:65" s="1" customFormat="1" ht="14.45" customHeight="1" x14ac:dyDescent="0.3">
      <c r="B73" s="41"/>
      <c r="C73" s="63" t="s">
        <v>38</v>
      </c>
      <c r="F73" s="156" t="str">
        <f>IF(E18="","",E18)</f>
        <v/>
      </c>
      <c r="L73" s="41"/>
    </row>
    <row r="74" spans="2:65" s="1" customFormat="1" ht="10.35" customHeight="1" x14ac:dyDescent="0.3">
      <c r="B74" s="41"/>
      <c r="L74" s="41"/>
    </row>
    <row r="75" spans="2:65" s="10" customFormat="1" ht="29.25" customHeight="1" x14ac:dyDescent="0.3">
      <c r="B75" s="158"/>
      <c r="C75" s="159" t="s">
        <v>173</v>
      </c>
      <c r="D75" s="160" t="s">
        <v>65</v>
      </c>
      <c r="E75" s="160" t="s">
        <v>61</v>
      </c>
      <c r="F75" s="160" t="s">
        <v>174</v>
      </c>
      <c r="G75" s="160" t="s">
        <v>175</v>
      </c>
      <c r="H75" s="160" t="s">
        <v>176</v>
      </c>
      <c r="I75" s="161" t="s">
        <v>177</v>
      </c>
      <c r="J75" s="160" t="s">
        <v>159</v>
      </c>
      <c r="K75" s="162" t="s">
        <v>178</v>
      </c>
      <c r="L75" s="158"/>
      <c r="M75" s="73" t="s">
        <v>179</v>
      </c>
      <c r="N75" s="74" t="s">
        <v>50</v>
      </c>
      <c r="O75" s="74" t="s">
        <v>180</v>
      </c>
      <c r="P75" s="74" t="s">
        <v>181</v>
      </c>
      <c r="Q75" s="74" t="s">
        <v>182</v>
      </c>
      <c r="R75" s="74" t="s">
        <v>183</v>
      </c>
      <c r="S75" s="74" t="s">
        <v>184</v>
      </c>
      <c r="T75" s="75" t="s">
        <v>185</v>
      </c>
    </row>
    <row r="76" spans="2:65" s="1" customFormat="1" ht="29.25" customHeight="1" x14ac:dyDescent="0.35">
      <c r="B76" s="41"/>
      <c r="C76" s="77" t="s">
        <v>160</v>
      </c>
      <c r="J76" s="163">
        <f>BK76</f>
        <v>0</v>
      </c>
      <c r="L76" s="41"/>
      <c r="M76" s="76"/>
      <c r="N76" s="68"/>
      <c r="O76" s="68"/>
      <c r="P76" s="164">
        <f>P77</f>
        <v>0</v>
      </c>
      <c r="Q76" s="68"/>
      <c r="R76" s="164">
        <f>R77</f>
        <v>0</v>
      </c>
      <c r="S76" s="68"/>
      <c r="T76" s="165">
        <f>T77</f>
        <v>0</v>
      </c>
      <c r="AT76" s="24" t="s">
        <v>79</v>
      </c>
      <c r="AU76" s="24" t="s">
        <v>161</v>
      </c>
      <c r="BK76" s="166">
        <f>BK77</f>
        <v>0</v>
      </c>
    </row>
    <row r="77" spans="2:65" s="1" customFormat="1" ht="16.5" customHeight="1" x14ac:dyDescent="0.3">
      <c r="B77" s="180"/>
      <c r="C77" s="181" t="s">
        <v>25</v>
      </c>
      <c r="D77" s="181" t="s">
        <v>190</v>
      </c>
      <c r="E77" s="182" t="s">
        <v>25</v>
      </c>
      <c r="F77" s="183" t="s">
        <v>139</v>
      </c>
      <c r="G77" s="184" t="s">
        <v>399</v>
      </c>
      <c r="H77" s="185">
        <v>1</v>
      </c>
      <c r="I77" s="186"/>
      <c r="J77" s="187">
        <f>ROUND(I77*H77,2)</f>
        <v>0</v>
      </c>
      <c r="K77" s="183" t="s">
        <v>5</v>
      </c>
      <c r="L77" s="41"/>
      <c r="M77" s="188" t="s">
        <v>5</v>
      </c>
      <c r="N77" s="229" t="s">
        <v>51</v>
      </c>
      <c r="O77" s="227"/>
      <c r="P77" s="230">
        <f>O77*H77</f>
        <v>0</v>
      </c>
      <c r="Q77" s="230">
        <v>0</v>
      </c>
      <c r="R77" s="230">
        <f>Q77*H77</f>
        <v>0</v>
      </c>
      <c r="S77" s="230">
        <v>0</v>
      </c>
      <c r="T77" s="231">
        <f>S77*H77</f>
        <v>0</v>
      </c>
      <c r="AR77" s="24" t="s">
        <v>194</v>
      </c>
      <c r="AT77" s="24" t="s">
        <v>190</v>
      </c>
      <c r="AU77" s="24" t="s">
        <v>80</v>
      </c>
      <c r="AY77" s="24" t="s">
        <v>188</v>
      </c>
      <c r="BE77" s="192">
        <f>IF(N77="základní",J77,0)</f>
        <v>0</v>
      </c>
      <c r="BF77" s="192">
        <f>IF(N77="snížená",J77,0)</f>
        <v>0</v>
      </c>
      <c r="BG77" s="192">
        <f>IF(N77="zákl. přenesená",J77,0)</f>
        <v>0</v>
      </c>
      <c r="BH77" s="192">
        <f>IF(N77="sníž. přenesená",J77,0)</f>
        <v>0</v>
      </c>
      <c r="BI77" s="192">
        <f>IF(N77="nulová",J77,0)</f>
        <v>0</v>
      </c>
      <c r="BJ77" s="24" t="s">
        <v>25</v>
      </c>
      <c r="BK77" s="192">
        <f>ROUND(I77*H77,2)</f>
        <v>0</v>
      </c>
      <c r="BL77" s="24" t="s">
        <v>194</v>
      </c>
      <c r="BM77" s="24" t="s">
        <v>1704</v>
      </c>
    </row>
    <row r="78" spans="2:65" s="1" customFormat="1" ht="6.95" customHeight="1" x14ac:dyDescent="0.3">
      <c r="B78" s="56"/>
      <c r="C78" s="57"/>
      <c r="D78" s="57"/>
      <c r="E78" s="57"/>
      <c r="F78" s="57"/>
      <c r="G78" s="57"/>
      <c r="H78" s="57"/>
      <c r="I78" s="134"/>
      <c r="J78" s="57"/>
      <c r="K78" s="57"/>
      <c r="L78" s="41"/>
    </row>
  </sheetData>
  <autoFilter ref="C75:K77"/>
  <mergeCells count="10">
    <mergeCell ref="J51:J52"/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8"/>
  <sheetViews>
    <sheetView showGridLines="0" workbookViewId="0">
      <pane ySplit="1" topLeftCell="A2" activePane="bottomLeft" state="frozen"/>
      <selection pane="bottomLeft" activeCell="AD101" sqref="AD101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6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21"/>
      <c r="B1" s="107"/>
      <c r="C1" s="107"/>
      <c r="D1" s="108" t="s">
        <v>1</v>
      </c>
      <c r="E1" s="107"/>
      <c r="F1" s="109" t="s">
        <v>147</v>
      </c>
      <c r="G1" s="362" t="s">
        <v>148</v>
      </c>
      <c r="H1" s="362"/>
      <c r="I1" s="110"/>
      <c r="J1" s="109" t="s">
        <v>149</v>
      </c>
      <c r="K1" s="108" t="s">
        <v>150</v>
      </c>
      <c r="L1" s="109" t="s">
        <v>151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 x14ac:dyDescent="0.3">
      <c r="L2" s="357" t="s">
        <v>8</v>
      </c>
      <c r="M2" s="358"/>
      <c r="N2" s="358"/>
      <c r="O2" s="358"/>
      <c r="P2" s="358"/>
      <c r="Q2" s="358"/>
      <c r="R2" s="358"/>
      <c r="S2" s="358"/>
      <c r="T2" s="358"/>
      <c r="U2" s="358"/>
      <c r="V2" s="358"/>
      <c r="AT2" s="24" t="s">
        <v>143</v>
      </c>
    </row>
    <row r="3" spans="1:70" ht="6.95" customHeight="1" x14ac:dyDescent="0.3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24</v>
      </c>
    </row>
    <row r="4" spans="1:70" ht="36.950000000000003" customHeight="1" x14ac:dyDescent="0.3">
      <c r="B4" s="28"/>
      <c r="C4" s="29"/>
      <c r="D4" s="30" t="s">
        <v>152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1:70" ht="6.95" customHeight="1" x14ac:dyDescent="0.3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1:70" ht="15" x14ac:dyDescent="0.3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1:70" ht="16.5" customHeight="1" x14ac:dyDescent="0.3">
      <c r="B7" s="28"/>
      <c r="C7" s="29"/>
      <c r="D7" s="29"/>
      <c r="E7" s="363" t="str">
        <f>'Rekapitulace stavby'!K6</f>
        <v>Rekonstrukce kanalizace ul. Matušinského, Tomicova, Třanovského</v>
      </c>
      <c r="F7" s="369"/>
      <c r="G7" s="369"/>
      <c r="H7" s="369"/>
      <c r="I7" s="112"/>
      <c r="J7" s="29"/>
      <c r="K7" s="31"/>
    </row>
    <row r="8" spans="1:70" s="1" customFormat="1" ht="15" x14ac:dyDescent="0.3">
      <c r="B8" s="41"/>
      <c r="C8" s="42"/>
      <c r="D8" s="37" t="s">
        <v>153</v>
      </c>
      <c r="E8" s="42"/>
      <c r="F8" s="42"/>
      <c r="G8" s="42"/>
      <c r="H8" s="42"/>
      <c r="I8" s="113"/>
      <c r="J8" s="42"/>
      <c r="K8" s="45"/>
    </row>
    <row r="9" spans="1:70" s="1" customFormat="1" ht="36.950000000000003" customHeight="1" x14ac:dyDescent="0.3">
      <c r="B9" s="41"/>
      <c r="C9" s="42"/>
      <c r="D9" s="42"/>
      <c r="E9" s="365" t="s">
        <v>1705</v>
      </c>
      <c r="F9" s="364"/>
      <c r="G9" s="364"/>
      <c r="H9" s="364"/>
      <c r="I9" s="113"/>
      <c r="J9" s="42"/>
      <c r="K9" s="45"/>
    </row>
    <row r="10" spans="1:70" s="1" customFormat="1" x14ac:dyDescent="0.3">
      <c r="B10" s="41"/>
      <c r="C10" s="42"/>
      <c r="D10" s="42"/>
      <c r="E10" s="42"/>
      <c r="F10" s="42"/>
      <c r="G10" s="42"/>
      <c r="H10" s="42"/>
      <c r="I10" s="113"/>
      <c r="J10" s="42"/>
      <c r="K10" s="45"/>
    </row>
    <row r="11" spans="1:70" s="1" customFormat="1" ht="14.45" customHeight="1" x14ac:dyDescent="0.3">
      <c r="B11" s="41"/>
      <c r="C11" s="42"/>
      <c r="D11" s="37" t="s">
        <v>22</v>
      </c>
      <c r="E11" s="42"/>
      <c r="F11" s="35" t="s">
        <v>5</v>
      </c>
      <c r="G11" s="42"/>
      <c r="H11" s="42"/>
      <c r="I11" s="114" t="s">
        <v>23</v>
      </c>
      <c r="J11" s="35" t="s">
        <v>5</v>
      </c>
      <c r="K11" s="45"/>
    </row>
    <row r="12" spans="1:70" s="1" customFormat="1" ht="14.45" customHeight="1" x14ac:dyDescent="0.3">
      <c r="B12" s="41"/>
      <c r="C12" s="42"/>
      <c r="D12" s="37" t="s">
        <v>26</v>
      </c>
      <c r="E12" s="42"/>
      <c r="F12" s="35" t="s">
        <v>27</v>
      </c>
      <c r="G12" s="42"/>
      <c r="H12" s="42"/>
      <c r="I12" s="114" t="s">
        <v>28</v>
      </c>
      <c r="J12" s="115" t="str">
        <f>'Rekapitulace stavby'!AN8</f>
        <v>23.11.2012</v>
      </c>
      <c r="K12" s="45"/>
    </row>
    <row r="13" spans="1:70" s="1" customFormat="1" ht="10.9" customHeight="1" x14ac:dyDescent="0.3">
      <c r="B13" s="41"/>
      <c r="C13" s="42"/>
      <c r="D13" s="42"/>
      <c r="E13" s="42"/>
      <c r="F13" s="42"/>
      <c r="G13" s="42"/>
      <c r="H13" s="42"/>
      <c r="I13" s="113"/>
      <c r="J13" s="42"/>
      <c r="K13" s="45"/>
    </row>
    <row r="14" spans="1:70" s="1" customFormat="1" ht="14.45" customHeight="1" x14ac:dyDescent="0.3">
      <c r="B14" s="41"/>
      <c r="C14" s="42"/>
      <c r="D14" s="37" t="s">
        <v>32</v>
      </c>
      <c r="E14" s="42"/>
      <c r="F14" s="42"/>
      <c r="G14" s="42"/>
      <c r="H14" s="42"/>
      <c r="I14" s="114" t="s">
        <v>33</v>
      </c>
      <c r="J14" s="35" t="s">
        <v>34</v>
      </c>
      <c r="K14" s="45"/>
    </row>
    <row r="15" spans="1:70" s="1" customFormat="1" ht="18" customHeight="1" x14ac:dyDescent="0.3">
      <c r="B15" s="41"/>
      <c r="C15" s="42"/>
      <c r="D15" s="42"/>
      <c r="E15" s="35" t="s">
        <v>35</v>
      </c>
      <c r="F15" s="42"/>
      <c r="G15" s="42"/>
      <c r="H15" s="42"/>
      <c r="I15" s="114" t="s">
        <v>36</v>
      </c>
      <c r="J15" s="35" t="s">
        <v>37</v>
      </c>
      <c r="K15" s="45"/>
    </row>
    <row r="16" spans="1:70" s="1" customFormat="1" ht="6.95" customHeight="1" x14ac:dyDescent="0.3">
      <c r="B16" s="41"/>
      <c r="C16" s="42"/>
      <c r="D16" s="42"/>
      <c r="E16" s="42"/>
      <c r="F16" s="42"/>
      <c r="G16" s="42"/>
      <c r="H16" s="42"/>
      <c r="I16" s="113"/>
      <c r="J16" s="42"/>
      <c r="K16" s="45"/>
    </row>
    <row r="17" spans="2:11" s="1" customFormat="1" ht="14.45" customHeight="1" x14ac:dyDescent="0.3">
      <c r="B17" s="41"/>
      <c r="C17" s="42"/>
      <c r="D17" s="37" t="s">
        <v>38</v>
      </c>
      <c r="E17" s="42"/>
      <c r="F17" s="42"/>
      <c r="G17" s="42"/>
      <c r="H17" s="42"/>
      <c r="I17" s="114" t="s">
        <v>33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 x14ac:dyDescent="0.3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4" t="s">
        <v>36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 x14ac:dyDescent="0.3">
      <c r="B19" s="41"/>
      <c r="C19" s="42"/>
      <c r="D19" s="42"/>
      <c r="E19" s="42"/>
      <c r="F19" s="42"/>
      <c r="G19" s="42"/>
      <c r="H19" s="42"/>
      <c r="I19" s="113"/>
      <c r="J19" s="42"/>
      <c r="K19" s="45"/>
    </row>
    <row r="20" spans="2:11" s="1" customFormat="1" ht="14.45" customHeight="1" x14ac:dyDescent="0.3">
      <c r="B20" s="41"/>
      <c r="C20" s="42"/>
      <c r="D20" s="37" t="s">
        <v>40</v>
      </c>
      <c r="E20" s="42"/>
      <c r="F20" s="42"/>
      <c r="G20" s="42"/>
      <c r="H20" s="42"/>
      <c r="I20" s="114" t="s">
        <v>33</v>
      </c>
      <c r="J20" s="35" t="s">
        <v>41</v>
      </c>
      <c r="K20" s="45"/>
    </row>
    <row r="21" spans="2:11" s="1" customFormat="1" ht="18" customHeight="1" x14ac:dyDescent="0.3">
      <c r="B21" s="41"/>
      <c r="C21" s="42"/>
      <c r="D21" s="42"/>
      <c r="E21" s="35" t="s">
        <v>42</v>
      </c>
      <c r="F21" s="42"/>
      <c r="G21" s="42"/>
      <c r="H21" s="42"/>
      <c r="I21" s="114" t="s">
        <v>36</v>
      </c>
      <c r="J21" s="35" t="s">
        <v>43</v>
      </c>
      <c r="K21" s="45"/>
    </row>
    <row r="22" spans="2:11" s="1" customFormat="1" ht="6.95" customHeight="1" x14ac:dyDescent="0.3">
      <c r="B22" s="41"/>
      <c r="C22" s="42"/>
      <c r="D22" s="42"/>
      <c r="E22" s="42"/>
      <c r="F22" s="42"/>
      <c r="G22" s="42"/>
      <c r="H22" s="42"/>
      <c r="I22" s="113"/>
      <c r="J22" s="42"/>
      <c r="K22" s="45"/>
    </row>
    <row r="23" spans="2:11" s="1" customFormat="1" ht="14.45" customHeight="1" x14ac:dyDescent="0.3">
      <c r="B23" s="41"/>
      <c r="C23" s="42"/>
      <c r="D23" s="37" t="s">
        <v>45</v>
      </c>
      <c r="E23" s="42"/>
      <c r="F23" s="42"/>
      <c r="G23" s="42"/>
      <c r="H23" s="42"/>
      <c r="I23" s="113"/>
      <c r="J23" s="42"/>
      <c r="K23" s="45"/>
    </row>
    <row r="24" spans="2:11" s="7" customFormat="1" ht="16.5" customHeight="1" x14ac:dyDescent="0.3">
      <c r="B24" s="116"/>
      <c r="C24" s="117"/>
      <c r="D24" s="117"/>
      <c r="E24" s="327" t="s">
        <v>5</v>
      </c>
      <c r="F24" s="327"/>
      <c r="G24" s="327"/>
      <c r="H24" s="327"/>
      <c r="I24" s="118"/>
      <c r="J24" s="117"/>
      <c r="K24" s="119"/>
    </row>
    <row r="25" spans="2:11" s="1" customFormat="1" ht="6.95" customHeight="1" x14ac:dyDescent="0.3">
      <c r="B25" s="41"/>
      <c r="C25" s="42"/>
      <c r="D25" s="42"/>
      <c r="E25" s="42"/>
      <c r="F25" s="42"/>
      <c r="G25" s="42"/>
      <c r="H25" s="42"/>
      <c r="I25" s="113"/>
      <c r="J25" s="42"/>
      <c r="K25" s="45"/>
    </row>
    <row r="26" spans="2:11" s="1" customFormat="1" ht="6.95" customHeight="1" x14ac:dyDescent="0.3">
      <c r="B26" s="41"/>
      <c r="C26" s="42"/>
      <c r="D26" s="68"/>
      <c r="E26" s="68"/>
      <c r="F26" s="68"/>
      <c r="G26" s="68"/>
      <c r="H26" s="68"/>
      <c r="I26" s="120"/>
      <c r="J26" s="68"/>
      <c r="K26" s="121"/>
    </row>
    <row r="27" spans="2:11" s="1" customFormat="1" ht="25.35" customHeight="1" x14ac:dyDescent="0.3">
      <c r="B27" s="41"/>
      <c r="C27" s="42"/>
      <c r="D27" s="122" t="s">
        <v>46</v>
      </c>
      <c r="E27" s="42"/>
      <c r="F27" s="42"/>
      <c r="G27" s="42"/>
      <c r="H27" s="42"/>
      <c r="I27" s="113"/>
      <c r="J27" s="123">
        <f>ROUNDUP(J76,2)</f>
        <v>0</v>
      </c>
      <c r="K27" s="45"/>
    </row>
    <row r="28" spans="2:11" s="1" customFormat="1" ht="6.95" customHeight="1" x14ac:dyDescent="0.3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14.45" customHeight="1" x14ac:dyDescent="0.3">
      <c r="B29" s="41"/>
      <c r="C29" s="42"/>
      <c r="D29" s="42"/>
      <c r="E29" s="42"/>
      <c r="F29" s="46" t="s">
        <v>48</v>
      </c>
      <c r="G29" s="42"/>
      <c r="H29" s="42"/>
      <c r="I29" s="124" t="s">
        <v>47</v>
      </c>
      <c r="J29" s="46" t="s">
        <v>49</v>
      </c>
      <c r="K29" s="45"/>
    </row>
    <row r="30" spans="2:11" s="1" customFormat="1" ht="14.45" customHeight="1" x14ac:dyDescent="0.3">
      <c r="B30" s="41"/>
      <c r="C30" s="42"/>
      <c r="D30" s="49" t="s">
        <v>50</v>
      </c>
      <c r="E30" s="49" t="s">
        <v>51</v>
      </c>
      <c r="F30" s="125">
        <f>ROUNDUP(SUM(BE76:BE77), 2)</f>
        <v>0</v>
      </c>
      <c r="G30" s="42"/>
      <c r="H30" s="42"/>
      <c r="I30" s="126">
        <v>0.21</v>
      </c>
      <c r="J30" s="125">
        <f>ROUNDUP(ROUNDUP((SUM(BE76:BE77)), 2)*I30, 1)</f>
        <v>0</v>
      </c>
      <c r="K30" s="45"/>
    </row>
    <row r="31" spans="2:11" s="1" customFormat="1" ht="14.45" customHeight="1" x14ac:dyDescent="0.3">
      <c r="B31" s="41"/>
      <c r="C31" s="42"/>
      <c r="D31" s="42"/>
      <c r="E31" s="49" t="s">
        <v>52</v>
      </c>
      <c r="F31" s="125">
        <f>ROUNDUP(SUM(BF76:BF77), 2)</f>
        <v>0</v>
      </c>
      <c r="G31" s="42"/>
      <c r="H31" s="42"/>
      <c r="I31" s="126">
        <v>0.15</v>
      </c>
      <c r="J31" s="125">
        <f>ROUNDUP(ROUNDUP((SUM(BF76:BF77)), 2)*I31, 1)</f>
        <v>0</v>
      </c>
      <c r="K31" s="45"/>
    </row>
    <row r="32" spans="2:11" s="1" customFormat="1" ht="14.45" hidden="1" customHeight="1" x14ac:dyDescent="0.3">
      <c r="B32" s="41"/>
      <c r="C32" s="42"/>
      <c r="D32" s="42"/>
      <c r="E32" s="49" t="s">
        <v>53</v>
      </c>
      <c r="F32" s="125">
        <f>ROUNDUP(SUM(BG76:BG77), 2)</f>
        <v>0</v>
      </c>
      <c r="G32" s="42"/>
      <c r="H32" s="42"/>
      <c r="I32" s="126">
        <v>0.21</v>
      </c>
      <c r="J32" s="125">
        <v>0</v>
      </c>
      <c r="K32" s="45"/>
    </row>
    <row r="33" spans="2:11" s="1" customFormat="1" ht="14.45" hidden="1" customHeight="1" x14ac:dyDescent="0.3">
      <c r="B33" s="41"/>
      <c r="C33" s="42"/>
      <c r="D33" s="42"/>
      <c r="E33" s="49" t="s">
        <v>54</v>
      </c>
      <c r="F33" s="125">
        <f>ROUNDUP(SUM(BH76:BH77), 2)</f>
        <v>0</v>
      </c>
      <c r="G33" s="42"/>
      <c r="H33" s="42"/>
      <c r="I33" s="126">
        <v>0.15</v>
      </c>
      <c r="J33" s="125">
        <v>0</v>
      </c>
      <c r="K33" s="45"/>
    </row>
    <row r="34" spans="2:11" s="1" customFormat="1" ht="14.45" hidden="1" customHeight="1" x14ac:dyDescent="0.3">
      <c r="B34" s="41"/>
      <c r="C34" s="42"/>
      <c r="D34" s="42"/>
      <c r="E34" s="49" t="s">
        <v>55</v>
      </c>
      <c r="F34" s="125">
        <f>ROUNDUP(SUM(BI76:BI77), 2)</f>
        <v>0</v>
      </c>
      <c r="G34" s="42"/>
      <c r="H34" s="42"/>
      <c r="I34" s="126">
        <v>0</v>
      </c>
      <c r="J34" s="125">
        <v>0</v>
      </c>
      <c r="K34" s="45"/>
    </row>
    <row r="35" spans="2:11" s="1" customFormat="1" ht="6.95" customHeight="1" x14ac:dyDescent="0.3">
      <c r="B35" s="41"/>
      <c r="C35" s="42"/>
      <c r="D35" s="42"/>
      <c r="E35" s="42"/>
      <c r="F35" s="42"/>
      <c r="G35" s="42"/>
      <c r="H35" s="42"/>
      <c r="I35" s="113"/>
      <c r="J35" s="42"/>
      <c r="K35" s="45"/>
    </row>
    <row r="36" spans="2:11" s="1" customFormat="1" ht="25.35" customHeight="1" x14ac:dyDescent="0.3">
      <c r="B36" s="41"/>
      <c r="C36" s="127"/>
      <c r="D36" s="128" t="s">
        <v>56</v>
      </c>
      <c r="E36" s="71"/>
      <c r="F36" s="71"/>
      <c r="G36" s="129" t="s">
        <v>57</v>
      </c>
      <c r="H36" s="130" t="s">
        <v>58</v>
      </c>
      <c r="I36" s="131"/>
      <c r="J36" s="132">
        <f>SUM(J27:J34)</f>
        <v>0</v>
      </c>
      <c r="K36" s="133"/>
    </row>
    <row r="37" spans="2:11" s="1" customFormat="1" ht="14.45" customHeight="1" x14ac:dyDescent="0.3">
      <c r="B37" s="56"/>
      <c r="C37" s="57"/>
      <c r="D37" s="57"/>
      <c r="E37" s="57"/>
      <c r="F37" s="57"/>
      <c r="G37" s="57"/>
      <c r="H37" s="57"/>
      <c r="I37" s="134"/>
      <c r="J37" s="57"/>
      <c r="K37" s="58"/>
    </row>
    <row r="41" spans="2:11" s="1" customFormat="1" ht="6.95" customHeight="1" x14ac:dyDescent="0.3">
      <c r="B41" s="59"/>
      <c r="C41" s="60"/>
      <c r="D41" s="60"/>
      <c r="E41" s="60"/>
      <c r="F41" s="60"/>
      <c r="G41" s="60"/>
      <c r="H41" s="60"/>
      <c r="I41" s="135"/>
      <c r="J41" s="60"/>
      <c r="K41" s="136"/>
    </row>
    <row r="42" spans="2:11" s="1" customFormat="1" ht="36.950000000000003" customHeight="1" x14ac:dyDescent="0.3">
      <c r="B42" s="41"/>
      <c r="C42" s="30" t="s">
        <v>157</v>
      </c>
      <c r="D42" s="42"/>
      <c r="E42" s="42"/>
      <c r="F42" s="42"/>
      <c r="G42" s="42"/>
      <c r="H42" s="42"/>
      <c r="I42" s="113"/>
      <c r="J42" s="42"/>
      <c r="K42" s="45"/>
    </row>
    <row r="43" spans="2:11" s="1" customFormat="1" ht="6.95" customHeight="1" x14ac:dyDescent="0.3">
      <c r="B43" s="41"/>
      <c r="C43" s="42"/>
      <c r="D43" s="42"/>
      <c r="E43" s="42"/>
      <c r="F43" s="42"/>
      <c r="G43" s="42"/>
      <c r="H43" s="42"/>
      <c r="I43" s="113"/>
      <c r="J43" s="42"/>
      <c r="K43" s="45"/>
    </row>
    <row r="44" spans="2:11" s="1" customFormat="1" ht="14.45" customHeight="1" x14ac:dyDescent="0.3">
      <c r="B44" s="41"/>
      <c r="C44" s="37" t="s">
        <v>19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16.5" customHeight="1" x14ac:dyDescent="0.3">
      <c r="B45" s="41"/>
      <c r="C45" s="42"/>
      <c r="D45" s="42"/>
      <c r="E45" s="363" t="str">
        <f>E7</f>
        <v>Rekonstrukce kanalizace ul. Matušinského, Tomicova, Třanovského</v>
      </c>
      <c r="F45" s="369"/>
      <c r="G45" s="369"/>
      <c r="H45" s="369"/>
      <c r="I45" s="113"/>
      <c r="J45" s="42"/>
      <c r="K45" s="45"/>
    </row>
    <row r="46" spans="2:11" s="1" customFormat="1" ht="14.45" customHeight="1" x14ac:dyDescent="0.3">
      <c r="B46" s="41"/>
      <c r="C46" s="37" t="s">
        <v>153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7.25" customHeight="1" x14ac:dyDescent="0.3">
      <c r="B47" s="41"/>
      <c r="C47" s="42"/>
      <c r="D47" s="42"/>
      <c r="E47" s="365" t="str">
        <f>E9</f>
        <v>07 - Projektové práce</v>
      </c>
      <c r="F47" s="364"/>
      <c r="G47" s="364"/>
      <c r="H47" s="364"/>
      <c r="I47" s="113"/>
      <c r="J47" s="42"/>
      <c r="K47" s="45"/>
    </row>
    <row r="48" spans="2:11" s="1" customFormat="1" ht="6.95" customHeight="1" x14ac:dyDescent="0.3">
      <c r="B48" s="41"/>
      <c r="C48" s="42"/>
      <c r="D48" s="42"/>
      <c r="E48" s="42"/>
      <c r="F48" s="42"/>
      <c r="G48" s="42"/>
      <c r="H48" s="42"/>
      <c r="I48" s="113"/>
      <c r="J48" s="42"/>
      <c r="K48" s="45"/>
    </row>
    <row r="49" spans="2:47" s="1" customFormat="1" ht="18" customHeight="1" x14ac:dyDescent="0.3">
      <c r="B49" s="41"/>
      <c r="C49" s="37" t="s">
        <v>26</v>
      </c>
      <c r="D49" s="42"/>
      <c r="E49" s="42"/>
      <c r="F49" s="35" t="str">
        <f>F12</f>
        <v>Ostrava,k.ú.715018 Radvanice</v>
      </c>
      <c r="G49" s="42"/>
      <c r="H49" s="42"/>
      <c r="I49" s="114" t="s">
        <v>28</v>
      </c>
      <c r="J49" s="115" t="str">
        <f>IF(J12="","",J12)</f>
        <v>23.11.2012</v>
      </c>
      <c r="K49" s="45"/>
    </row>
    <row r="50" spans="2:47" s="1" customFormat="1" ht="6.95" customHeight="1" x14ac:dyDescent="0.3">
      <c r="B50" s="41"/>
      <c r="C50" s="42"/>
      <c r="D50" s="42"/>
      <c r="E50" s="42"/>
      <c r="F50" s="42"/>
      <c r="G50" s="42"/>
      <c r="H50" s="42"/>
      <c r="I50" s="113"/>
      <c r="J50" s="42"/>
      <c r="K50" s="45"/>
    </row>
    <row r="51" spans="2:47" s="1" customFormat="1" ht="15" x14ac:dyDescent="0.3">
      <c r="B51" s="41"/>
      <c r="C51" s="37" t="s">
        <v>32</v>
      </c>
      <c r="D51" s="42"/>
      <c r="E51" s="42"/>
      <c r="F51" s="35" t="str">
        <f>E15</f>
        <v>Statutární město Ostrava</v>
      </c>
      <c r="G51" s="42"/>
      <c r="H51" s="42"/>
      <c r="I51" s="114" t="s">
        <v>40</v>
      </c>
      <c r="J51" s="327" t="str">
        <f>E21</f>
        <v>Koneko spol. s r. o.</v>
      </c>
      <c r="K51" s="45"/>
    </row>
    <row r="52" spans="2:47" s="1" customFormat="1" ht="14.45" customHeight="1" x14ac:dyDescent="0.3">
      <c r="B52" s="41"/>
      <c r="C52" s="37" t="s">
        <v>38</v>
      </c>
      <c r="D52" s="42"/>
      <c r="E52" s="42"/>
      <c r="F52" s="35" t="str">
        <f>IF(E18="","",E18)</f>
        <v/>
      </c>
      <c r="G52" s="42"/>
      <c r="H52" s="42"/>
      <c r="I52" s="113"/>
      <c r="J52" s="366"/>
      <c r="K52" s="45"/>
    </row>
    <row r="53" spans="2:47" s="1" customFormat="1" ht="10.35" customHeight="1" x14ac:dyDescent="0.3">
      <c r="B53" s="41"/>
      <c r="C53" s="42"/>
      <c r="D53" s="42"/>
      <c r="E53" s="42"/>
      <c r="F53" s="42"/>
      <c r="G53" s="42"/>
      <c r="H53" s="42"/>
      <c r="I53" s="113"/>
      <c r="J53" s="42"/>
      <c r="K53" s="45"/>
    </row>
    <row r="54" spans="2:47" s="1" customFormat="1" ht="29.25" customHeight="1" x14ac:dyDescent="0.3">
      <c r="B54" s="41"/>
      <c r="C54" s="137" t="s">
        <v>158</v>
      </c>
      <c r="D54" s="127"/>
      <c r="E54" s="127"/>
      <c r="F54" s="127"/>
      <c r="G54" s="127"/>
      <c r="H54" s="127"/>
      <c r="I54" s="138"/>
      <c r="J54" s="139" t="s">
        <v>159</v>
      </c>
      <c r="K54" s="140"/>
    </row>
    <row r="55" spans="2:47" s="1" customFormat="1" ht="10.35" customHeight="1" x14ac:dyDescent="0.3">
      <c r="B55" s="41"/>
      <c r="C55" s="42"/>
      <c r="D55" s="42"/>
      <c r="E55" s="42"/>
      <c r="F55" s="42"/>
      <c r="G55" s="42"/>
      <c r="H55" s="42"/>
      <c r="I55" s="113"/>
      <c r="J55" s="42"/>
      <c r="K55" s="45"/>
    </row>
    <row r="56" spans="2:47" s="1" customFormat="1" ht="29.25" customHeight="1" x14ac:dyDescent="0.3">
      <c r="B56" s="41"/>
      <c r="C56" s="141" t="s">
        <v>160</v>
      </c>
      <c r="D56" s="42"/>
      <c r="E56" s="42"/>
      <c r="F56" s="42"/>
      <c r="G56" s="42"/>
      <c r="H56" s="42"/>
      <c r="I56" s="113"/>
      <c r="J56" s="123">
        <f>J76</f>
        <v>0</v>
      </c>
      <c r="K56" s="45"/>
      <c r="AU56" s="24" t="s">
        <v>161</v>
      </c>
    </row>
    <row r="57" spans="2:47" s="1" customFormat="1" ht="21.75" customHeight="1" x14ac:dyDescent="0.3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47" s="1" customFormat="1" ht="6.95" customHeight="1" x14ac:dyDescent="0.3">
      <c r="B58" s="56"/>
      <c r="C58" s="57"/>
      <c r="D58" s="57"/>
      <c r="E58" s="57"/>
      <c r="F58" s="57"/>
      <c r="G58" s="57"/>
      <c r="H58" s="57"/>
      <c r="I58" s="134"/>
      <c r="J58" s="57"/>
      <c r="K58" s="58"/>
    </row>
    <row r="62" spans="2:47" s="1" customFormat="1" ht="6.95" customHeight="1" x14ac:dyDescent="0.3">
      <c r="B62" s="59"/>
      <c r="C62" s="60"/>
      <c r="D62" s="60"/>
      <c r="E62" s="60"/>
      <c r="F62" s="60"/>
      <c r="G62" s="60"/>
      <c r="H62" s="60"/>
      <c r="I62" s="135"/>
      <c r="J62" s="60"/>
      <c r="K62" s="60"/>
      <c r="L62" s="41"/>
    </row>
    <row r="63" spans="2:47" s="1" customFormat="1" ht="36.950000000000003" customHeight="1" x14ac:dyDescent="0.3">
      <c r="B63" s="41"/>
      <c r="C63" s="61" t="s">
        <v>172</v>
      </c>
      <c r="L63" s="41"/>
    </row>
    <row r="64" spans="2:47" s="1" customFormat="1" ht="6.95" customHeight="1" x14ac:dyDescent="0.3">
      <c r="B64" s="41"/>
      <c r="L64" s="41"/>
    </row>
    <row r="65" spans="2:65" s="1" customFormat="1" ht="14.45" customHeight="1" x14ac:dyDescent="0.3">
      <c r="B65" s="41"/>
      <c r="C65" s="63" t="s">
        <v>19</v>
      </c>
      <c r="L65" s="41"/>
    </row>
    <row r="66" spans="2:65" s="1" customFormat="1" ht="16.5" customHeight="1" x14ac:dyDescent="0.3">
      <c r="B66" s="41"/>
      <c r="E66" s="367" t="str">
        <f>E7</f>
        <v>Rekonstrukce kanalizace ul. Matušinského, Tomicova, Třanovského</v>
      </c>
      <c r="F66" s="368"/>
      <c r="G66" s="368"/>
      <c r="H66" s="368"/>
      <c r="L66" s="41"/>
    </row>
    <row r="67" spans="2:65" s="1" customFormat="1" ht="14.45" customHeight="1" x14ac:dyDescent="0.3">
      <c r="B67" s="41"/>
      <c r="C67" s="63" t="s">
        <v>153</v>
      </c>
      <c r="L67" s="41"/>
    </row>
    <row r="68" spans="2:65" s="1" customFormat="1" ht="17.25" customHeight="1" x14ac:dyDescent="0.3">
      <c r="B68" s="41"/>
      <c r="E68" s="338" t="str">
        <f>E9</f>
        <v>07 - Projektové práce</v>
      </c>
      <c r="F68" s="361"/>
      <c r="G68" s="361"/>
      <c r="H68" s="361"/>
      <c r="L68" s="41"/>
    </row>
    <row r="69" spans="2:65" s="1" customFormat="1" ht="6.95" customHeight="1" x14ac:dyDescent="0.3">
      <c r="B69" s="41"/>
      <c r="L69" s="41"/>
    </row>
    <row r="70" spans="2:65" s="1" customFormat="1" ht="18" customHeight="1" x14ac:dyDescent="0.3">
      <c r="B70" s="41"/>
      <c r="C70" s="63" t="s">
        <v>26</v>
      </c>
      <c r="F70" s="156" t="str">
        <f>F12</f>
        <v>Ostrava,k.ú.715018 Radvanice</v>
      </c>
      <c r="I70" s="157" t="s">
        <v>28</v>
      </c>
      <c r="J70" s="67" t="str">
        <f>IF(J12="","",J12)</f>
        <v>23.11.2012</v>
      </c>
      <c r="L70" s="41"/>
    </row>
    <row r="71" spans="2:65" s="1" customFormat="1" ht="6.95" customHeight="1" x14ac:dyDescent="0.3">
      <c r="B71" s="41"/>
      <c r="L71" s="41"/>
    </row>
    <row r="72" spans="2:65" s="1" customFormat="1" ht="15" x14ac:dyDescent="0.3">
      <c r="B72" s="41"/>
      <c r="C72" s="63" t="s">
        <v>32</v>
      </c>
      <c r="F72" s="156" t="str">
        <f>E15</f>
        <v>Statutární město Ostrava</v>
      </c>
      <c r="I72" s="157" t="s">
        <v>40</v>
      </c>
      <c r="J72" s="156" t="str">
        <f>E21</f>
        <v>Koneko spol. s r. o.</v>
      </c>
      <c r="L72" s="41"/>
    </row>
    <row r="73" spans="2:65" s="1" customFormat="1" ht="14.45" customHeight="1" x14ac:dyDescent="0.3">
      <c r="B73" s="41"/>
      <c r="C73" s="63" t="s">
        <v>38</v>
      </c>
      <c r="F73" s="156" t="str">
        <f>IF(E18="","",E18)</f>
        <v/>
      </c>
      <c r="L73" s="41"/>
    </row>
    <row r="74" spans="2:65" s="1" customFormat="1" ht="10.35" customHeight="1" x14ac:dyDescent="0.3">
      <c r="B74" s="41"/>
      <c r="L74" s="41"/>
    </row>
    <row r="75" spans="2:65" s="10" customFormat="1" ht="29.25" customHeight="1" x14ac:dyDescent="0.3">
      <c r="B75" s="158"/>
      <c r="C75" s="159" t="s">
        <v>173</v>
      </c>
      <c r="D75" s="160" t="s">
        <v>65</v>
      </c>
      <c r="E75" s="160" t="s">
        <v>61</v>
      </c>
      <c r="F75" s="160" t="s">
        <v>174</v>
      </c>
      <c r="G75" s="160" t="s">
        <v>175</v>
      </c>
      <c r="H75" s="160" t="s">
        <v>176</v>
      </c>
      <c r="I75" s="161" t="s">
        <v>177</v>
      </c>
      <c r="J75" s="160" t="s">
        <v>159</v>
      </c>
      <c r="K75" s="162" t="s">
        <v>178</v>
      </c>
      <c r="L75" s="158"/>
      <c r="M75" s="73" t="s">
        <v>179</v>
      </c>
      <c r="N75" s="74" t="s">
        <v>50</v>
      </c>
      <c r="O75" s="74" t="s">
        <v>180</v>
      </c>
      <c r="P75" s="74" t="s">
        <v>181</v>
      </c>
      <c r="Q75" s="74" t="s">
        <v>182</v>
      </c>
      <c r="R75" s="74" t="s">
        <v>183</v>
      </c>
      <c r="S75" s="74" t="s">
        <v>184</v>
      </c>
      <c r="T75" s="75" t="s">
        <v>185</v>
      </c>
    </row>
    <row r="76" spans="2:65" s="1" customFormat="1" ht="29.25" customHeight="1" x14ac:dyDescent="0.35">
      <c r="B76" s="41"/>
      <c r="C76" s="77" t="s">
        <v>160</v>
      </c>
      <c r="J76" s="163">
        <f>BK76</f>
        <v>0</v>
      </c>
      <c r="L76" s="41"/>
      <c r="M76" s="76"/>
      <c r="N76" s="68"/>
      <c r="O76" s="68"/>
      <c r="P76" s="164">
        <f>P77</f>
        <v>0</v>
      </c>
      <c r="Q76" s="68"/>
      <c r="R76" s="164">
        <f>R77</f>
        <v>0</v>
      </c>
      <c r="S76" s="68"/>
      <c r="T76" s="165">
        <f>T77</f>
        <v>0</v>
      </c>
      <c r="AT76" s="24" t="s">
        <v>79</v>
      </c>
      <c r="AU76" s="24" t="s">
        <v>161</v>
      </c>
      <c r="BK76" s="166">
        <f>BK77</f>
        <v>0</v>
      </c>
    </row>
    <row r="77" spans="2:65" s="1" customFormat="1" ht="16.5" customHeight="1" x14ac:dyDescent="0.3">
      <c r="B77" s="180"/>
      <c r="C77" s="181" t="s">
        <v>25</v>
      </c>
      <c r="D77" s="181" t="s">
        <v>190</v>
      </c>
      <c r="E77" s="182" t="s">
        <v>25</v>
      </c>
      <c r="F77" s="318" t="s">
        <v>1895</v>
      </c>
      <c r="G77" s="184" t="s">
        <v>5</v>
      </c>
      <c r="H77" s="185">
        <v>1</v>
      </c>
      <c r="I77" s="186"/>
      <c r="J77" s="187">
        <f>ROUND(I77*H77,2)</f>
        <v>0</v>
      </c>
      <c r="K77" s="183" t="s">
        <v>5</v>
      </c>
      <c r="L77" s="41"/>
      <c r="M77" s="188" t="s">
        <v>5</v>
      </c>
      <c r="N77" s="229" t="s">
        <v>51</v>
      </c>
      <c r="O77" s="227"/>
      <c r="P77" s="230">
        <f>O77*H77</f>
        <v>0</v>
      </c>
      <c r="Q77" s="230">
        <v>0</v>
      </c>
      <c r="R77" s="230">
        <f>Q77*H77</f>
        <v>0</v>
      </c>
      <c r="S77" s="230">
        <v>0</v>
      </c>
      <c r="T77" s="231">
        <f>S77*H77</f>
        <v>0</v>
      </c>
      <c r="AR77" s="24" t="s">
        <v>194</v>
      </c>
      <c r="AT77" s="24" t="s">
        <v>190</v>
      </c>
      <c r="AU77" s="24" t="s">
        <v>80</v>
      </c>
      <c r="AY77" s="24" t="s">
        <v>188</v>
      </c>
      <c r="BE77" s="192">
        <f>IF(N77="základní",J77,0)</f>
        <v>0</v>
      </c>
      <c r="BF77" s="192">
        <f>IF(N77="snížená",J77,0)</f>
        <v>0</v>
      </c>
      <c r="BG77" s="192">
        <f>IF(N77="zákl. přenesená",J77,0)</f>
        <v>0</v>
      </c>
      <c r="BH77" s="192">
        <f>IF(N77="sníž. přenesená",J77,0)</f>
        <v>0</v>
      </c>
      <c r="BI77" s="192">
        <f>IF(N77="nulová",J77,0)</f>
        <v>0</v>
      </c>
      <c r="BJ77" s="24" t="s">
        <v>25</v>
      </c>
      <c r="BK77" s="192">
        <f>ROUND(I77*H77,2)</f>
        <v>0</v>
      </c>
      <c r="BL77" s="24" t="s">
        <v>194</v>
      </c>
      <c r="BM77" s="24" t="s">
        <v>1706</v>
      </c>
    </row>
    <row r="78" spans="2:65" s="1" customFormat="1" ht="6.95" customHeight="1" x14ac:dyDescent="0.3">
      <c r="B78" s="56"/>
      <c r="C78" s="57"/>
      <c r="D78" s="57"/>
      <c r="E78" s="57"/>
      <c r="F78" s="57"/>
      <c r="G78" s="57"/>
      <c r="H78" s="57"/>
      <c r="I78" s="134"/>
      <c r="J78" s="57"/>
      <c r="K78" s="57"/>
      <c r="L78" s="41"/>
    </row>
  </sheetData>
  <autoFilter ref="C75:K77"/>
  <mergeCells count="10">
    <mergeCell ref="J51:J52"/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6"/>
  <sheetViews>
    <sheetView showGridLines="0" tabSelected="1" workbookViewId="0">
      <pane ySplit="1" topLeftCell="A2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6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21"/>
      <c r="B1" s="107"/>
      <c r="C1" s="107"/>
      <c r="D1" s="108" t="s">
        <v>1</v>
      </c>
      <c r="E1" s="107"/>
      <c r="F1" s="109" t="s">
        <v>147</v>
      </c>
      <c r="G1" s="362" t="s">
        <v>148</v>
      </c>
      <c r="H1" s="362"/>
      <c r="I1" s="110"/>
      <c r="J1" s="109" t="s">
        <v>149</v>
      </c>
      <c r="K1" s="108" t="s">
        <v>150</v>
      </c>
      <c r="L1" s="109" t="s">
        <v>151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 x14ac:dyDescent="0.3">
      <c r="L2" s="357" t="s">
        <v>8</v>
      </c>
      <c r="M2" s="358"/>
      <c r="N2" s="358"/>
      <c r="O2" s="358"/>
      <c r="P2" s="358"/>
      <c r="Q2" s="358"/>
      <c r="R2" s="358"/>
      <c r="S2" s="358"/>
      <c r="T2" s="358"/>
      <c r="U2" s="358"/>
      <c r="V2" s="358"/>
      <c r="AT2" s="24" t="s">
        <v>146</v>
      </c>
    </row>
    <row r="3" spans="1:70" ht="6.95" customHeight="1" x14ac:dyDescent="0.3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24</v>
      </c>
    </row>
    <row r="4" spans="1:70" ht="36.950000000000003" customHeight="1" x14ac:dyDescent="0.3">
      <c r="B4" s="28"/>
      <c r="C4" s="29"/>
      <c r="D4" s="30" t="s">
        <v>152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1:70" ht="6.95" customHeight="1" x14ac:dyDescent="0.3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1:70" ht="15" x14ac:dyDescent="0.3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1:70" ht="16.5" customHeight="1" x14ac:dyDescent="0.3">
      <c r="B7" s="28"/>
      <c r="C7" s="29"/>
      <c r="D7" s="29"/>
      <c r="E7" s="363" t="str">
        <f>'Rekapitulace stavby'!K6</f>
        <v>Rekonstrukce kanalizace ul. Matušinského, Tomicova, Třanovského</v>
      </c>
      <c r="F7" s="369"/>
      <c r="G7" s="369"/>
      <c r="H7" s="369"/>
      <c r="I7" s="112"/>
      <c r="J7" s="29"/>
      <c r="K7" s="31"/>
    </row>
    <row r="8" spans="1:70" s="1" customFormat="1" ht="15" x14ac:dyDescent="0.3">
      <c r="B8" s="41"/>
      <c r="C8" s="42"/>
      <c r="D8" s="37" t="s">
        <v>153</v>
      </c>
      <c r="E8" s="42"/>
      <c r="F8" s="42"/>
      <c r="G8" s="42"/>
      <c r="H8" s="42"/>
      <c r="I8" s="113"/>
      <c r="J8" s="42"/>
      <c r="K8" s="45"/>
    </row>
    <row r="9" spans="1:70" s="1" customFormat="1" ht="36.950000000000003" customHeight="1" x14ac:dyDescent="0.3">
      <c r="B9" s="41"/>
      <c r="C9" s="42"/>
      <c r="D9" s="42"/>
      <c r="E9" s="365" t="s">
        <v>1707</v>
      </c>
      <c r="F9" s="364"/>
      <c r="G9" s="364"/>
      <c r="H9" s="364"/>
      <c r="I9" s="113"/>
      <c r="J9" s="42"/>
      <c r="K9" s="45"/>
    </row>
    <row r="10" spans="1:70" s="1" customFormat="1" x14ac:dyDescent="0.3">
      <c r="B10" s="41"/>
      <c r="C10" s="42"/>
      <c r="D10" s="42"/>
      <c r="E10" s="42"/>
      <c r="F10" s="42"/>
      <c r="G10" s="42"/>
      <c r="H10" s="42"/>
      <c r="I10" s="113"/>
      <c r="J10" s="42"/>
      <c r="K10" s="45"/>
    </row>
    <row r="11" spans="1:70" s="1" customFormat="1" ht="14.45" customHeight="1" x14ac:dyDescent="0.3">
      <c r="B11" s="41"/>
      <c r="C11" s="42"/>
      <c r="D11" s="37" t="s">
        <v>22</v>
      </c>
      <c r="E11" s="42"/>
      <c r="F11" s="35" t="s">
        <v>5</v>
      </c>
      <c r="G11" s="42"/>
      <c r="H11" s="42"/>
      <c r="I11" s="114" t="s">
        <v>23</v>
      </c>
      <c r="J11" s="35" t="s">
        <v>5</v>
      </c>
      <c r="K11" s="45"/>
    </row>
    <row r="12" spans="1:70" s="1" customFormat="1" ht="14.45" customHeight="1" x14ac:dyDescent="0.3">
      <c r="B12" s="41"/>
      <c r="C12" s="42"/>
      <c r="D12" s="37" t="s">
        <v>26</v>
      </c>
      <c r="E12" s="42"/>
      <c r="F12" s="35" t="s">
        <v>27</v>
      </c>
      <c r="G12" s="42"/>
      <c r="H12" s="42"/>
      <c r="I12" s="114" t="s">
        <v>28</v>
      </c>
      <c r="J12" s="115" t="str">
        <f>'Rekapitulace stavby'!AN8</f>
        <v>23.11.2012</v>
      </c>
      <c r="K12" s="45"/>
    </row>
    <row r="13" spans="1:70" s="1" customFormat="1" ht="10.9" customHeight="1" x14ac:dyDescent="0.3">
      <c r="B13" s="41"/>
      <c r="C13" s="42"/>
      <c r="D13" s="42"/>
      <c r="E13" s="42"/>
      <c r="F13" s="42"/>
      <c r="G13" s="42"/>
      <c r="H13" s="42"/>
      <c r="I13" s="113"/>
      <c r="J13" s="42"/>
      <c r="K13" s="45"/>
    </row>
    <row r="14" spans="1:70" s="1" customFormat="1" ht="14.45" customHeight="1" x14ac:dyDescent="0.3">
      <c r="B14" s="41"/>
      <c r="C14" s="42"/>
      <c r="D14" s="37" t="s">
        <v>32</v>
      </c>
      <c r="E14" s="42"/>
      <c r="F14" s="42"/>
      <c r="G14" s="42"/>
      <c r="H14" s="42"/>
      <c r="I14" s="114" t="s">
        <v>33</v>
      </c>
      <c r="J14" s="35" t="s">
        <v>34</v>
      </c>
      <c r="K14" s="45"/>
    </row>
    <row r="15" spans="1:70" s="1" customFormat="1" ht="18" customHeight="1" x14ac:dyDescent="0.3">
      <c r="B15" s="41"/>
      <c r="C15" s="42"/>
      <c r="D15" s="42"/>
      <c r="E15" s="35" t="s">
        <v>35</v>
      </c>
      <c r="F15" s="42"/>
      <c r="G15" s="42"/>
      <c r="H15" s="42"/>
      <c r="I15" s="114" t="s">
        <v>36</v>
      </c>
      <c r="J15" s="35" t="s">
        <v>37</v>
      </c>
      <c r="K15" s="45"/>
    </row>
    <row r="16" spans="1:70" s="1" customFormat="1" ht="6.95" customHeight="1" x14ac:dyDescent="0.3">
      <c r="B16" s="41"/>
      <c r="C16" s="42"/>
      <c r="D16" s="42"/>
      <c r="E16" s="42"/>
      <c r="F16" s="42"/>
      <c r="G16" s="42"/>
      <c r="H16" s="42"/>
      <c r="I16" s="113"/>
      <c r="J16" s="42"/>
      <c r="K16" s="45"/>
    </row>
    <row r="17" spans="2:11" s="1" customFormat="1" ht="14.45" customHeight="1" x14ac:dyDescent="0.3">
      <c r="B17" s="41"/>
      <c r="C17" s="42"/>
      <c r="D17" s="37" t="s">
        <v>38</v>
      </c>
      <c r="E17" s="42"/>
      <c r="F17" s="42"/>
      <c r="G17" s="42"/>
      <c r="H17" s="42"/>
      <c r="I17" s="114" t="s">
        <v>33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 x14ac:dyDescent="0.3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4" t="s">
        <v>36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 x14ac:dyDescent="0.3">
      <c r="B19" s="41"/>
      <c r="C19" s="42"/>
      <c r="D19" s="42"/>
      <c r="E19" s="42"/>
      <c r="F19" s="42"/>
      <c r="G19" s="42"/>
      <c r="H19" s="42"/>
      <c r="I19" s="113"/>
      <c r="J19" s="42"/>
      <c r="K19" s="45"/>
    </row>
    <row r="20" spans="2:11" s="1" customFormat="1" ht="14.45" customHeight="1" x14ac:dyDescent="0.3">
      <c r="B20" s="41"/>
      <c r="C20" s="42"/>
      <c r="D20" s="37" t="s">
        <v>40</v>
      </c>
      <c r="E20" s="42"/>
      <c r="F20" s="42"/>
      <c r="G20" s="42"/>
      <c r="H20" s="42"/>
      <c r="I20" s="114" t="s">
        <v>33</v>
      </c>
      <c r="J20" s="35" t="s">
        <v>41</v>
      </c>
      <c r="K20" s="45"/>
    </row>
    <row r="21" spans="2:11" s="1" customFormat="1" ht="18" customHeight="1" x14ac:dyDescent="0.3">
      <c r="B21" s="41"/>
      <c r="C21" s="42"/>
      <c r="D21" s="42"/>
      <c r="E21" s="35" t="s">
        <v>42</v>
      </c>
      <c r="F21" s="42"/>
      <c r="G21" s="42"/>
      <c r="H21" s="42"/>
      <c r="I21" s="114" t="s">
        <v>36</v>
      </c>
      <c r="J21" s="35" t="s">
        <v>43</v>
      </c>
      <c r="K21" s="45"/>
    </row>
    <row r="22" spans="2:11" s="1" customFormat="1" ht="6.95" customHeight="1" x14ac:dyDescent="0.3">
      <c r="B22" s="41"/>
      <c r="C22" s="42"/>
      <c r="D22" s="42"/>
      <c r="E22" s="42"/>
      <c r="F22" s="42"/>
      <c r="G22" s="42"/>
      <c r="H22" s="42"/>
      <c r="I22" s="113"/>
      <c r="J22" s="42"/>
      <c r="K22" s="45"/>
    </row>
    <row r="23" spans="2:11" s="1" customFormat="1" ht="14.45" customHeight="1" x14ac:dyDescent="0.3">
      <c r="B23" s="41"/>
      <c r="C23" s="42"/>
      <c r="D23" s="37" t="s">
        <v>45</v>
      </c>
      <c r="E23" s="42"/>
      <c r="F23" s="42"/>
      <c r="G23" s="42"/>
      <c r="H23" s="42"/>
      <c r="I23" s="113"/>
      <c r="J23" s="42"/>
      <c r="K23" s="45"/>
    </row>
    <row r="24" spans="2:11" s="7" customFormat="1" ht="16.5" customHeight="1" x14ac:dyDescent="0.3">
      <c r="B24" s="116"/>
      <c r="C24" s="117"/>
      <c r="D24" s="117"/>
      <c r="E24" s="327" t="s">
        <v>5</v>
      </c>
      <c r="F24" s="327"/>
      <c r="G24" s="327"/>
      <c r="H24" s="327"/>
      <c r="I24" s="118"/>
      <c r="J24" s="117"/>
      <c r="K24" s="119"/>
    </row>
    <row r="25" spans="2:11" s="1" customFormat="1" ht="6.95" customHeight="1" x14ac:dyDescent="0.3">
      <c r="B25" s="41"/>
      <c r="C25" s="42"/>
      <c r="D25" s="42"/>
      <c r="E25" s="42"/>
      <c r="F25" s="42"/>
      <c r="G25" s="42"/>
      <c r="H25" s="42"/>
      <c r="I25" s="113"/>
      <c r="J25" s="42"/>
      <c r="K25" s="45"/>
    </row>
    <row r="26" spans="2:11" s="1" customFormat="1" ht="6.95" customHeight="1" x14ac:dyDescent="0.3">
      <c r="B26" s="41"/>
      <c r="C26" s="42"/>
      <c r="D26" s="68"/>
      <c r="E26" s="68"/>
      <c r="F26" s="68"/>
      <c r="G26" s="68"/>
      <c r="H26" s="68"/>
      <c r="I26" s="120"/>
      <c r="J26" s="68"/>
      <c r="K26" s="121"/>
    </row>
    <row r="27" spans="2:11" s="1" customFormat="1" ht="25.35" customHeight="1" x14ac:dyDescent="0.3">
      <c r="B27" s="41"/>
      <c r="C27" s="42"/>
      <c r="D27" s="122" t="s">
        <v>46</v>
      </c>
      <c r="E27" s="42"/>
      <c r="F27" s="42"/>
      <c r="G27" s="42"/>
      <c r="H27" s="42"/>
      <c r="I27" s="113"/>
      <c r="J27" s="123">
        <f>ROUNDUP(J77,2)</f>
        <v>0</v>
      </c>
      <c r="K27" s="45"/>
    </row>
    <row r="28" spans="2:11" s="1" customFormat="1" ht="6.95" customHeight="1" x14ac:dyDescent="0.3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14.45" customHeight="1" x14ac:dyDescent="0.3">
      <c r="B29" s="41"/>
      <c r="C29" s="42"/>
      <c r="D29" s="42"/>
      <c r="E29" s="42"/>
      <c r="F29" s="46" t="s">
        <v>48</v>
      </c>
      <c r="G29" s="42"/>
      <c r="H29" s="42"/>
      <c r="I29" s="124" t="s">
        <v>47</v>
      </c>
      <c r="J29" s="46" t="s">
        <v>49</v>
      </c>
      <c r="K29" s="45"/>
    </row>
    <row r="30" spans="2:11" s="1" customFormat="1" ht="14.45" customHeight="1" x14ac:dyDescent="0.3">
      <c r="B30" s="41"/>
      <c r="C30" s="42"/>
      <c r="D30" s="49" t="s">
        <v>50</v>
      </c>
      <c r="E30" s="49" t="s">
        <v>51</v>
      </c>
      <c r="F30" s="125">
        <f>ROUNDUP(SUM(BE77:BE85), 2)</f>
        <v>0</v>
      </c>
      <c r="G30" s="42"/>
      <c r="H30" s="42"/>
      <c r="I30" s="126">
        <v>0.21</v>
      </c>
      <c r="J30" s="125">
        <f>ROUNDUP(ROUNDUP((SUM(BE77:BE85)), 2)*I30, 1)</f>
        <v>0</v>
      </c>
      <c r="K30" s="45"/>
    </row>
    <row r="31" spans="2:11" s="1" customFormat="1" ht="14.45" customHeight="1" x14ac:dyDescent="0.3">
      <c r="B31" s="41"/>
      <c r="C31" s="42"/>
      <c r="D31" s="42"/>
      <c r="E31" s="49" t="s">
        <v>52</v>
      </c>
      <c r="F31" s="125">
        <f>ROUNDUP(SUM(BF77:BF85), 2)</f>
        <v>0</v>
      </c>
      <c r="G31" s="42"/>
      <c r="H31" s="42"/>
      <c r="I31" s="126">
        <v>0.15</v>
      </c>
      <c r="J31" s="125">
        <f>ROUNDUP(ROUNDUP((SUM(BF77:BF85)), 2)*I31, 1)</f>
        <v>0</v>
      </c>
      <c r="K31" s="45"/>
    </row>
    <row r="32" spans="2:11" s="1" customFormat="1" ht="14.45" hidden="1" customHeight="1" x14ac:dyDescent="0.3">
      <c r="B32" s="41"/>
      <c r="C32" s="42"/>
      <c r="D32" s="42"/>
      <c r="E32" s="49" t="s">
        <v>53</v>
      </c>
      <c r="F32" s="125">
        <f>ROUNDUP(SUM(BG77:BG85), 2)</f>
        <v>0</v>
      </c>
      <c r="G32" s="42"/>
      <c r="H32" s="42"/>
      <c r="I32" s="126">
        <v>0.21</v>
      </c>
      <c r="J32" s="125">
        <v>0</v>
      </c>
      <c r="K32" s="45"/>
    </row>
    <row r="33" spans="2:11" s="1" customFormat="1" ht="14.45" hidden="1" customHeight="1" x14ac:dyDescent="0.3">
      <c r="B33" s="41"/>
      <c r="C33" s="42"/>
      <c r="D33" s="42"/>
      <c r="E33" s="49" t="s">
        <v>54</v>
      </c>
      <c r="F33" s="125">
        <f>ROUNDUP(SUM(BH77:BH85), 2)</f>
        <v>0</v>
      </c>
      <c r="G33" s="42"/>
      <c r="H33" s="42"/>
      <c r="I33" s="126">
        <v>0.15</v>
      </c>
      <c r="J33" s="125">
        <v>0</v>
      </c>
      <c r="K33" s="45"/>
    </row>
    <row r="34" spans="2:11" s="1" customFormat="1" ht="14.45" hidden="1" customHeight="1" x14ac:dyDescent="0.3">
      <c r="B34" s="41"/>
      <c r="C34" s="42"/>
      <c r="D34" s="42"/>
      <c r="E34" s="49" t="s">
        <v>55</v>
      </c>
      <c r="F34" s="125">
        <f>ROUNDUP(SUM(BI77:BI85), 2)</f>
        <v>0</v>
      </c>
      <c r="G34" s="42"/>
      <c r="H34" s="42"/>
      <c r="I34" s="126">
        <v>0</v>
      </c>
      <c r="J34" s="125">
        <v>0</v>
      </c>
      <c r="K34" s="45"/>
    </row>
    <row r="35" spans="2:11" s="1" customFormat="1" ht="6.95" customHeight="1" x14ac:dyDescent="0.3">
      <c r="B35" s="41"/>
      <c r="C35" s="42"/>
      <c r="D35" s="42"/>
      <c r="E35" s="42"/>
      <c r="F35" s="42"/>
      <c r="G35" s="42"/>
      <c r="H35" s="42"/>
      <c r="I35" s="113"/>
      <c r="J35" s="42"/>
      <c r="K35" s="45"/>
    </row>
    <row r="36" spans="2:11" s="1" customFormat="1" ht="25.35" customHeight="1" x14ac:dyDescent="0.3">
      <c r="B36" s="41"/>
      <c r="C36" s="127"/>
      <c r="D36" s="128" t="s">
        <v>56</v>
      </c>
      <c r="E36" s="71"/>
      <c r="F36" s="71"/>
      <c r="G36" s="129" t="s">
        <v>57</v>
      </c>
      <c r="H36" s="130" t="s">
        <v>58</v>
      </c>
      <c r="I36" s="131"/>
      <c r="J36" s="132">
        <f>SUM(J27:J34)</f>
        <v>0</v>
      </c>
      <c r="K36" s="133"/>
    </row>
    <row r="37" spans="2:11" s="1" customFormat="1" ht="14.45" customHeight="1" x14ac:dyDescent="0.3">
      <c r="B37" s="56"/>
      <c r="C37" s="57"/>
      <c r="D37" s="57"/>
      <c r="E37" s="57"/>
      <c r="F37" s="57"/>
      <c r="G37" s="57"/>
      <c r="H37" s="57"/>
      <c r="I37" s="134"/>
      <c r="J37" s="57"/>
      <c r="K37" s="58"/>
    </row>
    <row r="41" spans="2:11" s="1" customFormat="1" ht="6.95" customHeight="1" x14ac:dyDescent="0.3">
      <c r="B41" s="59"/>
      <c r="C41" s="60"/>
      <c r="D41" s="60"/>
      <c r="E41" s="60"/>
      <c r="F41" s="60"/>
      <c r="G41" s="60"/>
      <c r="H41" s="60"/>
      <c r="I41" s="135"/>
      <c r="J41" s="60"/>
      <c r="K41" s="136"/>
    </row>
    <row r="42" spans="2:11" s="1" customFormat="1" ht="36.950000000000003" customHeight="1" x14ac:dyDescent="0.3">
      <c r="B42" s="41"/>
      <c r="C42" s="30" t="s">
        <v>157</v>
      </c>
      <c r="D42" s="42"/>
      <c r="E42" s="42"/>
      <c r="F42" s="42"/>
      <c r="G42" s="42"/>
      <c r="H42" s="42"/>
      <c r="I42" s="113"/>
      <c r="J42" s="42"/>
      <c r="K42" s="45"/>
    </row>
    <row r="43" spans="2:11" s="1" customFormat="1" ht="6.95" customHeight="1" x14ac:dyDescent="0.3">
      <c r="B43" s="41"/>
      <c r="C43" s="42"/>
      <c r="D43" s="42"/>
      <c r="E43" s="42"/>
      <c r="F43" s="42"/>
      <c r="G43" s="42"/>
      <c r="H43" s="42"/>
      <c r="I43" s="113"/>
      <c r="J43" s="42"/>
      <c r="K43" s="45"/>
    </row>
    <row r="44" spans="2:11" s="1" customFormat="1" ht="14.45" customHeight="1" x14ac:dyDescent="0.3">
      <c r="B44" s="41"/>
      <c r="C44" s="37" t="s">
        <v>19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16.5" customHeight="1" x14ac:dyDescent="0.3">
      <c r="B45" s="41"/>
      <c r="C45" s="42"/>
      <c r="D45" s="42"/>
      <c r="E45" s="363" t="str">
        <f>E7</f>
        <v>Rekonstrukce kanalizace ul. Matušinského, Tomicova, Třanovského</v>
      </c>
      <c r="F45" s="369"/>
      <c r="G45" s="369"/>
      <c r="H45" s="369"/>
      <c r="I45" s="113"/>
      <c r="J45" s="42"/>
      <c r="K45" s="45"/>
    </row>
    <row r="46" spans="2:11" s="1" customFormat="1" ht="14.45" customHeight="1" x14ac:dyDescent="0.3">
      <c r="B46" s="41"/>
      <c r="C46" s="37" t="s">
        <v>153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7.25" customHeight="1" x14ac:dyDescent="0.3">
      <c r="B47" s="41"/>
      <c r="C47" s="42"/>
      <c r="D47" s="42"/>
      <c r="E47" s="365" t="str">
        <f>E9</f>
        <v xml:space="preserve">08 - Navýšení nákladů pro realizaci kanalizačních přípojek - prodloužení délek </v>
      </c>
      <c r="F47" s="364"/>
      <c r="G47" s="364"/>
      <c r="H47" s="364"/>
      <c r="I47" s="113"/>
      <c r="J47" s="42"/>
      <c r="K47" s="45"/>
    </row>
    <row r="48" spans="2:11" s="1" customFormat="1" ht="6.95" customHeight="1" x14ac:dyDescent="0.3">
      <c r="B48" s="41"/>
      <c r="C48" s="42"/>
      <c r="D48" s="42"/>
      <c r="E48" s="42"/>
      <c r="F48" s="42"/>
      <c r="G48" s="42"/>
      <c r="H48" s="42"/>
      <c r="I48" s="113"/>
      <c r="J48" s="42"/>
      <c r="K48" s="45"/>
    </row>
    <row r="49" spans="2:47" s="1" customFormat="1" ht="18" customHeight="1" x14ac:dyDescent="0.3">
      <c r="B49" s="41"/>
      <c r="C49" s="37" t="s">
        <v>26</v>
      </c>
      <c r="D49" s="42"/>
      <c r="E49" s="42"/>
      <c r="F49" s="35" t="str">
        <f>F12</f>
        <v>Ostrava,k.ú.715018 Radvanice</v>
      </c>
      <c r="G49" s="42"/>
      <c r="H49" s="42"/>
      <c r="I49" s="114" t="s">
        <v>28</v>
      </c>
      <c r="J49" s="115" t="str">
        <f>IF(J12="","",J12)</f>
        <v>23.11.2012</v>
      </c>
      <c r="K49" s="45"/>
    </row>
    <row r="50" spans="2:47" s="1" customFormat="1" ht="6.95" customHeight="1" x14ac:dyDescent="0.3">
      <c r="B50" s="41"/>
      <c r="C50" s="42"/>
      <c r="D50" s="42"/>
      <c r="E50" s="42"/>
      <c r="F50" s="42"/>
      <c r="G50" s="42"/>
      <c r="H50" s="42"/>
      <c r="I50" s="113"/>
      <c r="J50" s="42"/>
      <c r="K50" s="45"/>
    </row>
    <row r="51" spans="2:47" s="1" customFormat="1" ht="15" x14ac:dyDescent="0.3">
      <c r="B51" s="41"/>
      <c r="C51" s="37" t="s">
        <v>32</v>
      </c>
      <c r="D51" s="42"/>
      <c r="E51" s="42"/>
      <c r="F51" s="35" t="str">
        <f>E15</f>
        <v>Statutární město Ostrava</v>
      </c>
      <c r="G51" s="42"/>
      <c r="H51" s="42"/>
      <c r="I51" s="114" t="s">
        <v>40</v>
      </c>
      <c r="J51" s="327" t="str">
        <f>E21</f>
        <v>Koneko spol. s r. o.</v>
      </c>
      <c r="K51" s="45"/>
    </row>
    <row r="52" spans="2:47" s="1" customFormat="1" ht="14.45" customHeight="1" x14ac:dyDescent="0.3">
      <c r="B52" s="41"/>
      <c r="C52" s="37" t="s">
        <v>38</v>
      </c>
      <c r="D52" s="42"/>
      <c r="E52" s="42"/>
      <c r="F52" s="35" t="str">
        <f>IF(E18="","",E18)</f>
        <v/>
      </c>
      <c r="G52" s="42"/>
      <c r="H52" s="42"/>
      <c r="I52" s="113"/>
      <c r="J52" s="366"/>
      <c r="K52" s="45"/>
    </row>
    <row r="53" spans="2:47" s="1" customFormat="1" ht="10.35" customHeight="1" x14ac:dyDescent="0.3">
      <c r="B53" s="41"/>
      <c r="C53" s="42"/>
      <c r="D53" s="42"/>
      <c r="E53" s="42"/>
      <c r="F53" s="42"/>
      <c r="G53" s="42"/>
      <c r="H53" s="42"/>
      <c r="I53" s="113"/>
      <c r="J53" s="42"/>
      <c r="K53" s="45"/>
    </row>
    <row r="54" spans="2:47" s="1" customFormat="1" ht="29.25" customHeight="1" x14ac:dyDescent="0.3">
      <c r="B54" s="41"/>
      <c r="C54" s="137" t="s">
        <v>158</v>
      </c>
      <c r="D54" s="127"/>
      <c r="E54" s="127"/>
      <c r="F54" s="127"/>
      <c r="G54" s="127"/>
      <c r="H54" s="127"/>
      <c r="I54" s="138"/>
      <c r="J54" s="139" t="s">
        <v>159</v>
      </c>
      <c r="K54" s="140"/>
    </row>
    <row r="55" spans="2:47" s="1" customFormat="1" ht="10.35" customHeight="1" x14ac:dyDescent="0.3">
      <c r="B55" s="41"/>
      <c r="C55" s="42"/>
      <c r="D55" s="42"/>
      <c r="E55" s="42"/>
      <c r="F55" s="42"/>
      <c r="G55" s="42"/>
      <c r="H55" s="42"/>
      <c r="I55" s="113"/>
      <c r="J55" s="42"/>
      <c r="K55" s="45"/>
    </row>
    <row r="56" spans="2:47" s="1" customFormat="1" ht="29.25" customHeight="1" x14ac:dyDescent="0.3">
      <c r="B56" s="41"/>
      <c r="C56" s="141" t="s">
        <v>160</v>
      </c>
      <c r="D56" s="42"/>
      <c r="E56" s="42"/>
      <c r="F56" s="42"/>
      <c r="G56" s="42"/>
      <c r="H56" s="42"/>
      <c r="I56" s="113"/>
      <c r="J56" s="123">
        <f>J77</f>
        <v>0</v>
      </c>
      <c r="K56" s="45"/>
      <c r="AU56" s="24" t="s">
        <v>161</v>
      </c>
    </row>
    <row r="57" spans="2:47" s="8" customFormat="1" ht="24.95" customHeight="1" x14ac:dyDescent="0.3">
      <c r="B57" s="142"/>
      <c r="C57" s="143"/>
      <c r="D57" s="144" t="s">
        <v>162</v>
      </c>
      <c r="E57" s="145"/>
      <c r="F57" s="145"/>
      <c r="G57" s="145"/>
      <c r="H57" s="145"/>
      <c r="I57" s="146"/>
      <c r="J57" s="147">
        <f>J78</f>
        <v>0</v>
      </c>
      <c r="K57" s="148"/>
    </row>
    <row r="58" spans="2:47" s="1" customFormat="1" ht="21.75" customHeight="1" x14ac:dyDescent="0.3">
      <c r="B58" s="41"/>
      <c r="C58" s="42"/>
      <c r="D58" s="42"/>
      <c r="E58" s="42"/>
      <c r="F58" s="42"/>
      <c r="G58" s="42"/>
      <c r="H58" s="42"/>
      <c r="I58" s="113"/>
      <c r="J58" s="42"/>
      <c r="K58" s="45"/>
    </row>
    <row r="59" spans="2:47" s="1" customFormat="1" ht="6.95" customHeight="1" x14ac:dyDescent="0.3">
      <c r="B59" s="56"/>
      <c r="C59" s="57"/>
      <c r="D59" s="57"/>
      <c r="E59" s="57"/>
      <c r="F59" s="57"/>
      <c r="G59" s="57"/>
      <c r="H59" s="57"/>
      <c r="I59" s="134"/>
      <c r="J59" s="57"/>
      <c r="K59" s="58"/>
    </row>
    <row r="63" spans="2:47" s="1" customFormat="1" ht="6.95" customHeight="1" x14ac:dyDescent="0.3">
      <c r="B63" s="59"/>
      <c r="C63" s="60"/>
      <c r="D63" s="60"/>
      <c r="E63" s="60"/>
      <c r="F63" s="60"/>
      <c r="G63" s="60"/>
      <c r="H63" s="60"/>
      <c r="I63" s="135"/>
      <c r="J63" s="60"/>
      <c r="K63" s="60"/>
      <c r="L63" s="41"/>
    </row>
    <row r="64" spans="2:47" s="1" customFormat="1" ht="36.950000000000003" customHeight="1" x14ac:dyDescent="0.3">
      <c r="B64" s="41"/>
      <c r="C64" s="61" t="s">
        <v>172</v>
      </c>
      <c r="L64" s="41"/>
    </row>
    <row r="65" spans="2:65" s="1" customFormat="1" ht="6.95" customHeight="1" x14ac:dyDescent="0.3">
      <c r="B65" s="41"/>
      <c r="L65" s="41"/>
    </row>
    <row r="66" spans="2:65" s="1" customFormat="1" ht="14.45" customHeight="1" x14ac:dyDescent="0.3">
      <c r="B66" s="41"/>
      <c r="C66" s="63" t="s">
        <v>19</v>
      </c>
      <c r="L66" s="41"/>
    </row>
    <row r="67" spans="2:65" s="1" customFormat="1" ht="16.5" customHeight="1" x14ac:dyDescent="0.3">
      <c r="B67" s="41"/>
      <c r="E67" s="367" t="str">
        <f>E7</f>
        <v>Rekonstrukce kanalizace ul. Matušinského, Tomicova, Třanovského</v>
      </c>
      <c r="F67" s="368"/>
      <c r="G67" s="368"/>
      <c r="H67" s="368"/>
      <c r="L67" s="41"/>
    </row>
    <row r="68" spans="2:65" s="1" customFormat="1" ht="14.45" customHeight="1" x14ac:dyDescent="0.3">
      <c r="B68" s="41"/>
      <c r="C68" s="63" t="s">
        <v>153</v>
      </c>
      <c r="L68" s="41"/>
    </row>
    <row r="69" spans="2:65" s="1" customFormat="1" ht="17.25" customHeight="1" x14ac:dyDescent="0.3">
      <c r="B69" s="41"/>
      <c r="E69" s="338" t="str">
        <f>E9</f>
        <v xml:space="preserve">08 - Navýšení nákladů pro realizaci kanalizačních přípojek - prodloužení délek </v>
      </c>
      <c r="F69" s="361"/>
      <c r="G69" s="361"/>
      <c r="H69" s="361"/>
      <c r="L69" s="41"/>
    </row>
    <row r="70" spans="2:65" s="1" customFormat="1" ht="6.95" customHeight="1" x14ac:dyDescent="0.3">
      <c r="B70" s="41"/>
      <c r="L70" s="41"/>
    </row>
    <row r="71" spans="2:65" s="1" customFormat="1" ht="18" customHeight="1" x14ac:dyDescent="0.3">
      <c r="B71" s="41"/>
      <c r="C71" s="63" t="s">
        <v>26</v>
      </c>
      <c r="F71" s="156" t="str">
        <f>F12</f>
        <v>Ostrava,k.ú.715018 Radvanice</v>
      </c>
      <c r="I71" s="157" t="s">
        <v>28</v>
      </c>
      <c r="J71" s="67" t="str">
        <f>IF(J12="","",J12)</f>
        <v>23.11.2012</v>
      </c>
      <c r="L71" s="41"/>
    </row>
    <row r="72" spans="2:65" s="1" customFormat="1" ht="6.95" customHeight="1" x14ac:dyDescent="0.3">
      <c r="B72" s="41"/>
      <c r="L72" s="41"/>
    </row>
    <row r="73" spans="2:65" s="1" customFormat="1" ht="15" x14ac:dyDescent="0.3">
      <c r="B73" s="41"/>
      <c r="C73" s="63" t="s">
        <v>32</v>
      </c>
      <c r="F73" s="156" t="str">
        <f>E15</f>
        <v>Statutární město Ostrava</v>
      </c>
      <c r="I73" s="157" t="s">
        <v>40</v>
      </c>
      <c r="J73" s="156" t="str">
        <f>E21</f>
        <v>Koneko spol. s r. o.</v>
      </c>
      <c r="L73" s="41"/>
    </row>
    <row r="74" spans="2:65" s="1" customFormat="1" ht="14.45" customHeight="1" x14ac:dyDescent="0.3">
      <c r="B74" s="41"/>
      <c r="C74" s="63" t="s">
        <v>38</v>
      </c>
      <c r="F74" s="156" t="str">
        <f>IF(E18="","",E18)</f>
        <v/>
      </c>
      <c r="L74" s="41"/>
    </row>
    <row r="75" spans="2:65" s="1" customFormat="1" ht="10.35" customHeight="1" x14ac:dyDescent="0.3">
      <c r="B75" s="41"/>
      <c r="L75" s="41"/>
    </row>
    <row r="76" spans="2:65" s="10" customFormat="1" ht="29.25" customHeight="1" x14ac:dyDescent="0.3">
      <c r="B76" s="158"/>
      <c r="C76" s="159" t="s">
        <v>173</v>
      </c>
      <c r="D76" s="160" t="s">
        <v>65</v>
      </c>
      <c r="E76" s="160" t="s">
        <v>61</v>
      </c>
      <c r="F76" s="160" t="s">
        <v>174</v>
      </c>
      <c r="G76" s="160" t="s">
        <v>175</v>
      </c>
      <c r="H76" s="160" t="s">
        <v>176</v>
      </c>
      <c r="I76" s="161" t="s">
        <v>177</v>
      </c>
      <c r="J76" s="160" t="s">
        <v>159</v>
      </c>
      <c r="K76" s="162" t="s">
        <v>178</v>
      </c>
      <c r="L76" s="158"/>
      <c r="M76" s="73" t="s">
        <v>179</v>
      </c>
      <c r="N76" s="74" t="s">
        <v>50</v>
      </c>
      <c r="O76" s="74" t="s">
        <v>180</v>
      </c>
      <c r="P76" s="74" t="s">
        <v>181</v>
      </c>
      <c r="Q76" s="74" t="s">
        <v>182</v>
      </c>
      <c r="R76" s="74" t="s">
        <v>183</v>
      </c>
      <c r="S76" s="74" t="s">
        <v>184</v>
      </c>
      <c r="T76" s="75" t="s">
        <v>185</v>
      </c>
    </row>
    <row r="77" spans="2:65" s="1" customFormat="1" ht="29.25" customHeight="1" x14ac:dyDescent="0.35">
      <c r="B77" s="41"/>
      <c r="C77" s="77" t="s">
        <v>160</v>
      </c>
      <c r="J77" s="163">
        <f>BK77</f>
        <v>0</v>
      </c>
      <c r="L77" s="41"/>
      <c r="M77" s="76"/>
      <c r="N77" s="68"/>
      <c r="O77" s="68"/>
      <c r="P77" s="164">
        <f>P78</f>
        <v>0</v>
      </c>
      <c r="Q77" s="68"/>
      <c r="R77" s="164">
        <f>R78</f>
        <v>0</v>
      </c>
      <c r="S77" s="68"/>
      <c r="T77" s="165">
        <f>T78</f>
        <v>0</v>
      </c>
      <c r="AT77" s="24" t="s">
        <v>79</v>
      </c>
      <c r="AU77" s="24" t="s">
        <v>161</v>
      </c>
      <c r="BK77" s="166">
        <f>BK78</f>
        <v>0</v>
      </c>
    </row>
    <row r="78" spans="2:65" s="11" customFormat="1" ht="37.35" customHeight="1" x14ac:dyDescent="0.35">
      <c r="B78" s="167"/>
      <c r="D78" s="168" t="s">
        <v>79</v>
      </c>
      <c r="E78" s="169" t="s">
        <v>186</v>
      </c>
      <c r="F78" s="169" t="s">
        <v>187</v>
      </c>
      <c r="I78" s="170"/>
      <c r="J78" s="171">
        <f>BK78</f>
        <v>0</v>
      </c>
      <c r="L78" s="167"/>
      <c r="M78" s="172"/>
      <c r="N78" s="173"/>
      <c r="O78" s="173"/>
      <c r="P78" s="174">
        <f>SUM(P79:P85)</f>
        <v>0</v>
      </c>
      <c r="Q78" s="173"/>
      <c r="R78" s="174">
        <f>SUM(R79:R85)</f>
        <v>0</v>
      </c>
      <c r="S78" s="173"/>
      <c r="T78" s="175">
        <f>SUM(T79:T85)</f>
        <v>0</v>
      </c>
      <c r="AR78" s="168" t="s">
        <v>25</v>
      </c>
      <c r="AT78" s="176" t="s">
        <v>79</v>
      </c>
      <c r="AU78" s="176" t="s">
        <v>80</v>
      </c>
      <c r="AY78" s="168" t="s">
        <v>188</v>
      </c>
      <c r="BK78" s="177">
        <f>SUM(BK79:BK85)</f>
        <v>0</v>
      </c>
    </row>
    <row r="79" spans="2:65" s="1" customFormat="1" ht="16.5" customHeight="1" x14ac:dyDescent="0.3">
      <c r="B79" s="180"/>
      <c r="C79" s="181" t="s">
        <v>25</v>
      </c>
      <c r="D79" s="181" t="s">
        <v>190</v>
      </c>
      <c r="E79" s="182" t="s">
        <v>84</v>
      </c>
      <c r="F79" s="183" t="s">
        <v>1708</v>
      </c>
      <c r="G79" s="184" t="s">
        <v>372</v>
      </c>
      <c r="H79" s="185">
        <v>24.85</v>
      </c>
      <c r="I79" s="186"/>
      <c r="J79" s="187">
        <f>ROUND(I79*H79,2)</f>
        <v>0</v>
      </c>
      <c r="K79" s="183" t="s">
        <v>5</v>
      </c>
      <c r="L79" s="41"/>
      <c r="M79" s="188" t="s">
        <v>5</v>
      </c>
      <c r="N79" s="189" t="s">
        <v>51</v>
      </c>
      <c r="O79" s="42"/>
      <c r="P79" s="190">
        <f>O79*H79</f>
        <v>0</v>
      </c>
      <c r="Q79" s="190">
        <v>0</v>
      </c>
      <c r="R79" s="190">
        <f>Q79*H79</f>
        <v>0</v>
      </c>
      <c r="S79" s="190">
        <v>0</v>
      </c>
      <c r="T79" s="191">
        <f>S79*H79</f>
        <v>0</v>
      </c>
      <c r="AR79" s="24" t="s">
        <v>194</v>
      </c>
      <c r="AT79" s="24" t="s">
        <v>190</v>
      </c>
      <c r="AU79" s="24" t="s">
        <v>25</v>
      </c>
      <c r="AY79" s="24" t="s">
        <v>188</v>
      </c>
      <c r="BE79" s="192">
        <f>IF(N79="základní",J79,0)</f>
        <v>0</v>
      </c>
      <c r="BF79" s="192">
        <f>IF(N79="snížená",J79,0)</f>
        <v>0</v>
      </c>
      <c r="BG79" s="192">
        <f>IF(N79="zákl. přenesená",J79,0)</f>
        <v>0</v>
      </c>
      <c r="BH79" s="192">
        <f>IF(N79="sníž. přenesená",J79,0)</f>
        <v>0</v>
      </c>
      <c r="BI79" s="192">
        <f>IF(N79="nulová",J79,0)</f>
        <v>0</v>
      </c>
      <c r="BJ79" s="24" t="s">
        <v>25</v>
      </c>
      <c r="BK79" s="192">
        <f>ROUND(I79*H79,2)</f>
        <v>0</v>
      </c>
      <c r="BL79" s="24" t="s">
        <v>194</v>
      </c>
      <c r="BM79" s="24" t="s">
        <v>1709</v>
      </c>
    </row>
    <row r="80" spans="2:65" s="1" customFormat="1" ht="121.5" x14ac:dyDescent="0.3">
      <c r="B80" s="41"/>
      <c r="D80" s="193" t="s">
        <v>196</v>
      </c>
      <c r="F80" s="194" t="s">
        <v>1710</v>
      </c>
      <c r="I80" s="195"/>
      <c r="L80" s="41"/>
      <c r="M80" s="196"/>
      <c r="N80" s="42"/>
      <c r="O80" s="42"/>
      <c r="P80" s="42"/>
      <c r="Q80" s="42"/>
      <c r="R80" s="42"/>
      <c r="S80" s="42"/>
      <c r="T80" s="70"/>
      <c r="AT80" s="24" t="s">
        <v>196</v>
      </c>
      <c r="AU80" s="24" t="s">
        <v>25</v>
      </c>
    </row>
    <row r="81" spans="2:51" s="12" customFormat="1" x14ac:dyDescent="0.3">
      <c r="B81" s="197"/>
      <c r="D81" s="193" t="s">
        <v>198</v>
      </c>
      <c r="E81" s="198" t="s">
        <v>5</v>
      </c>
      <c r="F81" s="199" t="s">
        <v>1711</v>
      </c>
      <c r="H81" s="200">
        <v>10.25</v>
      </c>
      <c r="I81" s="201"/>
      <c r="L81" s="197"/>
      <c r="M81" s="202"/>
      <c r="N81" s="203"/>
      <c r="O81" s="203"/>
      <c r="P81" s="203"/>
      <c r="Q81" s="203"/>
      <c r="R81" s="203"/>
      <c r="S81" s="203"/>
      <c r="T81" s="204"/>
      <c r="AT81" s="198" t="s">
        <v>198</v>
      </c>
      <c r="AU81" s="198" t="s">
        <v>25</v>
      </c>
      <c r="AV81" s="12" t="s">
        <v>24</v>
      </c>
      <c r="AW81" s="12" t="s">
        <v>44</v>
      </c>
      <c r="AX81" s="12" t="s">
        <v>80</v>
      </c>
      <c r="AY81" s="198" t="s">
        <v>188</v>
      </c>
    </row>
    <row r="82" spans="2:51" s="14" customFormat="1" x14ac:dyDescent="0.3">
      <c r="B82" s="232"/>
      <c r="D82" s="193" t="s">
        <v>198</v>
      </c>
      <c r="E82" s="233" t="s">
        <v>5</v>
      </c>
      <c r="F82" s="234" t="s">
        <v>1712</v>
      </c>
      <c r="H82" s="235">
        <v>10.25</v>
      </c>
      <c r="I82" s="236"/>
      <c r="L82" s="232"/>
      <c r="M82" s="237"/>
      <c r="N82" s="238"/>
      <c r="O82" s="238"/>
      <c r="P82" s="238"/>
      <c r="Q82" s="238"/>
      <c r="R82" s="238"/>
      <c r="S82" s="238"/>
      <c r="T82" s="239"/>
      <c r="AT82" s="233" t="s">
        <v>198</v>
      </c>
      <c r="AU82" s="233" t="s">
        <v>25</v>
      </c>
      <c r="AV82" s="14" t="s">
        <v>204</v>
      </c>
      <c r="AW82" s="14" t="s">
        <v>44</v>
      </c>
      <c r="AX82" s="14" t="s">
        <v>80</v>
      </c>
      <c r="AY82" s="233" t="s">
        <v>188</v>
      </c>
    </row>
    <row r="83" spans="2:51" s="12" customFormat="1" x14ac:dyDescent="0.3">
      <c r="B83" s="197"/>
      <c r="D83" s="193" t="s">
        <v>198</v>
      </c>
      <c r="E83" s="198" t="s">
        <v>5</v>
      </c>
      <c r="F83" s="199" t="s">
        <v>1713</v>
      </c>
      <c r="H83" s="200">
        <v>14.6</v>
      </c>
      <c r="I83" s="201"/>
      <c r="L83" s="197"/>
      <c r="M83" s="202"/>
      <c r="N83" s="203"/>
      <c r="O83" s="203"/>
      <c r="P83" s="203"/>
      <c r="Q83" s="203"/>
      <c r="R83" s="203"/>
      <c r="S83" s="203"/>
      <c r="T83" s="204"/>
      <c r="AT83" s="198" t="s">
        <v>198</v>
      </c>
      <c r="AU83" s="198" t="s">
        <v>25</v>
      </c>
      <c r="AV83" s="12" t="s">
        <v>24</v>
      </c>
      <c r="AW83" s="12" t="s">
        <v>44</v>
      </c>
      <c r="AX83" s="12" t="s">
        <v>80</v>
      </c>
      <c r="AY83" s="198" t="s">
        <v>188</v>
      </c>
    </row>
    <row r="84" spans="2:51" s="14" customFormat="1" x14ac:dyDescent="0.3">
      <c r="B84" s="232"/>
      <c r="D84" s="193" t="s">
        <v>198</v>
      </c>
      <c r="E84" s="233" t="s">
        <v>5</v>
      </c>
      <c r="F84" s="234" t="s">
        <v>1714</v>
      </c>
      <c r="H84" s="235">
        <v>14.6</v>
      </c>
      <c r="I84" s="236"/>
      <c r="L84" s="232"/>
      <c r="M84" s="237"/>
      <c r="N84" s="238"/>
      <c r="O84" s="238"/>
      <c r="P84" s="238"/>
      <c r="Q84" s="238"/>
      <c r="R84" s="238"/>
      <c r="S84" s="238"/>
      <c r="T84" s="239"/>
      <c r="AT84" s="233" t="s">
        <v>198</v>
      </c>
      <c r="AU84" s="233" t="s">
        <v>25</v>
      </c>
      <c r="AV84" s="14" t="s">
        <v>204</v>
      </c>
      <c r="AW84" s="14" t="s">
        <v>44</v>
      </c>
      <c r="AX84" s="14" t="s">
        <v>80</v>
      </c>
      <c r="AY84" s="233" t="s">
        <v>188</v>
      </c>
    </row>
    <row r="85" spans="2:51" s="13" customFormat="1" x14ac:dyDescent="0.3">
      <c r="B85" s="205"/>
      <c r="D85" s="193" t="s">
        <v>198</v>
      </c>
      <c r="E85" s="206" t="s">
        <v>5</v>
      </c>
      <c r="F85" s="207" t="s">
        <v>200</v>
      </c>
      <c r="H85" s="208">
        <v>24.85</v>
      </c>
      <c r="I85" s="209"/>
      <c r="L85" s="205"/>
      <c r="M85" s="223"/>
      <c r="N85" s="224"/>
      <c r="O85" s="224"/>
      <c r="P85" s="224"/>
      <c r="Q85" s="224"/>
      <c r="R85" s="224"/>
      <c r="S85" s="224"/>
      <c r="T85" s="225"/>
      <c r="AT85" s="206" t="s">
        <v>198</v>
      </c>
      <c r="AU85" s="206" t="s">
        <v>25</v>
      </c>
      <c r="AV85" s="13" t="s">
        <v>194</v>
      </c>
      <c r="AW85" s="13" t="s">
        <v>44</v>
      </c>
      <c r="AX85" s="13" t="s">
        <v>25</v>
      </c>
      <c r="AY85" s="206" t="s">
        <v>188</v>
      </c>
    </row>
    <row r="86" spans="2:51" s="1" customFormat="1" ht="6.95" customHeight="1" x14ac:dyDescent="0.3">
      <c r="B86" s="56"/>
      <c r="C86" s="57"/>
      <c r="D86" s="57"/>
      <c r="E86" s="57"/>
      <c r="F86" s="57"/>
      <c r="G86" s="57"/>
      <c r="H86" s="57"/>
      <c r="I86" s="134"/>
      <c r="J86" s="57"/>
      <c r="K86" s="57"/>
      <c r="L86" s="41"/>
    </row>
  </sheetData>
  <autoFilter ref="C76:K85"/>
  <mergeCells count="10">
    <mergeCell ref="J51:J52"/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12"/>
  <sheetViews>
    <sheetView showGridLines="0" workbookViewId="0">
      <pane ySplit="1" topLeftCell="A2" activePane="bottomLeft" state="frozen"/>
      <selection pane="bottomLeft" activeCell="AD313" sqref="AD313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6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21"/>
      <c r="B1" s="107"/>
      <c r="C1" s="107"/>
      <c r="D1" s="108" t="s">
        <v>1</v>
      </c>
      <c r="E1" s="107"/>
      <c r="F1" s="109" t="s">
        <v>147</v>
      </c>
      <c r="G1" s="362" t="s">
        <v>148</v>
      </c>
      <c r="H1" s="362"/>
      <c r="I1" s="110"/>
      <c r="J1" s="109" t="s">
        <v>149</v>
      </c>
      <c r="K1" s="108" t="s">
        <v>150</v>
      </c>
      <c r="L1" s="109" t="s">
        <v>151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 x14ac:dyDescent="0.3">
      <c r="L2" s="357" t="s">
        <v>8</v>
      </c>
      <c r="M2" s="358"/>
      <c r="N2" s="358"/>
      <c r="O2" s="358"/>
      <c r="P2" s="358"/>
      <c r="Q2" s="358"/>
      <c r="R2" s="358"/>
      <c r="S2" s="358"/>
      <c r="T2" s="358"/>
      <c r="U2" s="358"/>
      <c r="V2" s="358"/>
      <c r="AT2" s="24" t="s">
        <v>92</v>
      </c>
    </row>
    <row r="3" spans="1:70" ht="6.95" customHeight="1" x14ac:dyDescent="0.3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24</v>
      </c>
    </row>
    <row r="4" spans="1:70" ht="36.950000000000003" customHeight="1" x14ac:dyDescent="0.3">
      <c r="B4" s="28"/>
      <c r="C4" s="29"/>
      <c r="D4" s="30" t="s">
        <v>152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1:70" ht="6.95" customHeight="1" x14ac:dyDescent="0.3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1:70" ht="15" x14ac:dyDescent="0.3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1:70" ht="16.5" customHeight="1" x14ac:dyDescent="0.3">
      <c r="B7" s="28"/>
      <c r="C7" s="29"/>
      <c r="D7" s="29"/>
      <c r="E7" s="363" t="str">
        <f>'Rekapitulace stavby'!K6</f>
        <v>Rekonstrukce kanalizace ul. Matušinského, Tomicova, Třanovského</v>
      </c>
      <c r="F7" s="369"/>
      <c r="G7" s="369"/>
      <c r="H7" s="369"/>
      <c r="I7" s="112"/>
      <c r="J7" s="29"/>
      <c r="K7" s="31"/>
    </row>
    <row r="8" spans="1:70" ht="15" x14ac:dyDescent="0.3">
      <c r="B8" s="28"/>
      <c r="C8" s="29"/>
      <c r="D8" s="37" t="s">
        <v>153</v>
      </c>
      <c r="E8" s="29"/>
      <c r="F8" s="29"/>
      <c r="G8" s="29"/>
      <c r="H8" s="29"/>
      <c r="I8" s="112"/>
      <c r="J8" s="29"/>
      <c r="K8" s="31"/>
    </row>
    <row r="9" spans="1:70" s="1" customFormat="1" ht="16.5" customHeight="1" x14ac:dyDescent="0.3">
      <c r="B9" s="41"/>
      <c r="C9" s="42"/>
      <c r="D9" s="42"/>
      <c r="E9" s="363" t="s">
        <v>154</v>
      </c>
      <c r="F9" s="364"/>
      <c r="G9" s="364"/>
      <c r="H9" s="364"/>
      <c r="I9" s="113"/>
      <c r="J9" s="42"/>
      <c r="K9" s="45"/>
    </row>
    <row r="10" spans="1:70" s="1" customFormat="1" ht="15" x14ac:dyDescent="0.3">
      <c r="B10" s="41"/>
      <c r="C10" s="42"/>
      <c r="D10" s="37" t="s">
        <v>155</v>
      </c>
      <c r="E10" s="42"/>
      <c r="F10" s="42"/>
      <c r="G10" s="42"/>
      <c r="H10" s="42"/>
      <c r="I10" s="113"/>
      <c r="J10" s="42"/>
      <c r="K10" s="45"/>
    </row>
    <row r="11" spans="1:70" s="1" customFormat="1" ht="36.950000000000003" customHeight="1" x14ac:dyDescent="0.3">
      <c r="B11" s="41"/>
      <c r="C11" s="42"/>
      <c r="D11" s="42"/>
      <c r="E11" s="365" t="s">
        <v>156</v>
      </c>
      <c r="F11" s="364"/>
      <c r="G11" s="364"/>
      <c r="H11" s="364"/>
      <c r="I11" s="113"/>
      <c r="J11" s="42"/>
      <c r="K11" s="45"/>
    </row>
    <row r="12" spans="1:70" s="1" customFormat="1" x14ac:dyDescent="0.3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1:70" s="1" customFormat="1" ht="14.45" customHeight="1" x14ac:dyDescent="0.3">
      <c r="B13" s="41"/>
      <c r="C13" s="42"/>
      <c r="D13" s="37" t="s">
        <v>22</v>
      </c>
      <c r="E13" s="42"/>
      <c r="F13" s="35" t="s">
        <v>5</v>
      </c>
      <c r="G13" s="42"/>
      <c r="H13" s="42"/>
      <c r="I13" s="114" t="s">
        <v>23</v>
      </c>
      <c r="J13" s="35" t="s">
        <v>24</v>
      </c>
      <c r="K13" s="45"/>
    </row>
    <row r="14" spans="1:70" s="1" customFormat="1" ht="14.45" customHeight="1" x14ac:dyDescent="0.3">
      <c r="B14" s="41"/>
      <c r="C14" s="42"/>
      <c r="D14" s="37" t="s">
        <v>26</v>
      </c>
      <c r="E14" s="42"/>
      <c r="F14" s="35" t="s">
        <v>27</v>
      </c>
      <c r="G14" s="42"/>
      <c r="H14" s="42"/>
      <c r="I14" s="114" t="s">
        <v>28</v>
      </c>
      <c r="J14" s="115" t="str">
        <f>'Rekapitulace stavby'!AN8</f>
        <v>23.11.2012</v>
      </c>
      <c r="K14" s="45"/>
    </row>
    <row r="15" spans="1:70" s="1" customFormat="1" ht="10.9" customHeight="1" x14ac:dyDescent="0.3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1:70" s="1" customFormat="1" ht="14.45" customHeight="1" x14ac:dyDescent="0.3">
      <c r="B16" s="41"/>
      <c r="C16" s="42"/>
      <c r="D16" s="37" t="s">
        <v>32</v>
      </c>
      <c r="E16" s="42"/>
      <c r="F16" s="42"/>
      <c r="G16" s="42"/>
      <c r="H16" s="42"/>
      <c r="I16" s="114" t="s">
        <v>33</v>
      </c>
      <c r="J16" s="35" t="s">
        <v>34</v>
      </c>
      <c r="K16" s="45"/>
    </row>
    <row r="17" spans="2:11" s="1" customFormat="1" ht="18" customHeight="1" x14ac:dyDescent="0.3">
      <c r="B17" s="41"/>
      <c r="C17" s="42"/>
      <c r="D17" s="42"/>
      <c r="E17" s="35" t="s">
        <v>35</v>
      </c>
      <c r="F17" s="42"/>
      <c r="G17" s="42"/>
      <c r="H17" s="42"/>
      <c r="I17" s="114" t="s">
        <v>36</v>
      </c>
      <c r="J17" s="35" t="s">
        <v>37</v>
      </c>
      <c r="K17" s="45"/>
    </row>
    <row r="18" spans="2:11" s="1" customFormat="1" ht="6.95" customHeight="1" x14ac:dyDescent="0.3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 x14ac:dyDescent="0.3">
      <c r="B19" s="41"/>
      <c r="C19" s="42"/>
      <c r="D19" s="37" t="s">
        <v>38</v>
      </c>
      <c r="E19" s="42"/>
      <c r="F19" s="42"/>
      <c r="G19" s="42"/>
      <c r="H19" s="42"/>
      <c r="I19" s="114" t="s">
        <v>33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 x14ac:dyDescent="0.3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36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 x14ac:dyDescent="0.3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 x14ac:dyDescent="0.3">
      <c r="B22" s="41"/>
      <c r="C22" s="42"/>
      <c r="D22" s="37" t="s">
        <v>40</v>
      </c>
      <c r="E22" s="42"/>
      <c r="F22" s="42"/>
      <c r="G22" s="42"/>
      <c r="H22" s="42"/>
      <c r="I22" s="114" t="s">
        <v>33</v>
      </c>
      <c r="J22" s="35" t="s">
        <v>41</v>
      </c>
      <c r="K22" s="45"/>
    </row>
    <row r="23" spans="2:11" s="1" customFormat="1" ht="18" customHeight="1" x14ac:dyDescent="0.3">
      <c r="B23" s="41"/>
      <c r="C23" s="42"/>
      <c r="D23" s="42"/>
      <c r="E23" s="35" t="s">
        <v>42</v>
      </c>
      <c r="F23" s="42"/>
      <c r="G23" s="42"/>
      <c r="H23" s="42"/>
      <c r="I23" s="114" t="s">
        <v>36</v>
      </c>
      <c r="J23" s="35" t="s">
        <v>43</v>
      </c>
      <c r="K23" s="45"/>
    </row>
    <row r="24" spans="2:11" s="1" customFormat="1" ht="6.95" customHeight="1" x14ac:dyDescent="0.3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 x14ac:dyDescent="0.3">
      <c r="B25" s="41"/>
      <c r="C25" s="42"/>
      <c r="D25" s="37" t="s">
        <v>45</v>
      </c>
      <c r="E25" s="42"/>
      <c r="F25" s="42"/>
      <c r="G25" s="42"/>
      <c r="H25" s="42"/>
      <c r="I25" s="113"/>
      <c r="J25" s="42"/>
      <c r="K25" s="45"/>
    </row>
    <row r="26" spans="2:11" s="7" customFormat="1" ht="16.5" customHeight="1" x14ac:dyDescent="0.3">
      <c r="B26" s="116"/>
      <c r="C26" s="117"/>
      <c r="D26" s="117"/>
      <c r="E26" s="327" t="s">
        <v>5</v>
      </c>
      <c r="F26" s="327"/>
      <c r="G26" s="327"/>
      <c r="H26" s="327"/>
      <c r="I26" s="118"/>
      <c r="J26" s="117"/>
      <c r="K26" s="119"/>
    </row>
    <row r="27" spans="2:11" s="1" customFormat="1" ht="6.95" customHeight="1" x14ac:dyDescent="0.3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 x14ac:dyDescent="0.3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 x14ac:dyDescent="0.3">
      <c r="B29" s="41"/>
      <c r="C29" s="42"/>
      <c r="D29" s="122" t="s">
        <v>46</v>
      </c>
      <c r="E29" s="42"/>
      <c r="F29" s="42"/>
      <c r="G29" s="42"/>
      <c r="H29" s="42"/>
      <c r="I29" s="113"/>
      <c r="J29" s="123">
        <f>ROUNDUP(J92,2)</f>
        <v>0</v>
      </c>
      <c r="K29" s="45"/>
    </row>
    <row r="30" spans="2:11" s="1" customFormat="1" ht="6.95" customHeight="1" x14ac:dyDescent="0.3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 x14ac:dyDescent="0.3">
      <c r="B31" s="41"/>
      <c r="C31" s="42"/>
      <c r="D31" s="42"/>
      <c r="E31" s="42"/>
      <c r="F31" s="46" t="s">
        <v>48</v>
      </c>
      <c r="G31" s="42"/>
      <c r="H31" s="42"/>
      <c r="I31" s="124" t="s">
        <v>47</v>
      </c>
      <c r="J31" s="46" t="s">
        <v>49</v>
      </c>
      <c r="K31" s="45"/>
    </row>
    <row r="32" spans="2:11" s="1" customFormat="1" ht="14.45" customHeight="1" x14ac:dyDescent="0.3">
      <c r="B32" s="41"/>
      <c r="C32" s="42"/>
      <c r="D32" s="49" t="s">
        <v>50</v>
      </c>
      <c r="E32" s="49" t="s">
        <v>51</v>
      </c>
      <c r="F32" s="125">
        <f>ROUNDUP(SUM(BE92:BE311), 2)</f>
        <v>0</v>
      </c>
      <c r="G32" s="42"/>
      <c r="H32" s="42"/>
      <c r="I32" s="126">
        <v>0.21</v>
      </c>
      <c r="J32" s="125">
        <f>ROUNDUP(ROUNDUP((SUM(BE92:BE311)), 2)*I32, 1)</f>
        <v>0</v>
      </c>
      <c r="K32" s="45"/>
    </row>
    <row r="33" spans="2:11" s="1" customFormat="1" ht="14.45" customHeight="1" x14ac:dyDescent="0.3">
      <c r="B33" s="41"/>
      <c r="C33" s="42"/>
      <c r="D33" s="42"/>
      <c r="E33" s="49" t="s">
        <v>52</v>
      </c>
      <c r="F33" s="125">
        <f>ROUNDUP(SUM(BF92:BF311), 2)</f>
        <v>0</v>
      </c>
      <c r="G33" s="42"/>
      <c r="H33" s="42"/>
      <c r="I33" s="126">
        <v>0.15</v>
      </c>
      <c r="J33" s="125">
        <f>ROUNDUP(ROUNDUP((SUM(BF92:BF311)), 2)*I33, 1)</f>
        <v>0</v>
      </c>
      <c r="K33" s="45"/>
    </row>
    <row r="34" spans="2:11" s="1" customFormat="1" ht="14.45" hidden="1" customHeight="1" x14ac:dyDescent="0.3">
      <c r="B34" s="41"/>
      <c r="C34" s="42"/>
      <c r="D34" s="42"/>
      <c r="E34" s="49" t="s">
        <v>53</v>
      </c>
      <c r="F34" s="125">
        <f>ROUNDUP(SUM(BG92:BG311), 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hidden="1" customHeight="1" x14ac:dyDescent="0.3">
      <c r="B35" s="41"/>
      <c r="C35" s="42"/>
      <c r="D35" s="42"/>
      <c r="E35" s="49" t="s">
        <v>54</v>
      </c>
      <c r="F35" s="125">
        <f>ROUNDUP(SUM(BH92:BH311), 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hidden="1" customHeight="1" x14ac:dyDescent="0.3">
      <c r="B36" s="41"/>
      <c r="C36" s="42"/>
      <c r="D36" s="42"/>
      <c r="E36" s="49" t="s">
        <v>55</v>
      </c>
      <c r="F36" s="125">
        <f>ROUNDUP(SUM(BI92:BI311), 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 x14ac:dyDescent="0.3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 x14ac:dyDescent="0.3">
      <c r="B38" s="41"/>
      <c r="C38" s="127"/>
      <c r="D38" s="128" t="s">
        <v>56</v>
      </c>
      <c r="E38" s="71"/>
      <c r="F38" s="71"/>
      <c r="G38" s="129" t="s">
        <v>57</v>
      </c>
      <c r="H38" s="130" t="s">
        <v>58</v>
      </c>
      <c r="I38" s="131"/>
      <c r="J38" s="132">
        <f>SUM(J29:J36)</f>
        <v>0</v>
      </c>
      <c r="K38" s="133"/>
    </row>
    <row r="39" spans="2:11" s="1" customFormat="1" ht="14.45" customHeight="1" x14ac:dyDescent="0.3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 x14ac:dyDescent="0.3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0000000000003" customHeight="1" x14ac:dyDescent="0.3">
      <c r="B44" s="41"/>
      <c r="C44" s="30" t="s">
        <v>157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 x14ac:dyDescent="0.3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 x14ac:dyDescent="0.3">
      <c r="B46" s="41"/>
      <c r="C46" s="37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6.5" customHeight="1" x14ac:dyDescent="0.3">
      <c r="B47" s="41"/>
      <c r="C47" s="42"/>
      <c r="D47" s="42"/>
      <c r="E47" s="363" t="str">
        <f>E7</f>
        <v>Rekonstrukce kanalizace ul. Matušinského, Tomicova, Třanovského</v>
      </c>
      <c r="F47" s="369"/>
      <c r="G47" s="369"/>
      <c r="H47" s="369"/>
      <c r="I47" s="113"/>
      <c r="J47" s="42"/>
      <c r="K47" s="45"/>
    </row>
    <row r="48" spans="2:11" ht="15" x14ac:dyDescent="0.3">
      <c r="B48" s="28"/>
      <c r="C48" s="37" t="s">
        <v>153</v>
      </c>
      <c r="D48" s="29"/>
      <c r="E48" s="29"/>
      <c r="F48" s="29"/>
      <c r="G48" s="29"/>
      <c r="H48" s="29"/>
      <c r="I48" s="112"/>
      <c r="J48" s="29"/>
      <c r="K48" s="31"/>
    </row>
    <row r="49" spans="2:47" s="1" customFormat="1" ht="16.5" customHeight="1" x14ac:dyDescent="0.3">
      <c r="B49" s="41"/>
      <c r="C49" s="42"/>
      <c r="D49" s="42"/>
      <c r="E49" s="363" t="s">
        <v>154</v>
      </c>
      <c r="F49" s="364"/>
      <c r="G49" s="364"/>
      <c r="H49" s="364"/>
      <c r="I49" s="113"/>
      <c r="J49" s="42"/>
      <c r="K49" s="45"/>
    </row>
    <row r="50" spans="2:47" s="1" customFormat="1" ht="14.45" customHeight="1" x14ac:dyDescent="0.3">
      <c r="B50" s="41"/>
      <c r="C50" s="37" t="s">
        <v>155</v>
      </c>
      <c r="D50" s="42"/>
      <c r="E50" s="42"/>
      <c r="F50" s="42"/>
      <c r="G50" s="42"/>
      <c r="H50" s="42"/>
      <c r="I50" s="113"/>
      <c r="J50" s="42"/>
      <c r="K50" s="45"/>
    </row>
    <row r="51" spans="2:47" s="1" customFormat="1" ht="17.25" customHeight="1" x14ac:dyDescent="0.3">
      <c r="B51" s="41"/>
      <c r="C51" s="42"/>
      <c r="D51" s="42"/>
      <c r="E51" s="365" t="str">
        <f>E11</f>
        <v>01.1 - SO 01.1 kanalizační stoka Ra1</v>
      </c>
      <c r="F51" s="364"/>
      <c r="G51" s="364"/>
      <c r="H51" s="364"/>
      <c r="I51" s="113"/>
      <c r="J51" s="42"/>
      <c r="K51" s="45"/>
    </row>
    <row r="52" spans="2:47" s="1" customFormat="1" ht="6.95" customHeight="1" x14ac:dyDescent="0.3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47" s="1" customFormat="1" ht="18" customHeight="1" x14ac:dyDescent="0.3">
      <c r="B53" s="41"/>
      <c r="C53" s="37" t="s">
        <v>26</v>
      </c>
      <c r="D53" s="42"/>
      <c r="E53" s="42"/>
      <c r="F53" s="35" t="str">
        <f>F14</f>
        <v>Ostrava,k.ú.715018 Radvanice</v>
      </c>
      <c r="G53" s="42"/>
      <c r="H53" s="42"/>
      <c r="I53" s="114" t="s">
        <v>28</v>
      </c>
      <c r="J53" s="115" t="str">
        <f>IF(J14="","",J14)</f>
        <v>23.11.2012</v>
      </c>
      <c r="K53" s="45"/>
    </row>
    <row r="54" spans="2:47" s="1" customFormat="1" ht="6.95" customHeight="1" x14ac:dyDescent="0.3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47" s="1" customFormat="1" ht="15" x14ac:dyDescent="0.3">
      <c r="B55" s="41"/>
      <c r="C55" s="37" t="s">
        <v>32</v>
      </c>
      <c r="D55" s="42"/>
      <c r="E55" s="42"/>
      <c r="F55" s="35" t="str">
        <f>E17</f>
        <v>Statutární město Ostrava</v>
      </c>
      <c r="G55" s="42"/>
      <c r="H55" s="42"/>
      <c r="I55" s="114" t="s">
        <v>40</v>
      </c>
      <c r="J55" s="327" t="str">
        <f>E23</f>
        <v>Koneko spol. s r. o.</v>
      </c>
      <c r="K55" s="45"/>
    </row>
    <row r="56" spans="2:47" s="1" customFormat="1" ht="14.45" customHeight="1" x14ac:dyDescent="0.3">
      <c r="B56" s="41"/>
      <c r="C56" s="37" t="s">
        <v>38</v>
      </c>
      <c r="D56" s="42"/>
      <c r="E56" s="42"/>
      <c r="F56" s="35" t="str">
        <f>IF(E20="","",E20)</f>
        <v/>
      </c>
      <c r="G56" s="42"/>
      <c r="H56" s="42"/>
      <c r="I56" s="113"/>
      <c r="J56" s="366"/>
      <c r="K56" s="45"/>
    </row>
    <row r="57" spans="2:47" s="1" customFormat="1" ht="10.35" customHeight="1" x14ac:dyDescent="0.3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47" s="1" customFormat="1" ht="29.25" customHeight="1" x14ac:dyDescent="0.3">
      <c r="B58" s="41"/>
      <c r="C58" s="137" t="s">
        <v>158</v>
      </c>
      <c r="D58" s="127"/>
      <c r="E58" s="127"/>
      <c r="F58" s="127"/>
      <c r="G58" s="127"/>
      <c r="H58" s="127"/>
      <c r="I58" s="138"/>
      <c r="J58" s="139" t="s">
        <v>159</v>
      </c>
      <c r="K58" s="140"/>
    </row>
    <row r="59" spans="2:47" s="1" customFormat="1" ht="10.35" customHeight="1" x14ac:dyDescent="0.3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 x14ac:dyDescent="0.3">
      <c r="B60" s="41"/>
      <c r="C60" s="141" t="s">
        <v>160</v>
      </c>
      <c r="D60" s="42"/>
      <c r="E60" s="42"/>
      <c r="F60" s="42"/>
      <c r="G60" s="42"/>
      <c r="H60" s="42"/>
      <c r="I60" s="113"/>
      <c r="J60" s="123">
        <f>J92</f>
        <v>0</v>
      </c>
      <c r="K60" s="45"/>
      <c r="AU60" s="24" t="s">
        <v>161</v>
      </c>
    </row>
    <row r="61" spans="2:47" s="8" customFormat="1" ht="24.95" customHeight="1" x14ac:dyDescent="0.3">
      <c r="B61" s="142"/>
      <c r="C61" s="143"/>
      <c r="D61" s="144" t="s">
        <v>162</v>
      </c>
      <c r="E61" s="145"/>
      <c r="F61" s="145"/>
      <c r="G61" s="145"/>
      <c r="H61" s="145"/>
      <c r="I61" s="146"/>
      <c r="J61" s="147">
        <f>J93</f>
        <v>0</v>
      </c>
      <c r="K61" s="148"/>
    </row>
    <row r="62" spans="2:47" s="9" customFormat="1" ht="19.899999999999999" customHeight="1" x14ac:dyDescent="0.3">
      <c r="B62" s="149"/>
      <c r="C62" s="150"/>
      <c r="D62" s="151" t="s">
        <v>163</v>
      </c>
      <c r="E62" s="152"/>
      <c r="F62" s="152"/>
      <c r="G62" s="152"/>
      <c r="H62" s="152"/>
      <c r="I62" s="153"/>
      <c r="J62" s="154">
        <f>J94</f>
        <v>0</v>
      </c>
      <c r="K62" s="155"/>
    </row>
    <row r="63" spans="2:47" s="9" customFormat="1" ht="19.899999999999999" customHeight="1" x14ac:dyDescent="0.3">
      <c r="B63" s="149"/>
      <c r="C63" s="150"/>
      <c r="D63" s="151" t="s">
        <v>164</v>
      </c>
      <c r="E63" s="152"/>
      <c r="F63" s="152"/>
      <c r="G63" s="152"/>
      <c r="H63" s="152"/>
      <c r="I63" s="153"/>
      <c r="J63" s="154">
        <f>J171</f>
        <v>0</v>
      </c>
      <c r="K63" s="155"/>
    </row>
    <row r="64" spans="2:47" s="9" customFormat="1" ht="19.899999999999999" customHeight="1" x14ac:dyDescent="0.3">
      <c r="B64" s="149"/>
      <c r="C64" s="150"/>
      <c r="D64" s="151" t="s">
        <v>165</v>
      </c>
      <c r="E64" s="152"/>
      <c r="F64" s="152"/>
      <c r="G64" s="152"/>
      <c r="H64" s="152"/>
      <c r="I64" s="153"/>
      <c r="J64" s="154">
        <f>J176</f>
        <v>0</v>
      </c>
      <c r="K64" s="155"/>
    </row>
    <row r="65" spans="2:12" s="9" customFormat="1" ht="19.899999999999999" customHeight="1" x14ac:dyDescent="0.3">
      <c r="B65" s="149"/>
      <c r="C65" s="150"/>
      <c r="D65" s="151" t="s">
        <v>166</v>
      </c>
      <c r="E65" s="152"/>
      <c r="F65" s="152"/>
      <c r="G65" s="152"/>
      <c r="H65" s="152"/>
      <c r="I65" s="153"/>
      <c r="J65" s="154">
        <f>J181</f>
        <v>0</v>
      </c>
      <c r="K65" s="155"/>
    </row>
    <row r="66" spans="2:12" s="9" customFormat="1" ht="19.899999999999999" customHeight="1" x14ac:dyDescent="0.3">
      <c r="B66" s="149"/>
      <c r="C66" s="150"/>
      <c r="D66" s="151" t="s">
        <v>167</v>
      </c>
      <c r="E66" s="152"/>
      <c r="F66" s="152"/>
      <c r="G66" s="152"/>
      <c r="H66" s="152"/>
      <c r="I66" s="153"/>
      <c r="J66" s="154">
        <f>J226</f>
        <v>0</v>
      </c>
      <c r="K66" s="155"/>
    </row>
    <row r="67" spans="2:12" s="9" customFormat="1" ht="19.899999999999999" customHeight="1" x14ac:dyDescent="0.3">
      <c r="B67" s="149"/>
      <c r="C67" s="150"/>
      <c r="D67" s="151" t="s">
        <v>168</v>
      </c>
      <c r="E67" s="152"/>
      <c r="F67" s="152"/>
      <c r="G67" s="152"/>
      <c r="H67" s="152"/>
      <c r="I67" s="153"/>
      <c r="J67" s="154">
        <f>J271</f>
        <v>0</v>
      </c>
      <c r="K67" s="155"/>
    </row>
    <row r="68" spans="2:12" s="9" customFormat="1" ht="14.85" customHeight="1" x14ac:dyDescent="0.3">
      <c r="B68" s="149"/>
      <c r="C68" s="150"/>
      <c r="D68" s="151" t="s">
        <v>169</v>
      </c>
      <c r="E68" s="152"/>
      <c r="F68" s="152"/>
      <c r="G68" s="152"/>
      <c r="H68" s="152"/>
      <c r="I68" s="153"/>
      <c r="J68" s="154">
        <f>J286</f>
        <v>0</v>
      </c>
      <c r="K68" s="155"/>
    </row>
    <row r="69" spans="2:12" s="8" customFormat="1" ht="24.95" customHeight="1" x14ac:dyDescent="0.3">
      <c r="B69" s="142"/>
      <c r="C69" s="143"/>
      <c r="D69" s="144" t="s">
        <v>170</v>
      </c>
      <c r="E69" s="145"/>
      <c r="F69" s="145"/>
      <c r="G69" s="145"/>
      <c r="H69" s="145"/>
      <c r="I69" s="146"/>
      <c r="J69" s="147">
        <f>J304</f>
        <v>0</v>
      </c>
      <c r="K69" s="148"/>
    </row>
    <row r="70" spans="2:12" s="9" customFormat="1" ht="19.899999999999999" customHeight="1" x14ac:dyDescent="0.3">
      <c r="B70" s="149"/>
      <c r="C70" s="150"/>
      <c r="D70" s="151" t="s">
        <v>171</v>
      </c>
      <c r="E70" s="152"/>
      <c r="F70" s="152"/>
      <c r="G70" s="152"/>
      <c r="H70" s="152"/>
      <c r="I70" s="153"/>
      <c r="J70" s="154">
        <f>J305</f>
        <v>0</v>
      </c>
      <c r="K70" s="155"/>
    </row>
    <row r="71" spans="2:12" s="1" customFormat="1" ht="21.75" customHeight="1" x14ac:dyDescent="0.3">
      <c r="B71" s="41"/>
      <c r="C71" s="42"/>
      <c r="D71" s="42"/>
      <c r="E71" s="42"/>
      <c r="F71" s="42"/>
      <c r="G71" s="42"/>
      <c r="H71" s="42"/>
      <c r="I71" s="113"/>
      <c r="J71" s="42"/>
      <c r="K71" s="45"/>
    </row>
    <row r="72" spans="2:12" s="1" customFormat="1" ht="6.95" customHeight="1" x14ac:dyDescent="0.3">
      <c r="B72" s="56"/>
      <c r="C72" s="57"/>
      <c r="D72" s="57"/>
      <c r="E72" s="57"/>
      <c r="F72" s="57"/>
      <c r="G72" s="57"/>
      <c r="H72" s="57"/>
      <c r="I72" s="134"/>
      <c r="J72" s="57"/>
      <c r="K72" s="58"/>
    </row>
    <row r="76" spans="2:12" s="1" customFormat="1" ht="6.95" customHeight="1" x14ac:dyDescent="0.3">
      <c r="B76" s="59"/>
      <c r="C76" s="60"/>
      <c r="D76" s="60"/>
      <c r="E76" s="60"/>
      <c r="F76" s="60"/>
      <c r="G76" s="60"/>
      <c r="H76" s="60"/>
      <c r="I76" s="135"/>
      <c r="J76" s="60"/>
      <c r="K76" s="60"/>
      <c r="L76" s="41"/>
    </row>
    <row r="77" spans="2:12" s="1" customFormat="1" ht="36.950000000000003" customHeight="1" x14ac:dyDescent="0.3">
      <c r="B77" s="41"/>
      <c r="C77" s="61" t="s">
        <v>172</v>
      </c>
      <c r="L77" s="41"/>
    </row>
    <row r="78" spans="2:12" s="1" customFormat="1" ht="6.95" customHeight="1" x14ac:dyDescent="0.3">
      <c r="B78" s="41"/>
      <c r="L78" s="41"/>
    </row>
    <row r="79" spans="2:12" s="1" customFormat="1" ht="14.45" customHeight="1" x14ac:dyDescent="0.3">
      <c r="B79" s="41"/>
      <c r="C79" s="63" t="s">
        <v>19</v>
      </c>
      <c r="L79" s="41"/>
    </row>
    <row r="80" spans="2:12" s="1" customFormat="1" ht="16.5" customHeight="1" x14ac:dyDescent="0.3">
      <c r="B80" s="41"/>
      <c r="E80" s="367" t="str">
        <f>E7</f>
        <v>Rekonstrukce kanalizace ul. Matušinského, Tomicova, Třanovského</v>
      </c>
      <c r="F80" s="368"/>
      <c r="G80" s="368"/>
      <c r="H80" s="368"/>
      <c r="L80" s="41"/>
    </row>
    <row r="81" spans="2:65" ht="15" x14ac:dyDescent="0.3">
      <c r="B81" s="28"/>
      <c r="C81" s="63" t="s">
        <v>153</v>
      </c>
      <c r="L81" s="28"/>
    </row>
    <row r="82" spans="2:65" s="1" customFormat="1" ht="16.5" customHeight="1" x14ac:dyDescent="0.3">
      <c r="B82" s="41"/>
      <c r="E82" s="367" t="s">
        <v>154</v>
      </c>
      <c r="F82" s="361"/>
      <c r="G82" s="361"/>
      <c r="H82" s="361"/>
      <c r="L82" s="41"/>
    </row>
    <row r="83" spans="2:65" s="1" customFormat="1" ht="14.45" customHeight="1" x14ac:dyDescent="0.3">
      <c r="B83" s="41"/>
      <c r="C83" s="63" t="s">
        <v>155</v>
      </c>
      <c r="L83" s="41"/>
    </row>
    <row r="84" spans="2:65" s="1" customFormat="1" ht="17.25" customHeight="1" x14ac:dyDescent="0.3">
      <c r="B84" s="41"/>
      <c r="E84" s="338" t="str">
        <f>E11</f>
        <v>01.1 - SO 01.1 kanalizační stoka Ra1</v>
      </c>
      <c r="F84" s="361"/>
      <c r="G84" s="361"/>
      <c r="H84" s="361"/>
      <c r="L84" s="41"/>
    </row>
    <row r="85" spans="2:65" s="1" customFormat="1" ht="6.95" customHeight="1" x14ac:dyDescent="0.3">
      <c r="B85" s="41"/>
      <c r="L85" s="41"/>
    </row>
    <row r="86" spans="2:65" s="1" customFormat="1" ht="18" customHeight="1" x14ac:dyDescent="0.3">
      <c r="B86" s="41"/>
      <c r="C86" s="63" t="s">
        <v>26</v>
      </c>
      <c r="F86" s="156" t="str">
        <f>F14</f>
        <v>Ostrava,k.ú.715018 Radvanice</v>
      </c>
      <c r="I86" s="157" t="s">
        <v>28</v>
      </c>
      <c r="J86" s="67" t="str">
        <f>IF(J14="","",J14)</f>
        <v>23.11.2012</v>
      </c>
      <c r="L86" s="41"/>
    </row>
    <row r="87" spans="2:65" s="1" customFormat="1" ht="6.95" customHeight="1" x14ac:dyDescent="0.3">
      <c r="B87" s="41"/>
      <c r="L87" s="41"/>
    </row>
    <row r="88" spans="2:65" s="1" customFormat="1" ht="15" x14ac:dyDescent="0.3">
      <c r="B88" s="41"/>
      <c r="C88" s="63" t="s">
        <v>32</v>
      </c>
      <c r="F88" s="156" t="str">
        <f>E17</f>
        <v>Statutární město Ostrava</v>
      </c>
      <c r="I88" s="157" t="s">
        <v>40</v>
      </c>
      <c r="J88" s="156" t="str">
        <f>E23</f>
        <v>Koneko spol. s r. o.</v>
      </c>
      <c r="L88" s="41"/>
    </row>
    <row r="89" spans="2:65" s="1" customFormat="1" ht="14.45" customHeight="1" x14ac:dyDescent="0.3">
      <c r="B89" s="41"/>
      <c r="C89" s="63" t="s">
        <v>38</v>
      </c>
      <c r="F89" s="156" t="str">
        <f>IF(E20="","",E20)</f>
        <v/>
      </c>
      <c r="L89" s="41"/>
    </row>
    <row r="90" spans="2:65" s="1" customFormat="1" ht="10.35" customHeight="1" x14ac:dyDescent="0.3">
      <c r="B90" s="41"/>
      <c r="L90" s="41"/>
    </row>
    <row r="91" spans="2:65" s="10" customFormat="1" ht="29.25" customHeight="1" x14ac:dyDescent="0.3">
      <c r="B91" s="158"/>
      <c r="C91" s="159" t="s">
        <v>173</v>
      </c>
      <c r="D91" s="160" t="s">
        <v>65</v>
      </c>
      <c r="E91" s="160" t="s">
        <v>61</v>
      </c>
      <c r="F91" s="160" t="s">
        <v>174</v>
      </c>
      <c r="G91" s="160" t="s">
        <v>175</v>
      </c>
      <c r="H91" s="160" t="s">
        <v>176</v>
      </c>
      <c r="I91" s="161" t="s">
        <v>177</v>
      </c>
      <c r="J91" s="160" t="s">
        <v>159</v>
      </c>
      <c r="K91" s="162" t="s">
        <v>178</v>
      </c>
      <c r="L91" s="158"/>
      <c r="M91" s="73" t="s">
        <v>179</v>
      </c>
      <c r="N91" s="74" t="s">
        <v>50</v>
      </c>
      <c r="O91" s="74" t="s">
        <v>180</v>
      </c>
      <c r="P91" s="74" t="s">
        <v>181</v>
      </c>
      <c r="Q91" s="74" t="s">
        <v>182</v>
      </c>
      <c r="R91" s="74" t="s">
        <v>183</v>
      </c>
      <c r="S91" s="74" t="s">
        <v>184</v>
      </c>
      <c r="T91" s="75" t="s">
        <v>185</v>
      </c>
    </row>
    <row r="92" spans="2:65" s="1" customFormat="1" ht="29.25" customHeight="1" x14ac:dyDescent="0.35">
      <c r="B92" s="41"/>
      <c r="C92" s="77" t="s">
        <v>160</v>
      </c>
      <c r="J92" s="163">
        <f>BK92</f>
        <v>0</v>
      </c>
      <c r="L92" s="41"/>
      <c r="M92" s="76"/>
      <c r="N92" s="68"/>
      <c r="O92" s="68"/>
      <c r="P92" s="164">
        <f>P93+P304</f>
        <v>0</v>
      </c>
      <c r="Q92" s="68"/>
      <c r="R92" s="164">
        <f>R93+R304</f>
        <v>1972.60570366</v>
      </c>
      <c r="S92" s="68"/>
      <c r="T92" s="165">
        <f>T93+T304</f>
        <v>268.17827499999999</v>
      </c>
      <c r="AT92" s="24" t="s">
        <v>79</v>
      </c>
      <c r="AU92" s="24" t="s">
        <v>161</v>
      </c>
      <c r="BK92" s="166">
        <f>BK93+BK304</f>
        <v>0</v>
      </c>
    </row>
    <row r="93" spans="2:65" s="11" customFormat="1" ht="37.35" customHeight="1" x14ac:dyDescent="0.35">
      <c r="B93" s="167"/>
      <c r="D93" s="168" t="s">
        <v>79</v>
      </c>
      <c r="E93" s="169" t="s">
        <v>186</v>
      </c>
      <c r="F93" s="169" t="s">
        <v>187</v>
      </c>
      <c r="I93" s="170"/>
      <c r="J93" s="171">
        <f>BK93</f>
        <v>0</v>
      </c>
      <c r="L93" s="167"/>
      <c r="M93" s="172"/>
      <c r="N93" s="173"/>
      <c r="O93" s="173"/>
      <c r="P93" s="174">
        <f>P94+P171+P176+P181+P226+P271</f>
        <v>0</v>
      </c>
      <c r="Q93" s="173"/>
      <c r="R93" s="174">
        <f>R94+R171+R176+R181+R226+R271</f>
        <v>1972.60570366</v>
      </c>
      <c r="S93" s="173"/>
      <c r="T93" s="175">
        <f>T94+T171+T176+T181+T226+T271</f>
        <v>268.17827499999999</v>
      </c>
      <c r="AR93" s="168" t="s">
        <v>25</v>
      </c>
      <c r="AT93" s="176" t="s">
        <v>79</v>
      </c>
      <c r="AU93" s="176" t="s">
        <v>80</v>
      </c>
      <c r="AY93" s="168" t="s">
        <v>188</v>
      </c>
      <c r="BK93" s="177">
        <f>BK94+BK171+BK176+BK181+BK226+BK271</f>
        <v>0</v>
      </c>
    </row>
    <row r="94" spans="2:65" s="11" customFormat="1" ht="19.899999999999999" customHeight="1" x14ac:dyDescent="0.3">
      <c r="B94" s="167"/>
      <c r="D94" s="168" t="s">
        <v>79</v>
      </c>
      <c r="E94" s="178" t="s">
        <v>25</v>
      </c>
      <c r="F94" s="178" t="s">
        <v>189</v>
      </c>
      <c r="I94" s="170"/>
      <c r="J94" s="179">
        <f>BK94</f>
        <v>0</v>
      </c>
      <c r="L94" s="167"/>
      <c r="M94" s="172"/>
      <c r="N94" s="173"/>
      <c r="O94" s="173"/>
      <c r="P94" s="174">
        <f>SUM(P95:P170)</f>
        <v>0</v>
      </c>
      <c r="Q94" s="173"/>
      <c r="R94" s="174">
        <f>SUM(R95:R170)</f>
        <v>1485.6835482000001</v>
      </c>
      <c r="S94" s="173"/>
      <c r="T94" s="175">
        <f>SUM(T95:T170)</f>
        <v>268.17827499999999</v>
      </c>
      <c r="AR94" s="168" t="s">
        <v>25</v>
      </c>
      <c r="AT94" s="176" t="s">
        <v>79</v>
      </c>
      <c r="AU94" s="176" t="s">
        <v>25</v>
      </c>
      <c r="AY94" s="168" t="s">
        <v>188</v>
      </c>
      <c r="BK94" s="177">
        <f>SUM(BK95:BK170)</f>
        <v>0</v>
      </c>
    </row>
    <row r="95" spans="2:65" s="1" customFormat="1" ht="16.5" customHeight="1" x14ac:dyDescent="0.3">
      <c r="B95" s="180"/>
      <c r="C95" s="181" t="s">
        <v>25</v>
      </c>
      <c r="D95" s="181" t="s">
        <v>190</v>
      </c>
      <c r="E95" s="182" t="s">
        <v>191</v>
      </c>
      <c r="F95" s="183" t="s">
        <v>192</v>
      </c>
      <c r="G95" s="184" t="s">
        <v>193</v>
      </c>
      <c r="H95" s="185">
        <v>5.7750000000000004</v>
      </c>
      <c r="I95" s="186"/>
      <c r="J95" s="187">
        <f>ROUND(I95*H95,2)</f>
        <v>0</v>
      </c>
      <c r="K95" s="183"/>
      <c r="L95" s="41"/>
      <c r="M95" s="188" t="s">
        <v>5</v>
      </c>
      <c r="N95" s="189" t="s">
        <v>51</v>
      </c>
      <c r="O95" s="42"/>
      <c r="P95" s="190">
        <f>O95*H95</f>
        <v>0</v>
      </c>
      <c r="Q95" s="190">
        <v>0</v>
      </c>
      <c r="R95" s="190">
        <f>Q95*H95</f>
        <v>0</v>
      </c>
      <c r="S95" s="190">
        <v>0.23499999999999999</v>
      </c>
      <c r="T95" s="191">
        <f>S95*H95</f>
        <v>1.3571249999999999</v>
      </c>
      <c r="AR95" s="24" t="s">
        <v>194</v>
      </c>
      <c r="AT95" s="24" t="s">
        <v>190</v>
      </c>
      <c r="AU95" s="24" t="s">
        <v>24</v>
      </c>
      <c r="AY95" s="24" t="s">
        <v>188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24" t="s">
        <v>25</v>
      </c>
      <c r="BK95" s="192">
        <f>ROUND(I95*H95,2)</f>
        <v>0</v>
      </c>
      <c r="BL95" s="24" t="s">
        <v>194</v>
      </c>
      <c r="BM95" s="24" t="s">
        <v>195</v>
      </c>
    </row>
    <row r="96" spans="2:65" s="1" customFormat="1" ht="27" x14ac:dyDescent="0.3">
      <c r="B96" s="41"/>
      <c r="D96" s="193" t="s">
        <v>196</v>
      </c>
      <c r="F96" s="194" t="s">
        <v>197</v>
      </c>
      <c r="I96" s="195"/>
      <c r="L96" s="41"/>
      <c r="M96" s="196"/>
      <c r="N96" s="42"/>
      <c r="O96" s="42"/>
      <c r="P96" s="42"/>
      <c r="Q96" s="42"/>
      <c r="R96" s="42"/>
      <c r="S96" s="42"/>
      <c r="T96" s="70"/>
      <c r="AT96" s="24" t="s">
        <v>196</v>
      </c>
      <c r="AU96" s="24" t="s">
        <v>24</v>
      </c>
    </row>
    <row r="97" spans="2:65" s="12" customFormat="1" x14ac:dyDescent="0.3">
      <c r="B97" s="197"/>
      <c r="D97" s="193" t="s">
        <v>198</v>
      </c>
      <c r="E97" s="198" t="s">
        <v>5</v>
      </c>
      <c r="F97" s="199" t="s">
        <v>199</v>
      </c>
      <c r="H97" s="200">
        <v>5.7750000000000004</v>
      </c>
      <c r="I97" s="201"/>
      <c r="L97" s="197"/>
      <c r="M97" s="202"/>
      <c r="N97" s="203"/>
      <c r="O97" s="203"/>
      <c r="P97" s="203"/>
      <c r="Q97" s="203"/>
      <c r="R97" s="203"/>
      <c r="S97" s="203"/>
      <c r="T97" s="204"/>
      <c r="AT97" s="198" t="s">
        <v>198</v>
      </c>
      <c r="AU97" s="198" t="s">
        <v>24</v>
      </c>
      <c r="AV97" s="12" t="s">
        <v>24</v>
      </c>
      <c r="AW97" s="12" t="s">
        <v>44</v>
      </c>
      <c r="AX97" s="12" t="s">
        <v>80</v>
      </c>
      <c r="AY97" s="198" t="s">
        <v>188</v>
      </c>
    </row>
    <row r="98" spans="2:65" s="13" customFormat="1" x14ac:dyDescent="0.3">
      <c r="B98" s="205"/>
      <c r="D98" s="193" t="s">
        <v>198</v>
      </c>
      <c r="E98" s="206" t="s">
        <v>5</v>
      </c>
      <c r="F98" s="207" t="s">
        <v>200</v>
      </c>
      <c r="H98" s="208">
        <v>5.7750000000000004</v>
      </c>
      <c r="I98" s="209"/>
      <c r="L98" s="205"/>
      <c r="M98" s="210"/>
      <c r="N98" s="211"/>
      <c r="O98" s="211"/>
      <c r="P98" s="211"/>
      <c r="Q98" s="211"/>
      <c r="R98" s="211"/>
      <c r="S98" s="211"/>
      <c r="T98" s="212"/>
      <c r="AT98" s="206" t="s">
        <v>198</v>
      </c>
      <c r="AU98" s="206" t="s">
        <v>24</v>
      </c>
      <c r="AV98" s="13" t="s">
        <v>194</v>
      </c>
      <c r="AW98" s="13" t="s">
        <v>44</v>
      </c>
      <c r="AX98" s="13" t="s">
        <v>25</v>
      </c>
      <c r="AY98" s="206" t="s">
        <v>188</v>
      </c>
    </row>
    <row r="99" spans="2:65" s="1" customFormat="1" ht="25.5" customHeight="1" x14ac:dyDescent="0.3">
      <c r="B99" s="180"/>
      <c r="C99" s="181" t="s">
        <v>24</v>
      </c>
      <c r="D99" s="181" t="s">
        <v>190</v>
      </c>
      <c r="E99" s="182" t="s">
        <v>201</v>
      </c>
      <c r="F99" s="183" t="s">
        <v>202</v>
      </c>
      <c r="G99" s="184" t="s">
        <v>193</v>
      </c>
      <c r="H99" s="185">
        <v>5.7750000000000004</v>
      </c>
      <c r="I99" s="186"/>
      <c r="J99" s="187">
        <f>ROUND(I99*H99,2)</f>
        <v>0</v>
      </c>
      <c r="K99" s="183"/>
      <c r="L99" s="41"/>
      <c r="M99" s="188" t="s">
        <v>5</v>
      </c>
      <c r="N99" s="189" t="s">
        <v>51</v>
      </c>
      <c r="O99" s="42"/>
      <c r="P99" s="190">
        <f>O99*H99</f>
        <v>0</v>
      </c>
      <c r="Q99" s="190">
        <v>0</v>
      </c>
      <c r="R99" s="190">
        <f>Q99*H99</f>
        <v>0</v>
      </c>
      <c r="S99" s="190">
        <v>0.28999999999999998</v>
      </c>
      <c r="T99" s="191">
        <f>S99*H99</f>
        <v>1.67475</v>
      </c>
      <c r="AR99" s="24" t="s">
        <v>194</v>
      </c>
      <c r="AT99" s="24" t="s">
        <v>190</v>
      </c>
      <c r="AU99" s="24" t="s">
        <v>24</v>
      </c>
      <c r="AY99" s="24" t="s">
        <v>188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24" t="s">
        <v>25</v>
      </c>
      <c r="BK99" s="192">
        <f>ROUND(I99*H99,2)</f>
        <v>0</v>
      </c>
      <c r="BL99" s="24" t="s">
        <v>194</v>
      </c>
      <c r="BM99" s="24" t="s">
        <v>203</v>
      </c>
    </row>
    <row r="100" spans="2:65" s="1" customFormat="1" ht="27" x14ac:dyDescent="0.3">
      <c r="B100" s="41"/>
      <c r="D100" s="193" t="s">
        <v>196</v>
      </c>
      <c r="F100" s="194" t="s">
        <v>197</v>
      </c>
      <c r="I100" s="195"/>
      <c r="L100" s="41"/>
      <c r="M100" s="196"/>
      <c r="N100" s="42"/>
      <c r="O100" s="42"/>
      <c r="P100" s="42"/>
      <c r="Q100" s="42"/>
      <c r="R100" s="42"/>
      <c r="S100" s="42"/>
      <c r="T100" s="70"/>
      <c r="AT100" s="24" t="s">
        <v>196</v>
      </c>
      <c r="AU100" s="24" t="s">
        <v>24</v>
      </c>
    </row>
    <row r="101" spans="2:65" s="12" customFormat="1" x14ac:dyDescent="0.3">
      <c r="B101" s="197"/>
      <c r="D101" s="193" t="s">
        <v>198</v>
      </c>
      <c r="E101" s="198" t="s">
        <v>5</v>
      </c>
      <c r="F101" s="199" t="s">
        <v>199</v>
      </c>
      <c r="H101" s="200">
        <v>5.7750000000000004</v>
      </c>
      <c r="I101" s="201"/>
      <c r="L101" s="197"/>
      <c r="M101" s="202"/>
      <c r="N101" s="203"/>
      <c r="O101" s="203"/>
      <c r="P101" s="203"/>
      <c r="Q101" s="203"/>
      <c r="R101" s="203"/>
      <c r="S101" s="203"/>
      <c r="T101" s="204"/>
      <c r="AT101" s="198" t="s">
        <v>198</v>
      </c>
      <c r="AU101" s="198" t="s">
        <v>24</v>
      </c>
      <c r="AV101" s="12" t="s">
        <v>24</v>
      </c>
      <c r="AW101" s="12" t="s">
        <v>44</v>
      </c>
      <c r="AX101" s="12" t="s">
        <v>80</v>
      </c>
      <c r="AY101" s="198" t="s">
        <v>188</v>
      </c>
    </row>
    <row r="102" spans="2:65" s="13" customFormat="1" x14ac:dyDescent="0.3">
      <c r="B102" s="205"/>
      <c r="D102" s="193" t="s">
        <v>198</v>
      </c>
      <c r="E102" s="206" t="s">
        <v>5</v>
      </c>
      <c r="F102" s="207" t="s">
        <v>200</v>
      </c>
      <c r="H102" s="208">
        <v>5.7750000000000004</v>
      </c>
      <c r="I102" s="209"/>
      <c r="L102" s="205"/>
      <c r="M102" s="210"/>
      <c r="N102" s="211"/>
      <c r="O102" s="211"/>
      <c r="P102" s="211"/>
      <c r="Q102" s="211"/>
      <c r="R102" s="211"/>
      <c r="S102" s="211"/>
      <c r="T102" s="212"/>
      <c r="AT102" s="206" t="s">
        <v>198</v>
      </c>
      <c r="AU102" s="206" t="s">
        <v>24</v>
      </c>
      <c r="AV102" s="13" t="s">
        <v>194</v>
      </c>
      <c r="AW102" s="13" t="s">
        <v>44</v>
      </c>
      <c r="AX102" s="13" t="s">
        <v>25</v>
      </c>
      <c r="AY102" s="206" t="s">
        <v>188</v>
      </c>
    </row>
    <row r="103" spans="2:65" s="1" customFormat="1" ht="16.5" customHeight="1" x14ac:dyDescent="0.3">
      <c r="B103" s="180"/>
      <c r="C103" s="181" t="s">
        <v>204</v>
      </c>
      <c r="D103" s="181" t="s">
        <v>190</v>
      </c>
      <c r="E103" s="182" t="s">
        <v>205</v>
      </c>
      <c r="F103" s="183" t="s">
        <v>206</v>
      </c>
      <c r="G103" s="184" t="s">
        <v>193</v>
      </c>
      <c r="H103" s="185">
        <v>331.43299999999999</v>
      </c>
      <c r="I103" s="186"/>
      <c r="J103" s="187">
        <f>ROUND(I103*H103,2)</f>
        <v>0</v>
      </c>
      <c r="K103" s="183"/>
      <c r="L103" s="41"/>
      <c r="M103" s="188" t="s">
        <v>5</v>
      </c>
      <c r="N103" s="189" t="s">
        <v>51</v>
      </c>
      <c r="O103" s="42"/>
      <c r="P103" s="190">
        <f>O103*H103</f>
        <v>0</v>
      </c>
      <c r="Q103" s="190">
        <v>0</v>
      </c>
      <c r="R103" s="190">
        <f>Q103*H103</f>
        <v>0</v>
      </c>
      <c r="S103" s="190">
        <v>0.57999999999999996</v>
      </c>
      <c r="T103" s="191">
        <f>S103*H103</f>
        <v>192.23113999999998</v>
      </c>
      <c r="AR103" s="24" t="s">
        <v>194</v>
      </c>
      <c r="AT103" s="24" t="s">
        <v>190</v>
      </c>
      <c r="AU103" s="24" t="s">
        <v>24</v>
      </c>
      <c r="AY103" s="24" t="s">
        <v>188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24" t="s">
        <v>25</v>
      </c>
      <c r="BK103" s="192">
        <f>ROUND(I103*H103,2)</f>
        <v>0</v>
      </c>
      <c r="BL103" s="24" t="s">
        <v>194</v>
      </c>
      <c r="BM103" s="24" t="s">
        <v>207</v>
      </c>
    </row>
    <row r="104" spans="2:65" s="1" customFormat="1" ht="27" x14ac:dyDescent="0.3">
      <c r="B104" s="41"/>
      <c r="D104" s="193" t="s">
        <v>196</v>
      </c>
      <c r="F104" s="194" t="s">
        <v>197</v>
      </c>
      <c r="I104" s="195"/>
      <c r="L104" s="41"/>
      <c r="M104" s="196"/>
      <c r="N104" s="42"/>
      <c r="O104" s="42"/>
      <c r="P104" s="42"/>
      <c r="Q104" s="42"/>
      <c r="R104" s="42"/>
      <c r="S104" s="42"/>
      <c r="T104" s="70"/>
      <c r="AT104" s="24" t="s">
        <v>196</v>
      </c>
      <c r="AU104" s="24" t="s">
        <v>24</v>
      </c>
    </row>
    <row r="105" spans="2:65" s="12" customFormat="1" x14ac:dyDescent="0.3">
      <c r="B105" s="197"/>
      <c r="D105" s="193" t="s">
        <v>198</v>
      </c>
      <c r="E105" s="198" t="s">
        <v>5</v>
      </c>
      <c r="F105" s="199" t="s">
        <v>208</v>
      </c>
      <c r="H105" s="200">
        <v>331.43299999999999</v>
      </c>
      <c r="I105" s="201"/>
      <c r="L105" s="197"/>
      <c r="M105" s="202"/>
      <c r="N105" s="203"/>
      <c r="O105" s="203"/>
      <c r="P105" s="203"/>
      <c r="Q105" s="203"/>
      <c r="R105" s="203"/>
      <c r="S105" s="203"/>
      <c r="T105" s="204"/>
      <c r="AT105" s="198" t="s">
        <v>198</v>
      </c>
      <c r="AU105" s="198" t="s">
        <v>24</v>
      </c>
      <c r="AV105" s="12" t="s">
        <v>24</v>
      </c>
      <c r="AW105" s="12" t="s">
        <v>44</v>
      </c>
      <c r="AX105" s="12" t="s">
        <v>80</v>
      </c>
      <c r="AY105" s="198" t="s">
        <v>188</v>
      </c>
    </row>
    <row r="106" spans="2:65" s="13" customFormat="1" x14ac:dyDescent="0.3">
      <c r="B106" s="205"/>
      <c r="D106" s="193" t="s">
        <v>198</v>
      </c>
      <c r="E106" s="206" t="s">
        <v>5</v>
      </c>
      <c r="F106" s="207" t="s">
        <v>200</v>
      </c>
      <c r="H106" s="208">
        <v>331.43299999999999</v>
      </c>
      <c r="I106" s="209"/>
      <c r="L106" s="205"/>
      <c r="M106" s="210"/>
      <c r="N106" s="211"/>
      <c r="O106" s="211"/>
      <c r="P106" s="211"/>
      <c r="Q106" s="211"/>
      <c r="R106" s="211"/>
      <c r="S106" s="211"/>
      <c r="T106" s="212"/>
      <c r="AT106" s="206" t="s">
        <v>198</v>
      </c>
      <c r="AU106" s="206" t="s">
        <v>24</v>
      </c>
      <c r="AV106" s="13" t="s">
        <v>194</v>
      </c>
      <c r="AW106" s="13" t="s">
        <v>44</v>
      </c>
      <c r="AX106" s="13" t="s">
        <v>25</v>
      </c>
      <c r="AY106" s="206" t="s">
        <v>188</v>
      </c>
    </row>
    <row r="107" spans="2:65" s="1" customFormat="1" ht="16.5" customHeight="1" x14ac:dyDescent="0.3">
      <c r="B107" s="180"/>
      <c r="C107" s="181" t="s">
        <v>194</v>
      </c>
      <c r="D107" s="181" t="s">
        <v>190</v>
      </c>
      <c r="E107" s="182" t="s">
        <v>209</v>
      </c>
      <c r="F107" s="183" t="s">
        <v>210</v>
      </c>
      <c r="G107" s="184" t="s">
        <v>193</v>
      </c>
      <c r="H107" s="185">
        <v>331.43299999999999</v>
      </c>
      <c r="I107" s="186"/>
      <c r="J107" s="187">
        <f>ROUND(I107*H107,2)</f>
        <v>0</v>
      </c>
      <c r="K107" s="183"/>
      <c r="L107" s="41"/>
      <c r="M107" s="188" t="s">
        <v>5</v>
      </c>
      <c r="N107" s="189" t="s">
        <v>51</v>
      </c>
      <c r="O107" s="42"/>
      <c r="P107" s="190">
        <f>O107*H107</f>
        <v>0</v>
      </c>
      <c r="Q107" s="190">
        <v>0</v>
      </c>
      <c r="R107" s="190">
        <f>Q107*H107</f>
        <v>0</v>
      </c>
      <c r="S107" s="190">
        <v>0.22</v>
      </c>
      <c r="T107" s="191">
        <f>S107*H107</f>
        <v>72.915260000000004</v>
      </c>
      <c r="AR107" s="24" t="s">
        <v>194</v>
      </c>
      <c r="AT107" s="24" t="s">
        <v>190</v>
      </c>
      <c r="AU107" s="24" t="s">
        <v>24</v>
      </c>
      <c r="AY107" s="24" t="s">
        <v>188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24" t="s">
        <v>25</v>
      </c>
      <c r="BK107" s="192">
        <f>ROUND(I107*H107,2)</f>
        <v>0</v>
      </c>
      <c r="BL107" s="24" t="s">
        <v>194</v>
      </c>
      <c r="BM107" s="24" t="s">
        <v>211</v>
      </c>
    </row>
    <row r="108" spans="2:65" s="1" customFormat="1" ht="27" x14ac:dyDescent="0.3">
      <c r="B108" s="41"/>
      <c r="D108" s="193" t="s">
        <v>196</v>
      </c>
      <c r="F108" s="194" t="s">
        <v>197</v>
      </c>
      <c r="I108" s="195"/>
      <c r="L108" s="41"/>
      <c r="M108" s="196"/>
      <c r="N108" s="42"/>
      <c r="O108" s="42"/>
      <c r="P108" s="42"/>
      <c r="Q108" s="42"/>
      <c r="R108" s="42"/>
      <c r="S108" s="42"/>
      <c r="T108" s="70"/>
      <c r="AT108" s="24" t="s">
        <v>196</v>
      </c>
      <c r="AU108" s="24" t="s">
        <v>24</v>
      </c>
    </row>
    <row r="109" spans="2:65" s="12" customFormat="1" x14ac:dyDescent="0.3">
      <c r="B109" s="197"/>
      <c r="D109" s="193" t="s">
        <v>198</v>
      </c>
      <c r="E109" s="198" t="s">
        <v>5</v>
      </c>
      <c r="F109" s="199" t="s">
        <v>208</v>
      </c>
      <c r="H109" s="200">
        <v>331.43299999999999</v>
      </c>
      <c r="I109" s="201"/>
      <c r="L109" s="197"/>
      <c r="M109" s="202"/>
      <c r="N109" s="203"/>
      <c r="O109" s="203"/>
      <c r="P109" s="203"/>
      <c r="Q109" s="203"/>
      <c r="R109" s="203"/>
      <c r="S109" s="203"/>
      <c r="T109" s="204"/>
      <c r="AT109" s="198" t="s">
        <v>198</v>
      </c>
      <c r="AU109" s="198" t="s">
        <v>24</v>
      </c>
      <c r="AV109" s="12" t="s">
        <v>24</v>
      </c>
      <c r="AW109" s="12" t="s">
        <v>44</v>
      </c>
      <c r="AX109" s="12" t="s">
        <v>80</v>
      </c>
      <c r="AY109" s="198" t="s">
        <v>188</v>
      </c>
    </row>
    <row r="110" spans="2:65" s="13" customFormat="1" x14ac:dyDescent="0.3">
      <c r="B110" s="205"/>
      <c r="D110" s="193" t="s">
        <v>198</v>
      </c>
      <c r="E110" s="206" t="s">
        <v>5</v>
      </c>
      <c r="F110" s="207" t="s">
        <v>200</v>
      </c>
      <c r="H110" s="208">
        <v>331.43299999999999</v>
      </c>
      <c r="I110" s="209"/>
      <c r="L110" s="205"/>
      <c r="M110" s="210"/>
      <c r="N110" s="211"/>
      <c r="O110" s="211"/>
      <c r="P110" s="211"/>
      <c r="Q110" s="211"/>
      <c r="R110" s="211"/>
      <c r="S110" s="211"/>
      <c r="T110" s="212"/>
      <c r="AT110" s="206" t="s">
        <v>198</v>
      </c>
      <c r="AU110" s="206" t="s">
        <v>24</v>
      </c>
      <c r="AV110" s="13" t="s">
        <v>194</v>
      </c>
      <c r="AW110" s="13" t="s">
        <v>44</v>
      </c>
      <c r="AX110" s="13" t="s">
        <v>25</v>
      </c>
      <c r="AY110" s="206" t="s">
        <v>188</v>
      </c>
    </row>
    <row r="111" spans="2:65" s="1" customFormat="1" ht="25.5" customHeight="1" x14ac:dyDescent="0.3">
      <c r="B111" s="180"/>
      <c r="C111" s="181" t="s">
        <v>212</v>
      </c>
      <c r="D111" s="181" t="s">
        <v>190</v>
      </c>
      <c r="E111" s="182" t="s">
        <v>213</v>
      </c>
      <c r="F111" s="183" t="s">
        <v>214</v>
      </c>
      <c r="G111" s="184" t="s">
        <v>215</v>
      </c>
      <c r="H111" s="185">
        <v>44</v>
      </c>
      <c r="I111" s="186"/>
      <c r="J111" s="187">
        <f>ROUND(I111*H111,2)</f>
        <v>0</v>
      </c>
      <c r="K111" s="183"/>
      <c r="L111" s="41"/>
      <c r="M111" s="188" t="s">
        <v>5</v>
      </c>
      <c r="N111" s="189" t="s">
        <v>51</v>
      </c>
      <c r="O111" s="42"/>
      <c r="P111" s="190">
        <f>O111*H111</f>
        <v>0</v>
      </c>
      <c r="Q111" s="190">
        <v>0</v>
      </c>
      <c r="R111" s="190">
        <f>Q111*H111</f>
        <v>0</v>
      </c>
      <c r="S111" s="190">
        <v>0</v>
      </c>
      <c r="T111" s="191">
        <f>S111*H111</f>
        <v>0</v>
      </c>
      <c r="AR111" s="24" t="s">
        <v>194</v>
      </c>
      <c r="AT111" s="24" t="s">
        <v>190</v>
      </c>
      <c r="AU111" s="24" t="s">
        <v>24</v>
      </c>
      <c r="AY111" s="24" t="s">
        <v>188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24" t="s">
        <v>25</v>
      </c>
      <c r="BK111" s="192">
        <f>ROUND(I111*H111,2)</f>
        <v>0</v>
      </c>
      <c r="BL111" s="24" t="s">
        <v>194</v>
      </c>
      <c r="BM111" s="24" t="s">
        <v>216</v>
      </c>
    </row>
    <row r="112" spans="2:65" s="1" customFormat="1" ht="27" x14ac:dyDescent="0.3">
      <c r="B112" s="41"/>
      <c r="D112" s="193" t="s">
        <v>196</v>
      </c>
      <c r="F112" s="194" t="s">
        <v>217</v>
      </c>
      <c r="I112" s="195"/>
      <c r="L112" s="41"/>
      <c r="M112" s="196"/>
      <c r="N112" s="42"/>
      <c r="O112" s="42"/>
      <c r="P112" s="42"/>
      <c r="Q112" s="42"/>
      <c r="R112" s="42"/>
      <c r="S112" s="42"/>
      <c r="T112" s="70"/>
      <c r="AT112" s="24" t="s">
        <v>196</v>
      </c>
      <c r="AU112" s="24" t="s">
        <v>24</v>
      </c>
    </row>
    <row r="113" spans="2:65" s="12" customFormat="1" x14ac:dyDescent="0.3">
      <c r="B113" s="197"/>
      <c r="D113" s="193" t="s">
        <v>198</v>
      </c>
      <c r="E113" s="198" t="s">
        <v>5</v>
      </c>
      <c r="F113" s="199" t="s">
        <v>218</v>
      </c>
      <c r="H113" s="200">
        <v>10.7</v>
      </c>
      <c r="I113" s="201"/>
      <c r="L113" s="197"/>
      <c r="M113" s="202"/>
      <c r="N113" s="203"/>
      <c r="O113" s="203"/>
      <c r="P113" s="203"/>
      <c r="Q113" s="203"/>
      <c r="R113" s="203"/>
      <c r="S113" s="203"/>
      <c r="T113" s="204"/>
      <c r="AT113" s="198" t="s">
        <v>198</v>
      </c>
      <c r="AU113" s="198" t="s">
        <v>24</v>
      </c>
      <c r="AV113" s="12" t="s">
        <v>24</v>
      </c>
      <c r="AW113" s="12" t="s">
        <v>44</v>
      </c>
      <c r="AX113" s="12" t="s">
        <v>80</v>
      </c>
      <c r="AY113" s="198" t="s">
        <v>188</v>
      </c>
    </row>
    <row r="114" spans="2:65" s="12" customFormat="1" x14ac:dyDescent="0.3">
      <c r="B114" s="197"/>
      <c r="D114" s="193" t="s">
        <v>198</v>
      </c>
      <c r="E114" s="198" t="s">
        <v>5</v>
      </c>
      <c r="F114" s="199" t="s">
        <v>219</v>
      </c>
      <c r="H114" s="200">
        <v>44</v>
      </c>
      <c r="I114" s="201"/>
      <c r="L114" s="197"/>
      <c r="M114" s="202"/>
      <c r="N114" s="203"/>
      <c r="O114" s="203"/>
      <c r="P114" s="203"/>
      <c r="Q114" s="203"/>
      <c r="R114" s="203"/>
      <c r="S114" s="203"/>
      <c r="T114" s="204"/>
      <c r="AT114" s="198" t="s">
        <v>198</v>
      </c>
      <c r="AU114" s="198" t="s">
        <v>24</v>
      </c>
      <c r="AV114" s="12" t="s">
        <v>24</v>
      </c>
      <c r="AW114" s="12" t="s">
        <v>44</v>
      </c>
      <c r="AX114" s="12" t="s">
        <v>25</v>
      </c>
      <c r="AY114" s="198" t="s">
        <v>188</v>
      </c>
    </row>
    <row r="115" spans="2:65" s="1" customFormat="1" ht="25.5" customHeight="1" x14ac:dyDescent="0.3">
      <c r="B115" s="180"/>
      <c r="C115" s="181" t="s">
        <v>220</v>
      </c>
      <c r="D115" s="181" t="s">
        <v>190</v>
      </c>
      <c r="E115" s="182" t="s">
        <v>221</v>
      </c>
      <c r="F115" s="183" t="s">
        <v>222</v>
      </c>
      <c r="G115" s="184" t="s">
        <v>223</v>
      </c>
      <c r="H115" s="185">
        <v>11</v>
      </c>
      <c r="I115" s="186"/>
      <c r="J115" s="187">
        <f>ROUND(I115*H115,2)</f>
        <v>0</v>
      </c>
      <c r="K115" s="183"/>
      <c r="L115" s="41"/>
      <c r="M115" s="188" t="s">
        <v>5</v>
      </c>
      <c r="N115" s="189" t="s">
        <v>51</v>
      </c>
      <c r="O115" s="42"/>
      <c r="P115" s="190">
        <f>O115*H115</f>
        <v>0</v>
      </c>
      <c r="Q115" s="190">
        <v>0</v>
      </c>
      <c r="R115" s="190">
        <f>Q115*H115</f>
        <v>0</v>
      </c>
      <c r="S115" s="190">
        <v>0</v>
      </c>
      <c r="T115" s="191">
        <f>S115*H115</f>
        <v>0</v>
      </c>
      <c r="AR115" s="24" t="s">
        <v>194</v>
      </c>
      <c r="AT115" s="24" t="s">
        <v>190</v>
      </c>
      <c r="AU115" s="24" t="s">
        <v>24</v>
      </c>
      <c r="AY115" s="24" t="s">
        <v>188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24" t="s">
        <v>25</v>
      </c>
      <c r="BK115" s="192">
        <f>ROUND(I115*H115,2)</f>
        <v>0</v>
      </c>
      <c r="BL115" s="24" t="s">
        <v>194</v>
      </c>
      <c r="BM115" s="24" t="s">
        <v>224</v>
      </c>
    </row>
    <row r="116" spans="2:65" s="1" customFormat="1" ht="40.5" x14ac:dyDescent="0.3">
      <c r="B116" s="41"/>
      <c r="D116" s="193" t="s">
        <v>196</v>
      </c>
      <c r="F116" s="194" t="s">
        <v>225</v>
      </c>
      <c r="I116" s="195"/>
      <c r="L116" s="41"/>
      <c r="M116" s="196"/>
      <c r="N116" s="42"/>
      <c r="O116" s="42"/>
      <c r="P116" s="42"/>
      <c r="Q116" s="42"/>
      <c r="R116" s="42"/>
      <c r="S116" s="42"/>
      <c r="T116" s="70"/>
      <c r="AT116" s="24" t="s">
        <v>196</v>
      </c>
      <c r="AU116" s="24" t="s">
        <v>24</v>
      </c>
    </row>
    <row r="117" spans="2:65" s="12" customFormat="1" x14ac:dyDescent="0.3">
      <c r="B117" s="197"/>
      <c r="D117" s="193" t="s">
        <v>198</v>
      </c>
      <c r="E117" s="198" t="s">
        <v>5</v>
      </c>
      <c r="F117" s="199" t="s">
        <v>226</v>
      </c>
      <c r="H117" s="200">
        <v>10.7</v>
      </c>
      <c r="I117" s="201"/>
      <c r="L117" s="197"/>
      <c r="M117" s="202"/>
      <c r="N117" s="203"/>
      <c r="O117" s="203"/>
      <c r="P117" s="203"/>
      <c r="Q117" s="203"/>
      <c r="R117" s="203"/>
      <c r="S117" s="203"/>
      <c r="T117" s="204"/>
      <c r="AT117" s="198" t="s">
        <v>198</v>
      </c>
      <c r="AU117" s="198" t="s">
        <v>24</v>
      </c>
      <c r="AV117" s="12" t="s">
        <v>24</v>
      </c>
      <c r="AW117" s="12" t="s">
        <v>44</v>
      </c>
      <c r="AX117" s="12" t="s">
        <v>80</v>
      </c>
      <c r="AY117" s="198" t="s">
        <v>188</v>
      </c>
    </row>
    <row r="118" spans="2:65" s="12" customFormat="1" x14ac:dyDescent="0.3">
      <c r="B118" s="197"/>
      <c r="D118" s="193" t="s">
        <v>198</v>
      </c>
      <c r="E118" s="198" t="s">
        <v>5</v>
      </c>
      <c r="F118" s="199" t="s">
        <v>227</v>
      </c>
      <c r="H118" s="200">
        <v>11</v>
      </c>
      <c r="I118" s="201"/>
      <c r="L118" s="197"/>
      <c r="M118" s="202"/>
      <c r="N118" s="203"/>
      <c r="O118" s="203"/>
      <c r="P118" s="203"/>
      <c r="Q118" s="203"/>
      <c r="R118" s="203"/>
      <c r="S118" s="203"/>
      <c r="T118" s="204"/>
      <c r="AT118" s="198" t="s">
        <v>198</v>
      </c>
      <c r="AU118" s="198" t="s">
        <v>24</v>
      </c>
      <c r="AV118" s="12" t="s">
        <v>24</v>
      </c>
      <c r="AW118" s="12" t="s">
        <v>44</v>
      </c>
      <c r="AX118" s="12" t="s">
        <v>25</v>
      </c>
      <c r="AY118" s="198" t="s">
        <v>188</v>
      </c>
    </row>
    <row r="119" spans="2:65" s="1" customFormat="1" ht="16.5" customHeight="1" x14ac:dyDescent="0.3">
      <c r="B119" s="180"/>
      <c r="C119" s="181" t="s">
        <v>228</v>
      </c>
      <c r="D119" s="181" t="s">
        <v>190</v>
      </c>
      <c r="E119" s="182" t="s">
        <v>229</v>
      </c>
      <c r="F119" s="183" t="s">
        <v>230</v>
      </c>
      <c r="G119" s="184" t="s">
        <v>231</v>
      </c>
      <c r="H119" s="185">
        <v>179.738</v>
      </c>
      <c r="I119" s="186"/>
      <c r="J119" s="187">
        <f>ROUND(I119*H119,2)</f>
        <v>0</v>
      </c>
      <c r="K119" s="183"/>
      <c r="L119" s="41"/>
      <c r="M119" s="188" t="s">
        <v>5</v>
      </c>
      <c r="N119" s="189" t="s">
        <v>51</v>
      </c>
      <c r="O119" s="42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24" t="s">
        <v>194</v>
      </c>
      <c r="AT119" s="24" t="s">
        <v>190</v>
      </c>
      <c r="AU119" s="24" t="s">
        <v>24</v>
      </c>
      <c r="AY119" s="24" t="s">
        <v>188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24" t="s">
        <v>25</v>
      </c>
      <c r="BK119" s="192">
        <f>ROUND(I119*H119,2)</f>
        <v>0</v>
      </c>
      <c r="BL119" s="24" t="s">
        <v>194</v>
      </c>
      <c r="BM119" s="24" t="s">
        <v>232</v>
      </c>
    </row>
    <row r="120" spans="2:65" s="1" customFormat="1" ht="40.5" x14ac:dyDescent="0.3">
      <c r="B120" s="41"/>
      <c r="D120" s="193" t="s">
        <v>196</v>
      </c>
      <c r="F120" s="194" t="s">
        <v>233</v>
      </c>
      <c r="I120" s="195"/>
      <c r="L120" s="41"/>
      <c r="M120" s="196"/>
      <c r="N120" s="42"/>
      <c r="O120" s="42"/>
      <c r="P120" s="42"/>
      <c r="Q120" s="42"/>
      <c r="R120" s="42"/>
      <c r="S120" s="42"/>
      <c r="T120" s="70"/>
      <c r="AT120" s="24" t="s">
        <v>196</v>
      </c>
      <c r="AU120" s="24" t="s">
        <v>24</v>
      </c>
    </row>
    <row r="121" spans="2:65" s="12" customFormat="1" x14ac:dyDescent="0.3">
      <c r="B121" s="197"/>
      <c r="D121" s="193" t="s">
        <v>198</v>
      </c>
      <c r="E121" s="198" t="s">
        <v>5</v>
      </c>
      <c r="F121" s="199" t="s">
        <v>234</v>
      </c>
      <c r="H121" s="200">
        <v>898.68799999999999</v>
      </c>
      <c r="I121" s="201"/>
      <c r="L121" s="197"/>
      <c r="M121" s="202"/>
      <c r="N121" s="203"/>
      <c r="O121" s="203"/>
      <c r="P121" s="203"/>
      <c r="Q121" s="203"/>
      <c r="R121" s="203"/>
      <c r="S121" s="203"/>
      <c r="T121" s="204"/>
      <c r="AT121" s="198" t="s">
        <v>198</v>
      </c>
      <c r="AU121" s="198" t="s">
        <v>24</v>
      </c>
      <c r="AV121" s="12" t="s">
        <v>24</v>
      </c>
      <c r="AW121" s="12" t="s">
        <v>44</v>
      </c>
      <c r="AX121" s="12" t="s">
        <v>25</v>
      </c>
      <c r="AY121" s="198" t="s">
        <v>188</v>
      </c>
    </row>
    <row r="122" spans="2:65" s="12" customFormat="1" x14ac:dyDescent="0.3">
      <c r="B122" s="197"/>
      <c r="D122" s="193" t="s">
        <v>198</v>
      </c>
      <c r="F122" s="199" t="s">
        <v>235</v>
      </c>
      <c r="H122" s="200">
        <v>179.738</v>
      </c>
      <c r="I122" s="201"/>
      <c r="L122" s="197"/>
      <c r="M122" s="202"/>
      <c r="N122" s="203"/>
      <c r="O122" s="203"/>
      <c r="P122" s="203"/>
      <c r="Q122" s="203"/>
      <c r="R122" s="203"/>
      <c r="S122" s="203"/>
      <c r="T122" s="204"/>
      <c r="AT122" s="198" t="s">
        <v>198</v>
      </c>
      <c r="AU122" s="198" t="s">
        <v>24</v>
      </c>
      <c r="AV122" s="12" t="s">
        <v>24</v>
      </c>
      <c r="AW122" s="12" t="s">
        <v>6</v>
      </c>
      <c r="AX122" s="12" t="s">
        <v>25</v>
      </c>
      <c r="AY122" s="198" t="s">
        <v>188</v>
      </c>
    </row>
    <row r="123" spans="2:65" s="1" customFormat="1" ht="16.5" customHeight="1" x14ac:dyDescent="0.3">
      <c r="B123" s="180"/>
      <c r="C123" s="181" t="s">
        <v>236</v>
      </c>
      <c r="D123" s="181" t="s">
        <v>190</v>
      </c>
      <c r="E123" s="182" t="s">
        <v>237</v>
      </c>
      <c r="F123" s="183" t="s">
        <v>238</v>
      </c>
      <c r="G123" s="184" t="s">
        <v>231</v>
      </c>
      <c r="H123" s="185">
        <v>629.08199999999999</v>
      </c>
      <c r="I123" s="186"/>
      <c r="J123" s="187">
        <f>ROUND(I123*H123,2)</f>
        <v>0</v>
      </c>
      <c r="K123" s="183"/>
      <c r="L123" s="41"/>
      <c r="M123" s="188" t="s">
        <v>5</v>
      </c>
      <c r="N123" s="189" t="s">
        <v>51</v>
      </c>
      <c r="O123" s="42"/>
      <c r="P123" s="190">
        <f>O123*H123</f>
        <v>0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AR123" s="24" t="s">
        <v>194</v>
      </c>
      <c r="AT123" s="24" t="s">
        <v>190</v>
      </c>
      <c r="AU123" s="24" t="s">
        <v>24</v>
      </c>
      <c r="AY123" s="24" t="s">
        <v>188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24" t="s">
        <v>25</v>
      </c>
      <c r="BK123" s="192">
        <f>ROUND(I123*H123,2)</f>
        <v>0</v>
      </c>
      <c r="BL123" s="24" t="s">
        <v>194</v>
      </c>
      <c r="BM123" s="24" t="s">
        <v>239</v>
      </c>
    </row>
    <row r="124" spans="2:65" s="1" customFormat="1" ht="40.5" x14ac:dyDescent="0.3">
      <c r="B124" s="41"/>
      <c r="D124" s="193" t="s">
        <v>196</v>
      </c>
      <c r="F124" s="194" t="s">
        <v>233</v>
      </c>
      <c r="I124" s="195"/>
      <c r="L124" s="41"/>
      <c r="M124" s="196"/>
      <c r="N124" s="42"/>
      <c r="O124" s="42"/>
      <c r="P124" s="42"/>
      <c r="Q124" s="42"/>
      <c r="R124" s="42"/>
      <c r="S124" s="42"/>
      <c r="T124" s="70"/>
      <c r="AT124" s="24" t="s">
        <v>196</v>
      </c>
      <c r="AU124" s="24" t="s">
        <v>24</v>
      </c>
    </row>
    <row r="125" spans="2:65" s="12" customFormat="1" x14ac:dyDescent="0.3">
      <c r="B125" s="197"/>
      <c r="D125" s="193" t="s">
        <v>198</v>
      </c>
      <c r="E125" s="198" t="s">
        <v>5</v>
      </c>
      <c r="F125" s="199" t="s">
        <v>234</v>
      </c>
      <c r="H125" s="200">
        <v>898.68799999999999</v>
      </c>
      <c r="I125" s="201"/>
      <c r="L125" s="197"/>
      <c r="M125" s="202"/>
      <c r="N125" s="203"/>
      <c r="O125" s="203"/>
      <c r="P125" s="203"/>
      <c r="Q125" s="203"/>
      <c r="R125" s="203"/>
      <c r="S125" s="203"/>
      <c r="T125" s="204"/>
      <c r="AT125" s="198" t="s">
        <v>198</v>
      </c>
      <c r="AU125" s="198" t="s">
        <v>24</v>
      </c>
      <c r="AV125" s="12" t="s">
        <v>24</v>
      </c>
      <c r="AW125" s="12" t="s">
        <v>44</v>
      </c>
      <c r="AX125" s="12" t="s">
        <v>25</v>
      </c>
      <c r="AY125" s="198" t="s">
        <v>188</v>
      </c>
    </row>
    <row r="126" spans="2:65" s="12" customFormat="1" x14ac:dyDescent="0.3">
      <c r="B126" s="197"/>
      <c r="D126" s="193" t="s">
        <v>198</v>
      </c>
      <c r="F126" s="199" t="s">
        <v>240</v>
      </c>
      <c r="H126" s="200">
        <v>629.08199999999999</v>
      </c>
      <c r="I126" s="201"/>
      <c r="L126" s="197"/>
      <c r="M126" s="202"/>
      <c r="N126" s="203"/>
      <c r="O126" s="203"/>
      <c r="P126" s="203"/>
      <c r="Q126" s="203"/>
      <c r="R126" s="203"/>
      <c r="S126" s="203"/>
      <c r="T126" s="204"/>
      <c r="AT126" s="198" t="s">
        <v>198</v>
      </c>
      <c r="AU126" s="198" t="s">
        <v>24</v>
      </c>
      <c r="AV126" s="12" t="s">
        <v>24</v>
      </c>
      <c r="AW126" s="12" t="s">
        <v>6</v>
      </c>
      <c r="AX126" s="12" t="s">
        <v>25</v>
      </c>
      <c r="AY126" s="198" t="s">
        <v>188</v>
      </c>
    </row>
    <row r="127" spans="2:65" s="1" customFormat="1" ht="16.5" customHeight="1" x14ac:dyDescent="0.3">
      <c r="B127" s="180"/>
      <c r="C127" s="181" t="s">
        <v>241</v>
      </c>
      <c r="D127" s="181" t="s">
        <v>190</v>
      </c>
      <c r="E127" s="182" t="s">
        <v>242</v>
      </c>
      <c r="F127" s="183" t="s">
        <v>243</v>
      </c>
      <c r="G127" s="184" t="s">
        <v>231</v>
      </c>
      <c r="H127" s="185">
        <v>188.72499999999999</v>
      </c>
      <c r="I127" s="186"/>
      <c r="J127" s="187">
        <f>ROUND(I127*H127,2)</f>
        <v>0</v>
      </c>
      <c r="K127" s="183"/>
      <c r="L127" s="41"/>
      <c r="M127" s="188" t="s">
        <v>5</v>
      </c>
      <c r="N127" s="189" t="s">
        <v>51</v>
      </c>
      <c r="O127" s="42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AR127" s="24" t="s">
        <v>194</v>
      </c>
      <c r="AT127" s="24" t="s">
        <v>190</v>
      </c>
      <c r="AU127" s="24" t="s">
        <v>24</v>
      </c>
      <c r="AY127" s="24" t="s">
        <v>188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24" t="s">
        <v>25</v>
      </c>
      <c r="BK127" s="192">
        <f>ROUND(I127*H127,2)</f>
        <v>0</v>
      </c>
      <c r="BL127" s="24" t="s">
        <v>194</v>
      </c>
      <c r="BM127" s="24" t="s">
        <v>244</v>
      </c>
    </row>
    <row r="128" spans="2:65" s="1" customFormat="1" ht="27" x14ac:dyDescent="0.3">
      <c r="B128" s="41"/>
      <c r="D128" s="193" t="s">
        <v>196</v>
      </c>
      <c r="F128" s="194" t="s">
        <v>245</v>
      </c>
      <c r="I128" s="195"/>
      <c r="L128" s="41"/>
      <c r="M128" s="196"/>
      <c r="N128" s="42"/>
      <c r="O128" s="42"/>
      <c r="P128" s="42"/>
      <c r="Q128" s="42"/>
      <c r="R128" s="42"/>
      <c r="S128" s="42"/>
      <c r="T128" s="70"/>
      <c r="AT128" s="24" t="s">
        <v>196</v>
      </c>
      <c r="AU128" s="24" t="s">
        <v>24</v>
      </c>
    </row>
    <row r="129" spans="2:65" s="12" customFormat="1" x14ac:dyDescent="0.3">
      <c r="B129" s="197"/>
      <c r="D129" s="193" t="s">
        <v>198</v>
      </c>
      <c r="F129" s="199" t="s">
        <v>246</v>
      </c>
      <c r="H129" s="200">
        <v>188.72499999999999</v>
      </c>
      <c r="I129" s="201"/>
      <c r="L129" s="197"/>
      <c r="M129" s="202"/>
      <c r="N129" s="203"/>
      <c r="O129" s="203"/>
      <c r="P129" s="203"/>
      <c r="Q129" s="203"/>
      <c r="R129" s="203"/>
      <c r="S129" s="203"/>
      <c r="T129" s="204"/>
      <c r="AT129" s="198" t="s">
        <v>198</v>
      </c>
      <c r="AU129" s="198" t="s">
        <v>24</v>
      </c>
      <c r="AV129" s="12" t="s">
        <v>24</v>
      </c>
      <c r="AW129" s="12" t="s">
        <v>6</v>
      </c>
      <c r="AX129" s="12" t="s">
        <v>25</v>
      </c>
      <c r="AY129" s="198" t="s">
        <v>188</v>
      </c>
    </row>
    <row r="130" spans="2:65" s="1" customFormat="1" ht="16.5" customHeight="1" x14ac:dyDescent="0.3">
      <c r="B130" s="180"/>
      <c r="C130" s="181" t="s">
        <v>30</v>
      </c>
      <c r="D130" s="181" t="s">
        <v>190</v>
      </c>
      <c r="E130" s="182" t="s">
        <v>247</v>
      </c>
      <c r="F130" s="183" t="s">
        <v>248</v>
      </c>
      <c r="G130" s="184" t="s">
        <v>231</v>
      </c>
      <c r="H130" s="185">
        <v>89.869</v>
      </c>
      <c r="I130" s="186"/>
      <c r="J130" s="187">
        <f>ROUND(I130*H130,2)</f>
        <v>0</v>
      </c>
      <c r="K130" s="183"/>
      <c r="L130" s="41"/>
      <c r="M130" s="188" t="s">
        <v>5</v>
      </c>
      <c r="N130" s="189" t="s">
        <v>51</v>
      </c>
      <c r="O130" s="42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AR130" s="24" t="s">
        <v>194</v>
      </c>
      <c r="AT130" s="24" t="s">
        <v>190</v>
      </c>
      <c r="AU130" s="24" t="s">
        <v>24</v>
      </c>
      <c r="AY130" s="24" t="s">
        <v>188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24" t="s">
        <v>25</v>
      </c>
      <c r="BK130" s="192">
        <f>ROUND(I130*H130,2)</f>
        <v>0</v>
      </c>
      <c r="BL130" s="24" t="s">
        <v>194</v>
      </c>
      <c r="BM130" s="24" t="s">
        <v>249</v>
      </c>
    </row>
    <row r="131" spans="2:65" s="1" customFormat="1" ht="27" x14ac:dyDescent="0.3">
      <c r="B131" s="41"/>
      <c r="D131" s="193" t="s">
        <v>196</v>
      </c>
      <c r="F131" s="194" t="s">
        <v>245</v>
      </c>
      <c r="I131" s="195"/>
      <c r="L131" s="41"/>
      <c r="M131" s="196"/>
      <c r="N131" s="42"/>
      <c r="O131" s="42"/>
      <c r="P131" s="42"/>
      <c r="Q131" s="42"/>
      <c r="R131" s="42"/>
      <c r="S131" s="42"/>
      <c r="T131" s="70"/>
      <c r="AT131" s="24" t="s">
        <v>196</v>
      </c>
      <c r="AU131" s="24" t="s">
        <v>24</v>
      </c>
    </row>
    <row r="132" spans="2:65" s="12" customFormat="1" x14ac:dyDescent="0.3">
      <c r="B132" s="197"/>
      <c r="D132" s="193" t="s">
        <v>198</v>
      </c>
      <c r="E132" s="198" t="s">
        <v>5</v>
      </c>
      <c r="F132" s="199" t="s">
        <v>234</v>
      </c>
      <c r="H132" s="200">
        <v>898.68799999999999</v>
      </c>
      <c r="I132" s="201"/>
      <c r="L132" s="197"/>
      <c r="M132" s="202"/>
      <c r="N132" s="203"/>
      <c r="O132" s="203"/>
      <c r="P132" s="203"/>
      <c r="Q132" s="203"/>
      <c r="R132" s="203"/>
      <c r="S132" s="203"/>
      <c r="T132" s="204"/>
      <c r="AT132" s="198" t="s">
        <v>198</v>
      </c>
      <c r="AU132" s="198" t="s">
        <v>24</v>
      </c>
      <c r="AV132" s="12" t="s">
        <v>24</v>
      </c>
      <c r="AW132" s="12" t="s">
        <v>44</v>
      </c>
      <c r="AX132" s="12" t="s">
        <v>25</v>
      </c>
      <c r="AY132" s="198" t="s">
        <v>188</v>
      </c>
    </row>
    <row r="133" spans="2:65" s="12" customFormat="1" x14ac:dyDescent="0.3">
      <c r="B133" s="197"/>
      <c r="D133" s="193" t="s">
        <v>198</v>
      </c>
      <c r="F133" s="199" t="s">
        <v>250</v>
      </c>
      <c r="H133" s="200">
        <v>89.869</v>
      </c>
      <c r="I133" s="201"/>
      <c r="L133" s="197"/>
      <c r="M133" s="202"/>
      <c r="N133" s="203"/>
      <c r="O133" s="203"/>
      <c r="P133" s="203"/>
      <c r="Q133" s="203"/>
      <c r="R133" s="203"/>
      <c r="S133" s="203"/>
      <c r="T133" s="204"/>
      <c r="AT133" s="198" t="s">
        <v>198</v>
      </c>
      <c r="AU133" s="198" t="s">
        <v>24</v>
      </c>
      <c r="AV133" s="12" t="s">
        <v>24</v>
      </c>
      <c r="AW133" s="12" t="s">
        <v>6</v>
      </c>
      <c r="AX133" s="12" t="s">
        <v>25</v>
      </c>
      <c r="AY133" s="198" t="s">
        <v>188</v>
      </c>
    </row>
    <row r="134" spans="2:65" s="1" customFormat="1" ht="16.5" customHeight="1" x14ac:dyDescent="0.3">
      <c r="B134" s="180"/>
      <c r="C134" s="181" t="s">
        <v>251</v>
      </c>
      <c r="D134" s="181" t="s">
        <v>190</v>
      </c>
      <c r="E134" s="182" t="s">
        <v>252</v>
      </c>
      <c r="F134" s="183" t="s">
        <v>253</v>
      </c>
      <c r="G134" s="184" t="s">
        <v>231</v>
      </c>
      <c r="H134" s="185">
        <v>26.960999999999999</v>
      </c>
      <c r="I134" s="186"/>
      <c r="J134" s="187">
        <f>ROUND(I134*H134,2)</f>
        <v>0</v>
      </c>
      <c r="K134" s="183"/>
      <c r="L134" s="41"/>
      <c r="M134" s="188" t="s">
        <v>5</v>
      </c>
      <c r="N134" s="189" t="s">
        <v>51</v>
      </c>
      <c r="O134" s="42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AR134" s="24" t="s">
        <v>194</v>
      </c>
      <c r="AT134" s="24" t="s">
        <v>190</v>
      </c>
      <c r="AU134" s="24" t="s">
        <v>24</v>
      </c>
      <c r="AY134" s="24" t="s">
        <v>188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24" t="s">
        <v>25</v>
      </c>
      <c r="BK134" s="192">
        <f>ROUND(I134*H134,2)</f>
        <v>0</v>
      </c>
      <c r="BL134" s="24" t="s">
        <v>194</v>
      </c>
      <c r="BM134" s="24" t="s">
        <v>254</v>
      </c>
    </row>
    <row r="135" spans="2:65" s="1" customFormat="1" ht="27" x14ac:dyDescent="0.3">
      <c r="B135" s="41"/>
      <c r="D135" s="193" t="s">
        <v>196</v>
      </c>
      <c r="F135" s="194" t="s">
        <v>245</v>
      </c>
      <c r="I135" s="195"/>
      <c r="L135" s="41"/>
      <c r="M135" s="196"/>
      <c r="N135" s="42"/>
      <c r="O135" s="42"/>
      <c r="P135" s="42"/>
      <c r="Q135" s="42"/>
      <c r="R135" s="42"/>
      <c r="S135" s="42"/>
      <c r="T135" s="70"/>
      <c r="AT135" s="24" t="s">
        <v>196</v>
      </c>
      <c r="AU135" s="24" t="s">
        <v>24</v>
      </c>
    </row>
    <row r="136" spans="2:65" s="12" customFormat="1" x14ac:dyDescent="0.3">
      <c r="B136" s="197"/>
      <c r="D136" s="193" t="s">
        <v>198</v>
      </c>
      <c r="F136" s="199" t="s">
        <v>255</v>
      </c>
      <c r="H136" s="200">
        <v>26.960999999999999</v>
      </c>
      <c r="I136" s="201"/>
      <c r="L136" s="197"/>
      <c r="M136" s="202"/>
      <c r="N136" s="203"/>
      <c r="O136" s="203"/>
      <c r="P136" s="203"/>
      <c r="Q136" s="203"/>
      <c r="R136" s="203"/>
      <c r="S136" s="203"/>
      <c r="T136" s="204"/>
      <c r="AT136" s="198" t="s">
        <v>198</v>
      </c>
      <c r="AU136" s="198" t="s">
        <v>24</v>
      </c>
      <c r="AV136" s="12" t="s">
        <v>24</v>
      </c>
      <c r="AW136" s="12" t="s">
        <v>6</v>
      </c>
      <c r="AX136" s="12" t="s">
        <v>25</v>
      </c>
      <c r="AY136" s="198" t="s">
        <v>188</v>
      </c>
    </row>
    <row r="137" spans="2:65" s="1" customFormat="1" ht="16.5" customHeight="1" x14ac:dyDescent="0.3">
      <c r="B137" s="180"/>
      <c r="C137" s="181" t="s">
        <v>256</v>
      </c>
      <c r="D137" s="181" t="s">
        <v>190</v>
      </c>
      <c r="E137" s="182" t="s">
        <v>257</v>
      </c>
      <c r="F137" s="183" t="s">
        <v>258</v>
      </c>
      <c r="G137" s="184" t="s">
        <v>193</v>
      </c>
      <c r="H137" s="185">
        <v>1890.82</v>
      </c>
      <c r="I137" s="186"/>
      <c r="J137" s="187">
        <f>ROUND(I137*H137,2)</f>
        <v>0</v>
      </c>
      <c r="K137" s="183"/>
      <c r="L137" s="41"/>
      <c r="M137" s="188" t="s">
        <v>5</v>
      </c>
      <c r="N137" s="189" t="s">
        <v>51</v>
      </c>
      <c r="O137" s="42"/>
      <c r="P137" s="190">
        <f>O137*H137</f>
        <v>0</v>
      </c>
      <c r="Q137" s="190">
        <v>2.0100000000000001E-3</v>
      </c>
      <c r="R137" s="190">
        <f>Q137*H137</f>
        <v>3.8005482000000002</v>
      </c>
      <c r="S137" s="190">
        <v>0</v>
      </c>
      <c r="T137" s="191">
        <f>S137*H137</f>
        <v>0</v>
      </c>
      <c r="AR137" s="24" t="s">
        <v>194</v>
      </c>
      <c r="AT137" s="24" t="s">
        <v>190</v>
      </c>
      <c r="AU137" s="24" t="s">
        <v>24</v>
      </c>
      <c r="AY137" s="24" t="s">
        <v>188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24" t="s">
        <v>25</v>
      </c>
      <c r="BK137" s="192">
        <f>ROUND(I137*H137,2)</f>
        <v>0</v>
      </c>
      <c r="BL137" s="24" t="s">
        <v>194</v>
      </c>
      <c r="BM137" s="24" t="s">
        <v>259</v>
      </c>
    </row>
    <row r="138" spans="2:65" s="1" customFormat="1" ht="27" x14ac:dyDescent="0.3">
      <c r="B138" s="41"/>
      <c r="D138" s="193" t="s">
        <v>196</v>
      </c>
      <c r="F138" s="194" t="s">
        <v>260</v>
      </c>
      <c r="I138" s="195"/>
      <c r="L138" s="41"/>
      <c r="M138" s="196"/>
      <c r="N138" s="42"/>
      <c r="O138" s="42"/>
      <c r="P138" s="42"/>
      <c r="Q138" s="42"/>
      <c r="R138" s="42"/>
      <c r="S138" s="42"/>
      <c r="T138" s="70"/>
      <c r="AT138" s="24" t="s">
        <v>196</v>
      </c>
      <c r="AU138" s="24" t="s">
        <v>24</v>
      </c>
    </row>
    <row r="139" spans="2:65" s="12" customFormat="1" x14ac:dyDescent="0.3">
      <c r="B139" s="197"/>
      <c r="D139" s="193" t="s">
        <v>198</v>
      </c>
      <c r="E139" s="198" t="s">
        <v>5</v>
      </c>
      <c r="F139" s="199" t="s">
        <v>261</v>
      </c>
      <c r="H139" s="200">
        <v>1890.82</v>
      </c>
      <c r="I139" s="201"/>
      <c r="L139" s="197"/>
      <c r="M139" s="202"/>
      <c r="N139" s="203"/>
      <c r="O139" s="203"/>
      <c r="P139" s="203"/>
      <c r="Q139" s="203"/>
      <c r="R139" s="203"/>
      <c r="S139" s="203"/>
      <c r="T139" s="204"/>
      <c r="AT139" s="198" t="s">
        <v>198</v>
      </c>
      <c r="AU139" s="198" t="s">
        <v>24</v>
      </c>
      <c r="AV139" s="12" t="s">
        <v>24</v>
      </c>
      <c r="AW139" s="12" t="s">
        <v>44</v>
      </c>
      <c r="AX139" s="12" t="s">
        <v>80</v>
      </c>
      <c r="AY139" s="198" t="s">
        <v>188</v>
      </c>
    </row>
    <row r="140" spans="2:65" s="13" customFormat="1" x14ac:dyDescent="0.3">
      <c r="B140" s="205"/>
      <c r="D140" s="193" t="s">
        <v>198</v>
      </c>
      <c r="E140" s="206" t="s">
        <v>5</v>
      </c>
      <c r="F140" s="207" t="s">
        <v>200</v>
      </c>
      <c r="H140" s="208">
        <v>1890.82</v>
      </c>
      <c r="I140" s="209"/>
      <c r="L140" s="205"/>
      <c r="M140" s="210"/>
      <c r="N140" s="211"/>
      <c r="O140" s="211"/>
      <c r="P140" s="211"/>
      <c r="Q140" s="211"/>
      <c r="R140" s="211"/>
      <c r="S140" s="211"/>
      <c r="T140" s="212"/>
      <c r="AT140" s="206" t="s">
        <v>198</v>
      </c>
      <c r="AU140" s="206" t="s">
        <v>24</v>
      </c>
      <c r="AV140" s="13" t="s">
        <v>194</v>
      </c>
      <c r="AW140" s="13" t="s">
        <v>44</v>
      </c>
      <c r="AX140" s="13" t="s">
        <v>25</v>
      </c>
      <c r="AY140" s="206" t="s">
        <v>188</v>
      </c>
    </row>
    <row r="141" spans="2:65" s="1" customFormat="1" ht="16.5" customHeight="1" x14ac:dyDescent="0.3">
      <c r="B141" s="180"/>
      <c r="C141" s="181" t="s">
        <v>262</v>
      </c>
      <c r="D141" s="181" t="s">
        <v>190</v>
      </c>
      <c r="E141" s="182" t="s">
        <v>263</v>
      </c>
      <c r="F141" s="183" t="s">
        <v>264</v>
      </c>
      <c r="G141" s="184" t="s">
        <v>193</v>
      </c>
      <c r="H141" s="185">
        <v>1890.82</v>
      </c>
      <c r="I141" s="186"/>
      <c r="J141" s="187">
        <f>ROUND(I141*H141,2)</f>
        <v>0</v>
      </c>
      <c r="K141" s="183"/>
      <c r="L141" s="41"/>
      <c r="M141" s="188" t="s">
        <v>5</v>
      </c>
      <c r="N141" s="189" t="s">
        <v>51</v>
      </c>
      <c r="O141" s="42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AR141" s="24" t="s">
        <v>194</v>
      </c>
      <c r="AT141" s="24" t="s">
        <v>190</v>
      </c>
      <c r="AU141" s="24" t="s">
        <v>24</v>
      </c>
      <c r="AY141" s="24" t="s">
        <v>188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24" t="s">
        <v>25</v>
      </c>
      <c r="BK141" s="192">
        <f>ROUND(I141*H141,2)</f>
        <v>0</v>
      </c>
      <c r="BL141" s="24" t="s">
        <v>194</v>
      </c>
      <c r="BM141" s="24" t="s">
        <v>265</v>
      </c>
    </row>
    <row r="142" spans="2:65" s="1" customFormat="1" ht="27" x14ac:dyDescent="0.3">
      <c r="B142" s="41"/>
      <c r="D142" s="193" t="s">
        <v>196</v>
      </c>
      <c r="F142" s="194" t="s">
        <v>260</v>
      </c>
      <c r="I142" s="195"/>
      <c r="L142" s="41"/>
      <c r="M142" s="196"/>
      <c r="N142" s="42"/>
      <c r="O142" s="42"/>
      <c r="P142" s="42"/>
      <c r="Q142" s="42"/>
      <c r="R142" s="42"/>
      <c r="S142" s="42"/>
      <c r="T142" s="70"/>
      <c r="AT142" s="24" t="s">
        <v>196</v>
      </c>
      <c r="AU142" s="24" t="s">
        <v>24</v>
      </c>
    </row>
    <row r="143" spans="2:65" s="12" customFormat="1" x14ac:dyDescent="0.3">
      <c r="B143" s="197"/>
      <c r="D143" s="193" t="s">
        <v>198</v>
      </c>
      <c r="E143" s="198" t="s">
        <v>5</v>
      </c>
      <c r="F143" s="199" t="s">
        <v>261</v>
      </c>
      <c r="H143" s="200">
        <v>1890.82</v>
      </c>
      <c r="I143" s="201"/>
      <c r="L143" s="197"/>
      <c r="M143" s="202"/>
      <c r="N143" s="203"/>
      <c r="O143" s="203"/>
      <c r="P143" s="203"/>
      <c r="Q143" s="203"/>
      <c r="R143" s="203"/>
      <c r="S143" s="203"/>
      <c r="T143" s="204"/>
      <c r="AT143" s="198" t="s">
        <v>198</v>
      </c>
      <c r="AU143" s="198" t="s">
        <v>24</v>
      </c>
      <c r="AV143" s="12" t="s">
        <v>24</v>
      </c>
      <c r="AW143" s="12" t="s">
        <v>44</v>
      </c>
      <c r="AX143" s="12" t="s">
        <v>80</v>
      </c>
      <c r="AY143" s="198" t="s">
        <v>188</v>
      </c>
    </row>
    <row r="144" spans="2:65" s="13" customFormat="1" x14ac:dyDescent="0.3">
      <c r="B144" s="205"/>
      <c r="D144" s="193" t="s">
        <v>198</v>
      </c>
      <c r="E144" s="206" t="s">
        <v>5</v>
      </c>
      <c r="F144" s="207" t="s">
        <v>200</v>
      </c>
      <c r="H144" s="208">
        <v>1890.82</v>
      </c>
      <c r="I144" s="209"/>
      <c r="L144" s="205"/>
      <c r="M144" s="210"/>
      <c r="N144" s="211"/>
      <c r="O144" s="211"/>
      <c r="P144" s="211"/>
      <c r="Q144" s="211"/>
      <c r="R144" s="211"/>
      <c r="S144" s="211"/>
      <c r="T144" s="212"/>
      <c r="AT144" s="206" t="s">
        <v>198</v>
      </c>
      <c r="AU144" s="206" t="s">
        <v>24</v>
      </c>
      <c r="AV144" s="13" t="s">
        <v>194</v>
      </c>
      <c r="AW144" s="13" t="s">
        <v>44</v>
      </c>
      <c r="AX144" s="13" t="s">
        <v>25</v>
      </c>
      <c r="AY144" s="206" t="s">
        <v>188</v>
      </c>
    </row>
    <row r="145" spans="2:65" s="1" customFormat="1" ht="16.5" customHeight="1" x14ac:dyDescent="0.3">
      <c r="B145" s="180"/>
      <c r="C145" s="181" t="s">
        <v>266</v>
      </c>
      <c r="D145" s="181" t="s">
        <v>190</v>
      </c>
      <c r="E145" s="182" t="s">
        <v>267</v>
      </c>
      <c r="F145" s="183" t="s">
        <v>268</v>
      </c>
      <c r="G145" s="184" t="s">
        <v>231</v>
      </c>
      <c r="H145" s="185">
        <v>1064.404</v>
      </c>
      <c r="I145" s="186"/>
      <c r="J145" s="187">
        <f>ROUND(I145*H145,2)</f>
        <v>0</v>
      </c>
      <c r="K145" s="183"/>
      <c r="L145" s="41"/>
      <c r="M145" s="188" t="s">
        <v>5</v>
      </c>
      <c r="N145" s="189" t="s">
        <v>51</v>
      </c>
      <c r="O145" s="42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AR145" s="24" t="s">
        <v>194</v>
      </c>
      <c r="AT145" s="24" t="s">
        <v>190</v>
      </c>
      <c r="AU145" s="24" t="s">
        <v>24</v>
      </c>
      <c r="AY145" s="24" t="s">
        <v>188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24" t="s">
        <v>25</v>
      </c>
      <c r="BK145" s="192">
        <f>ROUND(I145*H145,2)</f>
        <v>0</v>
      </c>
      <c r="BL145" s="24" t="s">
        <v>194</v>
      </c>
      <c r="BM145" s="24" t="s">
        <v>269</v>
      </c>
    </row>
    <row r="146" spans="2:65" s="1" customFormat="1" ht="27" x14ac:dyDescent="0.3">
      <c r="B146" s="41"/>
      <c r="D146" s="193" t="s">
        <v>196</v>
      </c>
      <c r="F146" s="194" t="s">
        <v>270</v>
      </c>
      <c r="I146" s="195"/>
      <c r="L146" s="41"/>
      <c r="M146" s="196"/>
      <c r="N146" s="42"/>
      <c r="O146" s="42"/>
      <c r="P146" s="42"/>
      <c r="Q146" s="42"/>
      <c r="R146" s="42"/>
      <c r="S146" s="42"/>
      <c r="T146" s="70"/>
      <c r="AT146" s="24" t="s">
        <v>196</v>
      </c>
      <c r="AU146" s="24" t="s">
        <v>24</v>
      </c>
    </row>
    <row r="147" spans="2:65" s="12" customFormat="1" x14ac:dyDescent="0.3">
      <c r="B147" s="197"/>
      <c r="D147" s="193" t="s">
        <v>198</v>
      </c>
      <c r="E147" s="198" t="s">
        <v>5</v>
      </c>
      <c r="F147" s="199" t="s">
        <v>234</v>
      </c>
      <c r="H147" s="200">
        <v>898.68799999999999</v>
      </c>
      <c r="I147" s="201"/>
      <c r="L147" s="197"/>
      <c r="M147" s="202"/>
      <c r="N147" s="203"/>
      <c r="O147" s="203"/>
      <c r="P147" s="203"/>
      <c r="Q147" s="203"/>
      <c r="R147" s="203"/>
      <c r="S147" s="203"/>
      <c r="T147" s="204"/>
      <c r="AT147" s="198" t="s">
        <v>198</v>
      </c>
      <c r="AU147" s="198" t="s">
        <v>24</v>
      </c>
      <c r="AV147" s="12" t="s">
        <v>24</v>
      </c>
      <c r="AW147" s="12" t="s">
        <v>44</v>
      </c>
      <c r="AX147" s="12" t="s">
        <v>80</v>
      </c>
      <c r="AY147" s="198" t="s">
        <v>188</v>
      </c>
    </row>
    <row r="148" spans="2:65" s="12" customFormat="1" x14ac:dyDescent="0.3">
      <c r="B148" s="197"/>
      <c r="D148" s="193" t="s">
        <v>198</v>
      </c>
      <c r="E148" s="198" t="s">
        <v>5</v>
      </c>
      <c r="F148" s="199" t="s">
        <v>271</v>
      </c>
      <c r="H148" s="200">
        <v>132.57300000000001</v>
      </c>
      <c r="I148" s="201"/>
      <c r="L148" s="197"/>
      <c r="M148" s="202"/>
      <c r="N148" s="203"/>
      <c r="O148" s="203"/>
      <c r="P148" s="203"/>
      <c r="Q148" s="203"/>
      <c r="R148" s="203"/>
      <c r="S148" s="203"/>
      <c r="T148" s="204"/>
      <c r="AT148" s="198" t="s">
        <v>198</v>
      </c>
      <c r="AU148" s="198" t="s">
        <v>24</v>
      </c>
      <c r="AV148" s="12" t="s">
        <v>24</v>
      </c>
      <c r="AW148" s="12" t="s">
        <v>44</v>
      </c>
      <c r="AX148" s="12" t="s">
        <v>80</v>
      </c>
      <c r="AY148" s="198" t="s">
        <v>188</v>
      </c>
    </row>
    <row r="149" spans="2:65" s="12" customFormat="1" x14ac:dyDescent="0.3">
      <c r="B149" s="197"/>
      <c r="D149" s="193" t="s">
        <v>198</v>
      </c>
      <c r="E149" s="198" t="s">
        <v>5</v>
      </c>
      <c r="F149" s="199" t="s">
        <v>272</v>
      </c>
      <c r="H149" s="200">
        <v>33.143000000000001</v>
      </c>
      <c r="I149" s="201"/>
      <c r="L149" s="197"/>
      <c r="M149" s="202"/>
      <c r="N149" s="203"/>
      <c r="O149" s="203"/>
      <c r="P149" s="203"/>
      <c r="Q149" s="203"/>
      <c r="R149" s="203"/>
      <c r="S149" s="203"/>
      <c r="T149" s="204"/>
      <c r="AT149" s="198" t="s">
        <v>198</v>
      </c>
      <c r="AU149" s="198" t="s">
        <v>24</v>
      </c>
      <c r="AV149" s="12" t="s">
        <v>24</v>
      </c>
      <c r="AW149" s="12" t="s">
        <v>44</v>
      </c>
      <c r="AX149" s="12" t="s">
        <v>80</v>
      </c>
      <c r="AY149" s="198" t="s">
        <v>188</v>
      </c>
    </row>
    <row r="150" spans="2:65" s="1" customFormat="1" ht="16.5" customHeight="1" x14ac:dyDescent="0.3">
      <c r="B150" s="180"/>
      <c r="C150" s="181" t="s">
        <v>11</v>
      </c>
      <c r="D150" s="181" t="s">
        <v>190</v>
      </c>
      <c r="E150" s="182" t="s">
        <v>273</v>
      </c>
      <c r="F150" s="183" t="s">
        <v>274</v>
      </c>
      <c r="G150" s="184" t="s">
        <v>231</v>
      </c>
      <c r="H150" s="185">
        <v>1064.404</v>
      </c>
      <c r="I150" s="186"/>
      <c r="J150" s="187">
        <f>ROUND(I150*H150,2)</f>
        <v>0</v>
      </c>
      <c r="K150" s="183"/>
      <c r="L150" s="41"/>
      <c r="M150" s="188" t="s">
        <v>5</v>
      </c>
      <c r="N150" s="189" t="s">
        <v>51</v>
      </c>
      <c r="O150" s="42"/>
      <c r="P150" s="190">
        <f>O150*H150</f>
        <v>0</v>
      </c>
      <c r="Q150" s="190">
        <v>0</v>
      </c>
      <c r="R150" s="190">
        <f>Q150*H150</f>
        <v>0</v>
      </c>
      <c r="S150" s="190">
        <v>0</v>
      </c>
      <c r="T150" s="191">
        <f>S150*H150</f>
        <v>0</v>
      </c>
      <c r="AR150" s="24" t="s">
        <v>194</v>
      </c>
      <c r="AT150" s="24" t="s">
        <v>190</v>
      </c>
      <c r="AU150" s="24" t="s">
        <v>24</v>
      </c>
      <c r="AY150" s="24" t="s">
        <v>188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24" t="s">
        <v>25</v>
      </c>
      <c r="BK150" s="192">
        <f>ROUND(I150*H150,2)</f>
        <v>0</v>
      </c>
      <c r="BL150" s="24" t="s">
        <v>194</v>
      </c>
      <c r="BM150" s="24" t="s">
        <v>275</v>
      </c>
    </row>
    <row r="151" spans="2:65" s="1" customFormat="1" ht="27" x14ac:dyDescent="0.3">
      <c r="B151" s="41"/>
      <c r="D151" s="193" t="s">
        <v>196</v>
      </c>
      <c r="F151" s="194" t="s">
        <v>270</v>
      </c>
      <c r="I151" s="195"/>
      <c r="L151" s="41"/>
      <c r="M151" s="196"/>
      <c r="N151" s="42"/>
      <c r="O151" s="42"/>
      <c r="P151" s="42"/>
      <c r="Q151" s="42"/>
      <c r="R151" s="42"/>
      <c r="S151" s="42"/>
      <c r="T151" s="70"/>
      <c r="AT151" s="24" t="s">
        <v>196</v>
      </c>
      <c r="AU151" s="24" t="s">
        <v>24</v>
      </c>
    </row>
    <row r="152" spans="2:65" s="1" customFormat="1" ht="16.5" customHeight="1" x14ac:dyDescent="0.3">
      <c r="B152" s="180"/>
      <c r="C152" s="181" t="s">
        <v>276</v>
      </c>
      <c r="D152" s="181" t="s">
        <v>190</v>
      </c>
      <c r="E152" s="182" t="s">
        <v>277</v>
      </c>
      <c r="F152" s="183" t="s">
        <v>278</v>
      </c>
      <c r="G152" s="184" t="s">
        <v>231</v>
      </c>
      <c r="H152" s="185">
        <v>1064.404</v>
      </c>
      <c r="I152" s="186"/>
      <c r="J152" s="187">
        <f>ROUND(I152*H152,2)</f>
        <v>0</v>
      </c>
      <c r="K152" s="183"/>
      <c r="L152" s="41"/>
      <c r="M152" s="188" t="s">
        <v>5</v>
      </c>
      <c r="N152" s="189" t="s">
        <v>51</v>
      </c>
      <c r="O152" s="42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AR152" s="24" t="s">
        <v>194</v>
      </c>
      <c r="AT152" s="24" t="s">
        <v>190</v>
      </c>
      <c r="AU152" s="24" t="s">
        <v>24</v>
      </c>
      <c r="AY152" s="24" t="s">
        <v>188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24" t="s">
        <v>25</v>
      </c>
      <c r="BK152" s="192">
        <f>ROUND(I152*H152,2)</f>
        <v>0</v>
      </c>
      <c r="BL152" s="24" t="s">
        <v>194</v>
      </c>
      <c r="BM152" s="24" t="s">
        <v>279</v>
      </c>
    </row>
    <row r="153" spans="2:65" s="1" customFormat="1" ht="27" x14ac:dyDescent="0.3">
      <c r="B153" s="41"/>
      <c r="D153" s="193" t="s">
        <v>196</v>
      </c>
      <c r="F153" s="194" t="s">
        <v>270</v>
      </c>
      <c r="I153" s="195"/>
      <c r="L153" s="41"/>
      <c r="M153" s="196"/>
      <c r="N153" s="42"/>
      <c r="O153" s="42"/>
      <c r="P153" s="42"/>
      <c r="Q153" s="42"/>
      <c r="R153" s="42"/>
      <c r="S153" s="42"/>
      <c r="T153" s="70"/>
      <c r="AT153" s="24" t="s">
        <v>196</v>
      </c>
      <c r="AU153" s="24" t="s">
        <v>24</v>
      </c>
    </row>
    <row r="154" spans="2:65" s="1" customFormat="1" ht="16.5" customHeight="1" x14ac:dyDescent="0.3">
      <c r="B154" s="180"/>
      <c r="C154" s="181" t="s">
        <v>280</v>
      </c>
      <c r="D154" s="181" t="s">
        <v>190</v>
      </c>
      <c r="E154" s="182" t="s">
        <v>281</v>
      </c>
      <c r="F154" s="183" t="s">
        <v>282</v>
      </c>
      <c r="G154" s="184" t="s">
        <v>283</v>
      </c>
      <c r="H154" s="185">
        <v>2038.0889999999999</v>
      </c>
      <c r="I154" s="186"/>
      <c r="J154" s="187">
        <f>ROUND(I154*H154,2)</f>
        <v>0</v>
      </c>
      <c r="K154" s="183"/>
      <c r="L154" s="41"/>
      <c r="M154" s="188" t="s">
        <v>5</v>
      </c>
      <c r="N154" s="189" t="s">
        <v>51</v>
      </c>
      <c r="O154" s="42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AR154" s="24" t="s">
        <v>194</v>
      </c>
      <c r="AT154" s="24" t="s">
        <v>190</v>
      </c>
      <c r="AU154" s="24" t="s">
        <v>24</v>
      </c>
      <c r="AY154" s="24" t="s">
        <v>188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24" t="s">
        <v>25</v>
      </c>
      <c r="BK154" s="192">
        <f>ROUND(I154*H154,2)</f>
        <v>0</v>
      </c>
      <c r="BL154" s="24" t="s">
        <v>194</v>
      </c>
      <c r="BM154" s="24" t="s">
        <v>284</v>
      </c>
    </row>
    <row r="155" spans="2:65" s="1" customFormat="1" ht="27" x14ac:dyDescent="0.3">
      <c r="B155" s="41"/>
      <c r="D155" s="193" t="s">
        <v>196</v>
      </c>
      <c r="F155" s="194" t="s">
        <v>270</v>
      </c>
      <c r="I155" s="195"/>
      <c r="L155" s="41"/>
      <c r="M155" s="196"/>
      <c r="N155" s="42"/>
      <c r="O155" s="42"/>
      <c r="P155" s="42"/>
      <c r="Q155" s="42"/>
      <c r="R155" s="42"/>
      <c r="S155" s="42"/>
      <c r="T155" s="70"/>
      <c r="AT155" s="24" t="s">
        <v>196</v>
      </c>
      <c r="AU155" s="24" t="s">
        <v>24</v>
      </c>
    </row>
    <row r="156" spans="2:65" s="12" customFormat="1" x14ac:dyDescent="0.3">
      <c r="B156" s="197"/>
      <c r="D156" s="193" t="s">
        <v>198</v>
      </c>
      <c r="F156" s="199" t="s">
        <v>285</v>
      </c>
      <c r="H156" s="200">
        <v>2038.0889999999999</v>
      </c>
      <c r="I156" s="201"/>
      <c r="L156" s="197"/>
      <c r="M156" s="202"/>
      <c r="N156" s="203"/>
      <c r="O156" s="203"/>
      <c r="P156" s="203"/>
      <c r="Q156" s="203"/>
      <c r="R156" s="203"/>
      <c r="S156" s="203"/>
      <c r="T156" s="204"/>
      <c r="AT156" s="198" t="s">
        <v>198</v>
      </c>
      <c r="AU156" s="198" t="s">
        <v>24</v>
      </c>
      <c r="AV156" s="12" t="s">
        <v>24</v>
      </c>
      <c r="AW156" s="12" t="s">
        <v>6</v>
      </c>
      <c r="AX156" s="12" t="s">
        <v>25</v>
      </c>
      <c r="AY156" s="198" t="s">
        <v>188</v>
      </c>
    </row>
    <row r="157" spans="2:65" s="1" customFormat="1" ht="16.5" customHeight="1" x14ac:dyDescent="0.3">
      <c r="B157" s="180"/>
      <c r="C157" s="181" t="s">
        <v>286</v>
      </c>
      <c r="D157" s="181" t="s">
        <v>190</v>
      </c>
      <c r="E157" s="182" t="s">
        <v>287</v>
      </c>
      <c r="F157" s="183" t="s">
        <v>288</v>
      </c>
      <c r="G157" s="184" t="s">
        <v>231</v>
      </c>
      <c r="H157" s="185">
        <v>574.22199999999998</v>
      </c>
      <c r="I157" s="186"/>
      <c r="J157" s="187">
        <f>ROUND(I157*H157,2)</f>
        <v>0</v>
      </c>
      <c r="K157" s="183"/>
      <c r="L157" s="41"/>
      <c r="M157" s="188" t="s">
        <v>5</v>
      </c>
      <c r="N157" s="189" t="s">
        <v>51</v>
      </c>
      <c r="O157" s="42"/>
      <c r="P157" s="190">
        <f>O157*H157</f>
        <v>0</v>
      </c>
      <c r="Q157" s="190">
        <v>0</v>
      </c>
      <c r="R157" s="190">
        <f>Q157*H157</f>
        <v>0</v>
      </c>
      <c r="S157" s="190">
        <v>0</v>
      </c>
      <c r="T157" s="191">
        <f>S157*H157</f>
        <v>0</v>
      </c>
      <c r="AR157" s="24" t="s">
        <v>194</v>
      </c>
      <c r="AT157" s="24" t="s">
        <v>190</v>
      </c>
      <c r="AU157" s="24" t="s">
        <v>24</v>
      </c>
      <c r="AY157" s="24" t="s">
        <v>188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24" t="s">
        <v>25</v>
      </c>
      <c r="BK157" s="192">
        <f>ROUND(I157*H157,2)</f>
        <v>0</v>
      </c>
      <c r="BL157" s="24" t="s">
        <v>194</v>
      </c>
      <c r="BM157" s="24" t="s">
        <v>289</v>
      </c>
    </row>
    <row r="158" spans="2:65" s="1" customFormat="1" ht="27" x14ac:dyDescent="0.3">
      <c r="B158" s="41"/>
      <c r="D158" s="193" t="s">
        <v>196</v>
      </c>
      <c r="F158" s="194" t="s">
        <v>270</v>
      </c>
      <c r="I158" s="195"/>
      <c r="L158" s="41"/>
      <c r="M158" s="196"/>
      <c r="N158" s="42"/>
      <c r="O158" s="42"/>
      <c r="P158" s="42"/>
      <c r="Q158" s="42"/>
      <c r="R158" s="42"/>
      <c r="S158" s="42"/>
      <c r="T158" s="70"/>
      <c r="AT158" s="24" t="s">
        <v>196</v>
      </c>
      <c r="AU158" s="24" t="s">
        <v>24</v>
      </c>
    </row>
    <row r="159" spans="2:65" s="12" customFormat="1" x14ac:dyDescent="0.3">
      <c r="B159" s="197"/>
      <c r="D159" s="193" t="s">
        <v>198</v>
      </c>
      <c r="E159" s="198" t="s">
        <v>5</v>
      </c>
      <c r="F159" s="199" t="s">
        <v>290</v>
      </c>
      <c r="H159" s="200">
        <v>574.22199999999998</v>
      </c>
      <c r="I159" s="201"/>
      <c r="L159" s="197"/>
      <c r="M159" s="202"/>
      <c r="N159" s="203"/>
      <c r="O159" s="203"/>
      <c r="P159" s="203"/>
      <c r="Q159" s="203"/>
      <c r="R159" s="203"/>
      <c r="S159" s="203"/>
      <c r="T159" s="204"/>
      <c r="AT159" s="198" t="s">
        <v>198</v>
      </c>
      <c r="AU159" s="198" t="s">
        <v>24</v>
      </c>
      <c r="AV159" s="12" t="s">
        <v>24</v>
      </c>
      <c r="AW159" s="12" t="s">
        <v>44</v>
      </c>
      <c r="AX159" s="12" t="s">
        <v>80</v>
      </c>
      <c r="AY159" s="198" t="s">
        <v>188</v>
      </c>
    </row>
    <row r="160" spans="2:65" s="13" customFormat="1" x14ac:dyDescent="0.3">
      <c r="B160" s="205"/>
      <c r="D160" s="193" t="s">
        <v>198</v>
      </c>
      <c r="E160" s="206" t="s">
        <v>5</v>
      </c>
      <c r="F160" s="207" t="s">
        <v>200</v>
      </c>
      <c r="H160" s="208">
        <v>574.22199999999998</v>
      </c>
      <c r="I160" s="209"/>
      <c r="L160" s="205"/>
      <c r="M160" s="210"/>
      <c r="N160" s="211"/>
      <c r="O160" s="211"/>
      <c r="P160" s="211"/>
      <c r="Q160" s="211"/>
      <c r="R160" s="211"/>
      <c r="S160" s="211"/>
      <c r="T160" s="212"/>
      <c r="AT160" s="206" t="s">
        <v>198</v>
      </c>
      <c r="AU160" s="206" t="s">
        <v>24</v>
      </c>
      <c r="AV160" s="13" t="s">
        <v>194</v>
      </c>
      <c r="AW160" s="13" t="s">
        <v>44</v>
      </c>
      <c r="AX160" s="13" t="s">
        <v>25</v>
      </c>
      <c r="AY160" s="206" t="s">
        <v>188</v>
      </c>
    </row>
    <row r="161" spans="2:65" s="1" customFormat="1" ht="16.5" customHeight="1" x14ac:dyDescent="0.3">
      <c r="B161" s="180"/>
      <c r="C161" s="213" t="s">
        <v>291</v>
      </c>
      <c r="D161" s="213" t="s">
        <v>292</v>
      </c>
      <c r="E161" s="214" t="s">
        <v>293</v>
      </c>
      <c r="F161" s="215" t="s">
        <v>294</v>
      </c>
      <c r="G161" s="216" t="s">
        <v>283</v>
      </c>
      <c r="H161" s="217">
        <v>1099.5029999999999</v>
      </c>
      <c r="I161" s="218"/>
      <c r="J161" s="219">
        <f>ROUND(I161*H161,2)</f>
        <v>0</v>
      </c>
      <c r="K161" s="215"/>
      <c r="L161" s="220"/>
      <c r="M161" s="221" t="s">
        <v>5</v>
      </c>
      <c r="N161" s="222" t="s">
        <v>51</v>
      </c>
      <c r="O161" s="42"/>
      <c r="P161" s="190">
        <f>O161*H161</f>
        <v>0</v>
      </c>
      <c r="Q161" s="190">
        <v>1</v>
      </c>
      <c r="R161" s="190">
        <f>Q161*H161</f>
        <v>1099.5029999999999</v>
      </c>
      <c r="S161" s="190">
        <v>0</v>
      </c>
      <c r="T161" s="191">
        <f>S161*H161</f>
        <v>0</v>
      </c>
      <c r="AR161" s="24" t="s">
        <v>236</v>
      </c>
      <c r="AT161" s="24" t="s">
        <v>292</v>
      </c>
      <c r="AU161" s="24" t="s">
        <v>24</v>
      </c>
      <c r="AY161" s="24" t="s">
        <v>188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24" t="s">
        <v>25</v>
      </c>
      <c r="BK161" s="192">
        <f>ROUND(I161*H161,2)</f>
        <v>0</v>
      </c>
      <c r="BL161" s="24" t="s">
        <v>194</v>
      </c>
      <c r="BM161" s="24" t="s">
        <v>295</v>
      </c>
    </row>
    <row r="162" spans="2:65" s="1" customFormat="1" ht="27" x14ac:dyDescent="0.3">
      <c r="B162" s="41"/>
      <c r="D162" s="193" t="s">
        <v>196</v>
      </c>
      <c r="F162" s="194" t="s">
        <v>270</v>
      </c>
      <c r="I162" s="195"/>
      <c r="L162" s="41"/>
      <c r="M162" s="196"/>
      <c r="N162" s="42"/>
      <c r="O162" s="42"/>
      <c r="P162" s="42"/>
      <c r="Q162" s="42"/>
      <c r="R162" s="42"/>
      <c r="S162" s="42"/>
      <c r="T162" s="70"/>
      <c r="AT162" s="24" t="s">
        <v>196</v>
      </c>
      <c r="AU162" s="24" t="s">
        <v>24</v>
      </c>
    </row>
    <row r="163" spans="2:65" s="12" customFormat="1" x14ac:dyDescent="0.3">
      <c r="B163" s="197"/>
      <c r="D163" s="193" t="s">
        <v>198</v>
      </c>
      <c r="F163" s="199" t="s">
        <v>296</v>
      </c>
      <c r="H163" s="200">
        <v>1099.5029999999999</v>
      </c>
      <c r="I163" s="201"/>
      <c r="L163" s="197"/>
      <c r="M163" s="202"/>
      <c r="N163" s="203"/>
      <c r="O163" s="203"/>
      <c r="P163" s="203"/>
      <c r="Q163" s="203"/>
      <c r="R163" s="203"/>
      <c r="S163" s="203"/>
      <c r="T163" s="204"/>
      <c r="AT163" s="198" t="s">
        <v>198</v>
      </c>
      <c r="AU163" s="198" t="s">
        <v>24</v>
      </c>
      <c r="AV163" s="12" t="s">
        <v>24</v>
      </c>
      <c r="AW163" s="12" t="s">
        <v>6</v>
      </c>
      <c r="AX163" s="12" t="s">
        <v>25</v>
      </c>
      <c r="AY163" s="198" t="s">
        <v>188</v>
      </c>
    </row>
    <row r="164" spans="2:65" s="1" customFormat="1" ht="25.5" customHeight="1" x14ac:dyDescent="0.3">
      <c r="B164" s="180"/>
      <c r="C164" s="181" t="s">
        <v>297</v>
      </c>
      <c r="D164" s="181" t="s">
        <v>190</v>
      </c>
      <c r="E164" s="182" t="s">
        <v>298</v>
      </c>
      <c r="F164" s="183" t="s">
        <v>299</v>
      </c>
      <c r="G164" s="184" t="s">
        <v>231</v>
      </c>
      <c r="H164" s="185">
        <v>199.7</v>
      </c>
      <c r="I164" s="186"/>
      <c r="J164" s="187">
        <f>ROUND(I164*H164,2)</f>
        <v>0</v>
      </c>
      <c r="K164" s="183"/>
      <c r="L164" s="41"/>
      <c r="M164" s="188" t="s">
        <v>5</v>
      </c>
      <c r="N164" s="189" t="s">
        <v>51</v>
      </c>
      <c r="O164" s="42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AR164" s="24" t="s">
        <v>194</v>
      </c>
      <c r="AT164" s="24" t="s">
        <v>190</v>
      </c>
      <c r="AU164" s="24" t="s">
        <v>24</v>
      </c>
      <c r="AY164" s="24" t="s">
        <v>188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24" t="s">
        <v>25</v>
      </c>
      <c r="BK164" s="192">
        <f>ROUND(I164*H164,2)</f>
        <v>0</v>
      </c>
      <c r="BL164" s="24" t="s">
        <v>194</v>
      </c>
      <c r="BM164" s="24" t="s">
        <v>300</v>
      </c>
    </row>
    <row r="165" spans="2:65" s="1" customFormat="1" ht="27" x14ac:dyDescent="0.3">
      <c r="B165" s="41"/>
      <c r="D165" s="193" t="s">
        <v>196</v>
      </c>
      <c r="F165" s="194" t="s">
        <v>270</v>
      </c>
      <c r="I165" s="195"/>
      <c r="L165" s="41"/>
      <c r="M165" s="196"/>
      <c r="N165" s="42"/>
      <c r="O165" s="42"/>
      <c r="P165" s="42"/>
      <c r="Q165" s="42"/>
      <c r="R165" s="42"/>
      <c r="S165" s="42"/>
      <c r="T165" s="70"/>
      <c r="AT165" s="24" t="s">
        <v>196</v>
      </c>
      <c r="AU165" s="24" t="s">
        <v>24</v>
      </c>
    </row>
    <row r="166" spans="2:65" s="12" customFormat="1" x14ac:dyDescent="0.3">
      <c r="B166" s="197"/>
      <c r="D166" s="193" t="s">
        <v>198</v>
      </c>
      <c r="E166" s="198" t="s">
        <v>5</v>
      </c>
      <c r="F166" s="199" t="s">
        <v>301</v>
      </c>
      <c r="H166" s="200">
        <v>199.7</v>
      </c>
      <c r="I166" s="201"/>
      <c r="L166" s="197"/>
      <c r="M166" s="202"/>
      <c r="N166" s="203"/>
      <c r="O166" s="203"/>
      <c r="P166" s="203"/>
      <c r="Q166" s="203"/>
      <c r="R166" s="203"/>
      <c r="S166" s="203"/>
      <c r="T166" s="204"/>
      <c r="AT166" s="198" t="s">
        <v>198</v>
      </c>
      <c r="AU166" s="198" t="s">
        <v>24</v>
      </c>
      <c r="AV166" s="12" t="s">
        <v>24</v>
      </c>
      <c r="AW166" s="12" t="s">
        <v>44</v>
      </c>
      <c r="AX166" s="12" t="s">
        <v>80</v>
      </c>
      <c r="AY166" s="198" t="s">
        <v>188</v>
      </c>
    </row>
    <row r="167" spans="2:65" s="13" customFormat="1" x14ac:dyDescent="0.3">
      <c r="B167" s="205"/>
      <c r="D167" s="193" t="s">
        <v>198</v>
      </c>
      <c r="E167" s="206" t="s">
        <v>5</v>
      </c>
      <c r="F167" s="207" t="s">
        <v>200</v>
      </c>
      <c r="H167" s="208">
        <v>199.7</v>
      </c>
      <c r="I167" s="209"/>
      <c r="L167" s="205"/>
      <c r="M167" s="210"/>
      <c r="N167" s="211"/>
      <c r="O167" s="211"/>
      <c r="P167" s="211"/>
      <c r="Q167" s="211"/>
      <c r="R167" s="211"/>
      <c r="S167" s="211"/>
      <c r="T167" s="212"/>
      <c r="AT167" s="206" t="s">
        <v>198</v>
      </c>
      <c r="AU167" s="206" t="s">
        <v>24</v>
      </c>
      <c r="AV167" s="13" t="s">
        <v>194</v>
      </c>
      <c r="AW167" s="13" t="s">
        <v>44</v>
      </c>
      <c r="AX167" s="13" t="s">
        <v>25</v>
      </c>
      <c r="AY167" s="206" t="s">
        <v>188</v>
      </c>
    </row>
    <row r="168" spans="2:65" s="1" customFormat="1" ht="16.5" customHeight="1" x14ac:dyDescent="0.3">
      <c r="B168" s="180"/>
      <c r="C168" s="213" t="s">
        <v>10</v>
      </c>
      <c r="D168" s="213" t="s">
        <v>292</v>
      </c>
      <c r="E168" s="214" t="s">
        <v>302</v>
      </c>
      <c r="F168" s="215" t="s">
        <v>303</v>
      </c>
      <c r="G168" s="216" t="s">
        <v>283</v>
      </c>
      <c r="H168" s="217">
        <v>382.38</v>
      </c>
      <c r="I168" s="218"/>
      <c r="J168" s="219">
        <f>ROUND(I168*H168,2)</f>
        <v>0</v>
      </c>
      <c r="K168" s="215"/>
      <c r="L168" s="220"/>
      <c r="M168" s="221" t="s">
        <v>5</v>
      </c>
      <c r="N168" s="222" t="s">
        <v>51</v>
      </c>
      <c r="O168" s="42"/>
      <c r="P168" s="190">
        <f>O168*H168</f>
        <v>0</v>
      </c>
      <c r="Q168" s="190">
        <v>1</v>
      </c>
      <c r="R168" s="190">
        <f>Q168*H168</f>
        <v>382.38</v>
      </c>
      <c r="S168" s="190">
        <v>0</v>
      </c>
      <c r="T168" s="191">
        <f>S168*H168</f>
        <v>0</v>
      </c>
      <c r="AR168" s="24" t="s">
        <v>236</v>
      </c>
      <c r="AT168" s="24" t="s">
        <v>292</v>
      </c>
      <c r="AU168" s="24" t="s">
        <v>24</v>
      </c>
      <c r="AY168" s="24" t="s">
        <v>188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24" t="s">
        <v>25</v>
      </c>
      <c r="BK168" s="192">
        <f>ROUND(I168*H168,2)</f>
        <v>0</v>
      </c>
      <c r="BL168" s="24" t="s">
        <v>194</v>
      </c>
      <c r="BM168" s="24" t="s">
        <v>304</v>
      </c>
    </row>
    <row r="169" spans="2:65" s="1" customFormat="1" ht="27" x14ac:dyDescent="0.3">
      <c r="B169" s="41"/>
      <c r="D169" s="193" t="s">
        <v>196</v>
      </c>
      <c r="F169" s="194" t="s">
        <v>270</v>
      </c>
      <c r="I169" s="195"/>
      <c r="L169" s="41"/>
      <c r="M169" s="196"/>
      <c r="N169" s="42"/>
      <c r="O169" s="42"/>
      <c r="P169" s="42"/>
      <c r="Q169" s="42"/>
      <c r="R169" s="42"/>
      <c r="S169" s="42"/>
      <c r="T169" s="70"/>
      <c r="AT169" s="24" t="s">
        <v>196</v>
      </c>
      <c r="AU169" s="24" t="s">
        <v>24</v>
      </c>
    </row>
    <row r="170" spans="2:65" s="12" customFormat="1" x14ac:dyDescent="0.3">
      <c r="B170" s="197"/>
      <c r="D170" s="193" t="s">
        <v>198</v>
      </c>
      <c r="F170" s="199" t="s">
        <v>305</v>
      </c>
      <c r="H170" s="200">
        <v>382.38</v>
      </c>
      <c r="I170" s="201"/>
      <c r="L170" s="197"/>
      <c r="M170" s="202"/>
      <c r="N170" s="203"/>
      <c r="O170" s="203"/>
      <c r="P170" s="203"/>
      <c r="Q170" s="203"/>
      <c r="R170" s="203"/>
      <c r="S170" s="203"/>
      <c r="T170" s="204"/>
      <c r="AT170" s="198" t="s">
        <v>198</v>
      </c>
      <c r="AU170" s="198" t="s">
        <v>24</v>
      </c>
      <c r="AV170" s="12" t="s">
        <v>24</v>
      </c>
      <c r="AW170" s="12" t="s">
        <v>6</v>
      </c>
      <c r="AX170" s="12" t="s">
        <v>25</v>
      </c>
      <c r="AY170" s="198" t="s">
        <v>188</v>
      </c>
    </row>
    <row r="171" spans="2:65" s="11" customFormat="1" ht="29.85" customHeight="1" x14ac:dyDescent="0.3">
      <c r="B171" s="167"/>
      <c r="D171" s="168" t="s">
        <v>79</v>
      </c>
      <c r="E171" s="178" t="s">
        <v>24</v>
      </c>
      <c r="F171" s="178" t="s">
        <v>306</v>
      </c>
      <c r="I171" s="170"/>
      <c r="J171" s="179">
        <f>BK171</f>
        <v>0</v>
      </c>
      <c r="L171" s="167"/>
      <c r="M171" s="172"/>
      <c r="N171" s="173"/>
      <c r="O171" s="173"/>
      <c r="P171" s="174">
        <f>SUM(P172:P175)</f>
        <v>0</v>
      </c>
      <c r="Q171" s="173"/>
      <c r="R171" s="174">
        <f>SUM(R172:R175)</f>
        <v>120.15736487999997</v>
      </c>
      <c r="S171" s="173"/>
      <c r="T171" s="175">
        <f>SUM(T172:T175)</f>
        <v>0</v>
      </c>
      <c r="AR171" s="168" t="s">
        <v>25</v>
      </c>
      <c r="AT171" s="176" t="s">
        <v>79</v>
      </c>
      <c r="AU171" s="176" t="s">
        <v>25</v>
      </c>
      <c r="AY171" s="168" t="s">
        <v>188</v>
      </c>
      <c r="BK171" s="177">
        <f>SUM(BK172:BK175)</f>
        <v>0</v>
      </c>
    </row>
    <row r="172" spans="2:65" s="1" customFormat="1" ht="16.5" customHeight="1" x14ac:dyDescent="0.3">
      <c r="B172" s="180"/>
      <c r="C172" s="181" t="s">
        <v>307</v>
      </c>
      <c r="D172" s="181" t="s">
        <v>190</v>
      </c>
      <c r="E172" s="182" t="s">
        <v>308</v>
      </c>
      <c r="F172" s="183" t="s">
        <v>309</v>
      </c>
      <c r="G172" s="184" t="s">
        <v>231</v>
      </c>
      <c r="H172" s="185">
        <v>67.441999999999993</v>
      </c>
      <c r="I172" s="186"/>
      <c r="J172" s="187">
        <f>ROUND(I172*H172,2)</f>
        <v>0</v>
      </c>
      <c r="K172" s="183"/>
      <c r="L172" s="41"/>
      <c r="M172" s="188" t="s">
        <v>5</v>
      </c>
      <c r="N172" s="189" t="s">
        <v>51</v>
      </c>
      <c r="O172" s="42"/>
      <c r="P172" s="190">
        <f>O172*H172</f>
        <v>0</v>
      </c>
      <c r="Q172" s="190">
        <v>1.7816399999999999</v>
      </c>
      <c r="R172" s="190">
        <f>Q172*H172</f>
        <v>120.15736487999997</v>
      </c>
      <c r="S172" s="190">
        <v>0</v>
      </c>
      <c r="T172" s="191">
        <f>S172*H172</f>
        <v>0</v>
      </c>
      <c r="AR172" s="24" t="s">
        <v>194</v>
      </c>
      <c r="AT172" s="24" t="s">
        <v>190</v>
      </c>
      <c r="AU172" s="24" t="s">
        <v>24</v>
      </c>
      <c r="AY172" s="24" t="s">
        <v>188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24" t="s">
        <v>25</v>
      </c>
      <c r="BK172" s="192">
        <f>ROUND(I172*H172,2)</f>
        <v>0</v>
      </c>
      <c r="BL172" s="24" t="s">
        <v>194</v>
      </c>
      <c r="BM172" s="24" t="s">
        <v>310</v>
      </c>
    </row>
    <row r="173" spans="2:65" s="1" customFormat="1" ht="27" x14ac:dyDescent="0.3">
      <c r="B173" s="41"/>
      <c r="D173" s="193" t="s">
        <v>196</v>
      </c>
      <c r="F173" s="194" t="s">
        <v>311</v>
      </c>
      <c r="I173" s="195"/>
      <c r="L173" s="41"/>
      <c r="M173" s="196"/>
      <c r="N173" s="42"/>
      <c r="O173" s="42"/>
      <c r="P173" s="42"/>
      <c r="Q173" s="42"/>
      <c r="R173" s="42"/>
      <c r="S173" s="42"/>
      <c r="T173" s="70"/>
      <c r="AT173" s="24" t="s">
        <v>196</v>
      </c>
      <c r="AU173" s="24" t="s">
        <v>24</v>
      </c>
    </row>
    <row r="174" spans="2:65" s="12" customFormat="1" x14ac:dyDescent="0.3">
      <c r="B174" s="197"/>
      <c r="D174" s="193" t="s">
        <v>198</v>
      </c>
      <c r="E174" s="198" t="s">
        <v>5</v>
      </c>
      <c r="F174" s="199" t="s">
        <v>312</v>
      </c>
      <c r="H174" s="200">
        <v>67.441999999999993</v>
      </c>
      <c r="I174" s="201"/>
      <c r="L174" s="197"/>
      <c r="M174" s="202"/>
      <c r="N174" s="203"/>
      <c r="O174" s="203"/>
      <c r="P174" s="203"/>
      <c r="Q174" s="203"/>
      <c r="R174" s="203"/>
      <c r="S174" s="203"/>
      <c r="T174" s="204"/>
      <c r="AT174" s="198" t="s">
        <v>198</v>
      </c>
      <c r="AU174" s="198" t="s">
        <v>24</v>
      </c>
      <c r="AV174" s="12" t="s">
        <v>24</v>
      </c>
      <c r="AW174" s="12" t="s">
        <v>44</v>
      </c>
      <c r="AX174" s="12" t="s">
        <v>80</v>
      </c>
      <c r="AY174" s="198" t="s">
        <v>188</v>
      </c>
    </row>
    <row r="175" spans="2:65" s="13" customFormat="1" x14ac:dyDescent="0.3">
      <c r="B175" s="205"/>
      <c r="D175" s="193" t="s">
        <v>198</v>
      </c>
      <c r="E175" s="206" t="s">
        <v>5</v>
      </c>
      <c r="F175" s="207" t="s">
        <v>200</v>
      </c>
      <c r="H175" s="208">
        <v>67.441999999999993</v>
      </c>
      <c r="I175" s="209"/>
      <c r="L175" s="205"/>
      <c r="M175" s="210"/>
      <c r="N175" s="211"/>
      <c r="O175" s="211"/>
      <c r="P175" s="211"/>
      <c r="Q175" s="211"/>
      <c r="R175" s="211"/>
      <c r="S175" s="211"/>
      <c r="T175" s="212"/>
      <c r="AT175" s="206" t="s">
        <v>198</v>
      </c>
      <c r="AU175" s="206" t="s">
        <v>24</v>
      </c>
      <c r="AV175" s="13" t="s">
        <v>194</v>
      </c>
      <c r="AW175" s="13" t="s">
        <v>44</v>
      </c>
      <c r="AX175" s="13" t="s">
        <v>25</v>
      </c>
      <c r="AY175" s="206" t="s">
        <v>188</v>
      </c>
    </row>
    <row r="176" spans="2:65" s="11" customFormat="1" ht="29.85" customHeight="1" x14ac:dyDescent="0.3">
      <c r="B176" s="167"/>
      <c r="D176" s="168" t="s">
        <v>79</v>
      </c>
      <c r="E176" s="178" t="s">
        <v>194</v>
      </c>
      <c r="F176" s="178" t="s">
        <v>313</v>
      </c>
      <c r="I176" s="170"/>
      <c r="J176" s="179">
        <f>BK176</f>
        <v>0</v>
      </c>
      <c r="L176" s="167"/>
      <c r="M176" s="172"/>
      <c r="N176" s="173"/>
      <c r="O176" s="173"/>
      <c r="P176" s="174">
        <f>SUM(P177:P180)</f>
        <v>0</v>
      </c>
      <c r="Q176" s="173"/>
      <c r="R176" s="174">
        <f>SUM(R177:R180)</f>
        <v>128.06405000000001</v>
      </c>
      <c r="S176" s="173"/>
      <c r="T176" s="175">
        <f>SUM(T177:T180)</f>
        <v>0</v>
      </c>
      <c r="AR176" s="168" t="s">
        <v>25</v>
      </c>
      <c r="AT176" s="176" t="s">
        <v>79</v>
      </c>
      <c r="AU176" s="176" t="s">
        <v>25</v>
      </c>
      <c r="AY176" s="168" t="s">
        <v>188</v>
      </c>
      <c r="BK176" s="177">
        <f>SUM(BK177:BK180)</f>
        <v>0</v>
      </c>
    </row>
    <row r="177" spans="2:65" s="1" customFormat="1" ht="16.5" customHeight="1" x14ac:dyDescent="0.3">
      <c r="B177" s="180"/>
      <c r="C177" s="181" t="s">
        <v>314</v>
      </c>
      <c r="D177" s="181" t="s">
        <v>190</v>
      </c>
      <c r="E177" s="182" t="s">
        <v>315</v>
      </c>
      <c r="F177" s="183" t="s">
        <v>316</v>
      </c>
      <c r="G177" s="184" t="s">
        <v>231</v>
      </c>
      <c r="H177" s="185">
        <v>57.325000000000003</v>
      </c>
      <c r="I177" s="186"/>
      <c r="J177" s="187">
        <f>ROUND(I177*H177,2)</f>
        <v>0</v>
      </c>
      <c r="K177" s="183"/>
      <c r="L177" s="41"/>
      <c r="M177" s="188" t="s">
        <v>5</v>
      </c>
      <c r="N177" s="189" t="s">
        <v>51</v>
      </c>
      <c r="O177" s="42"/>
      <c r="P177" s="190">
        <f>O177*H177</f>
        <v>0</v>
      </c>
      <c r="Q177" s="190">
        <v>2.234</v>
      </c>
      <c r="R177" s="190">
        <f>Q177*H177</f>
        <v>128.06405000000001</v>
      </c>
      <c r="S177" s="190">
        <v>0</v>
      </c>
      <c r="T177" s="191">
        <f>S177*H177</f>
        <v>0</v>
      </c>
      <c r="AR177" s="24" t="s">
        <v>194</v>
      </c>
      <c r="AT177" s="24" t="s">
        <v>190</v>
      </c>
      <c r="AU177" s="24" t="s">
        <v>24</v>
      </c>
      <c r="AY177" s="24" t="s">
        <v>188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24" t="s">
        <v>25</v>
      </c>
      <c r="BK177" s="192">
        <f>ROUND(I177*H177,2)</f>
        <v>0</v>
      </c>
      <c r="BL177" s="24" t="s">
        <v>194</v>
      </c>
      <c r="BM177" s="24" t="s">
        <v>317</v>
      </c>
    </row>
    <row r="178" spans="2:65" s="1" customFormat="1" ht="27" x14ac:dyDescent="0.3">
      <c r="B178" s="41"/>
      <c r="D178" s="193" t="s">
        <v>196</v>
      </c>
      <c r="F178" s="194" t="s">
        <v>318</v>
      </c>
      <c r="I178" s="195"/>
      <c r="L178" s="41"/>
      <c r="M178" s="196"/>
      <c r="N178" s="42"/>
      <c r="O178" s="42"/>
      <c r="P178" s="42"/>
      <c r="Q178" s="42"/>
      <c r="R178" s="42"/>
      <c r="S178" s="42"/>
      <c r="T178" s="70"/>
      <c r="AT178" s="24" t="s">
        <v>196</v>
      </c>
      <c r="AU178" s="24" t="s">
        <v>24</v>
      </c>
    </row>
    <row r="179" spans="2:65" s="12" customFormat="1" x14ac:dyDescent="0.3">
      <c r="B179" s="197"/>
      <c r="D179" s="193" t="s">
        <v>198</v>
      </c>
      <c r="E179" s="198" t="s">
        <v>5</v>
      </c>
      <c r="F179" s="199" t="s">
        <v>319</v>
      </c>
      <c r="H179" s="200">
        <v>57.325000000000003</v>
      </c>
      <c r="I179" s="201"/>
      <c r="L179" s="197"/>
      <c r="M179" s="202"/>
      <c r="N179" s="203"/>
      <c r="O179" s="203"/>
      <c r="P179" s="203"/>
      <c r="Q179" s="203"/>
      <c r="R179" s="203"/>
      <c r="S179" s="203"/>
      <c r="T179" s="204"/>
      <c r="AT179" s="198" t="s">
        <v>198</v>
      </c>
      <c r="AU179" s="198" t="s">
        <v>24</v>
      </c>
      <c r="AV179" s="12" t="s">
        <v>24</v>
      </c>
      <c r="AW179" s="12" t="s">
        <v>44</v>
      </c>
      <c r="AX179" s="12" t="s">
        <v>80</v>
      </c>
      <c r="AY179" s="198" t="s">
        <v>188</v>
      </c>
    </row>
    <row r="180" spans="2:65" s="13" customFormat="1" x14ac:dyDescent="0.3">
      <c r="B180" s="205"/>
      <c r="D180" s="193" t="s">
        <v>198</v>
      </c>
      <c r="E180" s="206" t="s">
        <v>5</v>
      </c>
      <c r="F180" s="207" t="s">
        <v>200</v>
      </c>
      <c r="H180" s="208">
        <v>57.325000000000003</v>
      </c>
      <c r="I180" s="209"/>
      <c r="L180" s="205"/>
      <c r="M180" s="210"/>
      <c r="N180" s="211"/>
      <c r="O180" s="211"/>
      <c r="P180" s="211"/>
      <c r="Q180" s="211"/>
      <c r="R180" s="211"/>
      <c r="S180" s="211"/>
      <c r="T180" s="212"/>
      <c r="AT180" s="206" t="s">
        <v>198</v>
      </c>
      <c r="AU180" s="206" t="s">
        <v>24</v>
      </c>
      <c r="AV180" s="13" t="s">
        <v>194</v>
      </c>
      <c r="AW180" s="13" t="s">
        <v>44</v>
      </c>
      <c r="AX180" s="13" t="s">
        <v>25</v>
      </c>
      <c r="AY180" s="206" t="s">
        <v>188</v>
      </c>
    </row>
    <row r="181" spans="2:65" s="11" customFormat="1" ht="29.85" customHeight="1" x14ac:dyDescent="0.3">
      <c r="B181" s="167"/>
      <c r="D181" s="168" t="s">
        <v>79</v>
      </c>
      <c r="E181" s="178" t="s">
        <v>212</v>
      </c>
      <c r="F181" s="178" t="s">
        <v>320</v>
      </c>
      <c r="I181" s="170"/>
      <c r="J181" s="179">
        <f>BK181</f>
        <v>0</v>
      </c>
      <c r="L181" s="167"/>
      <c r="M181" s="172"/>
      <c r="N181" s="173"/>
      <c r="O181" s="173"/>
      <c r="P181" s="174">
        <f>SUM(P182:P225)</f>
        <v>0</v>
      </c>
      <c r="Q181" s="173"/>
      <c r="R181" s="174">
        <f>SUM(R182:R225)</f>
        <v>191.74761182000003</v>
      </c>
      <c r="S181" s="173"/>
      <c r="T181" s="175">
        <f>SUM(T182:T225)</f>
        <v>0</v>
      </c>
      <c r="AR181" s="168" t="s">
        <v>25</v>
      </c>
      <c r="AT181" s="176" t="s">
        <v>79</v>
      </c>
      <c r="AU181" s="176" t="s">
        <v>25</v>
      </c>
      <c r="AY181" s="168" t="s">
        <v>188</v>
      </c>
      <c r="BK181" s="177">
        <f>SUM(BK182:BK225)</f>
        <v>0</v>
      </c>
    </row>
    <row r="182" spans="2:65" s="1" customFormat="1" ht="16.5" customHeight="1" x14ac:dyDescent="0.3">
      <c r="B182" s="180"/>
      <c r="C182" s="181" t="s">
        <v>321</v>
      </c>
      <c r="D182" s="181" t="s">
        <v>190</v>
      </c>
      <c r="E182" s="182" t="s">
        <v>322</v>
      </c>
      <c r="F182" s="183" t="s">
        <v>323</v>
      </c>
      <c r="G182" s="184" t="s">
        <v>193</v>
      </c>
      <c r="H182" s="185">
        <v>5.7750000000000004</v>
      </c>
      <c r="I182" s="186"/>
      <c r="J182" s="187">
        <f>ROUND(I182*H182,2)</f>
        <v>0</v>
      </c>
      <c r="K182" s="183"/>
      <c r="L182" s="41"/>
      <c r="M182" s="188" t="s">
        <v>5</v>
      </c>
      <c r="N182" s="189" t="s">
        <v>51</v>
      </c>
      <c r="O182" s="42"/>
      <c r="P182" s="190">
        <f>O182*H182</f>
        <v>0</v>
      </c>
      <c r="Q182" s="190">
        <v>0.27994000000000002</v>
      </c>
      <c r="R182" s="190">
        <f>Q182*H182</f>
        <v>1.6166535000000002</v>
      </c>
      <c r="S182" s="190">
        <v>0</v>
      </c>
      <c r="T182" s="191">
        <f>S182*H182</f>
        <v>0</v>
      </c>
      <c r="AR182" s="24" t="s">
        <v>194</v>
      </c>
      <c r="AT182" s="24" t="s">
        <v>190</v>
      </c>
      <c r="AU182" s="24" t="s">
        <v>24</v>
      </c>
      <c r="AY182" s="24" t="s">
        <v>188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24" t="s">
        <v>25</v>
      </c>
      <c r="BK182" s="192">
        <f>ROUND(I182*H182,2)</f>
        <v>0</v>
      </c>
      <c r="BL182" s="24" t="s">
        <v>194</v>
      </c>
      <c r="BM182" s="24" t="s">
        <v>324</v>
      </c>
    </row>
    <row r="183" spans="2:65" s="1" customFormat="1" ht="27" x14ac:dyDescent="0.3">
      <c r="B183" s="41"/>
      <c r="D183" s="193" t="s">
        <v>196</v>
      </c>
      <c r="F183" s="194" t="s">
        <v>325</v>
      </c>
      <c r="I183" s="195"/>
      <c r="L183" s="41"/>
      <c r="M183" s="196"/>
      <c r="N183" s="42"/>
      <c r="O183" s="42"/>
      <c r="P183" s="42"/>
      <c r="Q183" s="42"/>
      <c r="R183" s="42"/>
      <c r="S183" s="42"/>
      <c r="T183" s="70"/>
      <c r="AT183" s="24" t="s">
        <v>196</v>
      </c>
      <c r="AU183" s="24" t="s">
        <v>24</v>
      </c>
    </row>
    <row r="184" spans="2:65" s="12" customFormat="1" x14ac:dyDescent="0.3">
      <c r="B184" s="197"/>
      <c r="D184" s="193" t="s">
        <v>198</v>
      </c>
      <c r="E184" s="198" t="s">
        <v>5</v>
      </c>
      <c r="F184" s="199" t="s">
        <v>326</v>
      </c>
      <c r="H184" s="200">
        <v>5.7750000000000004</v>
      </c>
      <c r="I184" s="201"/>
      <c r="L184" s="197"/>
      <c r="M184" s="202"/>
      <c r="N184" s="203"/>
      <c r="O184" s="203"/>
      <c r="P184" s="203"/>
      <c r="Q184" s="203"/>
      <c r="R184" s="203"/>
      <c r="S184" s="203"/>
      <c r="T184" s="204"/>
      <c r="AT184" s="198" t="s">
        <v>198</v>
      </c>
      <c r="AU184" s="198" t="s">
        <v>24</v>
      </c>
      <c r="AV184" s="12" t="s">
        <v>24</v>
      </c>
      <c r="AW184" s="12" t="s">
        <v>44</v>
      </c>
      <c r="AX184" s="12" t="s">
        <v>80</v>
      </c>
      <c r="AY184" s="198" t="s">
        <v>188</v>
      </c>
    </row>
    <row r="185" spans="2:65" s="13" customFormat="1" x14ac:dyDescent="0.3">
      <c r="B185" s="205"/>
      <c r="D185" s="193" t="s">
        <v>198</v>
      </c>
      <c r="E185" s="206" t="s">
        <v>5</v>
      </c>
      <c r="F185" s="207" t="s">
        <v>200</v>
      </c>
      <c r="H185" s="208">
        <v>5.7750000000000004</v>
      </c>
      <c r="I185" s="209"/>
      <c r="L185" s="205"/>
      <c r="M185" s="210"/>
      <c r="N185" s="211"/>
      <c r="O185" s="211"/>
      <c r="P185" s="211"/>
      <c r="Q185" s="211"/>
      <c r="R185" s="211"/>
      <c r="S185" s="211"/>
      <c r="T185" s="212"/>
      <c r="AT185" s="206" t="s">
        <v>198</v>
      </c>
      <c r="AU185" s="206" t="s">
        <v>24</v>
      </c>
      <c r="AV185" s="13" t="s">
        <v>194</v>
      </c>
      <c r="AW185" s="13" t="s">
        <v>44</v>
      </c>
      <c r="AX185" s="13" t="s">
        <v>25</v>
      </c>
      <c r="AY185" s="206" t="s">
        <v>188</v>
      </c>
    </row>
    <row r="186" spans="2:65" s="1" customFormat="1" ht="16.5" customHeight="1" x14ac:dyDescent="0.3">
      <c r="B186" s="180"/>
      <c r="C186" s="181" t="s">
        <v>327</v>
      </c>
      <c r="D186" s="181" t="s">
        <v>190</v>
      </c>
      <c r="E186" s="182" t="s">
        <v>328</v>
      </c>
      <c r="F186" s="183" t="s">
        <v>329</v>
      </c>
      <c r="G186" s="184" t="s">
        <v>193</v>
      </c>
      <c r="H186" s="185">
        <v>148.995</v>
      </c>
      <c r="I186" s="186"/>
      <c r="J186" s="187">
        <f>ROUND(I186*H186,2)</f>
        <v>0</v>
      </c>
      <c r="K186" s="183"/>
      <c r="L186" s="41"/>
      <c r="M186" s="188" t="s">
        <v>5</v>
      </c>
      <c r="N186" s="189" t="s">
        <v>51</v>
      </c>
      <c r="O186" s="42"/>
      <c r="P186" s="190">
        <f>O186*H186</f>
        <v>0</v>
      </c>
      <c r="Q186" s="190">
        <v>0.33445999999999998</v>
      </c>
      <c r="R186" s="190">
        <f>Q186*H186</f>
        <v>49.832867700000001</v>
      </c>
      <c r="S186" s="190">
        <v>0</v>
      </c>
      <c r="T186" s="191">
        <f>S186*H186</f>
        <v>0</v>
      </c>
      <c r="AR186" s="24" t="s">
        <v>194</v>
      </c>
      <c r="AT186" s="24" t="s">
        <v>190</v>
      </c>
      <c r="AU186" s="24" t="s">
        <v>24</v>
      </c>
      <c r="AY186" s="24" t="s">
        <v>188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24" t="s">
        <v>25</v>
      </c>
      <c r="BK186" s="192">
        <f>ROUND(I186*H186,2)</f>
        <v>0</v>
      </c>
      <c r="BL186" s="24" t="s">
        <v>194</v>
      </c>
      <c r="BM186" s="24" t="s">
        <v>330</v>
      </c>
    </row>
    <row r="187" spans="2:65" s="1" customFormat="1" ht="27" x14ac:dyDescent="0.3">
      <c r="B187" s="41"/>
      <c r="D187" s="193" t="s">
        <v>196</v>
      </c>
      <c r="F187" s="194" t="s">
        <v>325</v>
      </c>
      <c r="I187" s="195"/>
      <c r="L187" s="41"/>
      <c r="M187" s="196"/>
      <c r="N187" s="42"/>
      <c r="O187" s="42"/>
      <c r="P187" s="42"/>
      <c r="Q187" s="42"/>
      <c r="R187" s="42"/>
      <c r="S187" s="42"/>
      <c r="T187" s="70"/>
      <c r="AT187" s="24" t="s">
        <v>196</v>
      </c>
      <c r="AU187" s="24" t="s">
        <v>24</v>
      </c>
    </row>
    <row r="188" spans="2:65" s="12" customFormat="1" x14ac:dyDescent="0.3">
      <c r="B188" s="197"/>
      <c r="D188" s="193" t="s">
        <v>198</v>
      </c>
      <c r="E188" s="198" t="s">
        <v>5</v>
      </c>
      <c r="F188" s="199" t="s">
        <v>331</v>
      </c>
      <c r="H188" s="200">
        <v>148.995</v>
      </c>
      <c r="I188" s="201"/>
      <c r="L188" s="197"/>
      <c r="M188" s="202"/>
      <c r="N188" s="203"/>
      <c r="O188" s="203"/>
      <c r="P188" s="203"/>
      <c r="Q188" s="203"/>
      <c r="R188" s="203"/>
      <c r="S188" s="203"/>
      <c r="T188" s="204"/>
      <c r="AT188" s="198" t="s">
        <v>198</v>
      </c>
      <c r="AU188" s="198" t="s">
        <v>24</v>
      </c>
      <c r="AV188" s="12" t="s">
        <v>24</v>
      </c>
      <c r="AW188" s="12" t="s">
        <v>44</v>
      </c>
      <c r="AX188" s="12" t="s">
        <v>80</v>
      </c>
      <c r="AY188" s="198" t="s">
        <v>188</v>
      </c>
    </row>
    <row r="189" spans="2:65" s="13" customFormat="1" x14ac:dyDescent="0.3">
      <c r="B189" s="205"/>
      <c r="D189" s="193" t="s">
        <v>198</v>
      </c>
      <c r="E189" s="206" t="s">
        <v>5</v>
      </c>
      <c r="F189" s="207" t="s">
        <v>200</v>
      </c>
      <c r="H189" s="208">
        <v>148.995</v>
      </c>
      <c r="I189" s="209"/>
      <c r="L189" s="205"/>
      <c r="M189" s="210"/>
      <c r="N189" s="211"/>
      <c r="O189" s="211"/>
      <c r="P189" s="211"/>
      <c r="Q189" s="211"/>
      <c r="R189" s="211"/>
      <c r="S189" s="211"/>
      <c r="T189" s="212"/>
      <c r="AT189" s="206" t="s">
        <v>198</v>
      </c>
      <c r="AU189" s="206" t="s">
        <v>24</v>
      </c>
      <c r="AV189" s="13" t="s">
        <v>194</v>
      </c>
      <c r="AW189" s="13" t="s">
        <v>44</v>
      </c>
      <c r="AX189" s="13" t="s">
        <v>25</v>
      </c>
      <c r="AY189" s="206" t="s">
        <v>188</v>
      </c>
    </row>
    <row r="190" spans="2:65" s="1" customFormat="1" ht="25.5" customHeight="1" x14ac:dyDescent="0.3">
      <c r="B190" s="180"/>
      <c r="C190" s="181" t="s">
        <v>332</v>
      </c>
      <c r="D190" s="181" t="s">
        <v>190</v>
      </c>
      <c r="E190" s="182" t="s">
        <v>333</v>
      </c>
      <c r="F190" s="183" t="s">
        <v>334</v>
      </c>
      <c r="G190" s="184" t="s">
        <v>193</v>
      </c>
      <c r="H190" s="185">
        <v>148.995</v>
      </c>
      <c r="I190" s="186"/>
      <c r="J190" s="187">
        <f>ROUND(I190*H190,2)</f>
        <v>0</v>
      </c>
      <c r="K190" s="183"/>
      <c r="L190" s="41"/>
      <c r="M190" s="188" t="s">
        <v>5</v>
      </c>
      <c r="N190" s="189" t="s">
        <v>51</v>
      </c>
      <c r="O190" s="42"/>
      <c r="P190" s="190">
        <f>O190*H190</f>
        <v>0</v>
      </c>
      <c r="Q190" s="190">
        <v>0.15826000000000001</v>
      </c>
      <c r="R190" s="190">
        <f>Q190*H190</f>
        <v>23.579948700000003</v>
      </c>
      <c r="S190" s="190">
        <v>0</v>
      </c>
      <c r="T190" s="191">
        <f>S190*H190</f>
        <v>0</v>
      </c>
      <c r="AR190" s="24" t="s">
        <v>194</v>
      </c>
      <c r="AT190" s="24" t="s">
        <v>190</v>
      </c>
      <c r="AU190" s="24" t="s">
        <v>24</v>
      </c>
      <c r="AY190" s="24" t="s">
        <v>188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24" t="s">
        <v>25</v>
      </c>
      <c r="BK190" s="192">
        <f>ROUND(I190*H190,2)</f>
        <v>0</v>
      </c>
      <c r="BL190" s="24" t="s">
        <v>194</v>
      </c>
      <c r="BM190" s="24" t="s">
        <v>335</v>
      </c>
    </row>
    <row r="191" spans="2:65" s="1" customFormat="1" ht="27" x14ac:dyDescent="0.3">
      <c r="B191" s="41"/>
      <c r="D191" s="193" t="s">
        <v>196</v>
      </c>
      <c r="F191" s="194" t="s">
        <v>325</v>
      </c>
      <c r="I191" s="195"/>
      <c r="L191" s="41"/>
      <c r="M191" s="196"/>
      <c r="N191" s="42"/>
      <c r="O191" s="42"/>
      <c r="P191" s="42"/>
      <c r="Q191" s="42"/>
      <c r="R191" s="42"/>
      <c r="S191" s="42"/>
      <c r="T191" s="70"/>
      <c r="AT191" s="24" t="s">
        <v>196</v>
      </c>
      <c r="AU191" s="24" t="s">
        <v>24</v>
      </c>
    </row>
    <row r="192" spans="2:65" s="12" customFormat="1" x14ac:dyDescent="0.3">
      <c r="B192" s="197"/>
      <c r="D192" s="193" t="s">
        <v>198</v>
      </c>
      <c r="E192" s="198" t="s">
        <v>5</v>
      </c>
      <c r="F192" s="199" t="s">
        <v>331</v>
      </c>
      <c r="H192" s="200">
        <v>148.995</v>
      </c>
      <c r="I192" s="201"/>
      <c r="L192" s="197"/>
      <c r="M192" s="202"/>
      <c r="N192" s="203"/>
      <c r="O192" s="203"/>
      <c r="P192" s="203"/>
      <c r="Q192" s="203"/>
      <c r="R192" s="203"/>
      <c r="S192" s="203"/>
      <c r="T192" s="204"/>
      <c r="AT192" s="198" t="s">
        <v>198</v>
      </c>
      <c r="AU192" s="198" t="s">
        <v>24</v>
      </c>
      <c r="AV192" s="12" t="s">
        <v>24</v>
      </c>
      <c r="AW192" s="12" t="s">
        <v>44</v>
      </c>
      <c r="AX192" s="12" t="s">
        <v>80</v>
      </c>
      <c r="AY192" s="198" t="s">
        <v>188</v>
      </c>
    </row>
    <row r="193" spans="2:65" s="13" customFormat="1" x14ac:dyDescent="0.3">
      <c r="B193" s="205"/>
      <c r="D193" s="193" t="s">
        <v>198</v>
      </c>
      <c r="E193" s="206" t="s">
        <v>5</v>
      </c>
      <c r="F193" s="207" t="s">
        <v>200</v>
      </c>
      <c r="H193" s="208">
        <v>148.995</v>
      </c>
      <c r="I193" s="209"/>
      <c r="L193" s="205"/>
      <c r="M193" s="210"/>
      <c r="N193" s="211"/>
      <c r="O193" s="211"/>
      <c r="P193" s="211"/>
      <c r="Q193" s="211"/>
      <c r="R193" s="211"/>
      <c r="S193" s="211"/>
      <c r="T193" s="212"/>
      <c r="AT193" s="206" t="s">
        <v>198</v>
      </c>
      <c r="AU193" s="206" t="s">
        <v>24</v>
      </c>
      <c r="AV193" s="13" t="s">
        <v>194</v>
      </c>
      <c r="AW193" s="13" t="s">
        <v>44</v>
      </c>
      <c r="AX193" s="13" t="s">
        <v>25</v>
      </c>
      <c r="AY193" s="206" t="s">
        <v>188</v>
      </c>
    </row>
    <row r="194" spans="2:65" s="1" customFormat="1" ht="25.5" customHeight="1" x14ac:dyDescent="0.3">
      <c r="B194" s="180"/>
      <c r="C194" s="181" t="s">
        <v>336</v>
      </c>
      <c r="D194" s="181" t="s">
        <v>190</v>
      </c>
      <c r="E194" s="182" t="s">
        <v>337</v>
      </c>
      <c r="F194" s="183" t="s">
        <v>338</v>
      </c>
      <c r="G194" s="184" t="s">
        <v>193</v>
      </c>
      <c r="H194" s="185">
        <v>148.995</v>
      </c>
      <c r="I194" s="186"/>
      <c r="J194" s="187">
        <f>ROUND(I194*H194,2)</f>
        <v>0</v>
      </c>
      <c r="K194" s="183"/>
      <c r="L194" s="41"/>
      <c r="M194" s="188" t="s">
        <v>5</v>
      </c>
      <c r="N194" s="189" t="s">
        <v>51</v>
      </c>
      <c r="O194" s="42"/>
      <c r="P194" s="190">
        <f>O194*H194</f>
        <v>0</v>
      </c>
      <c r="Q194" s="190">
        <v>0.23737</v>
      </c>
      <c r="R194" s="190">
        <f>Q194*H194</f>
        <v>35.366943149999997</v>
      </c>
      <c r="S194" s="190">
        <v>0</v>
      </c>
      <c r="T194" s="191">
        <f>S194*H194</f>
        <v>0</v>
      </c>
      <c r="AR194" s="24" t="s">
        <v>194</v>
      </c>
      <c r="AT194" s="24" t="s">
        <v>190</v>
      </c>
      <c r="AU194" s="24" t="s">
        <v>24</v>
      </c>
      <c r="AY194" s="24" t="s">
        <v>188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24" t="s">
        <v>25</v>
      </c>
      <c r="BK194" s="192">
        <f>ROUND(I194*H194,2)</f>
        <v>0</v>
      </c>
      <c r="BL194" s="24" t="s">
        <v>194</v>
      </c>
      <c r="BM194" s="24" t="s">
        <v>339</v>
      </c>
    </row>
    <row r="195" spans="2:65" s="1" customFormat="1" ht="27" x14ac:dyDescent="0.3">
      <c r="B195" s="41"/>
      <c r="D195" s="193" t="s">
        <v>196</v>
      </c>
      <c r="F195" s="194" t="s">
        <v>325</v>
      </c>
      <c r="I195" s="195"/>
      <c r="L195" s="41"/>
      <c r="M195" s="196"/>
      <c r="N195" s="42"/>
      <c r="O195" s="42"/>
      <c r="P195" s="42"/>
      <c r="Q195" s="42"/>
      <c r="R195" s="42"/>
      <c r="S195" s="42"/>
      <c r="T195" s="70"/>
      <c r="AT195" s="24" t="s">
        <v>196</v>
      </c>
      <c r="AU195" s="24" t="s">
        <v>24</v>
      </c>
    </row>
    <row r="196" spans="2:65" s="12" customFormat="1" x14ac:dyDescent="0.3">
      <c r="B196" s="197"/>
      <c r="D196" s="193" t="s">
        <v>198</v>
      </c>
      <c r="E196" s="198" t="s">
        <v>5</v>
      </c>
      <c r="F196" s="199" t="s">
        <v>331</v>
      </c>
      <c r="H196" s="200">
        <v>148.995</v>
      </c>
      <c r="I196" s="201"/>
      <c r="L196" s="197"/>
      <c r="M196" s="202"/>
      <c r="N196" s="203"/>
      <c r="O196" s="203"/>
      <c r="P196" s="203"/>
      <c r="Q196" s="203"/>
      <c r="R196" s="203"/>
      <c r="S196" s="203"/>
      <c r="T196" s="204"/>
      <c r="AT196" s="198" t="s">
        <v>198</v>
      </c>
      <c r="AU196" s="198" t="s">
        <v>24</v>
      </c>
      <c r="AV196" s="12" t="s">
        <v>24</v>
      </c>
      <c r="AW196" s="12" t="s">
        <v>44</v>
      </c>
      <c r="AX196" s="12" t="s">
        <v>80</v>
      </c>
      <c r="AY196" s="198" t="s">
        <v>188</v>
      </c>
    </row>
    <row r="197" spans="2:65" s="13" customFormat="1" x14ac:dyDescent="0.3">
      <c r="B197" s="205"/>
      <c r="D197" s="193" t="s">
        <v>198</v>
      </c>
      <c r="E197" s="206" t="s">
        <v>5</v>
      </c>
      <c r="F197" s="207" t="s">
        <v>200</v>
      </c>
      <c r="H197" s="208">
        <v>148.995</v>
      </c>
      <c r="I197" s="209"/>
      <c r="L197" s="205"/>
      <c r="M197" s="210"/>
      <c r="N197" s="211"/>
      <c r="O197" s="211"/>
      <c r="P197" s="211"/>
      <c r="Q197" s="211"/>
      <c r="R197" s="211"/>
      <c r="S197" s="211"/>
      <c r="T197" s="212"/>
      <c r="AT197" s="206" t="s">
        <v>198</v>
      </c>
      <c r="AU197" s="206" t="s">
        <v>24</v>
      </c>
      <c r="AV197" s="13" t="s">
        <v>194</v>
      </c>
      <c r="AW197" s="13" t="s">
        <v>44</v>
      </c>
      <c r="AX197" s="13" t="s">
        <v>25</v>
      </c>
      <c r="AY197" s="206" t="s">
        <v>188</v>
      </c>
    </row>
    <row r="198" spans="2:65" s="1" customFormat="1" ht="25.5" customHeight="1" x14ac:dyDescent="0.3">
      <c r="B198" s="180"/>
      <c r="C198" s="181" t="s">
        <v>340</v>
      </c>
      <c r="D198" s="181" t="s">
        <v>190</v>
      </c>
      <c r="E198" s="182" t="s">
        <v>341</v>
      </c>
      <c r="F198" s="183" t="s">
        <v>342</v>
      </c>
      <c r="G198" s="184" t="s">
        <v>193</v>
      </c>
      <c r="H198" s="185">
        <v>277.995</v>
      </c>
      <c r="I198" s="186"/>
      <c r="J198" s="187">
        <f>ROUND(I198*H198,2)</f>
        <v>0</v>
      </c>
      <c r="K198" s="183"/>
      <c r="L198" s="41"/>
      <c r="M198" s="188" t="s">
        <v>5</v>
      </c>
      <c r="N198" s="189" t="s">
        <v>51</v>
      </c>
      <c r="O198" s="42"/>
      <c r="P198" s="190">
        <f>O198*H198</f>
        <v>0</v>
      </c>
      <c r="Q198" s="190">
        <v>0</v>
      </c>
      <c r="R198" s="190">
        <f>Q198*H198</f>
        <v>0</v>
      </c>
      <c r="S198" s="190">
        <v>0</v>
      </c>
      <c r="T198" s="191">
        <f>S198*H198</f>
        <v>0</v>
      </c>
      <c r="AR198" s="24" t="s">
        <v>194</v>
      </c>
      <c r="AT198" s="24" t="s">
        <v>190</v>
      </c>
      <c r="AU198" s="24" t="s">
        <v>24</v>
      </c>
      <c r="AY198" s="24" t="s">
        <v>188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24" t="s">
        <v>25</v>
      </c>
      <c r="BK198" s="192">
        <f>ROUND(I198*H198,2)</f>
        <v>0</v>
      </c>
      <c r="BL198" s="24" t="s">
        <v>194</v>
      </c>
      <c r="BM198" s="24" t="s">
        <v>343</v>
      </c>
    </row>
    <row r="199" spans="2:65" s="1" customFormat="1" ht="27" x14ac:dyDescent="0.3">
      <c r="B199" s="41"/>
      <c r="D199" s="193" t="s">
        <v>196</v>
      </c>
      <c r="F199" s="194" t="s">
        <v>325</v>
      </c>
      <c r="I199" s="195"/>
      <c r="L199" s="41"/>
      <c r="M199" s="196"/>
      <c r="N199" s="42"/>
      <c r="O199" s="42"/>
      <c r="P199" s="42"/>
      <c r="Q199" s="42"/>
      <c r="R199" s="42"/>
      <c r="S199" s="42"/>
      <c r="T199" s="70"/>
      <c r="AT199" s="24" t="s">
        <v>196</v>
      </c>
      <c r="AU199" s="24" t="s">
        <v>24</v>
      </c>
    </row>
    <row r="200" spans="2:65" s="12" customFormat="1" x14ac:dyDescent="0.3">
      <c r="B200" s="197"/>
      <c r="D200" s="193" t="s">
        <v>198</v>
      </c>
      <c r="E200" s="198" t="s">
        <v>5</v>
      </c>
      <c r="F200" s="199" t="s">
        <v>344</v>
      </c>
      <c r="H200" s="200">
        <v>277.995</v>
      </c>
      <c r="I200" s="201"/>
      <c r="L200" s="197"/>
      <c r="M200" s="202"/>
      <c r="N200" s="203"/>
      <c r="O200" s="203"/>
      <c r="P200" s="203"/>
      <c r="Q200" s="203"/>
      <c r="R200" s="203"/>
      <c r="S200" s="203"/>
      <c r="T200" s="204"/>
      <c r="AT200" s="198" t="s">
        <v>198</v>
      </c>
      <c r="AU200" s="198" t="s">
        <v>24</v>
      </c>
      <c r="AV200" s="12" t="s">
        <v>24</v>
      </c>
      <c r="AW200" s="12" t="s">
        <v>44</v>
      </c>
      <c r="AX200" s="12" t="s">
        <v>80</v>
      </c>
      <c r="AY200" s="198" t="s">
        <v>188</v>
      </c>
    </row>
    <row r="201" spans="2:65" s="13" customFormat="1" x14ac:dyDescent="0.3">
      <c r="B201" s="205"/>
      <c r="D201" s="193" t="s">
        <v>198</v>
      </c>
      <c r="E201" s="206" t="s">
        <v>5</v>
      </c>
      <c r="F201" s="207" t="s">
        <v>200</v>
      </c>
      <c r="H201" s="208">
        <v>277.995</v>
      </c>
      <c r="I201" s="209"/>
      <c r="L201" s="205"/>
      <c r="M201" s="210"/>
      <c r="N201" s="211"/>
      <c r="O201" s="211"/>
      <c r="P201" s="211"/>
      <c r="Q201" s="211"/>
      <c r="R201" s="211"/>
      <c r="S201" s="211"/>
      <c r="T201" s="212"/>
      <c r="AT201" s="206" t="s">
        <v>198</v>
      </c>
      <c r="AU201" s="206" t="s">
        <v>24</v>
      </c>
      <c r="AV201" s="13" t="s">
        <v>194</v>
      </c>
      <c r="AW201" s="13" t="s">
        <v>44</v>
      </c>
      <c r="AX201" s="13" t="s">
        <v>25</v>
      </c>
      <c r="AY201" s="206" t="s">
        <v>188</v>
      </c>
    </row>
    <row r="202" spans="2:65" s="1" customFormat="1" ht="25.5" customHeight="1" x14ac:dyDescent="0.3">
      <c r="B202" s="180"/>
      <c r="C202" s="181" t="s">
        <v>345</v>
      </c>
      <c r="D202" s="181" t="s">
        <v>190</v>
      </c>
      <c r="E202" s="182" t="s">
        <v>346</v>
      </c>
      <c r="F202" s="183" t="s">
        <v>347</v>
      </c>
      <c r="G202" s="184" t="s">
        <v>193</v>
      </c>
      <c r="H202" s="185">
        <v>213.495</v>
      </c>
      <c r="I202" s="186"/>
      <c r="J202" s="187">
        <f>ROUND(I202*H202,2)</f>
        <v>0</v>
      </c>
      <c r="K202" s="183"/>
      <c r="L202" s="41"/>
      <c r="M202" s="188" t="s">
        <v>5</v>
      </c>
      <c r="N202" s="189" t="s">
        <v>51</v>
      </c>
      <c r="O202" s="42"/>
      <c r="P202" s="190">
        <f>O202*H202</f>
        <v>0</v>
      </c>
      <c r="Q202" s="190">
        <v>0</v>
      </c>
      <c r="R202" s="190">
        <f>Q202*H202</f>
        <v>0</v>
      </c>
      <c r="S202" s="190">
        <v>0</v>
      </c>
      <c r="T202" s="191">
        <f>S202*H202</f>
        <v>0</v>
      </c>
      <c r="AR202" s="24" t="s">
        <v>194</v>
      </c>
      <c r="AT202" s="24" t="s">
        <v>190</v>
      </c>
      <c r="AU202" s="24" t="s">
        <v>24</v>
      </c>
      <c r="AY202" s="24" t="s">
        <v>188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24" t="s">
        <v>25</v>
      </c>
      <c r="BK202" s="192">
        <f>ROUND(I202*H202,2)</f>
        <v>0</v>
      </c>
      <c r="BL202" s="24" t="s">
        <v>194</v>
      </c>
      <c r="BM202" s="24" t="s">
        <v>348</v>
      </c>
    </row>
    <row r="203" spans="2:65" s="1" customFormat="1" ht="27" x14ac:dyDescent="0.3">
      <c r="B203" s="41"/>
      <c r="D203" s="193" t="s">
        <v>196</v>
      </c>
      <c r="F203" s="194" t="s">
        <v>325</v>
      </c>
      <c r="I203" s="195"/>
      <c r="L203" s="41"/>
      <c r="M203" s="196"/>
      <c r="N203" s="42"/>
      <c r="O203" s="42"/>
      <c r="P203" s="42"/>
      <c r="Q203" s="42"/>
      <c r="R203" s="42"/>
      <c r="S203" s="42"/>
      <c r="T203" s="70"/>
      <c r="AT203" s="24" t="s">
        <v>196</v>
      </c>
      <c r="AU203" s="24" t="s">
        <v>24</v>
      </c>
    </row>
    <row r="204" spans="2:65" s="12" customFormat="1" x14ac:dyDescent="0.3">
      <c r="B204" s="197"/>
      <c r="D204" s="193" t="s">
        <v>198</v>
      </c>
      <c r="E204" s="198" t="s">
        <v>5</v>
      </c>
      <c r="F204" s="199" t="s">
        <v>349</v>
      </c>
      <c r="H204" s="200">
        <v>213.495</v>
      </c>
      <c r="I204" s="201"/>
      <c r="L204" s="197"/>
      <c r="M204" s="202"/>
      <c r="N204" s="203"/>
      <c r="O204" s="203"/>
      <c r="P204" s="203"/>
      <c r="Q204" s="203"/>
      <c r="R204" s="203"/>
      <c r="S204" s="203"/>
      <c r="T204" s="204"/>
      <c r="AT204" s="198" t="s">
        <v>198</v>
      </c>
      <c r="AU204" s="198" t="s">
        <v>24</v>
      </c>
      <c r="AV204" s="12" t="s">
        <v>24</v>
      </c>
      <c r="AW204" s="12" t="s">
        <v>44</v>
      </c>
      <c r="AX204" s="12" t="s">
        <v>80</v>
      </c>
      <c r="AY204" s="198" t="s">
        <v>188</v>
      </c>
    </row>
    <row r="205" spans="2:65" s="13" customFormat="1" x14ac:dyDescent="0.3">
      <c r="B205" s="205"/>
      <c r="D205" s="193" t="s">
        <v>198</v>
      </c>
      <c r="E205" s="206" t="s">
        <v>5</v>
      </c>
      <c r="F205" s="207" t="s">
        <v>200</v>
      </c>
      <c r="H205" s="208">
        <v>213.495</v>
      </c>
      <c r="I205" s="209"/>
      <c r="L205" s="205"/>
      <c r="M205" s="210"/>
      <c r="N205" s="211"/>
      <c r="O205" s="211"/>
      <c r="P205" s="211"/>
      <c r="Q205" s="211"/>
      <c r="R205" s="211"/>
      <c r="S205" s="211"/>
      <c r="T205" s="212"/>
      <c r="AT205" s="206" t="s">
        <v>198</v>
      </c>
      <c r="AU205" s="206" t="s">
        <v>24</v>
      </c>
      <c r="AV205" s="13" t="s">
        <v>194</v>
      </c>
      <c r="AW205" s="13" t="s">
        <v>44</v>
      </c>
      <c r="AX205" s="13" t="s">
        <v>25</v>
      </c>
      <c r="AY205" s="206" t="s">
        <v>188</v>
      </c>
    </row>
    <row r="206" spans="2:65" s="1" customFormat="1" ht="16.5" customHeight="1" x14ac:dyDescent="0.3">
      <c r="B206" s="180"/>
      <c r="C206" s="181" t="s">
        <v>350</v>
      </c>
      <c r="D206" s="181" t="s">
        <v>190</v>
      </c>
      <c r="E206" s="182" t="s">
        <v>351</v>
      </c>
      <c r="F206" s="183" t="s">
        <v>352</v>
      </c>
      <c r="G206" s="184" t="s">
        <v>193</v>
      </c>
      <c r="H206" s="185">
        <v>625.43299999999999</v>
      </c>
      <c r="I206" s="186"/>
      <c r="J206" s="187">
        <f>ROUND(I206*H206,2)</f>
        <v>0</v>
      </c>
      <c r="K206" s="183"/>
      <c r="L206" s="41"/>
      <c r="M206" s="188" t="s">
        <v>5</v>
      </c>
      <c r="N206" s="189" t="s">
        <v>51</v>
      </c>
      <c r="O206" s="42"/>
      <c r="P206" s="190">
        <f>O206*H206</f>
        <v>0</v>
      </c>
      <c r="Q206" s="190">
        <v>0</v>
      </c>
      <c r="R206" s="190">
        <f>Q206*H206</f>
        <v>0</v>
      </c>
      <c r="S206" s="190">
        <v>0</v>
      </c>
      <c r="T206" s="191">
        <f>S206*H206</f>
        <v>0</v>
      </c>
      <c r="AR206" s="24" t="s">
        <v>194</v>
      </c>
      <c r="AT206" s="24" t="s">
        <v>190</v>
      </c>
      <c r="AU206" s="24" t="s">
        <v>24</v>
      </c>
      <c r="AY206" s="24" t="s">
        <v>188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24" t="s">
        <v>25</v>
      </c>
      <c r="BK206" s="192">
        <f>ROUND(I206*H206,2)</f>
        <v>0</v>
      </c>
      <c r="BL206" s="24" t="s">
        <v>194</v>
      </c>
      <c r="BM206" s="24" t="s">
        <v>353</v>
      </c>
    </row>
    <row r="207" spans="2:65" s="1" customFormat="1" ht="27" x14ac:dyDescent="0.3">
      <c r="B207" s="41"/>
      <c r="D207" s="193" t="s">
        <v>196</v>
      </c>
      <c r="F207" s="194" t="s">
        <v>325</v>
      </c>
      <c r="I207" s="195"/>
      <c r="L207" s="41"/>
      <c r="M207" s="196"/>
      <c r="N207" s="42"/>
      <c r="O207" s="42"/>
      <c r="P207" s="42"/>
      <c r="Q207" s="42"/>
      <c r="R207" s="42"/>
      <c r="S207" s="42"/>
      <c r="T207" s="70"/>
      <c r="AT207" s="24" t="s">
        <v>196</v>
      </c>
      <c r="AU207" s="24" t="s">
        <v>24</v>
      </c>
    </row>
    <row r="208" spans="2:65" s="12" customFormat="1" x14ac:dyDescent="0.3">
      <c r="B208" s="197"/>
      <c r="D208" s="193" t="s">
        <v>198</v>
      </c>
      <c r="E208" s="198" t="s">
        <v>5</v>
      </c>
      <c r="F208" s="199" t="s">
        <v>354</v>
      </c>
      <c r="H208" s="200">
        <v>625.43299999999999</v>
      </c>
      <c r="I208" s="201"/>
      <c r="L208" s="197"/>
      <c r="M208" s="202"/>
      <c r="N208" s="203"/>
      <c r="O208" s="203"/>
      <c r="P208" s="203"/>
      <c r="Q208" s="203"/>
      <c r="R208" s="203"/>
      <c r="S208" s="203"/>
      <c r="T208" s="204"/>
      <c r="AT208" s="198" t="s">
        <v>198</v>
      </c>
      <c r="AU208" s="198" t="s">
        <v>24</v>
      </c>
      <c r="AV208" s="12" t="s">
        <v>24</v>
      </c>
      <c r="AW208" s="12" t="s">
        <v>44</v>
      </c>
      <c r="AX208" s="12" t="s">
        <v>80</v>
      </c>
      <c r="AY208" s="198" t="s">
        <v>188</v>
      </c>
    </row>
    <row r="209" spans="2:65" s="13" customFormat="1" x14ac:dyDescent="0.3">
      <c r="B209" s="205"/>
      <c r="D209" s="193" t="s">
        <v>198</v>
      </c>
      <c r="E209" s="206" t="s">
        <v>5</v>
      </c>
      <c r="F209" s="207" t="s">
        <v>200</v>
      </c>
      <c r="H209" s="208">
        <v>625.43299999999999</v>
      </c>
      <c r="I209" s="209"/>
      <c r="L209" s="205"/>
      <c r="M209" s="210"/>
      <c r="N209" s="211"/>
      <c r="O209" s="211"/>
      <c r="P209" s="211"/>
      <c r="Q209" s="211"/>
      <c r="R209" s="211"/>
      <c r="S209" s="211"/>
      <c r="T209" s="212"/>
      <c r="AT209" s="206" t="s">
        <v>198</v>
      </c>
      <c r="AU209" s="206" t="s">
        <v>24</v>
      </c>
      <c r="AV209" s="13" t="s">
        <v>194</v>
      </c>
      <c r="AW209" s="13" t="s">
        <v>44</v>
      </c>
      <c r="AX209" s="13" t="s">
        <v>25</v>
      </c>
      <c r="AY209" s="206" t="s">
        <v>188</v>
      </c>
    </row>
    <row r="210" spans="2:65" s="1" customFormat="1" ht="25.5" customHeight="1" x14ac:dyDescent="0.3">
      <c r="B210" s="180"/>
      <c r="C210" s="181" t="s">
        <v>355</v>
      </c>
      <c r="D210" s="181" t="s">
        <v>190</v>
      </c>
      <c r="E210" s="182" t="s">
        <v>356</v>
      </c>
      <c r="F210" s="183" t="s">
        <v>357</v>
      </c>
      <c r="G210" s="184" t="s">
        <v>193</v>
      </c>
      <c r="H210" s="185">
        <v>182.43799999999999</v>
      </c>
      <c r="I210" s="186"/>
      <c r="J210" s="187">
        <f>ROUND(I210*H210,2)</f>
        <v>0</v>
      </c>
      <c r="K210" s="183"/>
      <c r="L210" s="41"/>
      <c r="M210" s="188" t="s">
        <v>5</v>
      </c>
      <c r="N210" s="189" t="s">
        <v>51</v>
      </c>
      <c r="O210" s="42"/>
      <c r="P210" s="190">
        <f>O210*H210</f>
        <v>0</v>
      </c>
      <c r="Q210" s="190">
        <v>0.18462999999999999</v>
      </c>
      <c r="R210" s="190">
        <f>Q210*H210</f>
        <v>33.683527939999998</v>
      </c>
      <c r="S210" s="190">
        <v>0</v>
      </c>
      <c r="T210" s="191">
        <f>S210*H210</f>
        <v>0</v>
      </c>
      <c r="AR210" s="24" t="s">
        <v>194</v>
      </c>
      <c r="AT210" s="24" t="s">
        <v>190</v>
      </c>
      <c r="AU210" s="24" t="s">
        <v>24</v>
      </c>
      <c r="AY210" s="24" t="s">
        <v>188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24" t="s">
        <v>25</v>
      </c>
      <c r="BK210" s="192">
        <f>ROUND(I210*H210,2)</f>
        <v>0</v>
      </c>
      <c r="BL210" s="24" t="s">
        <v>194</v>
      </c>
      <c r="BM210" s="24" t="s">
        <v>358</v>
      </c>
    </row>
    <row r="211" spans="2:65" s="1" customFormat="1" ht="27" x14ac:dyDescent="0.3">
      <c r="B211" s="41"/>
      <c r="D211" s="193" t="s">
        <v>196</v>
      </c>
      <c r="F211" s="194" t="s">
        <v>325</v>
      </c>
      <c r="I211" s="195"/>
      <c r="L211" s="41"/>
      <c r="M211" s="196"/>
      <c r="N211" s="42"/>
      <c r="O211" s="42"/>
      <c r="P211" s="42"/>
      <c r="Q211" s="42"/>
      <c r="R211" s="42"/>
      <c r="S211" s="42"/>
      <c r="T211" s="70"/>
      <c r="AT211" s="24" t="s">
        <v>196</v>
      </c>
      <c r="AU211" s="24" t="s">
        <v>24</v>
      </c>
    </row>
    <row r="212" spans="2:65" s="12" customFormat="1" x14ac:dyDescent="0.3">
      <c r="B212" s="197"/>
      <c r="D212" s="193" t="s">
        <v>198</v>
      </c>
      <c r="E212" s="198" t="s">
        <v>5</v>
      </c>
      <c r="F212" s="199" t="s">
        <v>359</v>
      </c>
      <c r="H212" s="200">
        <v>182.43799999999999</v>
      </c>
      <c r="I212" s="201"/>
      <c r="L212" s="197"/>
      <c r="M212" s="202"/>
      <c r="N212" s="203"/>
      <c r="O212" s="203"/>
      <c r="P212" s="203"/>
      <c r="Q212" s="203"/>
      <c r="R212" s="203"/>
      <c r="S212" s="203"/>
      <c r="T212" s="204"/>
      <c r="AT212" s="198" t="s">
        <v>198</v>
      </c>
      <c r="AU212" s="198" t="s">
        <v>24</v>
      </c>
      <c r="AV212" s="12" t="s">
        <v>24</v>
      </c>
      <c r="AW212" s="12" t="s">
        <v>44</v>
      </c>
      <c r="AX212" s="12" t="s">
        <v>80</v>
      </c>
      <c r="AY212" s="198" t="s">
        <v>188</v>
      </c>
    </row>
    <row r="213" spans="2:65" s="13" customFormat="1" x14ac:dyDescent="0.3">
      <c r="B213" s="205"/>
      <c r="D213" s="193" t="s">
        <v>198</v>
      </c>
      <c r="E213" s="206" t="s">
        <v>5</v>
      </c>
      <c r="F213" s="207" t="s">
        <v>200</v>
      </c>
      <c r="H213" s="208">
        <v>182.43799999999999</v>
      </c>
      <c r="I213" s="209"/>
      <c r="L213" s="205"/>
      <c r="M213" s="210"/>
      <c r="N213" s="211"/>
      <c r="O213" s="211"/>
      <c r="P213" s="211"/>
      <c r="Q213" s="211"/>
      <c r="R213" s="211"/>
      <c r="S213" s="211"/>
      <c r="T213" s="212"/>
      <c r="AT213" s="206" t="s">
        <v>198</v>
      </c>
      <c r="AU213" s="206" t="s">
        <v>24</v>
      </c>
      <c r="AV213" s="13" t="s">
        <v>194</v>
      </c>
      <c r="AW213" s="13" t="s">
        <v>44</v>
      </c>
      <c r="AX213" s="13" t="s">
        <v>25</v>
      </c>
      <c r="AY213" s="206" t="s">
        <v>188</v>
      </c>
    </row>
    <row r="214" spans="2:65" s="1" customFormat="1" ht="25.5" customHeight="1" x14ac:dyDescent="0.3">
      <c r="B214" s="180"/>
      <c r="C214" s="181" t="s">
        <v>360</v>
      </c>
      <c r="D214" s="181" t="s">
        <v>190</v>
      </c>
      <c r="E214" s="182" t="s">
        <v>361</v>
      </c>
      <c r="F214" s="183" t="s">
        <v>362</v>
      </c>
      <c r="G214" s="184" t="s">
        <v>193</v>
      </c>
      <c r="H214" s="185">
        <v>347.43799999999999</v>
      </c>
      <c r="I214" s="186"/>
      <c r="J214" s="187">
        <f>ROUND(I214*H214,2)</f>
        <v>0</v>
      </c>
      <c r="K214" s="183"/>
      <c r="L214" s="41"/>
      <c r="M214" s="188" t="s">
        <v>5</v>
      </c>
      <c r="N214" s="189" t="s">
        <v>51</v>
      </c>
      <c r="O214" s="42"/>
      <c r="P214" s="190">
        <f>O214*H214</f>
        <v>0</v>
      </c>
      <c r="Q214" s="190">
        <v>0.12966</v>
      </c>
      <c r="R214" s="190">
        <f>Q214*H214</f>
        <v>45.04881108</v>
      </c>
      <c r="S214" s="190">
        <v>0</v>
      </c>
      <c r="T214" s="191">
        <f>S214*H214</f>
        <v>0</v>
      </c>
      <c r="AR214" s="24" t="s">
        <v>194</v>
      </c>
      <c r="AT214" s="24" t="s">
        <v>190</v>
      </c>
      <c r="AU214" s="24" t="s">
        <v>24</v>
      </c>
      <c r="AY214" s="24" t="s">
        <v>188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24" t="s">
        <v>25</v>
      </c>
      <c r="BK214" s="192">
        <f>ROUND(I214*H214,2)</f>
        <v>0</v>
      </c>
      <c r="BL214" s="24" t="s">
        <v>194</v>
      </c>
      <c r="BM214" s="24" t="s">
        <v>363</v>
      </c>
    </row>
    <row r="215" spans="2:65" s="1" customFormat="1" ht="27" x14ac:dyDescent="0.3">
      <c r="B215" s="41"/>
      <c r="D215" s="193" t="s">
        <v>196</v>
      </c>
      <c r="F215" s="194" t="s">
        <v>325</v>
      </c>
      <c r="I215" s="195"/>
      <c r="L215" s="41"/>
      <c r="M215" s="196"/>
      <c r="N215" s="42"/>
      <c r="O215" s="42"/>
      <c r="P215" s="42"/>
      <c r="Q215" s="42"/>
      <c r="R215" s="42"/>
      <c r="S215" s="42"/>
      <c r="T215" s="70"/>
      <c r="AT215" s="24" t="s">
        <v>196</v>
      </c>
      <c r="AU215" s="24" t="s">
        <v>24</v>
      </c>
    </row>
    <row r="216" spans="2:65" s="12" customFormat="1" x14ac:dyDescent="0.3">
      <c r="B216" s="197"/>
      <c r="D216" s="193" t="s">
        <v>198</v>
      </c>
      <c r="E216" s="198" t="s">
        <v>5</v>
      </c>
      <c r="F216" s="199" t="s">
        <v>364</v>
      </c>
      <c r="H216" s="200">
        <v>347.43799999999999</v>
      </c>
      <c r="I216" s="201"/>
      <c r="L216" s="197"/>
      <c r="M216" s="202"/>
      <c r="N216" s="203"/>
      <c r="O216" s="203"/>
      <c r="P216" s="203"/>
      <c r="Q216" s="203"/>
      <c r="R216" s="203"/>
      <c r="S216" s="203"/>
      <c r="T216" s="204"/>
      <c r="AT216" s="198" t="s">
        <v>198</v>
      </c>
      <c r="AU216" s="198" t="s">
        <v>24</v>
      </c>
      <c r="AV216" s="12" t="s">
        <v>24</v>
      </c>
      <c r="AW216" s="12" t="s">
        <v>44</v>
      </c>
      <c r="AX216" s="12" t="s">
        <v>80</v>
      </c>
      <c r="AY216" s="198" t="s">
        <v>188</v>
      </c>
    </row>
    <row r="217" spans="2:65" s="13" customFormat="1" x14ac:dyDescent="0.3">
      <c r="B217" s="205"/>
      <c r="D217" s="193" t="s">
        <v>198</v>
      </c>
      <c r="E217" s="206" t="s">
        <v>5</v>
      </c>
      <c r="F217" s="207" t="s">
        <v>200</v>
      </c>
      <c r="H217" s="208">
        <v>347.43799999999999</v>
      </c>
      <c r="I217" s="209"/>
      <c r="L217" s="205"/>
      <c r="M217" s="210"/>
      <c r="N217" s="211"/>
      <c r="O217" s="211"/>
      <c r="P217" s="211"/>
      <c r="Q217" s="211"/>
      <c r="R217" s="211"/>
      <c r="S217" s="211"/>
      <c r="T217" s="212"/>
      <c r="AT217" s="206" t="s">
        <v>198</v>
      </c>
      <c r="AU217" s="206" t="s">
        <v>24</v>
      </c>
      <c r="AV217" s="13" t="s">
        <v>194</v>
      </c>
      <c r="AW217" s="13" t="s">
        <v>44</v>
      </c>
      <c r="AX217" s="13" t="s">
        <v>25</v>
      </c>
      <c r="AY217" s="206" t="s">
        <v>188</v>
      </c>
    </row>
    <row r="218" spans="2:65" s="1" customFormat="1" ht="16.5" customHeight="1" x14ac:dyDescent="0.3">
      <c r="B218" s="180"/>
      <c r="C218" s="181" t="s">
        <v>365</v>
      </c>
      <c r="D218" s="181" t="s">
        <v>190</v>
      </c>
      <c r="E218" s="182" t="s">
        <v>366</v>
      </c>
      <c r="F218" s="183" t="s">
        <v>367</v>
      </c>
      <c r="G218" s="184" t="s">
        <v>193</v>
      </c>
      <c r="H218" s="185">
        <v>5.7750000000000004</v>
      </c>
      <c r="I218" s="186"/>
      <c r="J218" s="187">
        <f>ROUND(I218*H218,2)</f>
        <v>0</v>
      </c>
      <c r="K218" s="183"/>
      <c r="L218" s="41"/>
      <c r="M218" s="188" t="s">
        <v>5</v>
      </c>
      <c r="N218" s="189" t="s">
        <v>51</v>
      </c>
      <c r="O218" s="42"/>
      <c r="P218" s="190">
        <f>O218*H218</f>
        <v>0</v>
      </c>
      <c r="Q218" s="190">
        <v>8.4250000000000005E-2</v>
      </c>
      <c r="R218" s="190">
        <f>Q218*H218</f>
        <v>0.48654375000000005</v>
      </c>
      <c r="S218" s="190">
        <v>0</v>
      </c>
      <c r="T218" s="191">
        <f>S218*H218</f>
        <v>0</v>
      </c>
      <c r="AR218" s="24" t="s">
        <v>194</v>
      </c>
      <c r="AT218" s="24" t="s">
        <v>190</v>
      </c>
      <c r="AU218" s="24" t="s">
        <v>24</v>
      </c>
      <c r="AY218" s="24" t="s">
        <v>188</v>
      </c>
      <c r="BE218" s="192">
        <f>IF(N218="základní",J218,0)</f>
        <v>0</v>
      </c>
      <c r="BF218" s="192">
        <f>IF(N218="snížená",J218,0)</f>
        <v>0</v>
      </c>
      <c r="BG218" s="192">
        <f>IF(N218="zákl. přenesená",J218,0)</f>
        <v>0</v>
      </c>
      <c r="BH218" s="192">
        <f>IF(N218="sníž. přenesená",J218,0)</f>
        <v>0</v>
      </c>
      <c r="BI218" s="192">
        <f>IF(N218="nulová",J218,0)</f>
        <v>0</v>
      </c>
      <c r="BJ218" s="24" t="s">
        <v>25</v>
      </c>
      <c r="BK218" s="192">
        <f>ROUND(I218*H218,2)</f>
        <v>0</v>
      </c>
      <c r="BL218" s="24" t="s">
        <v>194</v>
      </c>
      <c r="BM218" s="24" t="s">
        <v>368</v>
      </c>
    </row>
    <row r="219" spans="2:65" s="1" customFormat="1" ht="27" x14ac:dyDescent="0.3">
      <c r="B219" s="41"/>
      <c r="D219" s="193" t="s">
        <v>196</v>
      </c>
      <c r="F219" s="194" t="s">
        <v>325</v>
      </c>
      <c r="I219" s="195"/>
      <c r="L219" s="41"/>
      <c r="M219" s="196"/>
      <c r="N219" s="42"/>
      <c r="O219" s="42"/>
      <c r="P219" s="42"/>
      <c r="Q219" s="42"/>
      <c r="R219" s="42"/>
      <c r="S219" s="42"/>
      <c r="T219" s="70"/>
      <c r="AT219" s="24" t="s">
        <v>196</v>
      </c>
      <c r="AU219" s="24" t="s">
        <v>24</v>
      </c>
    </row>
    <row r="220" spans="2:65" s="12" customFormat="1" x14ac:dyDescent="0.3">
      <c r="B220" s="197"/>
      <c r="D220" s="193" t="s">
        <v>198</v>
      </c>
      <c r="E220" s="198" t="s">
        <v>5</v>
      </c>
      <c r="F220" s="199" t="s">
        <v>326</v>
      </c>
      <c r="H220" s="200">
        <v>5.7750000000000004</v>
      </c>
      <c r="I220" s="201"/>
      <c r="L220" s="197"/>
      <c r="M220" s="202"/>
      <c r="N220" s="203"/>
      <c r="O220" s="203"/>
      <c r="P220" s="203"/>
      <c r="Q220" s="203"/>
      <c r="R220" s="203"/>
      <c r="S220" s="203"/>
      <c r="T220" s="204"/>
      <c r="AT220" s="198" t="s">
        <v>198</v>
      </c>
      <c r="AU220" s="198" t="s">
        <v>24</v>
      </c>
      <c r="AV220" s="12" t="s">
        <v>24</v>
      </c>
      <c r="AW220" s="12" t="s">
        <v>44</v>
      </c>
      <c r="AX220" s="12" t="s">
        <v>80</v>
      </c>
      <c r="AY220" s="198" t="s">
        <v>188</v>
      </c>
    </row>
    <row r="221" spans="2:65" s="13" customFormat="1" x14ac:dyDescent="0.3">
      <c r="B221" s="205"/>
      <c r="D221" s="193" t="s">
        <v>198</v>
      </c>
      <c r="E221" s="206" t="s">
        <v>5</v>
      </c>
      <c r="F221" s="207" t="s">
        <v>200</v>
      </c>
      <c r="H221" s="208">
        <v>5.7750000000000004</v>
      </c>
      <c r="I221" s="209"/>
      <c r="L221" s="205"/>
      <c r="M221" s="210"/>
      <c r="N221" s="211"/>
      <c r="O221" s="211"/>
      <c r="P221" s="211"/>
      <c r="Q221" s="211"/>
      <c r="R221" s="211"/>
      <c r="S221" s="211"/>
      <c r="T221" s="212"/>
      <c r="AT221" s="206" t="s">
        <v>198</v>
      </c>
      <c r="AU221" s="206" t="s">
        <v>24</v>
      </c>
      <c r="AV221" s="13" t="s">
        <v>194</v>
      </c>
      <c r="AW221" s="13" t="s">
        <v>44</v>
      </c>
      <c r="AX221" s="13" t="s">
        <v>25</v>
      </c>
      <c r="AY221" s="206" t="s">
        <v>188</v>
      </c>
    </row>
    <row r="222" spans="2:65" s="1" customFormat="1" ht="16.5" customHeight="1" x14ac:dyDescent="0.3">
      <c r="B222" s="180"/>
      <c r="C222" s="181" t="s">
        <v>369</v>
      </c>
      <c r="D222" s="181" t="s">
        <v>190</v>
      </c>
      <c r="E222" s="182" t="s">
        <v>370</v>
      </c>
      <c r="F222" s="183" t="s">
        <v>371</v>
      </c>
      <c r="G222" s="184" t="s">
        <v>372</v>
      </c>
      <c r="H222" s="185">
        <v>592.30999999999995</v>
      </c>
      <c r="I222" s="186"/>
      <c r="J222" s="187">
        <f>ROUND(I222*H222,2)</f>
        <v>0</v>
      </c>
      <c r="K222" s="183"/>
      <c r="L222" s="41"/>
      <c r="M222" s="188" t="s">
        <v>5</v>
      </c>
      <c r="N222" s="189" t="s">
        <v>51</v>
      </c>
      <c r="O222" s="42"/>
      <c r="P222" s="190">
        <f>O222*H222</f>
        <v>0</v>
      </c>
      <c r="Q222" s="190">
        <v>3.5999999999999999E-3</v>
      </c>
      <c r="R222" s="190">
        <f>Q222*H222</f>
        <v>2.1323159999999999</v>
      </c>
      <c r="S222" s="190">
        <v>0</v>
      </c>
      <c r="T222" s="191">
        <f>S222*H222</f>
        <v>0</v>
      </c>
      <c r="AR222" s="24" t="s">
        <v>194</v>
      </c>
      <c r="AT222" s="24" t="s">
        <v>190</v>
      </c>
      <c r="AU222" s="24" t="s">
        <v>24</v>
      </c>
      <c r="AY222" s="24" t="s">
        <v>188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24" t="s">
        <v>25</v>
      </c>
      <c r="BK222" s="192">
        <f>ROUND(I222*H222,2)</f>
        <v>0</v>
      </c>
      <c r="BL222" s="24" t="s">
        <v>194</v>
      </c>
      <c r="BM222" s="24" t="s">
        <v>373</v>
      </c>
    </row>
    <row r="223" spans="2:65" s="1" customFormat="1" ht="27" x14ac:dyDescent="0.3">
      <c r="B223" s="41"/>
      <c r="D223" s="193" t="s">
        <v>196</v>
      </c>
      <c r="F223" s="194" t="s">
        <v>325</v>
      </c>
      <c r="I223" s="195"/>
      <c r="L223" s="41"/>
      <c r="M223" s="196"/>
      <c r="N223" s="42"/>
      <c r="O223" s="42"/>
      <c r="P223" s="42"/>
      <c r="Q223" s="42"/>
      <c r="R223" s="42"/>
      <c r="S223" s="42"/>
      <c r="T223" s="70"/>
      <c r="AT223" s="24" t="s">
        <v>196</v>
      </c>
      <c r="AU223" s="24" t="s">
        <v>24</v>
      </c>
    </row>
    <row r="224" spans="2:65" s="12" customFormat="1" x14ac:dyDescent="0.3">
      <c r="B224" s="197"/>
      <c r="D224" s="193" t="s">
        <v>198</v>
      </c>
      <c r="E224" s="198" t="s">
        <v>5</v>
      </c>
      <c r="F224" s="199" t="s">
        <v>374</v>
      </c>
      <c r="H224" s="200">
        <v>592.30999999999995</v>
      </c>
      <c r="I224" s="201"/>
      <c r="L224" s="197"/>
      <c r="M224" s="202"/>
      <c r="N224" s="203"/>
      <c r="O224" s="203"/>
      <c r="P224" s="203"/>
      <c r="Q224" s="203"/>
      <c r="R224" s="203"/>
      <c r="S224" s="203"/>
      <c r="T224" s="204"/>
      <c r="AT224" s="198" t="s">
        <v>198</v>
      </c>
      <c r="AU224" s="198" t="s">
        <v>24</v>
      </c>
      <c r="AV224" s="12" t="s">
        <v>24</v>
      </c>
      <c r="AW224" s="12" t="s">
        <v>44</v>
      </c>
      <c r="AX224" s="12" t="s">
        <v>80</v>
      </c>
      <c r="AY224" s="198" t="s">
        <v>188</v>
      </c>
    </row>
    <row r="225" spans="2:65" s="13" customFormat="1" x14ac:dyDescent="0.3">
      <c r="B225" s="205"/>
      <c r="D225" s="193" t="s">
        <v>198</v>
      </c>
      <c r="E225" s="206" t="s">
        <v>5</v>
      </c>
      <c r="F225" s="207" t="s">
        <v>200</v>
      </c>
      <c r="H225" s="208">
        <v>592.30999999999995</v>
      </c>
      <c r="I225" s="209"/>
      <c r="L225" s="205"/>
      <c r="M225" s="210"/>
      <c r="N225" s="211"/>
      <c r="O225" s="211"/>
      <c r="P225" s="211"/>
      <c r="Q225" s="211"/>
      <c r="R225" s="211"/>
      <c r="S225" s="211"/>
      <c r="T225" s="212"/>
      <c r="AT225" s="206" t="s">
        <v>198</v>
      </c>
      <c r="AU225" s="206" t="s">
        <v>24</v>
      </c>
      <c r="AV225" s="13" t="s">
        <v>194</v>
      </c>
      <c r="AW225" s="13" t="s">
        <v>44</v>
      </c>
      <c r="AX225" s="13" t="s">
        <v>25</v>
      </c>
      <c r="AY225" s="206" t="s">
        <v>188</v>
      </c>
    </row>
    <row r="226" spans="2:65" s="11" customFormat="1" ht="29.85" customHeight="1" x14ac:dyDescent="0.3">
      <c r="B226" s="167"/>
      <c r="D226" s="168" t="s">
        <v>79</v>
      </c>
      <c r="E226" s="178" t="s">
        <v>236</v>
      </c>
      <c r="F226" s="178" t="s">
        <v>375</v>
      </c>
      <c r="I226" s="170"/>
      <c r="J226" s="179">
        <f>BK226</f>
        <v>0</v>
      </c>
      <c r="L226" s="167"/>
      <c r="M226" s="172"/>
      <c r="N226" s="173"/>
      <c r="O226" s="173"/>
      <c r="P226" s="174">
        <f>SUM(P227:P270)</f>
        <v>0</v>
      </c>
      <c r="Q226" s="173"/>
      <c r="R226" s="174">
        <f>SUM(R227:R270)</f>
        <v>46.624594999999992</v>
      </c>
      <c r="S226" s="173"/>
      <c r="T226" s="175">
        <f>SUM(T227:T270)</f>
        <v>0</v>
      </c>
      <c r="AR226" s="168" t="s">
        <v>25</v>
      </c>
      <c r="AT226" s="176" t="s">
        <v>79</v>
      </c>
      <c r="AU226" s="176" t="s">
        <v>25</v>
      </c>
      <c r="AY226" s="168" t="s">
        <v>188</v>
      </c>
      <c r="BK226" s="177">
        <f>SUM(BK227:BK270)</f>
        <v>0</v>
      </c>
    </row>
    <row r="227" spans="2:65" s="1" customFormat="1" ht="25.5" customHeight="1" x14ac:dyDescent="0.3">
      <c r="B227" s="180"/>
      <c r="C227" s="181" t="s">
        <v>376</v>
      </c>
      <c r="D227" s="181" t="s">
        <v>190</v>
      </c>
      <c r="E227" s="182" t="s">
        <v>377</v>
      </c>
      <c r="F227" s="183" t="s">
        <v>378</v>
      </c>
      <c r="G227" s="184" t="s">
        <v>372</v>
      </c>
      <c r="H227" s="185">
        <v>52.5</v>
      </c>
      <c r="I227" s="186"/>
      <c r="J227" s="187">
        <f>ROUND(I227*H227,2)</f>
        <v>0</v>
      </c>
      <c r="K227" s="183"/>
      <c r="L227" s="41"/>
      <c r="M227" s="188" t="s">
        <v>5</v>
      </c>
      <c r="N227" s="189" t="s">
        <v>51</v>
      </c>
      <c r="O227" s="42"/>
      <c r="P227" s="190">
        <f>O227*H227</f>
        <v>0</v>
      </c>
      <c r="Q227" s="190">
        <v>5.0000000000000002E-5</v>
      </c>
      <c r="R227" s="190">
        <f>Q227*H227</f>
        <v>2.6250000000000002E-3</v>
      </c>
      <c r="S227" s="190">
        <v>0</v>
      </c>
      <c r="T227" s="191">
        <f>S227*H227</f>
        <v>0</v>
      </c>
      <c r="AR227" s="24" t="s">
        <v>194</v>
      </c>
      <c r="AT227" s="24" t="s">
        <v>190</v>
      </c>
      <c r="AU227" s="24" t="s">
        <v>24</v>
      </c>
      <c r="AY227" s="24" t="s">
        <v>188</v>
      </c>
      <c r="BE227" s="192">
        <f>IF(N227="základní",J227,0)</f>
        <v>0</v>
      </c>
      <c r="BF227" s="192">
        <f>IF(N227="snížená",J227,0)</f>
        <v>0</v>
      </c>
      <c r="BG227" s="192">
        <f>IF(N227="zákl. přenesená",J227,0)</f>
        <v>0</v>
      </c>
      <c r="BH227" s="192">
        <f>IF(N227="sníž. přenesená",J227,0)</f>
        <v>0</v>
      </c>
      <c r="BI227" s="192">
        <f>IF(N227="nulová",J227,0)</f>
        <v>0</v>
      </c>
      <c r="BJ227" s="24" t="s">
        <v>25</v>
      </c>
      <c r="BK227" s="192">
        <f>ROUND(I227*H227,2)</f>
        <v>0</v>
      </c>
      <c r="BL227" s="24" t="s">
        <v>194</v>
      </c>
      <c r="BM227" s="24" t="s">
        <v>379</v>
      </c>
    </row>
    <row r="228" spans="2:65" s="1" customFormat="1" ht="27" x14ac:dyDescent="0.3">
      <c r="B228" s="41"/>
      <c r="D228" s="193" t="s">
        <v>196</v>
      </c>
      <c r="F228" s="194" t="s">
        <v>270</v>
      </c>
      <c r="I228" s="195"/>
      <c r="L228" s="41"/>
      <c r="M228" s="196"/>
      <c r="N228" s="42"/>
      <c r="O228" s="42"/>
      <c r="P228" s="42"/>
      <c r="Q228" s="42"/>
      <c r="R228" s="42"/>
      <c r="S228" s="42"/>
      <c r="T228" s="70"/>
      <c r="AT228" s="24" t="s">
        <v>196</v>
      </c>
      <c r="AU228" s="24" t="s">
        <v>24</v>
      </c>
    </row>
    <row r="229" spans="2:65" s="12" customFormat="1" x14ac:dyDescent="0.3">
      <c r="B229" s="197"/>
      <c r="D229" s="193" t="s">
        <v>198</v>
      </c>
      <c r="E229" s="198" t="s">
        <v>5</v>
      </c>
      <c r="F229" s="199" t="s">
        <v>380</v>
      </c>
      <c r="H229" s="200">
        <v>52.5</v>
      </c>
      <c r="I229" s="201"/>
      <c r="L229" s="197"/>
      <c r="M229" s="202"/>
      <c r="N229" s="203"/>
      <c r="O229" s="203"/>
      <c r="P229" s="203"/>
      <c r="Q229" s="203"/>
      <c r="R229" s="203"/>
      <c r="S229" s="203"/>
      <c r="T229" s="204"/>
      <c r="AT229" s="198" t="s">
        <v>198</v>
      </c>
      <c r="AU229" s="198" t="s">
        <v>24</v>
      </c>
      <c r="AV229" s="12" t="s">
        <v>24</v>
      </c>
      <c r="AW229" s="12" t="s">
        <v>44</v>
      </c>
      <c r="AX229" s="12" t="s">
        <v>80</v>
      </c>
      <c r="AY229" s="198" t="s">
        <v>188</v>
      </c>
    </row>
    <row r="230" spans="2:65" s="13" customFormat="1" x14ac:dyDescent="0.3">
      <c r="B230" s="205"/>
      <c r="D230" s="193" t="s">
        <v>198</v>
      </c>
      <c r="E230" s="206" t="s">
        <v>5</v>
      </c>
      <c r="F230" s="207" t="s">
        <v>200</v>
      </c>
      <c r="H230" s="208">
        <v>52.5</v>
      </c>
      <c r="I230" s="209"/>
      <c r="L230" s="205"/>
      <c r="M230" s="210"/>
      <c r="N230" s="211"/>
      <c r="O230" s="211"/>
      <c r="P230" s="211"/>
      <c r="Q230" s="211"/>
      <c r="R230" s="211"/>
      <c r="S230" s="211"/>
      <c r="T230" s="212"/>
      <c r="AT230" s="206" t="s">
        <v>198</v>
      </c>
      <c r="AU230" s="206" t="s">
        <v>24</v>
      </c>
      <c r="AV230" s="13" t="s">
        <v>194</v>
      </c>
      <c r="AW230" s="13" t="s">
        <v>44</v>
      </c>
      <c r="AX230" s="13" t="s">
        <v>25</v>
      </c>
      <c r="AY230" s="206" t="s">
        <v>188</v>
      </c>
    </row>
    <row r="231" spans="2:65" s="1" customFormat="1" ht="25.5" customHeight="1" x14ac:dyDescent="0.3">
      <c r="B231" s="180"/>
      <c r="C231" s="213" t="s">
        <v>381</v>
      </c>
      <c r="D231" s="213" t="s">
        <v>292</v>
      </c>
      <c r="E231" s="214" t="s">
        <v>382</v>
      </c>
      <c r="F231" s="215" t="s">
        <v>383</v>
      </c>
      <c r="G231" s="216" t="s">
        <v>372</v>
      </c>
      <c r="H231" s="217">
        <v>53.287999999999997</v>
      </c>
      <c r="I231" s="218"/>
      <c r="J231" s="219">
        <f>ROUND(I231*H231,2)</f>
        <v>0</v>
      </c>
      <c r="K231" s="215"/>
      <c r="L231" s="220"/>
      <c r="M231" s="221" t="s">
        <v>5</v>
      </c>
      <c r="N231" s="222" t="s">
        <v>51</v>
      </c>
      <c r="O231" s="42"/>
      <c r="P231" s="190">
        <f>O231*H231</f>
        <v>0</v>
      </c>
      <c r="Q231" s="190">
        <v>5.2999999999999999E-2</v>
      </c>
      <c r="R231" s="190">
        <f>Q231*H231</f>
        <v>2.8242639999999999</v>
      </c>
      <c r="S231" s="190">
        <v>0</v>
      </c>
      <c r="T231" s="191">
        <f>S231*H231</f>
        <v>0</v>
      </c>
      <c r="AR231" s="24" t="s">
        <v>236</v>
      </c>
      <c r="AT231" s="24" t="s">
        <v>292</v>
      </c>
      <c r="AU231" s="24" t="s">
        <v>24</v>
      </c>
      <c r="AY231" s="24" t="s">
        <v>188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24" t="s">
        <v>25</v>
      </c>
      <c r="BK231" s="192">
        <f>ROUND(I231*H231,2)</f>
        <v>0</v>
      </c>
      <c r="BL231" s="24" t="s">
        <v>194</v>
      </c>
      <c r="BM231" s="24" t="s">
        <v>384</v>
      </c>
    </row>
    <row r="232" spans="2:65" s="1" customFormat="1" ht="27" x14ac:dyDescent="0.3">
      <c r="B232" s="41"/>
      <c r="D232" s="193" t="s">
        <v>196</v>
      </c>
      <c r="F232" s="194" t="s">
        <v>270</v>
      </c>
      <c r="I232" s="195"/>
      <c r="L232" s="41"/>
      <c r="M232" s="196"/>
      <c r="N232" s="42"/>
      <c r="O232" s="42"/>
      <c r="P232" s="42"/>
      <c r="Q232" s="42"/>
      <c r="R232" s="42"/>
      <c r="S232" s="42"/>
      <c r="T232" s="70"/>
      <c r="AT232" s="24" t="s">
        <v>196</v>
      </c>
      <c r="AU232" s="24" t="s">
        <v>24</v>
      </c>
    </row>
    <row r="233" spans="2:65" s="12" customFormat="1" x14ac:dyDescent="0.3">
      <c r="B233" s="197"/>
      <c r="D233" s="193" t="s">
        <v>198</v>
      </c>
      <c r="F233" s="199" t="s">
        <v>385</v>
      </c>
      <c r="H233" s="200">
        <v>53.287999999999997</v>
      </c>
      <c r="I233" s="201"/>
      <c r="L233" s="197"/>
      <c r="M233" s="202"/>
      <c r="N233" s="203"/>
      <c r="O233" s="203"/>
      <c r="P233" s="203"/>
      <c r="Q233" s="203"/>
      <c r="R233" s="203"/>
      <c r="S233" s="203"/>
      <c r="T233" s="204"/>
      <c r="AT233" s="198" t="s">
        <v>198</v>
      </c>
      <c r="AU233" s="198" t="s">
        <v>24</v>
      </c>
      <c r="AV233" s="12" t="s">
        <v>24</v>
      </c>
      <c r="AW233" s="12" t="s">
        <v>6</v>
      </c>
      <c r="AX233" s="12" t="s">
        <v>25</v>
      </c>
      <c r="AY233" s="198" t="s">
        <v>188</v>
      </c>
    </row>
    <row r="234" spans="2:65" s="1" customFormat="1" ht="25.5" customHeight="1" x14ac:dyDescent="0.3">
      <c r="B234" s="180"/>
      <c r="C234" s="181" t="s">
        <v>386</v>
      </c>
      <c r="D234" s="181" t="s">
        <v>190</v>
      </c>
      <c r="E234" s="182" t="s">
        <v>387</v>
      </c>
      <c r="F234" s="183" t="s">
        <v>388</v>
      </c>
      <c r="G234" s="184" t="s">
        <v>372</v>
      </c>
      <c r="H234" s="185">
        <v>246.5</v>
      </c>
      <c r="I234" s="186"/>
      <c r="J234" s="187">
        <f>ROUND(I234*H234,2)</f>
        <v>0</v>
      </c>
      <c r="K234" s="183"/>
      <c r="L234" s="41"/>
      <c r="M234" s="188" t="s">
        <v>5</v>
      </c>
      <c r="N234" s="189" t="s">
        <v>51</v>
      </c>
      <c r="O234" s="42"/>
      <c r="P234" s="190">
        <f>O234*H234</f>
        <v>0</v>
      </c>
      <c r="Q234" s="190">
        <v>8.0000000000000007E-5</v>
      </c>
      <c r="R234" s="190">
        <f>Q234*H234</f>
        <v>1.9720000000000001E-2</v>
      </c>
      <c r="S234" s="190">
        <v>0</v>
      </c>
      <c r="T234" s="191">
        <f>S234*H234</f>
        <v>0</v>
      </c>
      <c r="AR234" s="24" t="s">
        <v>194</v>
      </c>
      <c r="AT234" s="24" t="s">
        <v>190</v>
      </c>
      <c r="AU234" s="24" t="s">
        <v>24</v>
      </c>
      <c r="AY234" s="24" t="s">
        <v>188</v>
      </c>
      <c r="BE234" s="192">
        <f>IF(N234="základní",J234,0)</f>
        <v>0</v>
      </c>
      <c r="BF234" s="192">
        <f>IF(N234="snížená",J234,0)</f>
        <v>0</v>
      </c>
      <c r="BG234" s="192">
        <f>IF(N234="zákl. přenesená",J234,0)</f>
        <v>0</v>
      </c>
      <c r="BH234" s="192">
        <f>IF(N234="sníž. přenesená",J234,0)</f>
        <v>0</v>
      </c>
      <c r="BI234" s="192">
        <f>IF(N234="nulová",J234,0)</f>
        <v>0</v>
      </c>
      <c r="BJ234" s="24" t="s">
        <v>25</v>
      </c>
      <c r="BK234" s="192">
        <f>ROUND(I234*H234,2)</f>
        <v>0</v>
      </c>
      <c r="BL234" s="24" t="s">
        <v>194</v>
      </c>
      <c r="BM234" s="24" t="s">
        <v>389</v>
      </c>
    </row>
    <row r="235" spans="2:65" s="1" customFormat="1" ht="27" x14ac:dyDescent="0.3">
      <c r="B235" s="41"/>
      <c r="D235" s="193" t="s">
        <v>196</v>
      </c>
      <c r="F235" s="194" t="s">
        <v>270</v>
      </c>
      <c r="I235" s="195"/>
      <c r="L235" s="41"/>
      <c r="M235" s="196"/>
      <c r="N235" s="42"/>
      <c r="O235" s="42"/>
      <c r="P235" s="42"/>
      <c r="Q235" s="42"/>
      <c r="R235" s="42"/>
      <c r="S235" s="42"/>
      <c r="T235" s="70"/>
      <c r="AT235" s="24" t="s">
        <v>196</v>
      </c>
      <c r="AU235" s="24" t="s">
        <v>24</v>
      </c>
    </row>
    <row r="236" spans="2:65" s="12" customFormat="1" x14ac:dyDescent="0.3">
      <c r="B236" s="197"/>
      <c r="D236" s="193" t="s">
        <v>198</v>
      </c>
      <c r="E236" s="198" t="s">
        <v>5</v>
      </c>
      <c r="F236" s="199" t="s">
        <v>390</v>
      </c>
      <c r="H236" s="200">
        <v>246.5</v>
      </c>
      <c r="I236" s="201"/>
      <c r="L236" s="197"/>
      <c r="M236" s="202"/>
      <c r="N236" s="203"/>
      <c r="O236" s="203"/>
      <c r="P236" s="203"/>
      <c r="Q236" s="203"/>
      <c r="R236" s="203"/>
      <c r="S236" s="203"/>
      <c r="T236" s="204"/>
      <c r="AT236" s="198" t="s">
        <v>198</v>
      </c>
      <c r="AU236" s="198" t="s">
        <v>24</v>
      </c>
      <c r="AV236" s="12" t="s">
        <v>24</v>
      </c>
      <c r="AW236" s="12" t="s">
        <v>44</v>
      </c>
      <c r="AX236" s="12" t="s">
        <v>80</v>
      </c>
      <c r="AY236" s="198" t="s">
        <v>188</v>
      </c>
    </row>
    <row r="237" spans="2:65" s="13" customFormat="1" x14ac:dyDescent="0.3">
      <c r="B237" s="205"/>
      <c r="D237" s="193" t="s">
        <v>198</v>
      </c>
      <c r="E237" s="206" t="s">
        <v>5</v>
      </c>
      <c r="F237" s="207" t="s">
        <v>200</v>
      </c>
      <c r="H237" s="208">
        <v>246.5</v>
      </c>
      <c r="I237" s="209"/>
      <c r="L237" s="205"/>
      <c r="M237" s="210"/>
      <c r="N237" s="211"/>
      <c r="O237" s="211"/>
      <c r="P237" s="211"/>
      <c r="Q237" s="211"/>
      <c r="R237" s="211"/>
      <c r="S237" s="211"/>
      <c r="T237" s="212"/>
      <c r="AT237" s="206" t="s">
        <v>198</v>
      </c>
      <c r="AU237" s="206" t="s">
        <v>24</v>
      </c>
      <c r="AV237" s="13" t="s">
        <v>194</v>
      </c>
      <c r="AW237" s="13" t="s">
        <v>44</v>
      </c>
      <c r="AX237" s="13" t="s">
        <v>25</v>
      </c>
      <c r="AY237" s="206" t="s">
        <v>188</v>
      </c>
    </row>
    <row r="238" spans="2:65" s="1" customFormat="1" ht="16.5" customHeight="1" x14ac:dyDescent="0.3">
      <c r="B238" s="180"/>
      <c r="C238" s="213" t="s">
        <v>391</v>
      </c>
      <c r="D238" s="213" t="s">
        <v>292</v>
      </c>
      <c r="E238" s="214" t="s">
        <v>392</v>
      </c>
      <c r="F238" s="215" t="s">
        <v>393</v>
      </c>
      <c r="G238" s="216" t="s">
        <v>372</v>
      </c>
      <c r="H238" s="217">
        <v>250.19800000000001</v>
      </c>
      <c r="I238" s="218"/>
      <c r="J238" s="219">
        <f>ROUND(I238*H238,2)</f>
        <v>0</v>
      </c>
      <c r="K238" s="215"/>
      <c r="L238" s="220"/>
      <c r="M238" s="221" t="s">
        <v>5</v>
      </c>
      <c r="N238" s="222" t="s">
        <v>51</v>
      </c>
      <c r="O238" s="42"/>
      <c r="P238" s="190">
        <f>O238*H238</f>
        <v>0</v>
      </c>
      <c r="Q238" s="190">
        <v>7.1999999999999995E-2</v>
      </c>
      <c r="R238" s="190">
        <f>Q238*H238</f>
        <v>18.014256</v>
      </c>
      <c r="S238" s="190">
        <v>0</v>
      </c>
      <c r="T238" s="191">
        <f>S238*H238</f>
        <v>0</v>
      </c>
      <c r="AR238" s="24" t="s">
        <v>236</v>
      </c>
      <c r="AT238" s="24" t="s">
        <v>292</v>
      </c>
      <c r="AU238" s="24" t="s">
        <v>24</v>
      </c>
      <c r="AY238" s="24" t="s">
        <v>188</v>
      </c>
      <c r="BE238" s="192">
        <f>IF(N238="základní",J238,0)</f>
        <v>0</v>
      </c>
      <c r="BF238" s="192">
        <f>IF(N238="snížená",J238,0)</f>
        <v>0</v>
      </c>
      <c r="BG238" s="192">
        <f>IF(N238="zákl. přenesená",J238,0)</f>
        <v>0</v>
      </c>
      <c r="BH238" s="192">
        <f>IF(N238="sníž. přenesená",J238,0)</f>
        <v>0</v>
      </c>
      <c r="BI238" s="192">
        <f>IF(N238="nulová",J238,0)</f>
        <v>0</v>
      </c>
      <c r="BJ238" s="24" t="s">
        <v>25</v>
      </c>
      <c r="BK238" s="192">
        <f>ROUND(I238*H238,2)</f>
        <v>0</v>
      </c>
      <c r="BL238" s="24" t="s">
        <v>194</v>
      </c>
      <c r="BM238" s="24" t="s">
        <v>394</v>
      </c>
    </row>
    <row r="239" spans="2:65" s="1" customFormat="1" ht="27" x14ac:dyDescent="0.3">
      <c r="B239" s="41"/>
      <c r="D239" s="193" t="s">
        <v>196</v>
      </c>
      <c r="F239" s="194" t="s">
        <v>270</v>
      </c>
      <c r="I239" s="195"/>
      <c r="L239" s="41"/>
      <c r="M239" s="196"/>
      <c r="N239" s="42"/>
      <c r="O239" s="42"/>
      <c r="P239" s="42"/>
      <c r="Q239" s="42"/>
      <c r="R239" s="42"/>
      <c r="S239" s="42"/>
      <c r="T239" s="70"/>
      <c r="AT239" s="24" t="s">
        <v>196</v>
      </c>
      <c r="AU239" s="24" t="s">
        <v>24</v>
      </c>
    </row>
    <row r="240" spans="2:65" s="12" customFormat="1" x14ac:dyDescent="0.3">
      <c r="B240" s="197"/>
      <c r="D240" s="193" t="s">
        <v>198</v>
      </c>
      <c r="F240" s="199" t="s">
        <v>395</v>
      </c>
      <c r="H240" s="200">
        <v>250.19800000000001</v>
      </c>
      <c r="I240" s="201"/>
      <c r="L240" s="197"/>
      <c r="M240" s="202"/>
      <c r="N240" s="203"/>
      <c r="O240" s="203"/>
      <c r="P240" s="203"/>
      <c r="Q240" s="203"/>
      <c r="R240" s="203"/>
      <c r="S240" s="203"/>
      <c r="T240" s="204"/>
      <c r="AT240" s="198" t="s">
        <v>198</v>
      </c>
      <c r="AU240" s="198" t="s">
        <v>24</v>
      </c>
      <c r="AV240" s="12" t="s">
        <v>24</v>
      </c>
      <c r="AW240" s="12" t="s">
        <v>6</v>
      </c>
      <c r="AX240" s="12" t="s">
        <v>25</v>
      </c>
      <c r="AY240" s="198" t="s">
        <v>188</v>
      </c>
    </row>
    <row r="241" spans="2:65" s="1" customFormat="1" ht="16.5" customHeight="1" x14ac:dyDescent="0.3">
      <c r="B241" s="180"/>
      <c r="C241" s="181" t="s">
        <v>396</v>
      </c>
      <c r="D241" s="181" t="s">
        <v>190</v>
      </c>
      <c r="E241" s="182" t="s">
        <v>397</v>
      </c>
      <c r="F241" s="183" t="s">
        <v>398</v>
      </c>
      <c r="G241" s="184" t="s">
        <v>399</v>
      </c>
      <c r="H241" s="185">
        <v>6</v>
      </c>
      <c r="I241" s="186"/>
      <c r="J241" s="187">
        <f>ROUND(I241*H241,2)</f>
        <v>0</v>
      </c>
      <c r="K241" s="183"/>
      <c r="L241" s="41"/>
      <c r="M241" s="188" t="s">
        <v>5</v>
      </c>
      <c r="N241" s="189" t="s">
        <v>51</v>
      </c>
      <c r="O241" s="42"/>
      <c r="P241" s="190">
        <f>O241*H241</f>
        <v>0</v>
      </c>
      <c r="Q241" s="190">
        <v>2.137E-2</v>
      </c>
      <c r="R241" s="190">
        <f>Q241*H241</f>
        <v>0.12822</v>
      </c>
      <c r="S241" s="190">
        <v>0</v>
      </c>
      <c r="T241" s="191">
        <f>S241*H241</f>
        <v>0</v>
      </c>
      <c r="AR241" s="24" t="s">
        <v>194</v>
      </c>
      <c r="AT241" s="24" t="s">
        <v>190</v>
      </c>
      <c r="AU241" s="24" t="s">
        <v>24</v>
      </c>
      <c r="AY241" s="24" t="s">
        <v>188</v>
      </c>
      <c r="BE241" s="192">
        <f>IF(N241="základní",J241,0)</f>
        <v>0</v>
      </c>
      <c r="BF241" s="192">
        <f>IF(N241="snížená",J241,0)</f>
        <v>0</v>
      </c>
      <c r="BG241" s="192">
        <f>IF(N241="zákl. přenesená",J241,0)</f>
        <v>0</v>
      </c>
      <c r="BH241" s="192">
        <f>IF(N241="sníž. přenesená",J241,0)</f>
        <v>0</v>
      </c>
      <c r="BI241" s="192">
        <f>IF(N241="nulová",J241,0)</f>
        <v>0</v>
      </c>
      <c r="BJ241" s="24" t="s">
        <v>25</v>
      </c>
      <c r="BK241" s="192">
        <f>ROUND(I241*H241,2)</f>
        <v>0</v>
      </c>
      <c r="BL241" s="24" t="s">
        <v>194</v>
      </c>
      <c r="BM241" s="24" t="s">
        <v>400</v>
      </c>
    </row>
    <row r="242" spans="2:65" s="1" customFormat="1" ht="27" x14ac:dyDescent="0.3">
      <c r="B242" s="41"/>
      <c r="D242" s="193" t="s">
        <v>196</v>
      </c>
      <c r="F242" s="194" t="s">
        <v>401</v>
      </c>
      <c r="I242" s="195"/>
      <c r="L242" s="41"/>
      <c r="M242" s="196"/>
      <c r="N242" s="42"/>
      <c r="O242" s="42"/>
      <c r="P242" s="42"/>
      <c r="Q242" s="42"/>
      <c r="R242" s="42"/>
      <c r="S242" s="42"/>
      <c r="T242" s="70"/>
      <c r="AT242" s="24" t="s">
        <v>196</v>
      </c>
      <c r="AU242" s="24" t="s">
        <v>24</v>
      </c>
    </row>
    <row r="243" spans="2:65" s="1" customFormat="1" ht="25.5" customHeight="1" x14ac:dyDescent="0.3">
      <c r="B243" s="180"/>
      <c r="C243" s="213" t="s">
        <v>402</v>
      </c>
      <c r="D243" s="213" t="s">
        <v>292</v>
      </c>
      <c r="E243" s="214" t="s">
        <v>403</v>
      </c>
      <c r="F243" s="215" t="s">
        <v>404</v>
      </c>
      <c r="G243" s="216" t="s">
        <v>405</v>
      </c>
      <c r="H243" s="217">
        <v>5</v>
      </c>
      <c r="I243" s="218"/>
      <c r="J243" s="219">
        <f>ROUND(I243*H243,2)</f>
        <v>0</v>
      </c>
      <c r="K243" s="215"/>
      <c r="L243" s="220"/>
      <c r="M243" s="221" t="s">
        <v>5</v>
      </c>
      <c r="N243" s="222" t="s">
        <v>51</v>
      </c>
      <c r="O243" s="42"/>
      <c r="P243" s="190">
        <f>O243*H243</f>
        <v>0</v>
      </c>
      <c r="Q243" s="190">
        <v>1.6</v>
      </c>
      <c r="R243" s="190">
        <f>Q243*H243</f>
        <v>8</v>
      </c>
      <c r="S243" s="190">
        <v>0</v>
      </c>
      <c r="T243" s="191">
        <f>S243*H243</f>
        <v>0</v>
      </c>
      <c r="AR243" s="24" t="s">
        <v>236</v>
      </c>
      <c r="AT243" s="24" t="s">
        <v>292</v>
      </c>
      <c r="AU243" s="24" t="s">
        <v>24</v>
      </c>
      <c r="AY243" s="24" t="s">
        <v>188</v>
      </c>
      <c r="BE243" s="192">
        <f>IF(N243="základní",J243,0)</f>
        <v>0</v>
      </c>
      <c r="BF243" s="192">
        <f>IF(N243="snížená",J243,0)</f>
        <v>0</v>
      </c>
      <c r="BG243" s="192">
        <f>IF(N243="zákl. přenesená",J243,0)</f>
        <v>0</v>
      </c>
      <c r="BH243" s="192">
        <f>IF(N243="sníž. přenesená",J243,0)</f>
        <v>0</v>
      </c>
      <c r="BI243" s="192">
        <f>IF(N243="nulová",J243,0)</f>
        <v>0</v>
      </c>
      <c r="BJ243" s="24" t="s">
        <v>25</v>
      </c>
      <c r="BK243" s="192">
        <f>ROUND(I243*H243,2)</f>
        <v>0</v>
      </c>
      <c r="BL243" s="24" t="s">
        <v>194</v>
      </c>
      <c r="BM243" s="24" t="s">
        <v>406</v>
      </c>
    </row>
    <row r="244" spans="2:65" s="1" customFormat="1" ht="27" x14ac:dyDescent="0.3">
      <c r="B244" s="41"/>
      <c r="D244" s="193" t="s">
        <v>196</v>
      </c>
      <c r="F244" s="194" t="s">
        <v>407</v>
      </c>
      <c r="I244" s="195"/>
      <c r="L244" s="41"/>
      <c r="M244" s="196"/>
      <c r="N244" s="42"/>
      <c r="O244" s="42"/>
      <c r="P244" s="42"/>
      <c r="Q244" s="42"/>
      <c r="R244" s="42"/>
      <c r="S244" s="42"/>
      <c r="T244" s="70"/>
      <c r="AT244" s="24" t="s">
        <v>196</v>
      </c>
      <c r="AU244" s="24" t="s">
        <v>24</v>
      </c>
    </row>
    <row r="245" spans="2:65" s="1" customFormat="1" ht="25.5" customHeight="1" x14ac:dyDescent="0.3">
      <c r="B245" s="180"/>
      <c r="C245" s="213" t="s">
        <v>408</v>
      </c>
      <c r="D245" s="213" t="s">
        <v>292</v>
      </c>
      <c r="E245" s="214" t="s">
        <v>409</v>
      </c>
      <c r="F245" s="215" t="s">
        <v>410</v>
      </c>
      <c r="G245" s="216" t="s">
        <v>405</v>
      </c>
      <c r="H245" s="217">
        <v>1</v>
      </c>
      <c r="I245" s="218"/>
      <c r="J245" s="219">
        <f>ROUND(I245*H245,2)</f>
        <v>0</v>
      </c>
      <c r="K245" s="215"/>
      <c r="L245" s="220"/>
      <c r="M245" s="221" t="s">
        <v>5</v>
      </c>
      <c r="N245" s="222" t="s">
        <v>51</v>
      </c>
      <c r="O245" s="42"/>
      <c r="P245" s="190">
        <f>O245*H245</f>
        <v>0</v>
      </c>
      <c r="Q245" s="190">
        <v>1.87</v>
      </c>
      <c r="R245" s="190">
        <f>Q245*H245</f>
        <v>1.87</v>
      </c>
      <c r="S245" s="190">
        <v>0</v>
      </c>
      <c r="T245" s="191">
        <f>S245*H245</f>
        <v>0</v>
      </c>
      <c r="AR245" s="24" t="s">
        <v>236</v>
      </c>
      <c r="AT245" s="24" t="s">
        <v>292</v>
      </c>
      <c r="AU245" s="24" t="s">
        <v>24</v>
      </c>
      <c r="AY245" s="24" t="s">
        <v>188</v>
      </c>
      <c r="BE245" s="192">
        <f>IF(N245="základní",J245,0)</f>
        <v>0</v>
      </c>
      <c r="BF245" s="192">
        <f>IF(N245="snížená",J245,0)</f>
        <v>0</v>
      </c>
      <c r="BG245" s="192">
        <f>IF(N245="zákl. přenesená",J245,0)</f>
        <v>0</v>
      </c>
      <c r="BH245" s="192">
        <f>IF(N245="sníž. přenesená",J245,0)</f>
        <v>0</v>
      </c>
      <c r="BI245" s="192">
        <f>IF(N245="nulová",J245,0)</f>
        <v>0</v>
      </c>
      <c r="BJ245" s="24" t="s">
        <v>25</v>
      </c>
      <c r="BK245" s="192">
        <f>ROUND(I245*H245,2)</f>
        <v>0</v>
      </c>
      <c r="BL245" s="24" t="s">
        <v>194</v>
      </c>
      <c r="BM245" s="24" t="s">
        <v>411</v>
      </c>
    </row>
    <row r="246" spans="2:65" s="1" customFormat="1" ht="27" x14ac:dyDescent="0.3">
      <c r="B246" s="41"/>
      <c r="D246" s="193" t="s">
        <v>196</v>
      </c>
      <c r="F246" s="194" t="s">
        <v>407</v>
      </c>
      <c r="I246" s="195"/>
      <c r="L246" s="41"/>
      <c r="M246" s="196"/>
      <c r="N246" s="42"/>
      <c r="O246" s="42"/>
      <c r="P246" s="42"/>
      <c r="Q246" s="42"/>
      <c r="R246" s="42"/>
      <c r="S246" s="42"/>
      <c r="T246" s="70"/>
      <c r="AT246" s="24" t="s">
        <v>196</v>
      </c>
      <c r="AU246" s="24" t="s">
        <v>24</v>
      </c>
    </row>
    <row r="247" spans="2:65" s="1" customFormat="1" ht="16.5" customHeight="1" x14ac:dyDescent="0.3">
      <c r="B247" s="180"/>
      <c r="C247" s="213" t="s">
        <v>412</v>
      </c>
      <c r="D247" s="213" t="s">
        <v>292</v>
      </c>
      <c r="E247" s="214" t="s">
        <v>413</v>
      </c>
      <c r="F247" s="215" t="s">
        <v>414</v>
      </c>
      <c r="G247" s="216" t="s">
        <v>405</v>
      </c>
      <c r="H247" s="217">
        <v>3</v>
      </c>
      <c r="I247" s="218"/>
      <c r="J247" s="219">
        <f>ROUND(I247*H247,2)</f>
        <v>0</v>
      </c>
      <c r="K247" s="215"/>
      <c r="L247" s="220"/>
      <c r="M247" s="221" t="s">
        <v>5</v>
      </c>
      <c r="N247" s="222" t="s">
        <v>51</v>
      </c>
      <c r="O247" s="42"/>
      <c r="P247" s="190">
        <f>O247*H247</f>
        <v>0</v>
      </c>
      <c r="Q247" s="190">
        <v>0.25</v>
      </c>
      <c r="R247" s="190">
        <f>Q247*H247</f>
        <v>0.75</v>
      </c>
      <c r="S247" s="190">
        <v>0</v>
      </c>
      <c r="T247" s="191">
        <f>S247*H247</f>
        <v>0</v>
      </c>
      <c r="AR247" s="24" t="s">
        <v>236</v>
      </c>
      <c r="AT247" s="24" t="s">
        <v>292</v>
      </c>
      <c r="AU247" s="24" t="s">
        <v>24</v>
      </c>
      <c r="AY247" s="24" t="s">
        <v>188</v>
      </c>
      <c r="BE247" s="192">
        <f>IF(N247="základní",J247,0)</f>
        <v>0</v>
      </c>
      <c r="BF247" s="192">
        <f>IF(N247="snížená",J247,0)</f>
        <v>0</v>
      </c>
      <c r="BG247" s="192">
        <f>IF(N247="zákl. přenesená",J247,0)</f>
        <v>0</v>
      </c>
      <c r="BH247" s="192">
        <f>IF(N247="sníž. přenesená",J247,0)</f>
        <v>0</v>
      </c>
      <c r="BI247" s="192">
        <f>IF(N247="nulová",J247,0)</f>
        <v>0</v>
      </c>
      <c r="BJ247" s="24" t="s">
        <v>25</v>
      </c>
      <c r="BK247" s="192">
        <f>ROUND(I247*H247,2)</f>
        <v>0</v>
      </c>
      <c r="BL247" s="24" t="s">
        <v>194</v>
      </c>
      <c r="BM247" s="24" t="s">
        <v>415</v>
      </c>
    </row>
    <row r="248" spans="2:65" s="1" customFormat="1" ht="27" x14ac:dyDescent="0.3">
      <c r="B248" s="41"/>
      <c r="D248" s="193" t="s">
        <v>196</v>
      </c>
      <c r="F248" s="194" t="s">
        <v>407</v>
      </c>
      <c r="I248" s="195"/>
      <c r="L248" s="41"/>
      <c r="M248" s="196"/>
      <c r="N248" s="42"/>
      <c r="O248" s="42"/>
      <c r="P248" s="42"/>
      <c r="Q248" s="42"/>
      <c r="R248" s="42"/>
      <c r="S248" s="42"/>
      <c r="T248" s="70"/>
      <c r="AT248" s="24" t="s">
        <v>196</v>
      </c>
      <c r="AU248" s="24" t="s">
        <v>24</v>
      </c>
    </row>
    <row r="249" spans="2:65" s="1" customFormat="1" ht="16.5" customHeight="1" x14ac:dyDescent="0.3">
      <c r="B249" s="180"/>
      <c r="C249" s="213" t="s">
        <v>416</v>
      </c>
      <c r="D249" s="213" t="s">
        <v>292</v>
      </c>
      <c r="E249" s="214" t="s">
        <v>417</v>
      </c>
      <c r="F249" s="215" t="s">
        <v>418</v>
      </c>
      <c r="G249" s="216" t="s">
        <v>405</v>
      </c>
      <c r="H249" s="217">
        <v>5</v>
      </c>
      <c r="I249" s="218"/>
      <c r="J249" s="219">
        <f>ROUND(I249*H249,2)</f>
        <v>0</v>
      </c>
      <c r="K249" s="215"/>
      <c r="L249" s="220"/>
      <c r="M249" s="221" t="s">
        <v>5</v>
      </c>
      <c r="N249" s="222" t="s">
        <v>51</v>
      </c>
      <c r="O249" s="42"/>
      <c r="P249" s="190">
        <f>O249*H249</f>
        <v>0</v>
      </c>
      <c r="Q249" s="190">
        <v>0.5</v>
      </c>
      <c r="R249" s="190">
        <f>Q249*H249</f>
        <v>2.5</v>
      </c>
      <c r="S249" s="190">
        <v>0</v>
      </c>
      <c r="T249" s="191">
        <f>S249*H249</f>
        <v>0</v>
      </c>
      <c r="AR249" s="24" t="s">
        <v>236</v>
      </c>
      <c r="AT249" s="24" t="s">
        <v>292</v>
      </c>
      <c r="AU249" s="24" t="s">
        <v>24</v>
      </c>
      <c r="AY249" s="24" t="s">
        <v>188</v>
      </c>
      <c r="BE249" s="192">
        <f>IF(N249="základní",J249,0)</f>
        <v>0</v>
      </c>
      <c r="BF249" s="192">
        <f>IF(N249="snížená",J249,0)</f>
        <v>0</v>
      </c>
      <c r="BG249" s="192">
        <f>IF(N249="zákl. přenesená",J249,0)</f>
        <v>0</v>
      </c>
      <c r="BH249" s="192">
        <f>IF(N249="sníž. přenesená",J249,0)</f>
        <v>0</v>
      </c>
      <c r="BI249" s="192">
        <f>IF(N249="nulová",J249,0)</f>
        <v>0</v>
      </c>
      <c r="BJ249" s="24" t="s">
        <v>25</v>
      </c>
      <c r="BK249" s="192">
        <f>ROUND(I249*H249,2)</f>
        <v>0</v>
      </c>
      <c r="BL249" s="24" t="s">
        <v>194</v>
      </c>
      <c r="BM249" s="24" t="s">
        <v>419</v>
      </c>
    </row>
    <row r="250" spans="2:65" s="1" customFormat="1" ht="27" x14ac:dyDescent="0.3">
      <c r="B250" s="41"/>
      <c r="D250" s="193" t="s">
        <v>196</v>
      </c>
      <c r="F250" s="194" t="s">
        <v>407</v>
      </c>
      <c r="I250" s="195"/>
      <c r="L250" s="41"/>
      <c r="M250" s="196"/>
      <c r="N250" s="42"/>
      <c r="O250" s="42"/>
      <c r="P250" s="42"/>
      <c r="Q250" s="42"/>
      <c r="R250" s="42"/>
      <c r="S250" s="42"/>
      <c r="T250" s="70"/>
      <c r="AT250" s="24" t="s">
        <v>196</v>
      </c>
      <c r="AU250" s="24" t="s">
        <v>24</v>
      </c>
    </row>
    <row r="251" spans="2:65" s="1" customFormat="1" ht="16.5" customHeight="1" x14ac:dyDescent="0.3">
      <c r="B251" s="180"/>
      <c r="C251" s="213" t="s">
        <v>420</v>
      </c>
      <c r="D251" s="213" t="s">
        <v>292</v>
      </c>
      <c r="E251" s="214" t="s">
        <v>421</v>
      </c>
      <c r="F251" s="215" t="s">
        <v>422</v>
      </c>
      <c r="G251" s="216" t="s">
        <v>405</v>
      </c>
      <c r="H251" s="217">
        <v>5</v>
      </c>
      <c r="I251" s="218"/>
      <c r="J251" s="219">
        <f>ROUND(I251*H251,2)</f>
        <v>0</v>
      </c>
      <c r="K251" s="215"/>
      <c r="L251" s="220"/>
      <c r="M251" s="221" t="s">
        <v>5</v>
      </c>
      <c r="N251" s="222" t="s">
        <v>51</v>
      </c>
      <c r="O251" s="42"/>
      <c r="P251" s="190">
        <f>O251*H251</f>
        <v>0</v>
      </c>
      <c r="Q251" s="190">
        <v>1</v>
      </c>
      <c r="R251" s="190">
        <f>Q251*H251</f>
        <v>5</v>
      </c>
      <c r="S251" s="190">
        <v>0</v>
      </c>
      <c r="T251" s="191">
        <f>S251*H251</f>
        <v>0</v>
      </c>
      <c r="AR251" s="24" t="s">
        <v>236</v>
      </c>
      <c r="AT251" s="24" t="s">
        <v>292</v>
      </c>
      <c r="AU251" s="24" t="s">
        <v>24</v>
      </c>
      <c r="AY251" s="24" t="s">
        <v>188</v>
      </c>
      <c r="BE251" s="192">
        <f>IF(N251="základní",J251,0)</f>
        <v>0</v>
      </c>
      <c r="BF251" s="192">
        <f>IF(N251="snížená",J251,0)</f>
        <v>0</v>
      </c>
      <c r="BG251" s="192">
        <f>IF(N251="zákl. přenesená",J251,0)</f>
        <v>0</v>
      </c>
      <c r="BH251" s="192">
        <f>IF(N251="sníž. přenesená",J251,0)</f>
        <v>0</v>
      </c>
      <c r="BI251" s="192">
        <f>IF(N251="nulová",J251,0)</f>
        <v>0</v>
      </c>
      <c r="BJ251" s="24" t="s">
        <v>25</v>
      </c>
      <c r="BK251" s="192">
        <f>ROUND(I251*H251,2)</f>
        <v>0</v>
      </c>
      <c r="BL251" s="24" t="s">
        <v>194</v>
      </c>
      <c r="BM251" s="24" t="s">
        <v>423</v>
      </c>
    </row>
    <row r="252" spans="2:65" s="1" customFormat="1" ht="27" x14ac:dyDescent="0.3">
      <c r="B252" s="41"/>
      <c r="D252" s="193" t="s">
        <v>196</v>
      </c>
      <c r="F252" s="194" t="s">
        <v>407</v>
      </c>
      <c r="I252" s="195"/>
      <c r="L252" s="41"/>
      <c r="M252" s="196"/>
      <c r="N252" s="42"/>
      <c r="O252" s="42"/>
      <c r="P252" s="42"/>
      <c r="Q252" s="42"/>
      <c r="R252" s="42"/>
      <c r="S252" s="42"/>
      <c r="T252" s="70"/>
      <c r="AT252" s="24" t="s">
        <v>196</v>
      </c>
      <c r="AU252" s="24" t="s">
        <v>24</v>
      </c>
    </row>
    <row r="253" spans="2:65" s="1" customFormat="1" ht="16.5" customHeight="1" x14ac:dyDescent="0.3">
      <c r="B253" s="180"/>
      <c r="C253" s="213" t="s">
        <v>424</v>
      </c>
      <c r="D253" s="213" t="s">
        <v>292</v>
      </c>
      <c r="E253" s="214" t="s">
        <v>425</v>
      </c>
      <c r="F253" s="215" t="s">
        <v>426</v>
      </c>
      <c r="G253" s="216" t="s">
        <v>405</v>
      </c>
      <c r="H253" s="217">
        <v>6</v>
      </c>
      <c r="I253" s="218"/>
      <c r="J253" s="219">
        <f>ROUND(I253*H253,2)</f>
        <v>0</v>
      </c>
      <c r="K253" s="215"/>
      <c r="L253" s="220"/>
      <c r="M253" s="221" t="s">
        <v>5</v>
      </c>
      <c r="N253" s="222" t="s">
        <v>51</v>
      </c>
      <c r="O253" s="42"/>
      <c r="P253" s="190">
        <f>O253*H253</f>
        <v>0</v>
      </c>
      <c r="Q253" s="190">
        <v>0.58499999999999996</v>
      </c>
      <c r="R253" s="190">
        <f>Q253*H253</f>
        <v>3.51</v>
      </c>
      <c r="S253" s="190">
        <v>0</v>
      </c>
      <c r="T253" s="191">
        <f>S253*H253</f>
        <v>0</v>
      </c>
      <c r="AR253" s="24" t="s">
        <v>236</v>
      </c>
      <c r="AT253" s="24" t="s">
        <v>292</v>
      </c>
      <c r="AU253" s="24" t="s">
        <v>24</v>
      </c>
      <c r="AY253" s="24" t="s">
        <v>188</v>
      </c>
      <c r="BE253" s="192">
        <f>IF(N253="základní",J253,0)</f>
        <v>0</v>
      </c>
      <c r="BF253" s="192">
        <f>IF(N253="snížená",J253,0)</f>
        <v>0</v>
      </c>
      <c r="BG253" s="192">
        <f>IF(N253="zákl. přenesená",J253,0)</f>
        <v>0</v>
      </c>
      <c r="BH253" s="192">
        <f>IF(N253="sníž. přenesená",J253,0)</f>
        <v>0</v>
      </c>
      <c r="BI253" s="192">
        <f>IF(N253="nulová",J253,0)</f>
        <v>0</v>
      </c>
      <c r="BJ253" s="24" t="s">
        <v>25</v>
      </c>
      <c r="BK253" s="192">
        <f>ROUND(I253*H253,2)</f>
        <v>0</v>
      </c>
      <c r="BL253" s="24" t="s">
        <v>194</v>
      </c>
      <c r="BM253" s="24" t="s">
        <v>427</v>
      </c>
    </row>
    <row r="254" spans="2:65" s="1" customFormat="1" ht="27" x14ac:dyDescent="0.3">
      <c r="B254" s="41"/>
      <c r="D254" s="193" t="s">
        <v>196</v>
      </c>
      <c r="F254" s="194" t="s">
        <v>407</v>
      </c>
      <c r="I254" s="195"/>
      <c r="L254" s="41"/>
      <c r="M254" s="196"/>
      <c r="N254" s="42"/>
      <c r="O254" s="42"/>
      <c r="P254" s="42"/>
      <c r="Q254" s="42"/>
      <c r="R254" s="42"/>
      <c r="S254" s="42"/>
      <c r="T254" s="70"/>
      <c r="AT254" s="24" t="s">
        <v>196</v>
      </c>
      <c r="AU254" s="24" t="s">
        <v>24</v>
      </c>
    </row>
    <row r="255" spans="2:65" s="1" customFormat="1" ht="16.5" customHeight="1" x14ac:dyDescent="0.3">
      <c r="B255" s="180"/>
      <c r="C255" s="213" t="s">
        <v>428</v>
      </c>
      <c r="D255" s="213" t="s">
        <v>292</v>
      </c>
      <c r="E255" s="214" t="s">
        <v>429</v>
      </c>
      <c r="F255" s="215" t="s">
        <v>430</v>
      </c>
      <c r="G255" s="216" t="s">
        <v>405</v>
      </c>
      <c r="H255" s="217">
        <v>2</v>
      </c>
      <c r="I255" s="218"/>
      <c r="J255" s="219">
        <f>ROUND(I255*H255,2)</f>
        <v>0</v>
      </c>
      <c r="K255" s="215"/>
      <c r="L255" s="220"/>
      <c r="M255" s="221" t="s">
        <v>5</v>
      </c>
      <c r="N255" s="222" t="s">
        <v>51</v>
      </c>
      <c r="O255" s="42"/>
      <c r="P255" s="190">
        <f>O255*H255</f>
        <v>0</v>
      </c>
      <c r="Q255" s="190">
        <v>6.8000000000000005E-2</v>
      </c>
      <c r="R255" s="190">
        <f>Q255*H255</f>
        <v>0.13600000000000001</v>
      </c>
      <c r="S255" s="190">
        <v>0</v>
      </c>
      <c r="T255" s="191">
        <f>S255*H255</f>
        <v>0</v>
      </c>
      <c r="AR255" s="24" t="s">
        <v>236</v>
      </c>
      <c r="AT255" s="24" t="s">
        <v>292</v>
      </c>
      <c r="AU255" s="24" t="s">
        <v>24</v>
      </c>
      <c r="AY255" s="24" t="s">
        <v>188</v>
      </c>
      <c r="BE255" s="192">
        <f>IF(N255="základní",J255,0)</f>
        <v>0</v>
      </c>
      <c r="BF255" s="192">
        <f>IF(N255="snížená",J255,0)</f>
        <v>0</v>
      </c>
      <c r="BG255" s="192">
        <f>IF(N255="zákl. přenesená",J255,0)</f>
        <v>0</v>
      </c>
      <c r="BH255" s="192">
        <f>IF(N255="sníž. přenesená",J255,0)</f>
        <v>0</v>
      </c>
      <c r="BI255" s="192">
        <f>IF(N255="nulová",J255,0)</f>
        <v>0</v>
      </c>
      <c r="BJ255" s="24" t="s">
        <v>25</v>
      </c>
      <c r="BK255" s="192">
        <f>ROUND(I255*H255,2)</f>
        <v>0</v>
      </c>
      <c r="BL255" s="24" t="s">
        <v>194</v>
      </c>
      <c r="BM255" s="24" t="s">
        <v>431</v>
      </c>
    </row>
    <row r="256" spans="2:65" s="1" customFormat="1" ht="27" x14ac:dyDescent="0.3">
      <c r="B256" s="41"/>
      <c r="D256" s="193" t="s">
        <v>196</v>
      </c>
      <c r="F256" s="194" t="s">
        <v>407</v>
      </c>
      <c r="I256" s="195"/>
      <c r="L256" s="41"/>
      <c r="M256" s="196"/>
      <c r="N256" s="42"/>
      <c r="O256" s="42"/>
      <c r="P256" s="42"/>
      <c r="Q256" s="42"/>
      <c r="R256" s="42"/>
      <c r="S256" s="42"/>
      <c r="T256" s="70"/>
      <c r="AT256" s="24" t="s">
        <v>196</v>
      </c>
      <c r="AU256" s="24" t="s">
        <v>24</v>
      </c>
    </row>
    <row r="257" spans="2:65" s="1" customFormat="1" ht="16.5" customHeight="1" x14ac:dyDescent="0.3">
      <c r="B257" s="180"/>
      <c r="C257" s="213" t="s">
        <v>432</v>
      </c>
      <c r="D257" s="213" t="s">
        <v>292</v>
      </c>
      <c r="E257" s="214" t="s">
        <v>433</v>
      </c>
      <c r="F257" s="215" t="s">
        <v>434</v>
      </c>
      <c r="G257" s="216" t="s">
        <v>405</v>
      </c>
      <c r="H257" s="217">
        <v>1</v>
      </c>
      <c r="I257" s="218"/>
      <c r="J257" s="219">
        <f>ROUND(I257*H257,2)</f>
        <v>0</v>
      </c>
      <c r="K257" s="215"/>
      <c r="L257" s="220"/>
      <c r="M257" s="221" t="s">
        <v>5</v>
      </c>
      <c r="N257" s="222" t="s">
        <v>51</v>
      </c>
      <c r="O257" s="42"/>
      <c r="P257" s="190">
        <f>O257*H257</f>
        <v>0</v>
      </c>
      <c r="Q257" s="190">
        <v>6.8000000000000005E-2</v>
      </c>
      <c r="R257" s="190">
        <f>Q257*H257</f>
        <v>6.8000000000000005E-2</v>
      </c>
      <c r="S257" s="190">
        <v>0</v>
      </c>
      <c r="T257" s="191">
        <f>S257*H257</f>
        <v>0</v>
      </c>
      <c r="AR257" s="24" t="s">
        <v>236</v>
      </c>
      <c r="AT257" s="24" t="s">
        <v>292</v>
      </c>
      <c r="AU257" s="24" t="s">
        <v>24</v>
      </c>
      <c r="AY257" s="24" t="s">
        <v>188</v>
      </c>
      <c r="BE257" s="192">
        <f>IF(N257="základní",J257,0)</f>
        <v>0</v>
      </c>
      <c r="BF257" s="192">
        <f>IF(N257="snížená",J257,0)</f>
        <v>0</v>
      </c>
      <c r="BG257" s="192">
        <f>IF(N257="zákl. přenesená",J257,0)</f>
        <v>0</v>
      </c>
      <c r="BH257" s="192">
        <f>IF(N257="sníž. přenesená",J257,0)</f>
        <v>0</v>
      </c>
      <c r="BI257" s="192">
        <f>IF(N257="nulová",J257,0)</f>
        <v>0</v>
      </c>
      <c r="BJ257" s="24" t="s">
        <v>25</v>
      </c>
      <c r="BK257" s="192">
        <f>ROUND(I257*H257,2)</f>
        <v>0</v>
      </c>
      <c r="BL257" s="24" t="s">
        <v>194</v>
      </c>
      <c r="BM257" s="24" t="s">
        <v>435</v>
      </c>
    </row>
    <row r="258" spans="2:65" s="1" customFormat="1" ht="27" x14ac:dyDescent="0.3">
      <c r="B258" s="41"/>
      <c r="D258" s="193" t="s">
        <v>196</v>
      </c>
      <c r="F258" s="194" t="s">
        <v>407</v>
      </c>
      <c r="I258" s="195"/>
      <c r="L258" s="41"/>
      <c r="M258" s="196"/>
      <c r="N258" s="42"/>
      <c r="O258" s="42"/>
      <c r="P258" s="42"/>
      <c r="Q258" s="42"/>
      <c r="R258" s="42"/>
      <c r="S258" s="42"/>
      <c r="T258" s="70"/>
      <c r="AT258" s="24" t="s">
        <v>196</v>
      </c>
      <c r="AU258" s="24" t="s">
        <v>24</v>
      </c>
    </row>
    <row r="259" spans="2:65" s="1" customFormat="1" ht="16.5" customHeight="1" x14ac:dyDescent="0.3">
      <c r="B259" s="180"/>
      <c r="C259" s="213" t="s">
        <v>436</v>
      </c>
      <c r="D259" s="213" t="s">
        <v>292</v>
      </c>
      <c r="E259" s="214" t="s">
        <v>437</v>
      </c>
      <c r="F259" s="215" t="s">
        <v>438</v>
      </c>
      <c r="G259" s="216" t="s">
        <v>405</v>
      </c>
      <c r="H259" s="217">
        <v>1</v>
      </c>
      <c r="I259" s="218"/>
      <c r="J259" s="219">
        <f>ROUND(I259*H259,2)</f>
        <v>0</v>
      </c>
      <c r="K259" s="215"/>
      <c r="L259" s="220"/>
      <c r="M259" s="221" t="s">
        <v>5</v>
      </c>
      <c r="N259" s="222" t="s">
        <v>51</v>
      </c>
      <c r="O259" s="42"/>
      <c r="P259" s="190">
        <f>O259*H259</f>
        <v>0</v>
      </c>
      <c r="Q259" s="190">
        <v>0.04</v>
      </c>
      <c r="R259" s="190">
        <f>Q259*H259</f>
        <v>0.04</v>
      </c>
      <c r="S259" s="190">
        <v>0</v>
      </c>
      <c r="T259" s="191">
        <f>S259*H259</f>
        <v>0</v>
      </c>
      <c r="AR259" s="24" t="s">
        <v>236</v>
      </c>
      <c r="AT259" s="24" t="s">
        <v>292</v>
      </c>
      <c r="AU259" s="24" t="s">
        <v>24</v>
      </c>
      <c r="AY259" s="24" t="s">
        <v>188</v>
      </c>
      <c r="BE259" s="192">
        <f>IF(N259="základní",J259,0)</f>
        <v>0</v>
      </c>
      <c r="BF259" s="192">
        <f>IF(N259="snížená",J259,0)</f>
        <v>0</v>
      </c>
      <c r="BG259" s="192">
        <f>IF(N259="zákl. přenesená",J259,0)</f>
        <v>0</v>
      </c>
      <c r="BH259" s="192">
        <f>IF(N259="sníž. přenesená",J259,0)</f>
        <v>0</v>
      </c>
      <c r="BI259" s="192">
        <f>IF(N259="nulová",J259,0)</f>
        <v>0</v>
      </c>
      <c r="BJ259" s="24" t="s">
        <v>25</v>
      </c>
      <c r="BK259" s="192">
        <f>ROUND(I259*H259,2)</f>
        <v>0</v>
      </c>
      <c r="BL259" s="24" t="s">
        <v>194</v>
      </c>
      <c r="BM259" s="24" t="s">
        <v>439</v>
      </c>
    </row>
    <row r="260" spans="2:65" s="1" customFormat="1" ht="27" x14ac:dyDescent="0.3">
      <c r="B260" s="41"/>
      <c r="D260" s="193" t="s">
        <v>196</v>
      </c>
      <c r="F260" s="194" t="s">
        <v>407</v>
      </c>
      <c r="I260" s="195"/>
      <c r="L260" s="41"/>
      <c r="M260" s="196"/>
      <c r="N260" s="42"/>
      <c r="O260" s="42"/>
      <c r="P260" s="42"/>
      <c r="Q260" s="42"/>
      <c r="R260" s="42"/>
      <c r="S260" s="42"/>
      <c r="T260" s="70"/>
      <c r="AT260" s="24" t="s">
        <v>196</v>
      </c>
      <c r="AU260" s="24" t="s">
        <v>24</v>
      </c>
    </row>
    <row r="261" spans="2:65" s="1" customFormat="1" ht="25.5" customHeight="1" x14ac:dyDescent="0.3">
      <c r="B261" s="180"/>
      <c r="C261" s="181" t="s">
        <v>440</v>
      </c>
      <c r="D261" s="181" t="s">
        <v>190</v>
      </c>
      <c r="E261" s="182" t="s">
        <v>441</v>
      </c>
      <c r="F261" s="183" t="s">
        <v>442</v>
      </c>
      <c r="G261" s="184" t="s">
        <v>405</v>
      </c>
      <c r="H261" s="185">
        <v>7</v>
      </c>
      <c r="I261" s="186"/>
      <c r="J261" s="187">
        <f>ROUND(I261*H261,2)</f>
        <v>0</v>
      </c>
      <c r="K261" s="183"/>
      <c r="L261" s="41"/>
      <c r="M261" s="188" t="s">
        <v>5</v>
      </c>
      <c r="N261" s="189" t="s">
        <v>51</v>
      </c>
      <c r="O261" s="42"/>
      <c r="P261" s="190">
        <f>O261*H261</f>
        <v>0</v>
      </c>
      <c r="Q261" s="190">
        <v>7.0200000000000002E-3</v>
      </c>
      <c r="R261" s="190">
        <f>Q261*H261</f>
        <v>4.9140000000000003E-2</v>
      </c>
      <c r="S261" s="190">
        <v>0</v>
      </c>
      <c r="T261" s="191">
        <f>S261*H261</f>
        <v>0</v>
      </c>
      <c r="AR261" s="24" t="s">
        <v>194</v>
      </c>
      <c r="AT261" s="24" t="s">
        <v>190</v>
      </c>
      <c r="AU261" s="24" t="s">
        <v>24</v>
      </c>
      <c r="AY261" s="24" t="s">
        <v>188</v>
      </c>
      <c r="BE261" s="192">
        <f>IF(N261="základní",J261,0)</f>
        <v>0</v>
      </c>
      <c r="BF261" s="192">
        <f>IF(N261="snížená",J261,0)</f>
        <v>0</v>
      </c>
      <c r="BG261" s="192">
        <f>IF(N261="zákl. přenesená",J261,0)</f>
        <v>0</v>
      </c>
      <c r="BH261" s="192">
        <f>IF(N261="sníž. přenesená",J261,0)</f>
        <v>0</v>
      </c>
      <c r="BI261" s="192">
        <f>IF(N261="nulová",J261,0)</f>
        <v>0</v>
      </c>
      <c r="BJ261" s="24" t="s">
        <v>25</v>
      </c>
      <c r="BK261" s="192">
        <f>ROUND(I261*H261,2)</f>
        <v>0</v>
      </c>
      <c r="BL261" s="24" t="s">
        <v>194</v>
      </c>
      <c r="BM261" s="24" t="s">
        <v>443</v>
      </c>
    </row>
    <row r="262" spans="2:65" s="1" customFormat="1" ht="27" x14ac:dyDescent="0.3">
      <c r="B262" s="41"/>
      <c r="D262" s="193" t="s">
        <v>196</v>
      </c>
      <c r="F262" s="194" t="s">
        <v>444</v>
      </c>
      <c r="I262" s="195"/>
      <c r="L262" s="41"/>
      <c r="M262" s="196"/>
      <c r="N262" s="42"/>
      <c r="O262" s="42"/>
      <c r="P262" s="42"/>
      <c r="Q262" s="42"/>
      <c r="R262" s="42"/>
      <c r="S262" s="42"/>
      <c r="T262" s="70"/>
      <c r="AT262" s="24" t="s">
        <v>196</v>
      </c>
      <c r="AU262" s="24" t="s">
        <v>24</v>
      </c>
    </row>
    <row r="263" spans="2:65" s="1" customFormat="1" ht="16.5" customHeight="1" x14ac:dyDescent="0.3">
      <c r="B263" s="180"/>
      <c r="C263" s="213" t="s">
        <v>445</v>
      </c>
      <c r="D263" s="213" t="s">
        <v>292</v>
      </c>
      <c r="E263" s="214" t="s">
        <v>446</v>
      </c>
      <c r="F263" s="215" t="s">
        <v>447</v>
      </c>
      <c r="G263" s="216" t="s">
        <v>405</v>
      </c>
      <c r="H263" s="217">
        <v>7</v>
      </c>
      <c r="I263" s="218"/>
      <c r="J263" s="219">
        <f>ROUND(I263*H263,2)</f>
        <v>0</v>
      </c>
      <c r="K263" s="215"/>
      <c r="L263" s="220"/>
      <c r="M263" s="221" t="s">
        <v>5</v>
      </c>
      <c r="N263" s="222" t="s">
        <v>51</v>
      </c>
      <c r="O263" s="42"/>
      <c r="P263" s="190">
        <f>O263*H263</f>
        <v>0</v>
      </c>
      <c r="Q263" s="190">
        <v>0.19600000000000001</v>
      </c>
      <c r="R263" s="190">
        <f>Q263*H263</f>
        <v>1.3720000000000001</v>
      </c>
      <c r="S263" s="190">
        <v>0</v>
      </c>
      <c r="T263" s="191">
        <f>S263*H263</f>
        <v>0</v>
      </c>
      <c r="AR263" s="24" t="s">
        <v>236</v>
      </c>
      <c r="AT263" s="24" t="s">
        <v>292</v>
      </c>
      <c r="AU263" s="24" t="s">
        <v>24</v>
      </c>
      <c r="AY263" s="24" t="s">
        <v>188</v>
      </c>
      <c r="BE263" s="192">
        <f>IF(N263="základní",J263,0)</f>
        <v>0</v>
      </c>
      <c r="BF263" s="192">
        <f>IF(N263="snížená",J263,0)</f>
        <v>0</v>
      </c>
      <c r="BG263" s="192">
        <f>IF(N263="zákl. přenesená",J263,0)</f>
        <v>0</v>
      </c>
      <c r="BH263" s="192">
        <f>IF(N263="sníž. přenesená",J263,0)</f>
        <v>0</v>
      </c>
      <c r="BI263" s="192">
        <f>IF(N263="nulová",J263,0)</f>
        <v>0</v>
      </c>
      <c r="BJ263" s="24" t="s">
        <v>25</v>
      </c>
      <c r="BK263" s="192">
        <f>ROUND(I263*H263,2)</f>
        <v>0</v>
      </c>
      <c r="BL263" s="24" t="s">
        <v>194</v>
      </c>
      <c r="BM263" s="24" t="s">
        <v>448</v>
      </c>
    </row>
    <row r="264" spans="2:65" s="1" customFormat="1" ht="27" x14ac:dyDescent="0.3">
      <c r="B264" s="41"/>
      <c r="D264" s="193" t="s">
        <v>196</v>
      </c>
      <c r="F264" s="194" t="s">
        <v>444</v>
      </c>
      <c r="I264" s="195"/>
      <c r="L264" s="41"/>
      <c r="M264" s="196"/>
      <c r="N264" s="42"/>
      <c r="O264" s="42"/>
      <c r="P264" s="42"/>
      <c r="Q264" s="42"/>
      <c r="R264" s="42"/>
      <c r="S264" s="42"/>
      <c r="T264" s="70"/>
      <c r="AT264" s="24" t="s">
        <v>196</v>
      </c>
      <c r="AU264" s="24" t="s">
        <v>24</v>
      </c>
    </row>
    <row r="265" spans="2:65" s="1" customFormat="1" ht="38.25" customHeight="1" x14ac:dyDescent="0.3">
      <c r="B265" s="180"/>
      <c r="C265" s="181" t="s">
        <v>449</v>
      </c>
      <c r="D265" s="181" t="s">
        <v>190</v>
      </c>
      <c r="E265" s="182" t="s">
        <v>450</v>
      </c>
      <c r="F265" s="183" t="s">
        <v>451</v>
      </c>
      <c r="G265" s="184" t="s">
        <v>399</v>
      </c>
      <c r="H265" s="185">
        <v>1</v>
      </c>
      <c r="I265" s="186"/>
      <c r="J265" s="187">
        <f>ROUND(I265*H265,2)</f>
        <v>0</v>
      </c>
      <c r="K265" s="183"/>
      <c r="L265" s="41"/>
      <c r="M265" s="188" t="s">
        <v>5</v>
      </c>
      <c r="N265" s="189" t="s">
        <v>51</v>
      </c>
      <c r="O265" s="42"/>
      <c r="P265" s="190">
        <f>O265*H265</f>
        <v>0</v>
      </c>
      <c r="Q265" s="190">
        <v>2.137E-2</v>
      </c>
      <c r="R265" s="190">
        <f>Q265*H265</f>
        <v>2.137E-2</v>
      </c>
      <c r="S265" s="190">
        <v>0</v>
      </c>
      <c r="T265" s="191">
        <f>S265*H265</f>
        <v>0</v>
      </c>
      <c r="AR265" s="24" t="s">
        <v>194</v>
      </c>
      <c r="AT265" s="24" t="s">
        <v>190</v>
      </c>
      <c r="AU265" s="24" t="s">
        <v>24</v>
      </c>
      <c r="AY265" s="24" t="s">
        <v>188</v>
      </c>
      <c r="BE265" s="192">
        <f>IF(N265="základní",J265,0)</f>
        <v>0</v>
      </c>
      <c r="BF265" s="192">
        <f>IF(N265="snížená",J265,0)</f>
        <v>0</v>
      </c>
      <c r="BG265" s="192">
        <f>IF(N265="zákl. přenesená",J265,0)</f>
        <v>0</v>
      </c>
      <c r="BH265" s="192">
        <f>IF(N265="sníž. přenesená",J265,0)</f>
        <v>0</v>
      </c>
      <c r="BI265" s="192">
        <f>IF(N265="nulová",J265,0)</f>
        <v>0</v>
      </c>
      <c r="BJ265" s="24" t="s">
        <v>25</v>
      </c>
      <c r="BK265" s="192">
        <f>ROUND(I265*H265,2)</f>
        <v>0</v>
      </c>
      <c r="BL265" s="24" t="s">
        <v>194</v>
      </c>
      <c r="BM265" s="24" t="s">
        <v>452</v>
      </c>
    </row>
    <row r="266" spans="2:65" s="1" customFormat="1" ht="27" x14ac:dyDescent="0.3">
      <c r="B266" s="41"/>
      <c r="D266" s="193" t="s">
        <v>196</v>
      </c>
      <c r="F266" s="194" t="s">
        <v>453</v>
      </c>
      <c r="I266" s="195"/>
      <c r="L266" s="41"/>
      <c r="M266" s="196"/>
      <c r="N266" s="42"/>
      <c r="O266" s="42"/>
      <c r="P266" s="42"/>
      <c r="Q266" s="42"/>
      <c r="R266" s="42"/>
      <c r="S266" s="42"/>
      <c r="T266" s="70"/>
      <c r="AT266" s="24" t="s">
        <v>196</v>
      </c>
      <c r="AU266" s="24" t="s">
        <v>24</v>
      </c>
    </row>
    <row r="267" spans="2:65" s="1" customFormat="1" ht="38.25" customHeight="1" x14ac:dyDescent="0.3">
      <c r="B267" s="180"/>
      <c r="C267" s="213" t="s">
        <v>454</v>
      </c>
      <c r="D267" s="213" t="s">
        <v>292</v>
      </c>
      <c r="E267" s="214" t="s">
        <v>455</v>
      </c>
      <c r="F267" s="215" t="s">
        <v>456</v>
      </c>
      <c r="G267" s="216" t="s">
        <v>405</v>
      </c>
      <c r="H267" s="217">
        <v>1</v>
      </c>
      <c r="I267" s="218"/>
      <c r="J267" s="219">
        <f>ROUND(I267*H267,2)</f>
        <v>0</v>
      </c>
      <c r="K267" s="215"/>
      <c r="L267" s="220"/>
      <c r="M267" s="221" t="s">
        <v>5</v>
      </c>
      <c r="N267" s="222" t="s">
        <v>51</v>
      </c>
      <c r="O267" s="42"/>
      <c r="P267" s="190">
        <f>O267*H267</f>
        <v>0</v>
      </c>
      <c r="Q267" s="190">
        <v>1.87</v>
      </c>
      <c r="R267" s="190">
        <f>Q267*H267</f>
        <v>1.87</v>
      </c>
      <c r="S267" s="190">
        <v>0</v>
      </c>
      <c r="T267" s="191">
        <f>S267*H267</f>
        <v>0</v>
      </c>
      <c r="AR267" s="24" t="s">
        <v>236</v>
      </c>
      <c r="AT267" s="24" t="s">
        <v>292</v>
      </c>
      <c r="AU267" s="24" t="s">
        <v>24</v>
      </c>
      <c r="AY267" s="24" t="s">
        <v>188</v>
      </c>
      <c r="BE267" s="192">
        <f>IF(N267="základní",J267,0)</f>
        <v>0</v>
      </c>
      <c r="BF267" s="192">
        <f>IF(N267="snížená",J267,0)</f>
        <v>0</v>
      </c>
      <c r="BG267" s="192">
        <f>IF(N267="zákl. přenesená",J267,0)</f>
        <v>0</v>
      </c>
      <c r="BH267" s="192">
        <f>IF(N267="sníž. přenesená",J267,0)</f>
        <v>0</v>
      </c>
      <c r="BI267" s="192">
        <f>IF(N267="nulová",J267,0)</f>
        <v>0</v>
      </c>
      <c r="BJ267" s="24" t="s">
        <v>25</v>
      </c>
      <c r="BK267" s="192">
        <f>ROUND(I267*H267,2)</f>
        <v>0</v>
      </c>
      <c r="BL267" s="24" t="s">
        <v>194</v>
      </c>
      <c r="BM267" s="24" t="s">
        <v>457</v>
      </c>
    </row>
    <row r="268" spans="2:65" s="1" customFormat="1" ht="27" x14ac:dyDescent="0.3">
      <c r="B268" s="41"/>
      <c r="D268" s="193" t="s">
        <v>196</v>
      </c>
      <c r="F268" s="194" t="s">
        <v>453</v>
      </c>
      <c r="I268" s="195"/>
      <c r="L268" s="41"/>
      <c r="M268" s="196"/>
      <c r="N268" s="42"/>
      <c r="O268" s="42"/>
      <c r="P268" s="42"/>
      <c r="Q268" s="42"/>
      <c r="R268" s="42"/>
      <c r="S268" s="42"/>
      <c r="T268" s="70"/>
      <c r="AT268" s="24" t="s">
        <v>196</v>
      </c>
      <c r="AU268" s="24" t="s">
        <v>24</v>
      </c>
    </row>
    <row r="269" spans="2:65" s="1" customFormat="1" ht="16.5" customHeight="1" x14ac:dyDescent="0.3">
      <c r="B269" s="180"/>
      <c r="C269" s="213" t="s">
        <v>458</v>
      </c>
      <c r="D269" s="213" t="s">
        <v>292</v>
      </c>
      <c r="E269" s="214" t="s">
        <v>459</v>
      </c>
      <c r="F269" s="215" t="s">
        <v>460</v>
      </c>
      <c r="G269" s="216" t="s">
        <v>405</v>
      </c>
      <c r="H269" s="217">
        <v>1</v>
      </c>
      <c r="I269" s="218"/>
      <c r="J269" s="219">
        <f>ROUND(I269*H269,2)</f>
        <v>0</v>
      </c>
      <c r="K269" s="215"/>
      <c r="L269" s="220"/>
      <c r="M269" s="221" t="s">
        <v>5</v>
      </c>
      <c r="N269" s="222" t="s">
        <v>51</v>
      </c>
      <c r="O269" s="42"/>
      <c r="P269" s="190">
        <f>O269*H269</f>
        <v>0</v>
      </c>
      <c r="Q269" s="190">
        <v>0.44900000000000001</v>
      </c>
      <c r="R269" s="190">
        <f>Q269*H269</f>
        <v>0.44900000000000001</v>
      </c>
      <c r="S269" s="190">
        <v>0</v>
      </c>
      <c r="T269" s="191">
        <f>S269*H269</f>
        <v>0</v>
      </c>
      <c r="AR269" s="24" t="s">
        <v>236</v>
      </c>
      <c r="AT269" s="24" t="s">
        <v>292</v>
      </c>
      <c r="AU269" s="24" t="s">
        <v>24</v>
      </c>
      <c r="AY269" s="24" t="s">
        <v>188</v>
      </c>
      <c r="BE269" s="192">
        <f>IF(N269="základní",J269,0)</f>
        <v>0</v>
      </c>
      <c r="BF269" s="192">
        <f>IF(N269="snížená",J269,0)</f>
        <v>0</v>
      </c>
      <c r="BG269" s="192">
        <f>IF(N269="zákl. přenesená",J269,0)</f>
        <v>0</v>
      </c>
      <c r="BH269" s="192">
        <f>IF(N269="sníž. přenesená",J269,0)</f>
        <v>0</v>
      </c>
      <c r="BI269" s="192">
        <f>IF(N269="nulová",J269,0)</f>
        <v>0</v>
      </c>
      <c r="BJ269" s="24" t="s">
        <v>25</v>
      </c>
      <c r="BK269" s="192">
        <f>ROUND(I269*H269,2)</f>
        <v>0</v>
      </c>
      <c r="BL269" s="24" t="s">
        <v>194</v>
      </c>
      <c r="BM269" s="24" t="s">
        <v>461</v>
      </c>
    </row>
    <row r="270" spans="2:65" s="1" customFormat="1" ht="27" x14ac:dyDescent="0.3">
      <c r="B270" s="41"/>
      <c r="D270" s="193" t="s">
        <v>196</v>
      </c>
      <c r="F270" s="194" t="s">
        <v>453</v>
      </c>
      <c r="I270" s="195"/>
      <c r="L270" s="41"/>
      <c r="M270" s="196"/>
      <c r="N270" s="42"/>
      <c r="O270" s="42"/>
      <c r="P270" s="42"/>
      <c r="Q270" s="42"/>
      <c r="R270" s="42"/>
      <c r="S270" s="42"/>
      <c r="T270" s="70"/>
      <c r="AT270" s="24" t="s">
        <v>196</v>
      </c>
      <c r="AU270" s="24" t="s">
        <v>24</v>
      </c>
    </row>
    <row r="271" spans="2:65" s="11" customFormat="1" ht="29.85" customHeight="1" x14ac:dyDescent="0.3">
      <c r="B271" s="167"/>
      <c r="D271" s="168" t="s">
        <v>79</v>
      </c>
      <c r="E271" s="178" t="s">
        <v>241</v>
      </c>
      <c r="F271" s="178" t="s">
        <v>462</v>
      </c>
      <c r="I271" s="170"/>
      <c r="J271" s="179">
        <f>BK271</f>
        <v>0</v>
      </c>
      <c r="L271" s="167"/>
      <c r="M271" s="172"/>
      <c r="N271" s="173"/>
      <c r="O271" s="173"/>
      <c r="P271" s="174">
        <f>P272+SUM(P273:P286)</f>
        <v>0</v>
      </c>
      <c r="Q271" s="173"/>
      <c r="R271" s="174">
        <f>R272+SUM(R273:R286)</f>
        <v>0.32853376000000001</v>
      </c>
      <c r="S271" s="173"/>
      <c r="T271" s="175">
        <f>T272+SUM(T273:T286)</f>
        <v>0</v>
      </c>
      <c r="AR271" s="168" t="s">
        <v>25</v>
      </c>
      <c r="AT271" s="176" t="s">
        <v>79</v>
      </c>
      <c r="AU271" s="176" t="s">
        <v>25</v>
      </c>
      <c r="AY271" s="168" t="s">
        <v>188</v>
      </c>
      <c r="BK271" s="177">
        <f>BK272+SUM(BK273:BK286)</f>
        <v>0</v>
      </c>
    </row>
    <row r="272" spans="2:65" s="1" customFormat="1" ht="25.5" customHeight="1" x14ac:dyDescent="0.3">
      <c r="B272" s="180"/>
      <c r="C272" s="181" t="s">
        <v>463</v>
      </c>
      <c r="D272" s="181" t="s">
        <v>190</v>
      </c>
      <c r="E272" s="182" t="s">
        <v>464</v>
      </c>
      <c r="F272" s="183" t="s">
        <v>465</v>
      </c>
      <c r="G272" s="184" t="s">
        <v>193</v>
      </c>
      <c r="H272" s="185">
        <v>696.00800000000004</v>
      </c>
      <c r="I272" s="186"/>
      <c r="J272" s="187">
        <f>ROUND(I272*H272,2)</f>
        <v>0</v>
      </c>
      <c r="K272" s="183"/>
      <c r="L272" s="41"/>
      <c r="M272" s="188" t="s">
        <v>5</v>
      </c>
      <c r="N272" s="189" t="s">
        <v>51</v>
      </c>
      <c r="O272" s="42"/>
      <c r="P272" s="190">
        <f>O272*H272</f>
        <v>0</v>
      </c>
      <c r="Q272" s="190">
        <v>4.6999999999999999E-4</v>
      </c>
      <c r="R272" s="190">
        <f>Q272*H272</f>
        <v>0.32712375999999999</v>
      </c>
      <c r="S272" s="190">
        <v>0</v>
      </c>
      <c r="T272" s="191">
        <f>S272*H272</f>
        <v>0</v>
      </c>
      <c r="AR272" s="24" t="s">
        <v>194</v>
      </c>
      <c r="AT272" s="24" t="s">
        <v>190</v>
      </c>
      <c r="AU272" s="24" t="s">
        <v>24</v>
      </c>
      <c r="AY272" s="24" t="s">
        <v>188</v>
      </c>
      <c r="BE272" s="192">
        <f>IF(N272="základní",J272,0)</f>
        <v>0</v>
      </c>
      <c r="BF272" s="192">
        <f>IF(N272="snížená",J272,0)</f>
        <v>0</v>
      </c>
      <c r="BG272" s="192">
        <f>IF(N272="zákl. přenesená",J272,0)</f>
        <v>0</v>
      </c>
      <c r="BH272" s="192">
        <f>IF(N272="sníž. přenesená",J272,0)</f>
        <v>0</v>
      </c>
      <c r="BI272" s="192">
        <f>IF(N272="nulová",J272,0)</f>
        <v>0</v>
      </c>
      <c r="BJ272" s="24" t="s">
        <v>25</v>
      </c>
      <c r="BK272" s="192">
        <f>ROUND(I272*H272,2)</f>
        <v>0</v>
      </c>
      <c r="BL272" s="24" t="s">
        <v>194</v>
      </c>
      <c r="BM272" s="24" t="s">
        <v>466</v>
      </c>
    </row>
    <row r="273" spans="2:65" s="1" customFormat="1" ht="27" x14ac:dyDescent="0.3">
      <c r="B273" s="41"/>
      <c r="D273" s="193" t="s">
        <v>196</v>
      </c>
      <c r="F273" s="194" t="s">
        <v>311</v>
      </c>
      <c r="I273" s="195"/>
      <c r="L273" s="41"/>
      <c r="M273" s="196"/>
      <c r="N273" s="42"/>
      <c r="O273" s="42"/>
      <c r="P273" s="42"/>
      <c r="Q273" s="42"/>
      <c r="R273" s="42"/>
      <c r="S273" s="42"/>
      <c r="T273" s="70"/>
      <c r="AT273" s="24" t="s">
        <v>196</v>
      </c>
      <c r="AU273" s="24" t="s">
        <v>24</v>
      </c>
    </row>
    <row r="274" spans="2:65" s="12" customFormat="1" x14ac:dyDescent="0.3">
      <c r="B274" s="197"/>
      <c r="D274" s="193" t="s">
        <v>198</v>
      </c>
      <c r="E274" s="198" t="s">
        <v>5</v>
      </c>
      <c r="F274" s="199" t="s">
        <v>467</v>
      </c>
      <c r="H274" s="200">
        <v>696.00800000000004</v>
      </c>
      <c r="I274" s="201"/>
      <c r="L274" s="197"/>
      <c r="M274" s="202"/>
      <c r="N274" s="203"/>
      <c r="O274" s="203"/>
      <c r="P274" s="203"/>
      <c r="Q274" s="203"/>
      <c r="R274" s="203"/>
      <c r="S274" s="203"/>
      <c r="T274" s="204"/>
      <c r="AT274" s="198" t="s">
        <v>198</v>
      </c>
      <c r="AU274" s="198" t="s">
        <v>24</v>
      </c>
      <c r="AV274" s="12" t="s">
        <v>24</v>
      </c>
      <c r="AW274" s="12" t="s">
        <v>44</v>
      </c>
      <c r="AX274" s="12" t="s">
        <v>80</v>
      </c>
      <c r="AY274" s="198" t="s">
        <v>188</v>
      </c>
    </row>
    <row r="275" spans="2:65" s="13" customFormat="1" x14ac:dyDescent="0.3">
      <c r="B275" s="205"/>
      <c r="D275" s="193" t="s">
        <v>198</v>
      </c>
      <c r="E275" s="206" t="s">
        <v>5</v>
      </c>
      <c r="F275" s="207" t="s">
        <v>200</v>
      </c>
      <c r="H275" s="208">
        <v>696.00800000000004</v>
      </c>
      <c r="I275" s="209"/>
      <c r="L275" s="205"/>
      <c r="M275" s="210"/>
      <c r="N275" s="211"/>
      <c r="O275" s="211"/>
      <c r="P275" s="211"/>
      <c r="Q275" s="211"/>
      <c r="R275" s="211"/>
      <c r="S275" s="211"/>
      <c r="T275" s="212"/>
      <c r="AT275" s="206" t="s">
        <v>198</v>
      </c>
      <c r="AU275" s="206" t="s">
        <v>24</v>
      </c>
      <c r="AV275" s="13" t="s">
        <v>194</v>
      </c>
      <c r="AW275" s="13" t="s">
        <v>44</v>
      </c>
      <c r="AX275" s="13" t="s">
        <v>25</v>
      </c>
      <c r="AY275" s="206" t="s">
        <v>188</v>
      </c>
    </row>
    <row r="276" spans="2:65" s="1" customFormat="1" ht="25.5" customHeight="1" x14ac:dyDescent="0.3">
      <c r="B276" s="180"/>
      <c r="C276" s="181" t="s">
        <v>468</v>
      </c>
      <c r="D276" s="181" t="s">
        <v>190</v>
      </c>
      <c r="E276" s="182" t="s">
        <v>469</v>
      </c>
      <c r="F276" s="183" t="s">
        <v>470</v>
      </c>
      <c r="G276" s="184" t="s">
        <v>399</v>
      </c>
      <c r="H276" s="185">
        <v>1</v>
      </c>
      <c r="I276" s="186"/>
      <c r="J276" s="187">
        <f>ROUND(I276*H276,2)</f>
        <v>0</v>
      </c>
      <c r="K276" s="183"/>
      <c r="L276" s="41"/>
      <c r="M276" s="188" t="s">
        <v>5</v>
      </c>
      <c r="N276" s="189" t="s">
        <v>51</v>
      </c>
      <c r="O276" s="42"/>
      <c r="P276" s="190">
        <f>O276*H276</f>
        <v>0</v>
      </c>
      <c r="Q276" s="190">
        <v>4.6999999999999999E-4</v>
      </c>
      <c r="R276" s="190">
        <f>Q276*H276</f>
        <v>4.6999999999999999E-4</v>
      </c>
      <c r="S276" s="190">
        <v>0</v>
      </c>
      <c r="T276" s="191">
        <f>S276*H276</f>
        <v>0</v>
      </c>
      <c r="AR276" s="24" t="s">
        <v>194</v>
      </c>
      <c r="AT276" s="24" t="s">
        <v>190</v>
      </c>
      <c r="AU276" s="24" t="s">
        <v>24</v>
      </c>
      <c r="AY276" s="24" t="s">
        <v>188</v>
      </c>
      <c r="BE276" s="192">
        <f>IF(N276="základní",J276,0)</f>
        <v>0</v>
      </c>
      <c r="BF276" s="192">
        <f>IF(N276="snížená",J276,0)</f>
        <v>0</v>
      </c>
      <c r="BG276" s="192">
        <f>IF(N276="zákl. přenesená",J276,0)</f>
        <v>0</v>
      </c>
      <c r="BH276" s="192">
        <f>IF(N276="sníž. přenesená",J276,0)</f>
        <v>0</v>
      </c>
      <c r="BI276" s="192">
        <f>IF(N276="nulová",J276,0)</f>
        <v>0</v>
      </c>
      <c r="BJ276" s="24" t="s">
        <v>25</v>
      </c>
      <c r="BK276" s="192">
        <f>ROUND(I276*H276,2)</f>
        <v>0</v>
      </c>
      <c r="BL276" s="24" t="s">
        <v>194</v>
      </c>
      <c r="BM276" s="24" t="s">
        <v>471</v>
      </c>
    </row>
    <row r="277" spans="2:65" s="1" customFormat="1" ht="27" x14ac:dyDescent="0.3">
      <c r="B277" s="41"/>
      <c r="D277" s="193" t="s">
        <v>196</v>
      </c>
      <c r="F277" s="194" t="s">
        <v>472</v>
      </c>
      <c r="I277" s="195"/>
      <c r="L277" s="41"/>
      <c r="M277" s="196"/>
      <c r="N277" s="42"/>
      <c r="O277" s="42"/>
      <c r="P277" s="42"/>
      <c r="Q277" s="42"/>
      <c r="R277" s="42"/>
      <c r="S277" s="42"/>
      <c r="T277" s="70"/>
      <c r="AT277" s="24" t="s">
        <v>196</v>
      </c>
      <c r="AU277" s="24" t="s">
        <v>24</v>
      </c>
    </row>
    <row r="278" spans="2:65" s="1" customFormat="1" ht="16.5" customHeight="1" x14ac:dyDescent="0.3">
      <c r="B278" s="180"/>
      <c r="C278" s="181" t="s">
        <v>473</v>
      </c>
      <c r="D278" s="181" t="s">
        <v>190</v>
      </c>
      <c r="E278" s="182" t="s">
        <v>474</v>
      </c>
      <c r="F278" s="183" t="s">
        <v>475</v>
      </c>
      <c r="G278" s="184" t="s">
        <v>399</v>
      </c>
      <c r="H278" s="185">
        <v>1</v>
      </c>
      <c r="I278" s="186"/>
      <c r="J278" s="187">
        <f>ROUND(I278*H278,2)</f>
        <v>0</v>
      </c>
      <c r="K278" s="183"/>
      <c r="L278" s="41"/>
      <c r="M278" s="188" t="s">
        <v>5</v>
      </c>
      <c r="N278" s="189" t="s">
        <v>51</v>
      </c>
      <c r="O278" s="42"/>
      <c r="P278" s="190">
        <f>O278*H278</f>
        <v>0</v>
      </c>
      <c r="Q278" s="190">
        <v>4.6999999999999999E-4</v>
      </c>
      <c r="R278" s="190">
        <f>Q278*H278</f>
        <v>4.6999999999999999E-4</v>
      </c>
      <c r="S278" s="190">
        <v>0</v>
      </c>
      <c r="T278" s="191">
        <f>S278*H278</f>
        <v>0</v>
      </c>
      <c r="AR278" s="24" t="s">
        <v>194</v>
      </c>
      <c r="AT278" s="24" t="s">
        <v>190</v>
      </c>
      <c r="AU278" s="24" t="s">
        <v>24</v>
      </c>
      <c r="AY278" s="24" t="s">
        <v>188</v>
      </c>
      <c r="BE278" s="192">
        <f>IF(N278="základní",J278,0)</f>
        <v>0</v>
      </c>
      <c r="BF278" s="192">
        <f>IF(N278="snížená",J278,0)</f>
        <v>0</v>
      </c>
      <c r="BG278" s="192">
        <f>IF(N278="zákl. přenesená",J278,0)</f>
        <v>0</v>
      </c>
      <c r="BH278" s="192">
        <f>IF(N278="sníž. přenesená",J278,0)</f>
        <v>0</v>
      </c>
      <c r="BI278" s="192">
        <f>IF(N278="nulová",J278,0)</f>
        <v>0</v>
      </c>
      <c r="BJ278" s="24" t="s">
        <v>25</v>
      </c>
      <c r="BK278" s="192">
        <f>ROUND(I278*H278,2)</f>
        <v>0</v>
      </c>
      <c r="BL278" s="24" t="s">
        <v>194</v>
      </c>
      <c r="BM278" s="24" t="s">
        <v>476</v>
      </c>
    </row>
    <row r="279" spans="2:65" s="1" customFormat="1" ht="27" x14ac:dyDescent="0.3">
      <c r="B279" s="41"/>
      <c r="D279" s="193" t="s">
        <v>196</v>
      </c>
      <c r="F279" s="194" t="s">
        <v>472</v>
      </c>
      <c r="I279" s="195"/>
      <c r="L279" s="41"/>
      <c r="M279" s="196"/>
      <c r="N279" s="42"/>
      <c r="O279" s="42"/>
      <c r="P279" s="42"/>
      <c r="Q279" s="42"/>
      <c r="R279" s="42"/>
      <c r="S279" s="42"/>
      <c r="T279" s="70"/>
      <c r="AT279" s="24" t="s">
        <v>196</v>
      </c>
      <c r="AU279" s="24" t="s">
        <v>24</v>
      </c>
    </row>
    <row r="280" spans="2:65" s="1" customFormat="1" ht="25.5" customHeight="1" x14ac:dyDescent="0.3">
      <c r="B280" s="180"/>
      <c r="C280" s="181" t="s">
        <v>477</v>
      </c>
      <c r="D280" s="181" t="s">
        <v>190</v>
      </c>
      <c r="E280" s="182" t="s">
        <v>478</v>
      </c>
      <c r="F280" s="183" t="s">
        <v>479</v>
      </c>
      <c r="G280" s="184" t="s">
        <v>399</v>
      </c>
      <c r="H280" s="185">
        <v>1</v>
      </c>
      <c r="I280" s="186"/>
      <c r="J280" s="187">
        <f>ROUND(I280*H280,2)</f>
        <v>0</v>
      </c>
      <c r="K280" s="183"/>
      <c r="L280" s="41"/>
      <c r="M280" s="188" t="s">
        <v>5</v>
      </c>
      <c r="N280" s="189" t="s">
        <v>51</v>
      </c>
      <c r="O280" s="42"/>
      <c r="P280" s="190">
        <f>O280*H280</f>
        <v>0</v>
      </c>
      <c r="Q280" s="190">
        <v>4.6999999999999999E-4</v>
      </c>
      <c r="R280" s="190">
        <f>Q280*H280</f>
        <v>4.6999999999999999E-4</v>
      </c>
      <c r="S280" s="190">
        <v>0</v>
      </c>
      <c r="T280" s="191">
        <f>S280*H280</f>
        <v>0</v>
      </c>
      <c r="AR280" s="24" t="s">
        <v>194</v>
      </c>
      <c r="AT280" s="24" t="s">
        <v>190</v>
      </c>
      <c r="AU280" s="24" t="s">
        <v>24</v>
      </c>
      <c r="AY280" s="24" t="s">
        <v>188</v>
      </c>
      <c r="BE280" s="192">
        <f>IF(N280="základní",J280,0)</f>
        <v>0</v>
      </c>
      <c r="BF280" s="192">
        <f>IF(N280="snížená",J280,0)</f>
        <v>0</v>
      </c>
      <c r="BG280" s="192">
        <f>IF(N280="zákl. přenesená",J280,0)</f>
        <v>0</v>
      </c>
      <c r="BH280" s="192">
        <f>IF(N280="sníž. přenesená",J280,0)</f>
        <v>0</v>
      </c>
      <c r="BI280" s="192">
        <f>IF(N280="nulová",J280,0)</f>
        <v>0</v>
      </c>
      <c r="BJ280" s="24" t="s">
        <v>25</v>
      </c>
      <c r="BK280" s="192">
        <f>ROUND(I280*H280,2)</f>
        <v>0</v>
      </c>
      <c r="BL280" s="24" t="s">
        <v>194</v>
      </c>
      <c r="BM280" s="24" t="s">
        <v>480</v>
      </c>
    </row>
    <row r="281" spans="2:65" s="1" customFormat="1" ht="27" x14ac:dyDescent="0.3">
      <c r="B281" s="41"/>
      <c r="D281" s="193" t="s">
        <v>196</v>
      </c>
      <c r="F281" s="194" t="s">
        <v>481</v>
      </c>
      <c r="I281" s="195"/>
      <c r="L281" s="41"/>
      <c r="M281" s="196"/>
      <c r="N281" s="42"/>
      <c r="O281" s="42"/>
      <c r="P281" s="42"/>
      <c r="Q281" s="42"/>
      <c r="R281" s="42"/>
      <c r="S281" s="42"/>
      <c r="T281" s="70"/>
      <c r="AT281" s="24" t="s">
        <v>196</v>
      </c>
      <c r="AU281" s="24" t="s">
        <v>24</v>
      </c>
    </row>
    <row r="282" spans="2:65" s="1" customFormat="1" ht="16.5" customHeight="1" x14ac:dyDescent="0.3">
      <c r="B282" s="180"/>
      <c r="C282" s="181" t="s">
        <v>482</v>
      </c>
      <c r="D282" s="181" t="s">
        <v>190</v>
      </c>
      <c r="E282" s="182" t="s">
        <v>483</v>
      </c>
      <c r="F282" s="183" t="s">
        <v>484</v>
      </c>
      <c r="G282" s="184" t="s">
        <v>372</v>
      </c>
      <c r="H282" s="185">
        <v>656.62</v>
      </c>
      <c r="I282" s="186"/>
      <c r="J282" s="187">
        <f>ROUND(I282*H282,2)</f>
        <v>0</v>
      </c>
      <c r="K282" s="183"/>
      <c r="L282" s="41"/>
      <c r="M282" s="188" t="s">
        <v>5</v>
      </c>
      <c r="N282" s="189" t="s">
        <v>51</v>
      </c>
      <c r="O282" s="42"/>
      <c r="P282" s="190">
        <f>O282*H282</f>
        <v>0</v>
      </c>
      <c r="Q282" s="190">
        <v>0</v>
      </c>
      <c r="R282" s="190">
        <f>Q282*H282</f>
        <v>0</v>
      </c>
      <c r="S282" s="190">
        <v>0</v>
      </c>
      <c r="T282" s="191">
        <f>S282*H282</f>
        <v>0</v>
      </c>
      <c r="AR282" s="24" t="s">
        <v>194</v>
      </c>
      <c r="AT282" s="24" t="s">
        <v>190</v>
      </c>
      <c r="AU282" s="24" t="s">
        <v>24</v>
      </c>
      <c r="AY282" s="24" t="s">
        <v>188</v>
      </c>
      <c r="BE282" s="192">
        <f>IF(N282="základní",J282,0)</f>
        <v>0</v>
      </c>
      <c r="BF282" s="192">
        <f>IF(N282="snížená",J282,0)</f>
        <v>0</v>
      </c>
      <c r="BG282" s="192">
        <f>IF(N282="zákl. přenesená",J282,0)</f>
        <v>0</v>
      </c>
      <c r="BH282" s="192">
        <f>IF(N282="sníž. přenesená",J282,0)</f>
        <v>0</v>
      </c>
      <c r="BI282" s="192">
        <f>IF(N282="nulová",J282,0)</f>
        <v>0</v>
      </c>
      <c r="BJ282" s="24" t="s">
        <v>25</v>
      </c>
      <c r="BK282" s="192">
        <f>ROUND(I282*H282,2)</f>
        <v>0</v>
      </c>
      <c r="BL282" s="24" t="s">
        <v>194</v>
      </c>
      <c r="BM282" s="24" t="s">
        <v>485</v>
      </c>
    </row>
    <row r="283" spans="2:65" s="1" customFormat="1" ht="27" x14ac:dyDescent="0.3">
      <c r="B283" s="41"/>
      <c r="D283" s="193" t="s">
        <v>196</v>
      </c>
      <c r="F283" s="194" t="s">
        <v>325</v>
      </c>
      <c r="I283" s="195"/>
      <c r="L283" s="41"/>
      <c r="M283" s="196"/>
      <c r="N283" s="42"/>
      <c r="O283" s="42"/>
      <c r="P283" s="42"/>
      <c r="Q283" s="42"/>
      <c r="R283" s="42"/>
      <c r="S283" s="42"/>
      <c r="T283" s="70"/>
      <c r="AT283" s="24" t="s">
        <v>196</v>
      </c>
      <c r="AU283" s="24" t="s">
        <v>24</v>
      </c>
    </row>
    <row r="284" spans="2:65" s="12" customFormat="1" x14ac:dyDescent="0.3">
      <c r="B284" s="197"/>
      <c r="D284" s="193" t="s">
        <v>198</v>
      </c>
      <c r="E284" s="198" t="s">
        <v>5</v>
      </c>
      <c r="F284" s="199" t="s">
        <v>486</v>
      </c>
      <c r="H284" s="200">
        <v>656.62</v>
      </c>
      <c r="I284" s="201"/>
      <c r="L284" s="197"/>
      <c r="M284" s="202"/>
      <c r="N284" s="203"/>
      <c r="O284" s="203"/>
      <c r="P284" s="203"/>
      <c r="Q284" s="203"/>
      <c r="R284" s="203"/>
      <c r="S284" s="203"/>
      <c r="T284" s="204"/>
      <c r="AT284" s="198" t="s">
        <v>198</v>
      </c>
      <c r="AU284" s="198" t="s">
        <v>24</v>
      </c>
      <c r="AV284" s="12" t="s">
        <v>24</v>
      </c>
      <c r="AW284" s="12" t="s">
        <v>44</v>
      </c>
      <c r="AX284" s="12" t="s">
        <v>80</v>
      </c>
      <c r="AY284" s="198" t="s">
        <v>188</v>
      </c>
    </row>
    <row r="285" spans="2:65" s="13" customFormat="1" x14ac:dyDescent="0.3">
      <c r="B285" s="205"/>
      <c r="D285" s="193" t="s">
        <v>198</v>
      </c>
      <c r="E285" s="206" t="s">
        <v>5</v>
      </c>
      <c r="F285" s="207" t="s">
        <v>200</v>
      </c>
      <c r="H285" s="208">
        <v>656.62</v>
      </c>
      <c r="I285" s="209"/>
      <c r="L285" s="205"/>
      <c r="M285" s="210"/>
      <c r="N285" s="211"/>
      <c r="O285" s="211"/>
      <c r="P285" s="211"/>
      <c r="Q285" s="211"/>
      <c r="R285" s="211"/>
      <c r="S285" s="211"/>
      <c r="T285" s="212"/>
      <c r="AT285" s="206" t="s">
        <v>198</v>
      </c>
      <c r="AU285" s="206" t="s">
        <v>24</v>
      </c>
      <c r="AV285" s="13" t="s">
        <v>194</v>
      </c>
      <c r="AW285" s="13" t="s">
        <v>44</v>
      </c>
      <c r="AX285" s="13" t="s">
        <v>25</v>
      </c>
      <c r="AY285" s="206" t="s">
        <v>188</v>
      </c>
    </row>
    <row r="286" spans="2:65" s="11" customFormat="1" ht="22.35" customHeight="1" x14ac:dyDescent="0.3">
      <c r="B286" s="167"/>
      <c r="D286" s="168" t="s">
        <v>79</v>
      </c>
      <c r="E286" s="178" t="s">
        <v>487</v>
      </c>
      <c r="F286" s="178" t="s">
        <v>488</v>
      </c>
      <c r="I286" s="170"/>
      <c r="J286" s="179">
        <f>BK286</f>
        <v>0</v>
      </c>
      <c r="L286" s="167"/>
      <c r="M286" s="172"/>
      <c r="N286" s="173"/>
      <c r="O286" s="173"/>
      <c r="P286" s="174">
        <f>SUM(P287:P303)</f>
        <v>0</v>
      </c>
      <c r="Q286" s="173"/>
      <c r="R286" s="174">
        <f>SUM(R287:R303)</f>
        <v>0</v>
      </c>
      <c r="S286" s="173"/>
      <c r="T286" s="175">
        <f>SUM(T287:T303)</f>
        <v>0</v>
      </c>
      <c r="AR286" s="168" t="s">
        <v>25</v>
      </c>
      <c r="AT286" s="176" t="s">
        <v>79</v>
      </c>
      <c r="AU286" s="176" t="s">
        <v>24</v>
      </c>
      <c r="AY286" s="168" t="s">
        <v>188</v>
      </c>
      <c r="BK286" s="177">
        <f>SUM(BK287:BK303)</f>
        <v>0</v>
      </c>
    </row>
    <row r="287" spans="2:65" s="1" customFormat="1" ht="16.5" customHeight="1" x14ac:dyDescent="0.3">
      <c r="B287" s="180"/>
      <c r="C287" s="181" t="s">
        <v>489</v>
      </c>
      <c r="D287" s="181" t="s">
        <v>190</v>
      </c>
      <c r="E287" s="182" t="s">
        <v>490</v>
      </c>
      <c r="F287" s="183" t="s">
        <v>491</v>
      </c>
      <c r="G287" s="184" t="s">
        <v>283</v>
      </c>
      <c r="H287" s="185">
        <v>268.178</v>
      </c>
      <c r="I287" s="186"/>
      <c r="J287" s="187">
        <f>ROUND(I287*H287,2)</f>
        <v>0</v>
      </c>
      <c r="K287" s="183"/>
      <c r="L287" s="41"/>
      <c r="M287" s="188" t="s">
        <v>5</v>
      </c>
      <c r="N287" s="189" t="s">
        <v>51</v>
      </c>
      <c r="O287" s="42"/>
      <c r="P287" s="190">
        <f>O287*H287</f>
        <v>0</v>
      </c>
      <c r="Q287" s="190">
        <v>0</v>
      </c>
      <c r="R287" s="190">
        <f>Q287*H287</f>
        <v>0</v>
      </c>
      <c r="S287" s="190">
        <v>0</v>
      </c>
      <c r="T287" s="191">
        <f>S287*H287</f>
        <v>0</v>
      </c>
      <c r="AR287" s="24" t="s">
        <v>194</v>
      </c>
      <c r="AT287" s="24" t="s">
        <v>190</v>
      </c>
      <c r="AU287" s="24" t="s">
        <v>204</v>
      </c>
      <c r="AY287" s="24" t="s">
        <v>188</v>
      </c>
      <c r="BE287" s="192">
        <f>IF(N287="základní",J287,0)</f>
        <v>0</v>
      </c>
      <c r="BF287" s="192">
        <f>IF(N287="snížená",J287,0)</f>
        <v>0</v>
      </c>
      <c r="BG287" s="192">
        <f>IF(N287="zákl. přenesená",J287,0)</f>
        <v>0</v>
      </c>
      <c r="BH287" s="192">
        <f>IF(N287="sníž. přenesená",J287,0)</f>
        <v>0</v>
      </c>
      <c r="BI287" s="192">
        <f>IF(N287="nulová",J287,0)</f>
        <v>0</v>
      </c>
      <c r="BJ287" s="24" t="s">
        <v>25</v>
      </c>
      <c r="BK287" s="192">
        <f>ROUND(I287*H287,2)</f>
        <v>0</v>
      </c>
      <c r="BL287" s="24" t="s">
        <v>194</v>
      </c>
      <c r="BM287" s="24" t="s">
        <v>492</v>
      </c>
    </row>
    <row r="288" spans="2:65" s="1" customFormat="1" ht="27" x14ac:dyDescent="0.3">
      <c r="B288" s="41"/>
      <c r="D288" s="193" t="s">
        <v>196</v>
      </c>
      <c r="F288" s="194" t="s">
        <v>270</v>
      </c>
      <c r="I288" s="195"/>
      <c r="L288" s="41"/>
      <c r="M288" s="196"/>
      <c r="N288" s="42"/>
      <c r="O288" s="42"/>
      <c r="P288" s="42"/>
      <c r="Q288" s="42"/>
      <c r="R288" s="42"/>
      <c r="S288" s="42"/>
      <c r="T288" s="70"/>
      <c r="AT288" s="24" t="s">
        <v>196</v>
      </c>
      <c r="AU288" s="24" t="s">
        <v>204</v>
      </c>
    </row>
    <row r="289" spans="2:65" s="1" customFormat="1" ht="16.5" customHeight="1" x14ac:dyDescent="0.3">
      <c r="B289" s="180"/>
      <c r="C289" s="181" t="s">
        <v>493</v>
      </c>
      <c r="D289" s="181" t="s">
        <v>190</v>
      </c>
      <c r="E289" s="182" t="s">
        <v>494</v>
      </c>
      <c r="F289" s="183" t="s">
        <v>495</v>
      </c>
      <c r="G289" s="184" t="s">
        <v>283</v>
      </c>
      <c r="H289" s="185">
        <v>2413.6019999999999</v>
      </c>
      <c r="I289" s="186"/>
      <c r="J289" s="187">
        <f>ROUND(I289*H289,2)</f>
        <v>0</v>
      </c>
      <c r="K289" s="183"/>
      <c r="L289" s="41"/>
      <c r="M289" s="188" t="s">
        <v>5</v>
      </c>
      <c r="N289" s="189" t="s">
        <v>51</v>
      </c>
      <c r="O289" s="42"/>
      <c r="P289" s="190">
        <f>O289*H289</f>
        <v>0</v>
      </c>
      <c r="Q289" s="190">
        <v>0</v>
      </c>
      <c r="R289" s="190">
        <f>Q289*H289</f>
        <v>0</v>
      </c>
      <c r="S289" s="190">
        <v>0</v>
      </c>
      <c r="T289" s="191">
        <f>S289*H289</f>
        <v>0</v>
      </c>
      <c r="AR289" s="24" t="s">
        <v>194</v>
      </c>
      <c r="AT289" s="24" t="s">
        <v>190</v>
      </c>
      <c r="AU289" s="24" t="s">
        <v>204</v>
      </c>
      <c r="AY289" s="24" t="s">
        <v>188</v>
      </c>
      <c r="BE289" s="192">
        <f>IF(N289="základní",J289,0)</f>
        <v>0</v>
      </c>
      <c r="BF289" s="192">
        <f>IF(N289="snížená",J289,0)</f>
        <v>0</v>
      </c>
      <c r="BG289" s="192">
        <f>IF(N289="zákl. přenesená",J289,0)</f>
        <v>0</v>
      </c>
      <c r="BH289" s="192">
        <f>IF(N289="sníž. přenesená",J289,0)</f>
        <v>0</v>
      </c>
      <c r="BI289" s="192">
        <f>IF(N289="nulová",J289,0)</f>
        <v>0</v>
      </c>
      <c r="BJ289" s="24" t="s">
        <v>25</v>
      </c>
      <c r="BK289" s="192">
        <f>ROUND(I289*H289,2)</f>
        <v>0</v>
      </c>
      <c r="BL289" s="24" t="s">
        <v>194</v>
      </c>
      <c r="BM289" s="24" t="s">
        <v>496</v>
      </c>
    </row>
    <row r="290" spans="2:65" s="1" customFormat="1" ht="27" x14ac:dyDescent="0.3">
      <c r="B290" s="41"/>
      <c r="D290" s="193" t="s">
        <v>196</v>
      </c>
      <c r="F290" s="194" t="s">
        <v>270</v>
      </c>
      <c r="I290" s="195"/>
      <c r="L290" s="41"/>
      <c r="M290" s="196"/>
      <c r="N290" s="42"/>
      <c r="O290" s="42"/>
      <c r="P290" s="42"/>
      <c r="Q290" s="42"/>
      <c r="R290" s="42"/>
      <c r="S290" s="42"/>
      <c r="T290" s="70"/>
      <c r="AT290" s="24" t="s">
        <v>196</v>
      </c>
      <c r="AU290" s="24" t="s">
        <v>204</v>
      </c>
    </row>
    <row r="291" spans="2:65" s="12" customFormat="1" x14ac:dyDescent="0.3">
      <c r="B291" s="197"/>
      <c r="D291" s="193" t="s">
        <v>198</v>
      </c>
      <c r="F291" s="199" t="s">
        <v>497</v>
      </c>
      <c r="H291" s="200">
        <v>2413.6019999999999</v>
      </c>
      <c r="I291" s="201"/>
      <c r="L291" s="197"/>
      <c r="M291" s="202"/>
      <c r="N291" s="203"/>
      <c r="O291" s="203"/>
      <c r="P291" s="203"/>
      <c r="Q291" s="203"/>
      <c r="R291" s="203"/>
      <c r="S291" s="203"/>
      <c r="T291" s="204"/>
      <c r="AT291" s="198" t="s">
        <v>198</v>
      </c>
      <c r="AU291" s="198" t="s">
        <v>204</v>
      </c>
      <c r="AV291" s="12" t="s">
        <v>24</v>
      </c>
      <c r="AW291" s="12" t="s">
        <v>6</v>
      </c>
      <c r="AX291" s="12" t="s">
        <v>25</v>
      </c>
      <c r="AY291" s="198" t="s">
        <v>188</v>
      </c>
    </row>
    <row r="292" spans="2:65" s="1" customFormat="1" ht="16.5" customHeight="1" x14ac:dyDescent="0.3">
      <c r="B292" s="180"/>
      <c r="C292" s="181" t="s">
        <v>498</v>
      </c>
      <c r="D292" s="181" t="s">
        <v>190</v>
      </c>
      <c r="E292" s="182" t="s">
        <v>499</v>
      </c>
      <c r="F292" s="183" t="s">
        <v>500</v>
      </c>
      <c r="G292" s="184" t="s">
        <v>283</v>
      </c>
      <c r="H292" s="185">
        <v>268.178</v>
      </c>
      <c r="I292" s="186"/>
      <c r="J292" s="187">
        <f>ROUND(I292*H292,2)</f>
        <v>0</v>
      </c>
      <c r="K292" s="183"/>
      <c r="L292" s="41"/>
      <c r="M292" s="188" t="s">
        <v>5</v>
      </c>
      <c r="N292" s="189" t="s">
        <v>51</v>
      </c>
      <c r="O292" s="42"/>
      <c r="P292" s="190">
        <f>O292*H292</f>
        <v>0</v>
      </c>
      <c r="Q292" s="190">
        <v>0</v>
      </c>
      <c r="R292" s="190">
        <f>Q292*H292</f>
        <v>0</v>
      </c>
      <c r="S292" s="190">
        <v>0</v>
      </c>
      <c r="T292" s="191">
        <f>S292*H292</f>
        <v>0</v>
      </c>
      <c r="AR292" s="24" t="s">
        <v>194</v>
      </c>
      <c r="AT292" s="24" t="s">
        <v>190</v>
      </c>
      <c r="AU292" s="24" t="s">
        <v>204</v>
      </c>
      <c r="AY292" s="24" t="s">
        <v>188</v>
      </c>
      <c r="BE292" s="192">
        <f>IF(N292="základní",J292,0)</f>
        <v>0</v>
      </c>
      <c r="BF292" s="192">
        <f>IF(N292="snížená",J292,0)</f>
        <v>0</v>
      </c>
      <c r="BG292" s="192">
        <f>IF(N292="zákl. přenesená",J292,0)</f>
        <v>0</v>
      </c>
      <c r="BH292" s="192">
        <f>IF(N292="sníž. přenesená",J292,0)</f>
        <v>0</v>
      </c>
      <c r="BI292" s="192">
        <f>IF(N292="nulová",J292,0)</f>
        <v>0</v>
      </c>
      <c r="BJ292" s="24" t="s">
        <v>25</v>
      </c>
      <c r="BK292" s="192">
        <f>ROUND(I292*H292,2)</f>
        <v>0</v>
      </c>
      <c r="BL292" s="24" t="s">
        <v>194</v>
      </c>
      <c r="BM292" s="24" t="s">
        <v>501</v>
      </c>
    </row>
    <row r="293" spans="2:65" s="1" customFormat="1" ht="27" x14ac:dyDescent="0.3">
      <c r="B293" s="41"/>
      <c r="D293" s="193" t="s">
        <v>196</v>
      </c>
      <c r="F293" s="194" t="s">
        <v>270</v>
      </c>
      <c r="I293" s="195"/>
      <c r="L293" s="41"/>
      <c r="M293" s="196"/>
      <c r="N293" s="42"/>
      <c r="O293" s="42"/>
      <c r="P293" s="42"/>
      <c r="Q293" s="42"/>
      <c r="R293" s="42"/>
      <c r="S293" s="42"/>
      <c r="T293" s="70"/>
      <c r="AT293" s="24" t="s">
        <v>196</v>
      </c>
      <c r="AU293" s="24" t="s">
        <v>204</v>
      </c>
    </row>
    <row r="294" spans="2:65" s="1" customFormat="1" ht="16.5" customHeight="1" x14ac:dyDescent="0.3">
      <c r="B294" s="180"/>
      <c r="C294" s="181" t="s">
        <v>502</v>
      </c>
      <c r="D294" s="181" t="s">
        <v>190</v>
      </c>
      <c r="E294" s="182" t="s">
        <v>503</v>
      </c>
      <c r="F294" s="183" t="s">
        <v>504</v>
      </c>
      <c r="G294" s="184" t="s">
        <v>283</v>
      </c>
      <c r="H294" s="185">
        <v>63.462000000000003</v>
      </c>
      <c r="I294" s="186"/>
      <c r="J294" s="187">
        <f>ROUND(I294*H294,2)</f>
        <v>0</v>
      </c>
      <c r="K294" s="183"/>
      <c r="L294" s="41"/>
      <c r="M294" s="188" t="s">
        <v>5</v>
      </c>
      <c r="N294" s="189" t="s">
        <v>51</v>
      </c>
      <c r="O294" s="42"/>
      <c r="P294" s="190">
        <f>O294*H294</f>
        <v>0</v>
      </c>
      <c r="Q294" s="190">
        <v>0</v>
      </c>
      <c r="R294" s="190">
        <f>Q294*H294</f>
        <v>0</v>
      </c>
      <c r="S294" s="190">
        <v>0</v>
      </c>
      <c r="T294" s="191">
        <f>S294*H294</f>
        <v>0</v>
      </c>
      <c r="AR294" s="24" t="s">
        <v>194</v>
      </c>
      <c r="AT294" s="24" t="s">
        <v>190</v>
      </c>
      <c r="AU294" s="24" t="s">
        <v>204</v>
      </c>
      <c r="AY294" s="24" t="s">
        <v>188</v>
      </c>
      <c r="BE294" s="192">
        <f>IF(N294="základní",J294,0)</f>
        <v>0</v>
      </c>
      <c r="BF294" s="192">
        <f>IF(N294="snížená",J294,0)</f>
        <v>0</v>
      </c>
      <c r="BG294" s="192">
        <f>IF(N294="zákl. přenesená",J294,0)</f>
        <v>0</v>
      </c>
      <c r="BH294" s="192">
        <f>IF(N294="sníž. přenesená",J294,0)</f>
        <v>0</v>
      </c>
      <c r="BI294" s="192">
        <f>IF(N294="nulová",J294,0)</f>
        <v>0</v>
      </c>
      <c r="BJ294" s="24" t="s">
        <v>25</v>
      </c>
      <c r="BK294" s="192">
        <f>ROUND(I294*H294,2)</f>
        <v>0</v>
      </c>
      <c r="BL294" s="24" t="s">
        <v>194</v>
      </c>
      <c r="BM294" s="24" t="s">
        <v>505</v>
      </c>
    </row>
    <row r="295" spans="2:65" s="1" customFormat="1" ht="27" x14ac:dyDescent="0.3">
      <c r="B295" s="41"/>
      <c r="D295" s="193" t="s">
        <v>196</v>
      </c>
      <c r="F295" s="194" t="s">
        <v>325</v>
      </c>
      <c r="I295" s="195"/>
      <c r="L295" s="41"/>
      <c r="M295" s="196"/>
      <c r="N295" s="42"/>
      <c r="O295" s="42"/>
      <c r="P295" s="42"/>
      <c r="Q295" s="42"/>
      <c r="R295" s="42"/>
      <c r="S295" s="42"/>
      <c r="T295" s="70"/>
      <c r="AT295" s="24" t="s">
        <v>196</v>
      </c>
      <c r="AU295" s="24" t="s">
        <v>204</v>
      </c>
    </row>
    <row r="296" spans="2:65" s="12" customFormat="1" x14ac:dyDescent="0.3">
      <c r="B296" s="197"/>
      <c r="D296" s="193" t="s">
        <v>198</v>
      </c>
      <c r="E296" s="198" t="s">
        <v>5</v>
      </c>
      <c r="F296" s="199" t="s">
        <v>506</v>
      </c>
      <c r="H296" s="200">
        <v>63.462000000000003</v>
      </c>
      <c r="I296" s="201"/>
      <c r="L296" s="197"/>
      <c r="M296" s="202"/>
      <c r="N296" s="203"/>
      <c r="O296" s="203"/>
      <c r="P296" s="203"/>
      <c r="Q296" s="203"/>
      <c r="R296" s="203"/>
      <c r="S296" s="203"/>
      <c r="T296" s="204"/>
      <c r="AT296" s="198" t="s">
        <v>198</v>
      </c>
      <c r="AU296" s="198" t="s">
        <v>204</v>
      </c>
      <c r="AV296" s="12" t="s">
        <v>24</v>
      </c>
      <c r="AW296" s="12" t="s">
        <v>44</v>
      </c>
      <c r="AX296" s="12" t="s">
        <v>80</v>
      </c>
      <c r="AY296" s="198" t="s">
        <v>188</v>
      </c>
    </row>
    <row r="297" spans="2:65" s="13" customFormat="1" x14ac:dyDescent="0.3">
      <c r="B297" s="205"/>
      <c r="D297" s="193" t="s">
        <v>198</v>
      </c>
      <c r="E297" s="206" t="s">
        <v>5</v>
      </c>
      <c r="F297" s="207" t="s">
        <v>200</v>
      </c>
      <c r="H297" s="208">
        <v>63.462000000000003</v>
      </c>
      <c r="I297" s="209"/>
      <c r="L297" s="205"/>
      <c r="M297" s="210"/>
      <c r="N297" s="211"/>
      <c r="O297" s="211"/>
      <c r="P297" s="211"/>
      <c r="Q297" s="211"/>
      <c r="R297" s="211"/>
      <c r="S297" s="211"/>
      <c r="T297" s="212"/>
      <c r="AT297" s="206" t="s">
        <v>198</v>
      </c>
      <c r="AU297" s="206" t="s">
        <v>204</v>
      </c>
      <c r="AV297" s="13" t="s">
        <v>194</v>
      </c>
      <c r="AW297" s="13" t="s">
        <v>44</v>
      </c>
      <c r="AX297" s="13" t="s">
        <v>25</v>
      </c>
      <c r="AY297" s="206" t="s">
        <v>188</v>
      </c>
    </row>
    <row r="298" spans="2:65" s="1" customFormat="1" ht="16.5" customHeight="1" x14ac:dyDescent="0.3">
      <c r="B298" s="180"/>
      <c r="C298" s="181" t="s">
        <v>507</v>
      </c>
      <c r="D298" s="181" t="s">
        <v>190</v>
      </c>
      <c r="E298" s="182" t="s">
        <v>508</v>
      </c>
      <c r="F298" s="183" t="s">
        <v>509</v>
      </c>
      <c r="G298" s="184" t="s">
        <v>283</v>
      </c>
      <c r="H298" s="185">
        <v>253.84700000000001</v>
      </c>
      <c r="I298" s="186"/>
      <c r="J298" s="187">
        <f>ROUND(I298*H298,2)</f>
        <v>0</v>
      </c>
      <c r="K298" s="183"/>
      <c r="L298" s="41"/>
      <c r="M298" s="188" t="s">
        <v>5</v>
      </c>
      <c r="N298" s="189" t="s">
        <v>51</v>
      </c>
      <c r="O298" s="42"/>
      <c r="P298" s="190">
        <f>O298*H298</f>
        <v>0</v>
      </c>
      <c r="Q298" s="190">
        <v>0</v>
      </c>
      <c r="R298" s="190">
        <f>Q298*H298</f>
        <v>0</v>
      </c>
      <c r="S298" s="190">
        <v>0</v>
      </c>
      <c r="T298" s="191">
        <f>S298*H298</f>
        <v>0</v>
      </c>
      <c r="AR298" s="24" t="s">
        <v>194</v>
      </c>
      <c r="AT298" s="24" t="s">
        <v>190</v>
      </c>
      <c r="AU298" s="24" t="s">
        <v>204</v>
      </c>
      <c r="AY298" s="24" t="s">
        <v>188</v>
      </c>
      <c r="BE298" s="192">
        <f>IF(N298="základní",J298,0)</f>
        <v>0</v>
      </c>
      <c r="BF298" s="192">
        <f>IF(N298="snížená",J298,0)</f>
        <v>0</v>
      </c>
      <c r="BG298" s="192">
        <f>IF(N298="zákl. přenesená",J298,0)</f>
        <v>0</v>
      </c>
      <c r="BH298" s="192">
        <f>IF(N298="sníž. přenesená",J298,0)</f>
        <v>0</v>
      </c>
      <c r="BI298" s="192">
        <f>IF(N298="nulová",J298,0)</f>
        <v>0</v>
      </c>
      <c r="BJ298" s="24" t="s">
        <v>25</v>
      </c>
      <c r="BK298" s="192">
        <f>ROUND(I298*H298,2)</f>
        <v>0</v>
      </c>
      <c r="BL298" s="24" t="s">
        <v>194</v>
      </c>
      <c r="BM298" s="24" t="s">
        <v>510</v>
      </c>
    </row>
    <row r="299" spans="2:65" s="1" customFormat="1" ht="27" x14ac:dyDescent="0.3">
      <c r="B299" s="41"/>
      <c r="D299" s="193" t="s">
        <v>196</v>
      </c>
      <c r="F299" s="194" t="s">
        <v>270</v>
      </c>
      <c r="I299" s="195"/>
      <c r="L299" s="41"/>
      <c r="M299" s="196"/>
      <c r="N299" s="42"/>
      <c r="O299" s="42"/>
      <c r="P299" s="42"/>
      <c r="Q299" s="42"/>
      <c r="R299" s="42"/>
      <c r="S299" s="42"/>
      <c r="T299" s="70"/>
      <c r="AT299" s="24" t="s">
        <v>196</v>
      </c>
      <c r="AU299" s="24" t="s">
        <v>204</v>
      </c>
    </row>
    <row r="300" spans="2:65" s="12" customFormat="1" x14ac:dyDescent="0.3">
      <c r="B300" s="197"/>
      <c r="D300" s="193" t="s">
        <v>198</v>
      </c>
      <c r="E300" s="198" t="s">
        <v>5</v>
      </c>
      <c r="F300" s="199" t="s">
        <v>511</v>
      </c>
      <c r="H300" s="200">
        <v>253.84700000000001</v>
      </c>
      <c r="I300" s="201"/>
      <c r="L300" s="197"/>
      <c r="M300" s="202"/>
      <c r="N300" s="203"/>
      <c r="O300" s="203"/>
      <c r="P300" s="203"/>
      <c r="Q300" s="203"/>
      <c r="R300" s="203"/>
      <c r="S300" s="203"/>
      <c r="T300" s="204"/>
      <c r="AT300" s="198" t="s">
        <v>198</v>
      </c>
      <c r="AU300" s="198" t="s">
        <v>204</v>
      </c>
      <c r="AV300" s="12" t="s">
        <v>24</v>
      </c>
      <c r="AW300" s="12" t="s">
        <v>44</v>
      </c>
      <c r="AX300" s="12" t="s">
        <v>80</v>
      </c>
      <c r="AY300" s="198" t="s">
        <v>188</v>
      </c>
    </row>
    <row r="301" spans="2:65" s="13" customFormat="1" x14ac:dyDescent="0.3">
      <c r="B301" s="205"/>
      <c r="D301" s="193" t="s">
        <v>198</v>
      </c>
      <c r="E301" s="206" t="s">
        <v>5</v>
      </c>
      <c r="F301" s="207" t="s">
        <v>200</v>
      </c>
      <c r="H301" s="208">
        <v>253.84700000000001</v>
      </c>
      <c r="I301" s="209"/>
      <c r="L301" s="205"/>
      <c r="M301" s="210"/>
      <c r="N301" s="211"/>
      <c r="O301" s="211"/>
      <c r="P301" s="211"/>
      <c r="Q301" s="211"/>
      <c r="R301" s="211"/>
      <c r="S301" s="211"/>
      <c r="T301" s="212"/>
      <c r="AT301" s="206" t="s">
        <v>198</v>
      </c>
      <c r="AU301" s="206" t="s">
        <v>204</v>
      </c>
      <c r="AV301" s="13" t="s">
        <v>194</v>
      </c>
      <c r="AW301" s="13" t="s">
        <v>44</v>
      </c>
      <c r="AX301" s="13" t="s">
        <v>25</v>
      </c>
      <c r="AY301" s="206" t="s">
        <v>188</v>
      </c>
    </row>
    <row r="302" spans="2:65" s="1" customFormat="1" ht="16.5" customHeight="1" x14ac:dyDescent="0.3">
      <c r="B302" s="180"/>
      <c r="C302" s="181" t="s">
        <v>512</v>
      </c>
      <c r="D302" s="181" t="s">
        <v>190</v>
      </c>
      <c r="E302" s="182" t="s">
        <v>513</v>
      </c>
      <c r="F302" s="183" t="s">
        <v>514</v>
      </c>
      <c r="G302" s="184" t="s">
        <v>283</v>
      </c>
      <c r="H302" s="185">
        <v>1972.606</v>
      </c>
      <c r="I302" s="186"/>
      <c r="J302" s="187">
        <f>ROUND(I302*H302,2)</f>
        <v>0</v>
      </c>
      <c r="K302" s="183"/>
      <c r="L302" s="41"/>
      <c r="M302" s="188" t="s">
        <v>5</v>
      </c>
      <c r="N302" s="189" t="s">
        <v>51</v>
      </c>
      <c r="O302" s="42"/>
      <c r="P302" s="190">
        <f>O302*H302</f>
        <v>0</v>
      </c>
      <c r="Q302" s="190">
        <v>0</v>
      </c>
      <c r="R302" s="190">
        <f>Q302*H302</f>
        <v>0</v>
      </c>
      <c r="S302" s="190">
        <v>0</v>
      </c>
      <c r="T302" s="191">
        <f>S302*H302</f>
        <v>0</v>
      </c>
      <c r="AR302" s="24" t="s">
        <v>194</v>
      </c>
      <c r="AT302" s="24" t="s">
        <v>190</v>
      </c>
      <c r="AU302" s="24" t="s">
        <v>204</v>
      </c>
      <c r="AY302" s="24" t="s">
        <v>188</v>
      </c>
      <c r="BE302" s="192">
        <f>IF(N302="základní",J302,0)</f>
        <v>0</v>
      </c>
      <c r="BF302" s="192">
        <f>IF(N302="snížená",J302,0)</f>
        <v>0</v>
      </c>
      <c r="BG302" s="192">
        <f>IF(N302="zákl. přenesená",J302,0)</f>
        <v>0</v>
      </c>
      <c r="BH302" s="192">
        <f>IF(N302="sníž. přenesená",J302,0)</f>
        <v>0</v>
      </c>
      <c r="BI302" s="192">
        <f>IF(N302="nulová",J302,0)</f>
        <v>0</v>
      </c>
      <c r="BJ302" s="24" t="s">
        <v>25</v>
      </c>
      <c r="BK302" s="192">
        <f>ROUND(I302*H302,2)</f>
        <v>0</v>
      </c>
      <c r="BL302" s="24" t="s">
        <v>194</v>
      </c>
      <c r="BM302" s="24" t="s">
        <v>515</v>
      </c>
    </row>
    <row r="303" spans="2:65" s="1" customFormat="1" ht="27" x14ac:dyDescent="0.3">
      <c r="B303" s="41"/>
      <c r="D303" s="193" t="s">
        <v>196</v>
      </c>
      <c r="F303" s="194" t="s">
        <v>325</v>
      </c>
      <c r="I303" s="195"/>
      <c r="L303" s="41"/>
      <c r="M303" s="196"/>
      <c r="N303" s="42"/>
      <c r="O303" s="42"/>
      <c r="P303" s="42"/>
      <c r="Q303" s="42"/>
      <c r="R303" s="42"/>
      <c r="S303" s="42"/>
      <c r="T303" s="70"/>
      <c r="AT303" s="24" t="s">
        <v>196</v>
      </c>
      <c r="AU303" s="24" t="s">
        <v>204</v>
      </c>
    </row>
    <row r="304" spans="2:65" s="11" customFormat="1" ht="37.35" customHeight="1" x14ac:dyDescent="0.35">
      <c r="B304" s="167"/>
      <c r="D304" s="168" t="s">
        <v>79</v>
      </c>
      <c r="E304" s="169" t="s">
        <v>292</v>
      </c>
      <c r="F304" s="169" t="s">
        <v>516</v>
      </c>
      <c r="I304" s="170"/>
      <c r="J304" s="171">
        <f>BK304</f>
        <v>0</v>
      </c>
      <c r="L304" s="167"/>
      <c r="M304" s="172"/>
      <c r="N304" s="173"/>
      <c r="O304" s="173"/>
      <c r="P304" s="174">
        <f>P305</f>
        <v>0</v>
      </c>
      <c r="Q304" s="173"/>
      <c r="R304" s="174">
        <f>R305</f>
        <v>0</v>
      </c>
      <c r="S304" s="173"/>
      <c r="T304" s="175">
        <f>T305</f>
        <v>0</v>
      </c>
      <c r="AR304" s="168" t="s">
        <v>204</v>
      </c>
      <c r="AT304" s="176" t="s">
        <v>79</v>
      </c>
      <c r="AU304" s="176" t="s">
        <v>80</v>
      </c>
      <c r="AY304" s="168" t="s">
        <v>188</v>
      </c>
      <c r="BK304" s="177">
        <f>BK305</f>
        <v>0</v>
      </c>
    </row>
    <row r="305" spans="2:65" s="11" customFormat="1" ht="19.899999999999999" customHeight="1" x14ac:dyDescent="0.3">
      <c r="B305" s="167"/>
      <c r="D305" s="168" t="s">
        <v>79</v>
      </c>
      <c r="E305" s="178" t="s">
        <v>517</v>
      </c>
      <c r="F305" s="178" t="s">
        <v>518</v>
      </c>
      <c r="I305" s="170"/>
      <c r="J305" s="179">
        <f>BK305</f>
        <v>0</v>
      </c>
      <c r="L305" s="167"/>
      <c r="M305" s="172"/>
      <c r="N305" s="173"/>
      <c r="O305" s="173"/>
      <c r="P305" s="174">
        <f>SUM(P306:P311)</f>
        <v>0</v>
      </c>
      <c r="Q305" s="173"/>
      <c r="R305" s="174">
        <f>SUM(R306:R311)</f>
        <v>0</v>
      </c>
      <c r="S305" s="173"/>
      <c r="T305" s="175">
        <f>SUM(T306:T311)</f>
        <v>0</v>
      </c>
      <c r="AR305" s="168" t="s">
        <v>204</v>
      </c>
      <c r="AT305" s="176" t="s">
        <v>79</v>
      </c>
      <c r="AU305" s="176" t="s">
        <v>25</v>
      </c>
      <c r="AY305" s="168" t="s">
        <v>188</v>
      </c>
      <c r="BK305" s="177">
        <f>SUM(BK306:BK311)</f>
        <v>0</v>
      </c>
    </row>
    <row r="306" spans="2:65" s="1" customFormat="1" ht="25.5" customHeight="1" x14ac:dyDescent="0.3">
      <c r="B306" s="180"/>
      <c r="C306" s="181" t="s">
        <v>519</v>
      </c>
      <c r="D306" s="181" t="s">
        <v>190</v>
      </c>
      <c r="E306" s="182" t="s">
        <v>520</v>
      </c>
      <c r="F306" s="183" t="s">
        <v>521</v>
      </c>
      <c r="G306" s="184" t="s">
        <v>522</v>
      </c>
      <c r="H306" s="185">
        <v>1</v>
      </c>
      <c r="I306" s="186"/>
      <c r="J306" s="187">
        <f>ROUND(I306*H306,2)</f>
        <v>0</v>
      </c>
      <c r="K306" s="183"/>
      <c r="L306" s="41"/>
      <c r="M306" s="188" t="s">
        <v>5</v>
      </c>
      <c r="N306" s="189" t="s">
        <v>51</v>
      </c>
      <c r="O306" s="42"/>
      <c r="P306" s="190">
        <f>O306*H306</f>
        <v>0</v>
      </c>
      <c r="Q306" s="190">
        <v>0</v>
      </c>
      <c r="R306" s="190">
        <f>Q306*H306</f>
        <v>0</v>
      </c>
      <c r="S306" s="190">
        <v>0</v>
      </c>
      <c r="T306" s="191">
        <f>S306*H306</f>
        <v>0</v>
      </c>
      <c r="AR306" s="24" t="s">
        <v>512</v>
      </c>
      <c r="AT306" s="24" t="s">
        <v>190</v>
      </c>
      <c r="AU306" s="24" t="s">
        <v>24</v>
      </c>
      <c r="AY306" s="24" t="s">
        <v>188</v>
      </c>
      <c r="BE306" s="192">
        <f>IF(N306="základní",J306,0)</f>
        <v>0</v>
      </c>
      <c r="BF306" s="192">
        <f>IF(N306="snížená",J306,0)</f>
        <v>0</v>
      </c>
      <c r="BG306" s="192">
        <f>IF(N306="zákl. přenesená",J306,0)</f>
        <v>0</v>
      </c>
      <c r="BH306" s="192">
        <f>IF(N306="sníž. přenesená",J306,0)</f>
        <v>0</v>
      </c>
      <c r="BI306" s="192">
        <f>IF(N306="nulová",J306,0)</f>
        <v>0</v>
      </c>
      <c r="BJ306" s="24" t="s">
        <v>25</v>
      </c>
      <c r="BK306" s="192">
        <f>ROUND(I306*H306,2)</f>
        <v>0</v>
      </c>
      <c r="BL306" s="24" t="s">
        <v>512</v>
      </c>
      <c r="BM306" s="24" t="s">
        <v>523</v>
      </c>
    </row>
    <row r="307" spans="2:65" s="1" customFormat="1" ht="27" x14ac:dyDescent="0.3">
      <c r="B307" s="41"/>
      <c r="D307" s="193" t="s">
        <v>196</v>
      </c>
      <c r="F307" s="194" t="s">
        <v>524</v>
      </c>
      <c r="I307" s="195"/>
      <c r="L307" s="41"/>
      <c r="M307" s="196"/>
      <c r="N307" s="42"/>
      <c r="O307" s="42"/>
      <c r="P307" s="42"/>
      <c r="Q307" s="42"/>
      <c r="R307" s="42"/>
      <c r="S307" s="42"/>
      <c r="T307" s="70"/>
      <c r="AT307" s="24" t="s">
        <v>196</v>
      </c>
      <c r="AU307" s="24" t="s">
        <v>24</v>
      </c>
    </row>
    <row r="308" spans="2:65" s="1" customFormat="1" ht="25.5" customHeight="1" x14ac:dyDescent="0.3">
      <c r="B308" s="180"/>
      <c r="C308" s="181" t="s">
        <v>525</v>
      </c>
      <c r="D308" s="181" t="s">
        <v>190</v>
      </c>
      <c r="E308" s="182" t="s">
        <v>526</v>
      </c>
      <c r="F308" s="183" t="s">
        <v>527</v>
      </c>
      <c r="G308" s="184" t="s">
        <v>372</v>
      </c>
      <c r="H308" s="185">
        <v>299</v>
      </c>
      <c r="I308" s="186"/>
      <c r="J308" s="187">
        <f>ROUND(I308*H308,2)</f>
        <v>0</v>
      </c>
      <c r="K308" s="183"/>
      <c r="L308" s="41"/>
      <c r="M308" s="188" t="s">
        <v>5</v>
      </c>
      <c r="N308" s="189" t="s">
        <v>51</v>
      </c>
      <c r="O308" s="42"/>
      <c r="P308" s="190">
        <f>O308*H308</f>
        <v>0</v>
      </c>
      <c r="Q308" s="190">
        <v>0</v>
      </c>
      <c r="R308" s="190">
        <f>Q308*H308</f>
        <v>0</v>
      </c>
      <c r="S308" s="190">
        <v>0</v>
      </c>
      <c r="T308" s="191">
        <f>S308*H308</f>
        <v>0</v>
      </c>
      <c r="AR308" s="24" t="s">
        <v>512</v>
      </c>
      <c r="AT308" s="24" t="s">
        <v>190</v>
      </c>
      <c r="AU308" s="24" t="s">
        <v>24</v>
      </c>
      <c r="AY308" s="24" t="s">
        <v>188</v>
      </c>
      <c r="BE308" s="192">
        <f>IF(N308="základní",J308,0)</f>
        <v>0</v>
      </c>
      <c r="BF308" s="192">
        <f>IF(N308="snížená",J308,0)</f>
        <v>0</v>
      </c>
      <c r="BG308" s="192">
        <f>IF(N308="zákl. přenesená",J308,0)</f>
        <v>0</v>
      </c>
      <c r="BH308" s="192">
        <f>IF(N308="sníž. přenesená",J308,0)</f>
        <v>0</v>
      </c>
      <c r="BI308" s="192">
        <f>IF(N308="nulová",J308,0)</f>
        <v>0</v>
      </c>
      <c r="BJ308" s="24" t="s">
        <v>25</v>
      </c>
      <c r="BK308" s="192">
        <f>ROUND(I308*H308,2)</f>
        <v>0</v>
      </c>
      <c r="BL308" s="24" t="s">
        <v>512</v>
      </c>
      <c r="BM308" s="24" t="s">
        <v>528</v>
      </c>
    </row>
    <row r="309" spans="2:65" s="1" customFormat="1" ht="27" x14ac:dyDescent="0.3">
      <c r="B309" s="41"/>
      <c r="D309" s="193" t="s">
        <v>196</v>
      </c>
      <c r="F309" s="194" t="s">
        <v>524</v>
      </c>
      <c r="I309" s="195"/>
      <c r="L309" s="41"/>
      <c r="M309" s="196"/>
      <c r="N309" s="42"/>
      <c r="O309" s="42"/>
      <c r="P309" s="42"/>
      <c r="Q309" s="42"/>
      <c r="R309" s="42"/>
      <c r="S309" s="42"/>
      <c r="T309" s="70"/>
      <c r="AT309" s="24" t="s">
        <v>196</v>
      </c>
      <c r="AU309" s="24" t="s">
        <v>24</v>
      </c>
    </row>
    <row r="310" spans="2:65" s="12" customFormat="1" x14ac:dyDescent="0.3">
      <c r="B310" s="197"/>
      <c r="D310" s="193" t="s">
        <v>198</v>
      </c>
      <c r="E310" s="198" t="s">
        <v>5</v>
      </c>
      <c r="F310" s="199" t="s">
        <v>529</v>
      </c>
      <c r="H310" s="200">
        <v>299</v>
      </c>
      <c r="I310" s="201"/>
      <c r="L310" s="197"/>
      <c r="M310" s="202"/>
      <c r="N310" s="203"/>
      <c r="O310" s="203"/>
      <c r="P310" s="203"/>
      <c r="Q310" s="203"/>
      <c r="R310" s="203"/>
      <c r="S310" s="203"/>
      <c r="T310" s="204"/>
      <c r="AT310" s="198" t="s">
        <v>198</v>
      </c>
      <c r="AU310" s="198" t="s">
        <v>24</v>
      </c>
      <c r="AV310" s="12" t="s">
        <v>24</v>
      </c>
      <c r="AW310" s="12" t="s">
        <v>44</v>
      </c>
      <c r="AX310" s="12" t="s">
        <v>80</v>
      </c>
      <c r="AY310" s="198" t="s">
        <v>188</v>
      </c>
    </row>
    <row r="311" spans="2:65" s="13" customFormat="1" x14ac:dyDescent="0.3">
      <c r="B311" s="205"/>
      <c r="D311" s="193" t="s">
        <v>198</v>
      </c>
      <c r="E311" s="206" t="s">
        <v>5</v>
      </c>
      <c r="F311" s="207" t="s">
        <v>200</v>
      </c>
      <c r="H311" s="208">
        <v>299</v>
      </c>
      <c r="I311" s="209"/>
      <c r="L311" s="205"/>
      <c r="M311" s="223"/>
      <c r="N311" s="224"/>
      <c r="O311" s="224"/>
      <c r="P311" s="224"/>
      <c r="Q311" s="224"/>
      <c r="R311" s="224"/>
      <c r="S311" s="224"/>
      <c r="T311" s="225"/>
      <c r="AT311" s="206" t="s">
        <v>198</v>
      </c>
      <c r="AU311" s="206" t="s">
        <v>24</v>
      </c>
      <c r="AV311" s="13" t="s">
        <v>194</v>
      </c>
      <c r="AW311" s="13" t="s">
        <v>44</v>
      </c>
      <c r="AX311" s="13" t="s">
        <v>25</v>
      </c>
      <c r="AY311" s="206" t="s">
        <v>188</v>
      </c>
    </row>
    <row r="312" spans="2:65" s="1" customFormat="1" ht="6.95" customHeight="1" x14ac:dyDescent="0.3">
      <c r="B312" s="56"/>
      <c r="C312" s="57"/>
      <c r="D312" s="57"/>
      <c r="E312" s="57"/>
      <c r="F312" s="57"/>
      <c r="G312" s="57"/>
      <c r="H312" s="57"/>
      <c r="I312" s="134"/>
      <c r="J312" s="57"/>
      <c r="K312" s="57"/>
      <c r="L312" s="41"/>
    </row>
  </sheetData>
  <autoFilter ref="C91:K311"/>
  <mergeCells count="13">
    <mergeCell ref="E84:H84"/>
    <mergeCell ref="G1:H1"/>
    <mergeCell ref="L2:V2"/>
    <mergeCell ref="E49:H49"/>
    <mergeCell ref="E51:H51"/>
    <mergeCell ref="J55:J56"/>
    <mergeCell ref="E80:H80"/>
    <mergeCell ref="E82:H82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 x14ac:dyDescent="0.3"/>
  <cols>
    <col min="1" max="1" width="8.33203125" style="240" customWidth="1"/>
    <col min="2" max="2" width="1.6640625" style="240" customWidth="1"/>
    <col min="3" max="4" width="5" style="240" customWidth="1"/>
    <col min="5" max="5" width="11.6640625" style="240" customWidth="1"/>
    <col min="6" max="6" width="9.1640625" style="240" customWidth="1"/>
    <col min="7" max="7" width="5" style="240" customWidth="1"/>
    <col min="8" max="8" width="77.83203125" style="240" customWidth="1"/>
    <col min="9" max="10" width="20" style="240" customWidth="1"/>
    <col min="11" max="11" width="1.6640625" style="240" customWidth="1"/>
  </cols>
  <sheetData>
    <row r="1" spans="2:11" ht="37.5" customHeight="1" x14ac:dyDescent="0.3"/>
    <row r="2" spans="2:11" ht="7.5" customHeight="1" x14ac:dyDescent="0.3">
      <c r="B2" s="241"/>
      <c r="C2" s="242"/>
      <c r="D2" s="242"/>
      <c r="E2" s="242"/>
      <c r="F2" s="242"/>
      <c r="G2" s="242"/>
      <c r="H2" s="242"/>
      <c r="I2" s="242"/>
      <c r="J2" s="242"/>
      <c r="K2" s="243"/>
    </row>
    <row r="3" spans="2:11" s="15" customFormat="1" ht="45" customHeight="1" x14ac:dyDescent="0.3">
      <c r="B3" s="244"/>
      <c r="C3" s="370" t="s">
        <v>1715</v>
      </c>
      <c r="D3" s="370"/>
      <c r="E3" s="370"/>
      <c r="F3" s="370"/>
      <c r="G3" s="370"/>
      <c r="H3" s="370"/>
      <c r="I3" s="370"/>
      <c r="J3" s="370"/>
      <c r="K3" s="245"/>
    </row>
    <row r="4" spans="2:11" ht="25.5" customHeight="1" x14ac:dyDescent="0.3">
      <c r="B4" s="246"/>
      <c r="C4" s="377" t="s">
        <v>1716</v>
      </c>
      <c r="D4" s="377"/>
      <c r="E4" s="377"/>
      <c r="F4" s="377"/>
      <c r="G4" s="377"/>
      <c r="H4" s="377"/>
      <c r="I4" s="377"/>
      <c r="J4" s="377"/>
      <c r="K4" s="247"/>
    </row>
    <row r="5" spans="2:11" ht="5.25" customHeight="1" x14ac:dyDescent="0.3">
      <c r="B5" s="246"/>
      <c r="C5" s="248"/>
      <c r="D5" s="248"/>
      <c r="E5" s="248"/>
      <c r="F5" s="248"/>
      <c r="G5" s="248"/>
      <c r="H5" s="248"/>
      <c r="I5" s="248"/>
      <c r="J5" s="248"/>
      <c r="K5" s="247"/>
    </row>
    <row r="6" spans="2:11" ht="15" customHeight="1" x14ac:dyDescent="0.3">
      <c r="B6" s="246"/>
      <c r="C6" s="373" t="s">
        <v>1717</v>
      </c>
      <c r="D6" s="373"/>
      <c r="E6" s="373"/>
      <c r="F6" s="373"/>
      <c r="G6" s="373"/>
      <c r="H6" s="373"/>
      <c r="I6" s="373"/>
      <c r="J6" s="373"/>
      <c r="K6" s="247"/>
    </row>
    <row r="7" spans="2:11" ht="15" customHeight="1" x14ac:dyDescent="0.3">
      <c r="B7" s="250"/>
      <c r="C7" s="373" t="s">
        <v>1718</v>
      </c>
      <c r="D7" s="373"/>
      <c r="E7" s="373"/>
      <c r="F7" s="373"/>
      <c r="G7" s="373"/>
      <c r="H7" s="373"/>
      <c r="I7" s="373"/>
      <c r="J7" s="373"/>
      <c r="K7" s="247"/>
    </row>
    <row r="8" spans="2:11" ht="12.75" customHeight="1" x14ac:dyDescent="0.3">
      <c r="B8" s="250"/>
      <c r="C8" s="249"/>
      <c r="D8" s="249"/>
      <c r="E8" s="249"/>
      <c r="F8" s="249"/>
      <c r="G8" s="249"/>
      <c r="H8" s="249"/>
      <c r="I8" s="249"/>
      <c r="J8" s="249"/>
      <c r="K8" s="247"/>
    </row>
    <row r="9" spans="2:11" ht="15" customHeight="1" x14ac:dyDescent="0.3">
      <c r="B9" s="250"/>
      <c r="C9" s="373" t="s">
        <v>1719</v>
      </c>
      <c r="D9" s="373"/>
      <c r="E9" s="373"/>
      <c r="F9" s="373"/>
      <c r="G9" s="373"/>
      <c r="H9" s="373"/>
      <c r="I9" s="373"/>
      <c r="J9" s="373"/>
      <c r="K9" s="247"/>
    </row>
    <row r="10" spans="2:11" ht="15" customHeight="1" x14ac:dyDescent="0.3">
      <c r="B10" s="250"/>
      <c r="C10" s="249"/>
      <c r="D10" s="373" t="s">
        <v>1720</v>
      </c>
      <c r="E10" s="373"/>
      <c r="F10" s="373"/>
      <c r="G10" s="373"/>
      <c r="H10" s="373"/>
      <c r="I10" s="373"/>
      <c r="J10" s="373"/>
      <c r="K10" s="247"/>
    </row>
    <row r="11" spans="2:11" ht="15" customHeight="1" x14ac:dyDescent="0.3">
      <c r="B11" s="250"/>
      <c r="C11" s="251"/>
      <c r="D11" s="373" t="s">
        <v>1721</v>
      </c>
      <c r="E11" s="373"/>
      <c r="F11" s="373"/>
      <c r="G11" s="373"/>
      <c r="H11" s="373"/>
      <c r="I11" s="373"/>
      <c r="J11" s="373"/>
      <c r="K11" s="247"/>
    </row>
    <row r="12" spans="2:11" ht="12.75" customHeight="1" x14ac:dyDescent="0.3">
      <c r="B12" s="250"/>
      <c r="C12" s="251"/>
      <c r="D12" s="251"/>
      <c r="E12" s="251"/>
      <c r="F12" s="251"/>
      <c r="G12" s="251"/>
      <c r="H12" s="251"/>
      <c r="I12" s="251"/>
      <c r="J12" s="251"/>
      <c r="K12" s="247"/>
    </row>
    <row r="13" spans="2:11" ht="15" customHeight="1" x14ac:dyDescent="0.3">
      <c r="B13" s="250"/>
      <c r="C13" s="251"/>
      <c r="D13" s="373" t="s">
        <v>1722</v>
      </c>
      <c r="E13" s="373"/>
      <c r="F13" s="373"/>
      <c r="G13" s="373"/>
      <c r="H13" s="373"/>
      <c r="I13" s="373"/>
      <c r="J13" s="373"/>
      <c r="K13" s="247"/>
    </row>
    <row r="14" spans="2:11" ht="15" customHeight="1" x14ac:dyDescent="0.3">
      <c r="B14" s="250"/>
      <c r="C14" s="251"/>
      <c r="D14" s="373" t="s">
        <v>1723</v>
      </c>
      <c r="E14" s="373"/>
      <c r="F14" s="373"/>
      <c r="G14" s="373"/>
      <c r="H14" s="373"/>
      <c r="I14" s="373"/>
      <c r="J14" s="373"/>
      <c r="K14" s="247"/>
    </row>
    <row r="15" spans="2:11" ht="15" customHeight="1" x14ac:dyDescent="0.3">
      <c r="B15" s="250"/>
      <c r="C15" s="251"/>
      <c r="D15" s="373" t="s">
        <v>1724</v>
      </c>
      <c r="E15" s="373"/>
      <c r="F15" s="373"/>
      <c r="G15" s="373"/>
      <c r="H15" s="373"/>
      <c r="I15" s="373"/>
      <c r="J15" s="373"/>
      <c r="K15" s="247"/>
    </row>
    <row r="16" spans="2:11" ht="15" customHeight="1" x14ac:dyDescent="0.3">
      <c r="B16" s="250"/>
      <c r="C16" s="251"/>
      <c r="D16" s="251"/>
      <c r="E16" s="252" t="s">
        <v>86</v>
      </c>
      <c r="F16" s="373" t="s">
        <v>1725</v>
      </c>
      <c r="G16" s="373"/>
      <c r="H16" s="373"/>
      <c r="I16" s="373"/>
      <c r="J16" s="373"/>
      <c r="K16" s="247"/>
    </row>
    <row r="17" spans="2:11" ht="15" customHeight="1" x14ac:dyDescent="0.3">
      <c r="B17" s="250"/>
      <c r="C17" s="251"/>
      <c r="D17" s="251"/>
      <c r="E17" s="252" t="s">
        <v>1726</v>
      </c>
      <c r="F17" s="373" t="s">
        <v>1727</v>
      </c>
      <c r="G17" s="373"/>
      <c r="H17" s="373"/>
      <c r="I17" s="373"/>
      <c r="J17" s="373"/>
      <c r="K17" s="247"/>
    </row>
    <row r="18" spans="2:11" ht="15" customHeight="1" x14ac:dyDescent="0.3">
      <c r="B18" s="250"/>
      <c r="C18" s="251"/>
      <c r="D18" s="251"/>
      <c r="E18" s="252" t="s">
        <v>1728</v>
      </c>
      <c r="F18" s="373" t="s">
        <v>1729</v>
      </c>
      <c r="G18" s="373"/>
      <c r="H18" s="373"/>
      <c r="I18" s="373"/>
      <c r="J18" s="373"/>
      <c r="K18" s="247"/>
    </row>
    <row r="19" spans="2:11" ht="15" customHeight="1" x14ac:dyDescent="0.3">
      <c r="B19" s="250"/>
      <c r="C19" s="251"/>
      <c r="D19" s="251"/>
      <c r="E19" s="252" t="s">
        <v>1730</v>
      </c>
      <c r="F19" s="373" t="s">
        <v>1731</v>
      </c>
      <c r="G19" s="373"/>
      <c r="H19" s="373"/>
      <c r="I19" s="373"/>
      <c r="J19" s="373"/>
      <c r="K19" s="247"/>
    </row>
    <row r="20" spans="2:11" ht="15" customHeight="1" x14ac:dyDescent="0.3">
      <c r="B20" s="250"/>
      <c r="C20" s="251"/>
      <c r="D20" s="251"/>
      <c r="E20" s="252" t="s">
        <v>1644</v>
      </c>
      <c r="F20" s="373" t="s">
        <v>1732</v>
      </c>
      <c r="G20" s="373"/>
      <c r="H20" s="373"/>
      <c r="I20" s="373"/>
      <c r="J20" s="373"/>
      <c r="K20" s="247"/>
    </row>
    <row r="21" spans="2:11" ht="15" customHeight="1" x14ac:dyDescent="0.3">
      <c r="B21" s="250"/>
      <c r="C21" s="251"/>
      <c r="D21" s="251"/>
      <c r="E21" s="252" t="s">
        <v>91</v>
      </c>
      <c r="F21" s="373" t="s">
        <v>1733</v>
      </c>
      <c r="G21" s="373"/>
      <c r="H21" s="373"/>
      <c r="I21" s="373"/>
      <c r="J21" s="373"/>
      <c r="K21" s="247"/>
    </row>
    <row r="22" spans="2:11" ht="12.75" customHeight="1" x14ac:dyDescent="0.3">
      <c r="B22" s="250"/>
      <c r="C22" s="251"/>
      <c r="D22" s="251"/>
      <c r="E22" s="251"/>
      <c r="F22" s="251"/>
      <c r="G22" s="251"/>
      <c r="H22" s="251"/>
      <c r="I22" s="251"/>
      <c r="J22" s="251"/>
      <c r="K22" s="247"/>
    </row>
    <row r="23" spans="2:11" ht="15" customHeight="1" x14ac:dyDescent="0.3">
      <c r="B23" s="250"/>
      <c r="C23" s="373" t="s">
        <v>1734</v>
      </c>
      <c r="D23" s="373"/>
      <c r="E23" s="373"/>
      <c r="F23" s="373"/>
      <c r="G23" s="373"/>
      <c r="H23" s="373"/>
      <c r="I23" s="373"/>
      <c r="J23" s="373"/>
      <c r="K23" s="247"/>
    </row>
    <row r="24" spans="2:11" ht="15" customHeight="1" x14ac:dyDescent="0.3">
      <c r="B24" s="250"/>
      <c r="C24" s="373" t="s">
        <v>1735</v>
      </c>
      <c r="D24" s="373"/>
      <c r="E24" s="373"/>
      <c r="F24" s="373"/>
      <c r="G24" s="373"/>
      <c r="H24" s="373"/>
      <c r="I24" s="373"/>
      <c r="J24" s="373"/>
      <c r="K24" s="247"/>
    </row>
    <row r="25" spans="2:11" ht="15" customHeight="1" x14ac:dyDescent="0.3">
      <c r="B25" s="250"/>
      <c r="C25" s="249"/>
      <c r="D25" s="373" t="s">
        <v>1736</v>
      </c>
      <c r="E25" s="373"/>
      <c r="F25" s="373"/>
      <c r="G25" s="373"/>
      <c r="H25" s="373"/>
      <c r="I25" s="373"/>
      <c r="J25" s="373"/>
      <c r="K25" s="247"/>
    </row>
    <row r="26" spans="2:11" ht="15" customHeight="1" x14ac:dyDescent="0.3">
      <c r="B26" s="250"/>
      <c r="C26" s="251"/>
      <c r="D26" s="373" t="s">
        <v>1737</v>
      </c>
      <c r="E26" s="373"/>
      <c r="F26" s="373"/>
      <c r="G26" s="373"/>
      <c r="H26" s="373"/>
      <c r="I26" s="373"/>
      <c r="J26" s="373"/>
      <c r="K26" s="247"/>
    </row>
    <row r="27" spans="2:11" ht="12.75" customHeight="1" x14ac:dyDescent="0.3">
      <c r="B27" s="250"/>
      <c r="C27" s="251"/>
      <c r="D27" s="251"/>
      <c r="E27" s="251"/>
      <c r="F27" s="251"/>
      <c r="G27" s="251"/>
      <c r="H27" s="251"/>
      <c r="I27" s="251"/>
      <c r="J27" s="251"/>
      <c r="K27" s="247"/>
    </row>
    <row r="28" spans="2:11" ht="15" customHeight="1" x14ac:dyDescent="0.3">
      <c r="B28" s="250"/>
      <c r="C28" s="251"/>
      <c r="D28" s="373" t="s">
        <v>1738</v>
      </c>
      <c r="E28" s="373"/>
      <c r="F28" s="373"/>
      <c r="G28" s="373"/>
      <c r="H28" s="373"/>
      <c r="I28" s="373"/>
      <c r="J28" s="373"/>
      <c r="K28" s="247"/>
    </row>
    <row r="29" spans="2:11" ht="15" customHeight="1" x14ac:dyDescent="0.3">
      <c r="B29" s="250"/>
      <c r="C29" s="251"/>
      <c r="D29" s="373" t="s">
        <v>1739</v>
      </c>
      <c r="E29" s="373"/>
      <c r="F29" s="373"/>
      <c r="G29" s="373"/>
      <c r="H29" s="373"/>
      <c r="I29" s="373"/>
      <c r="J29" s="373"/>
      <c r="K29" s="247"/>
    </row>
    <row r="30" spans="2:11" ht="12.75" customHeight="1" x14ac:dyDescent="0.3">
      <c r="B30" s="250"/>
      <c r="C30" s="251"/>
      <c r="D30" s="251"/>
      <c r="E30" s="251"/>
      <c r="F30" s="251"/>
      <c r="G30" s="251"/>
      <c r="H30" s="251"/>
      <c r="I30" s="251"/>
      <c r="J30" s="251"/>
      <c r="K30" s="247"/>
    </row>
    <row r="31" spans="2:11" ht="15" customHeight="1" x14ac:dyDescent="0.3">
      <c r="B31" s="250"/>
      <c r="C31" s="251"/>
      <c r="D31" s="373" t="s">
        <v>1740</v>
      </c>
      <c r="E31" s="373"/>
      <c r="F31" s="373"/>
      <c r="G31" s="373"/>
      <c r="H31" s="373"/>
      <c r="I31" s="373"/>
      <c r="J31" s="373"/>
      <c r="K31" s="247"/>
    </row>
    <row r="32" spans="2:11" ht="15" customHeight="1" x14ac:dyDescent="0.3">
      <c r="B32" s="250"/>
      <c r="C32" s="251"/>
      <c r="D32" s="373" t="s">
        <v>1741</v>
      </c>
      <c r="E32" s="373"/>
      <c r="F32" s="373"/>
      <c r="G32" s="373"/>
      <c r="H32" s="373"/>
      <c r="I32" s="373"/>
      <c r="J32" s="373"/>
      <c r="K32" s="247"/>
    </row>
    <row r="33" spans="2:11" ht="15" customHeight="1" x14ac:dyDescent="0.3">
      <c r="B33" s="250"/>
      <c r="C33" s="251"/>
      <c r="D33" s="373" t="s">
        <v>1742</v>
      </c>
      <c r="E33" s="373"/>
      <c r="F33" s="373"/>
      <c r="G33" s="373"/>
      <c r="H33" s="373"/>
      <c r="I33" s="373"/>
      <c r="J33" s="373"/>
      <c r="K33" s="247"/>
    </row>
    <row r="34" spans="2:11" ht="15" customHeight="1" x14ac:dyDescent="0.3">
      <c r="B34" s="250"/>
      <c r="C34" s="251"/>
      <c r="D34" s="249"/>
      <c r="E34" s="253" t="s">
        <v>173</v>
      </c>
      <c r="F34" s="249"/>
      <c r="G34" s="373" t="s">
        <v>1743</v>
      </c>
      <c r="H34" s="373"/>
      <c r="I34" s="373"/>
      <c r="J34" s="373"/>
      <c r="K34" s="247"/>
    </row>
    <row r="35" spans="2:11" ht="30.75" customHeight="1" x14ac:dyDescent="0.3">
      <c r="B35" s="250"/>
      <c r="C35" s="251"/>
      <c r="D35" s="249"/>
      <c r="E35" s="253" t="s">
        <v>1744</v>
      </c>
      <c r="F35" s="249"/>
      <c r="G35" s="373" t="s">
        <v>1745</v>
      </c>
      <c r="H35" s="373"/>
      <c r="I35" s="373"/>
      <c r="J35" s="373"/>
      <c r="K35" s="247"/>
    </row>
    <row r="36" spans="2:11" ht="15" customHeight="1" x14ac:dyDescent="0.3">
      <c r="B36" s="250"/>
      <c r="C36" s="251"/>
      <c r="D36" s="249"/>
      <c r="E36" s="253" t="s">
        <v>61</v>
      </c>
      <c r="F36" s="249"/>
      <c r="G36" s="373" t="s">
        <v>1746</v>
      </c>
      <c r="H36" s="373"/>
      <c r="I36" s="373"/>
      <c r="J36" s="373"/>
      <c r="K36" s="247"/>
    </row>
    <row r="37" spans="2:11" ht="15" customHeight="1" x14ac:dyDescent="0.3">
      <c r="B37" s="250"/>
      <c r="C37" s="251"/>
      <c r="D37" s="249"/>
      <c r="E37" s="253" t="s">
        <v>174</v>
      </c>
      <c r="F37" s="249"/>
      <c r="G37" s="373" t="s">
        <v>1747</v>
      </c>
      <c r="H37" s="373"/>
      <c r="I37" s="373"/>
      <c r="J37" s="373"/>
      <c r="K37" s="247"/>
    </row>
    <row r="38" spans="2:11" ht="15" customHeight="1" x14ac:dyDescent="0.3">
      <c r="B38" s="250"/>
      <c r="C38" s="251"/>
      <c r="D38" s="249"/>
      <c r="E38" s="253" t="s">
        <v>175</v>
      </c>
      <c r="F38" s="249"/>
      <c r="G38" s="373" t="s">
        <v>1748</v>
      </c>
      <c r="H38" s="373"/>
      <c r="I38" s="373"/>
      <c r="J38" s="373"/>
      <c r="K38" s="247"/>
    </row>
    <row r="39" spans="2:11" ht="15" customHeight="1" x14ac:dyDescent="0.3">
      <c r="B39" s="250"/>
      <c r="C39" s="251"/>
      <c r="D39" s="249"/>
      <c r="E39" s="253" t="s">
        <v>176</v>
      </c>
      <c r="F39" s="249"/>
      <c r="G39" s="373" t="s">
        <v>1749</v>
      </c>
      <c r="H39" s="373"/>
      <c r="I39" s="373"/>
      <c r="J39" s="373"/>
      <c r="K39" s="247"/>
    </row>
    <row r="40" spans="2:11" ht="15" customHeight="1" x14ac:dyDescent="0.3">
      <c r="B40" s="250"/>
      <c r="C40" s="251"/>
      <c r="D40" s="249"/>
      <c r="E40" s="253" t="s">
        <v>1750</v>
      </c>
      <c r="F40" s="249"/>
      <c r="G40" s="373" t="s">
        <v>1751</v>
      </c>
      <c r="H40" s="373"/>
      <c r="I40" s="373"/>
      <c r="J40" s="373"/>
      <c r="K40" s="247"/>
    </row>
    <row r="41" spans="2:11" ht="15" customHeight="1" x14ac:dyDescent="0.3">
      <c r="B41" s="250"/>
      <c r="C41" s="251"/>
      <c r="D41" s="249"/>
      <c r="E41" s="253"/>
      <c r="F41" s="249"/>
      <c r="G41" s="373" t="s">
        <v>1752</v>
      </c>
      <c r="H41" s="373"/>
      <c r="I41" s="373"/>
      <c r="J41" s="373"/>
      <c r="K41" s="247"/>
    </row>
    <row r="42" spans="2:11" ht="15" customHeight="1" x14ac:dyDescent="0.3">
      <c r="B42" s="250"/>
      <c r="C42" s="251"/>
      <c r="D42" s="249"/>
      <c r="E42" s="253" t="s">
        <v>1753</v>
      </c>
      <c r="F42" s="249"/>
      <c r="G42" s="373" t="s">
        <v>1754</v>
      </c>
      <c r="H42" s="373"/>
      <c r="I42" s="373"/>
      <c r="J42" s="373"/>
      <c r="K42" s="247"/>
    </row>
    <row r="43" spans="2:11" ht="15" customHeight="1" x14ac:dyDescent="0.3">
      <c r="B43" s="250"/>
      <c r="C43" s="251"/>
      <c r="D43" s="249"/>
      <c r="E43" s="253" t="s">
        <v>178</v>
      </c>
      <c r="F43" s="249"/>
      <c r="G43" s="373" t="s">
        <v>1755</v>
      </c>
      <c r="H43" s="373"/>
      <c r="I43" s="373"/>
      <c r="J43" s="373"/>
      <c r="K43" s="247"/>
    </row>
    <row r="44" spans="2:11" ht="12.75" customHeight="1" x14ac:dyDescent="0.3">
      <c r="B44" s="250"/>
      <c r="C44" s="251"/>
      <c r="D44" s="249"/>
      <c r="E44" s="249"/>
      <c r="F44" s="249"/>
      <c r="G44" s="249"/>
      <c r="H44" s="249"/>
      <c r="I44" s="249"/>
      <c r="J44" s="249"/>
      <c r="K44" s="247"/>
    </row>
    <row r="45" spans="2:11" ht="15" customHeight="1" x14ac:dyDescent="0.3">
      <c r="B45" s="250"/>
      <c r="C45" s="251"/>
      <c r="D45" s="373" t="s">
        <v>1756</v>
      </c>
      <c r="E45" s="373"/>
      <c r="F45" s="373"/>
      <c r="G45" s="373"/>
      <c r="H45" s="373"/>
      <c r="I45" s="373"/>
      <c r="J45" s="373"/>
      <c r="K45" s="247"/>
    </row>
    <row r="46" spans="2:11" ht="15" customHeight="1" x14ac:dyDescent="0.3">
      <c r="B46" s="250"/>
      <c r="C46" s="251"/>
      <c r="D46" s="251"/>
      <c r="E46" s="373" t="s">
        <v>1757</v>
      </c>
      <c r="F46" s="373"/>
      <c r="G46" s="373"/>
      <c r="H46" s="373"/>
      <c r="I46" s="373"/>
      <c r="J46" s="373"/>
      <c r="K46" s="247"/>
    </row>
    <row r="47" spans="2:11" ht="15" customHeight="1" x14ac:dyDescent="0.3">
      <c r="B47" s="250"/>
      <c r="C47" s="251"/>
      <c r="D47" s="251"/>
      <c r="E47" s="373" t="s">
        <v>1758</v>
      </c>
      <c r="F47" s="373"/>
      <c r="G47" s="373"/>
      <c r="H47" s="373"/>
      <c r="I47" s="373"/>
      <c r="J47" s="373"/>
      <c r="K47" s="247"/>
    </row>
    <row r="48" spans="2:11" ht="15" customHeight="1" x14ac:dyDescent="0.3">
      <c r="B48" s="250"/>
      <c r="C48" s="251"/>
      <c r="D48" s="251"/>
      <c r="E48" s="373" t="s">
        <v>1759</v>
      </c>
      <c r="F48" s="373"/>
      <c r="G48" s="373"/>
      <c r="H48" s="373"/>
      <c r="I48" s="373"/>
      <c r="J48" s="373"/>
      <c r="K48" s="247"/>
    </row>
    <row r="49" spans="2:11" ht="15" customHeight="1" x14ac:dyDescent="0.3">
      <c r="B49" s="250"/>
      <c r="C49" s="251"/>
      <c r="D49" s="373" t="s">
        <v>1760</v>
      </c>
      <c r="E49" s="373"/>
      <c r="F49" s="373"/>
      <c r="G49" s="373"/>
      <c r="H49" s="373"/>
      <c r="I49" s="373"/>
      <c r="J49" s="373"/>
      <c r="K49" s="247"/>
    </row>
    <row r="50" spans="2:11" ht="25.5" customHeight="1" x14ac:dyDescent="0.3">
      <c r="B50" s="246"/>
      <c r="C50" s="377" t="s">
        <v>1761</v>
      </c>
      <c r="D50" s="377"/>
      <c r="E50" s="377"/>
      <c r="F50" s="377"/>
      <c r="G50" s="377"/>
      <c r="H50" s="377"/>
      <c r="I50" s="377"/>
      <c r="J50" s="377"/>
      <c r="K50" s="247"/>
    </row>
    <row r="51" spans="2:11" ht="5.25" customHeight="1" x14ac:dyDescent="0.3">
      <c r="B51" s="246"/>
      <c r="C51" s="248"/>
      <c r="D51" s="248"/>
      <c r="E51" s="248"/>
      <c r="F51" s="248"/>
      <c r="G51" s="248"/>
      <c r="H51" s="248"/>
      <c r="I51" s="248"/>
      <c r="J51" s="248"/>
      <c r="K51" s="247"/>
    </row>
    <row r="52" spans="2:11" ht="15" customHeight="1" x14ac:dyDescent="0.3">
      <c r="B52" s="246"/>
      <c r="C52" s="373" t="s">
        <v>1762</v>
      </c>
      <c r="D52" s="373"/>
      <c r="E52" s="373"/>
      <c r="F52" s="373"/>
      <c r="G52" s="373"/>
      <c r="H52" s="373"/>
      <c r="I52" s="373"/>
      <c r="J52" s="373"/>
      <c r="K52" s="247"/>
    </row>
    <row r="53" spans="2:11" ht="15" customHeight="1" x14ac:dyDescent="0.3">
      <c r="B53" s="246"/>
      <c r="C53" s="373" t="s">
        <v>1763</v>
      </c>
      <c r="D53" s="373"/>
      <c r="E53" s="373"/>
      <c r="F53" s="373"/>
      <c r="G53" s="373"/>
      <c r="H53" s="373"/>
      <c r="I53" s="373"/>
      <c r="J53" s="373"/>
      <c r="K53" s="247"/>
    </row>
    <row r="54" spans="2:11" ht="12.75" customHeight="1" x14ac:dyDescent="0.3">
      <c r="B54" s="246"/>
      <c r="C54" s="249"/>
      <c r="D54" s="249"/>
      <c r="E54" s="249"/>
      <c r="F54" s="249"/>
      <c r="G54" s="249"/>
      <c r="H54" s="249"/>
      <c r="I54" s="249"/>
      <c r="J54" s="249"/>
      <c r="K54" s="247"/>
    </row>
    <row r="55" spans="2:11" ht="15" customHeight="1" x14ac:dyDescent="0.3">
      <c r="B55" s="246"/>
      <c r="C55" s="373" t="s">
        <v>1764</v>
      </c>
      <c r="D55" s="373"/>
      <c r="E55" s="373"/>
      <c r="F55" s="373"/>
      <c r="G55" s="373"/>
      <c r="H55" s="373"/>
      <c r="I55" s="373"/>
      <c r="J55" s="373"/>
      <c r="K55" s="247"/>
    </row>
    <row r="56" spans="2:11" ht="15" customHeight="1" x14ac:dyDescent="0.3">
      <c r="B56" s="246"/>
      <c r="C56" s="251"/>
      <c r="D56" s="373" t="s">
        <v>1765</v>
      </c>
      <c r="E56" s="373"/>
      <c r="F56" s="373"/>
      <c r="G56" s="373"/>
      <c r="H56" s="373"/>
      <c r="I56" s="373"/>
      <c r="J56" s="373"/>
      <c r="K56" s="247"/>
    </row>
    <row r="57" spans="2:11" ht="15" customHeight="1" x14ac:dyDescent="0.3">
      <c r="B57" s="246"/>
      <c r="C57" s="251"/>
      <c r="D57" s="373" t="s">
        <v>1766</v>
      </c>
      <c r="E57" s="373"/>
      <c r="F57" s="373"/>
      <c r="G57" s="373"/>
      <c r="H57" s="373"/>
      <c r="I57" s="373"/>
      <c r="J57" s="373"/>
      <c r="K57" s="247"/>
    </row>
    <row r="58" spans="2:11" ht="15" customHeight="1" x14ac:dyDescent="0.3">
      <c r="B58" s="246"/>
      <c r="C58" s="251"/>
      <c r="D58" s="373" t="s">
        <v>1767</v>
      </c>
      <c r="E58" s="373"/>
      <c r="F58" s="373"/>
      <c r="G58" s="373"/>
      <c r="H58" s="373"/>
      <c r="I58" s="373"/>
      <c r="J58" s="373"/>
      <c r="K58" s="247"/>
    </row>
    <row r="59" spans="2:11" ht="15" customHeight="1" x14ac:dyDescent="0.3">
      <c r="B59" s="246"/>
      <c r="C59" s="251"/>
      <c r="D59" s="373" t="s">
        <v>1768</v>
      </c>
      <c r="E59" s="373"/>
      <c r="F59" s="373"/>
      <c r="G59" s="373"/>
      <c r="H59" s="373"/>
      <c r="I59" s="373"/>
      <c r="J59" s="373"/>
      <c r="K59" s="247"/>
    </row>
    <row r="60" spans="2:11" ht="15" customHeight="1" x14ac:dyDescent="0.3">
      <c r="B60" s="246"/>
      <c r="C60" s="251"/>
      <c r="D60" s="374" t="s">
        <v>1769</v>
      </c>
      <c r="E60" s="374"/>
      <c r="F60" s="374"/>
      <c r="G60" s="374"/>
      <c r="H60" s="374"/>
      <c r="I60" s="374"/>
      <c r="J60" s="374"/>
      <c r="K60" s="247"/>
    </row>
    <row r="61" spans="2:11" ht="15" customHeight="1" x14ac:dyDescent="0.3">
      <c r="B61" s="246"/>
      <c r="C61" s="251"/>
      <c r="D61" s="373" t="s">
        <v>1770</v>
      </c>
      <c r="E61" s="373"/>
      <c r="F61" s="373"/>
      <c r="G61" s="373"/>
      <c r="H61" s="373"/>
      <c r="I61" s="373"/>
      <c r="J61" s="373"/>
      <c r="K61" s="247"/>
    </row>
    <row r="62" spans="2:11" ht="12.75" customHeight="1" x14ac:dyDescent="0.3">
      <c r="B62" s="246"/>
      <c r="C62" s="251"/>
      <c r="D62" s="251"/>
      <c r="E62" s="254"/>
      <c r="F62" s="251"/>
      <c r="G62" s="251"/>
      <c r="H62" s="251"/>
      <c r="I62" s="251"/>
      <c r="J62" s="251"/>
      <c r="K62" s="247"/>
    </row>
    <row r="63" spans="2:11" ht="15" customHeight="1" x14ac:dyDescent="0.3">
      <c r="B63" s="246"/>
      <c r="C63" s="251"/>
      <c r="D63" s="373" t="s">
        <v>1771</v>
      </c>
      <c r="E63" s="373"/>
      <c r="F63" s="373"/>
      <c r="G63" s="373"/>
      <c r="H63" s="373"/>
      <c r="I63" s="373"/>
      <c r="J63" s="373"/>
      <c r="K63" s="247"/>
    </row>
    <row r="64" spans="2:11" ht="15" customHeight="1" x14ac:dyDescent="0.3">
      <c r="B64" s="246"/>
      <c r="C64" s="251"/>
      <c r="D64" s="374" t="s">
        <v>1772</v>
      </c>
      <c r="E64" s="374"/>
      <c r="F64" s="374"/>
      <c r="G64" s="374"/>
      <c r="H64" s="374"/>
      <c r="I64" s="374"/>
      <c r="J64" s="374"/>
      <c r="K64" s="247"/>
    </row>
    <row r="65" spans="2:11" ht="15" customHeight="1" x14ac:dyDescent="0.3">
      <c r="B65" s="246"/>
      <c r="C65" s="251"/>
      <c r="D65" s="373" t="s">
        <v>1773</v>
      </c>
      <c r="E65" s="373"/>
      <c r="F65" s="373"/>
      <c r="G65" s="373"/>
      <c r="H65" s="373"/>
      <c r="I65" s="373"/>
      <c r="J65" s="373"/>
      <c r="K65" s="247"/>
    </row>
    <row r="66" spans="2:11" ht="15" customHeight="1" x14ac:dyDescent="0.3">
      <c r="B66" s="246"/>
      <c r="C66" s="251"/>
      <c r="D66" s="373" t="s">
        <v>1774</v>
      </c>
      <c r="E66" s="373"/>
      <c r="F66" s="373"/>
      <c r="G66" s="373"/>
      <c r="H66" s="373"/>
      <c r="I66" s="373"/>
      <c r="J66" s="373"/>
      <c r="K66" s="247"/>
    </row>
    <row r="67" spans="2:11" ht="15" customHeight="1" x14ac:dyDescent="0.3">
      <c r="B67" s="246"/>
      <c r="C67" s="251"/>
      <c r="D67" s="373" t="s">
        <v>1775</v>
      </c>
      <c r="E67" s="373"/>
      <c r="F67" s="373"/>
      <c r="G67" s="373"/>
      <c r="H67" s="373"/>
      <c r="I67" s="373"/>
      <c r="J67" s="373"/>
      <c r="K67" s="247"/>
    </row>
    <row r="68" spans="2:11" ht="15" customHeight="1" x14ac:dyDescent="0.3">
      <c r="B68" s="246"/>
      <c r="C68" s="251"/>
      <c r="D68" s="373" t="s">
        <v>1776</v>
      </c>
      <c r="E68" s="373"/>
      <c r="F68" s="373"/>
      <c r="G68" s="373"/>
      <c r="H68" s="373"/>
      <c r="I68" s="373"/>
      <c r="J68" s="373"/>
      <c r="K68" s="247"/>
    </row>
    <row r="69" spans="2:11" ht="12.75" customHeight="1" x14ac:dyDescent="0.3">
      <c r="B69" s="255"/>
      <c r="C69" s="256"/>
      <c r="D69" s="256"/>
      <c r="E69" s="256"/>
      <c r="F69" s="256"/>
      <c r="G69" s="256"/>
      <c r="H69" s="256"/>
      <c r="I69" s="256"/>
      <c r="J69" s="256"/>
      <c r="K69" s="257"/>
    </row>
    <row r="70" spans="2:11" ht="18.75" customHeight="1" x14ac:dyDescent="0.3">
      <c r="B70" s="258"/>
      <c r="C70" s="258"/>
      <c r="D70" s="258"/>
      <c r="E70" s="258"/>
      <c r="F70" s="258"/>
      <c r="G70" s="258"/>
      <c r="H70" s="258"/>
      <c r="I70" s="258"/>
      <c r="J70" s="258"/>
      <c r="K70" s="259"/>
    </row>
    <row r="71" spans="2:11" ht="18.75" customHeight="1" x14ac:dyDescent="0.3">
      <c r="B71" s="259"/>
      <c r="C71" s="259"/>
      <c r="D71" s="259"/>
      <c r="E71" s="259"/>
      <c r="F71" s="259"/>
      <c r="G71" s="259"/>
      <c r="H71" s="259"/>
      <c r="I71" s="259"/>
      <c r="J71" s="259"/>
      <c r="K71" s="259"/>
    </row>
    <row r="72" spans="2:11" ht="7.5" customHeight="1" x14ac:dyDescent="0.3">
      <c r="B72" s="260"/>
      <c r="C72" s="261"/>
      <c r="D72" s="261"/>
      <c r="E72" s="261"/>
      <c r="F72" s="261"/>
      <c r="G72" s="261"/>
      <c r="H72" s="261"/>
      <c r="I72" s="261"/>
      <c r="J72" s="261"/>
      <c r="K72" s="262"/>
    </row>
    <row r="73" spans="2:11" ht="45" customHeight="1" x14ac:dyDescent="0.3">
      <c r="B73" s="263"/>
      <c r="C73" s="375" t="s">
        <v>151</v>
      </c>
      <c r="D73" s="375"/>
      <c r="E73" s="375"/>
      <c r="F73" s="375"/>
      <c r="G73" s="375"/>
      <c r="H73" s="375"/>
      <c r="I73" s="375"/>
      <c r="J73" s="375"/>
      <c r="K73" s="264"/>
    </row>
    <row r="74" spans="2:11" ht="17.25" customHeight="1" x14ac:dyDescent="0.3">
      <c r="B74" s="263"/>
      <c r="C74" s="265" t="s">
        <v>1777</v>
      </c>
      <c r="D74" s="265"/>
      <c r="E74" s="265"/>
      <c r="F74" s="265" t="s">
        <v>1778</v>
      </c>
      <c r="G74" s="266"/>
      <c r="H74" s="265" t="s">
        <v>174</v>
      </c>
      <c r="I74" s="265" t="s">
        <v>65</v>
      </c>
      <c r="J74" s="265" t="s">
        <v>1779</v>
      </c>
      <c r="K74" s="264"/>
    </row>
    <row r="75" spans="2:11" ht="17.25" customHeight="1" x14ac:dyDescent="0.3">
      <c r="B75" s="263"/>
      <c r="C75" s="267" t="s">
        <v>1780</v>
      </c>
      <c r="D75" s="267"/>
      <c r="E75" s="267"/>
      <c r="F75" s="268" t="s">
        <v>1781</v>
      </c>
      <c r="G75" s="269"/>
      <c r="H75" s="267"/>
      <c r="I75" s="267"/>
      <c r="J75" s="267" t="s">
        <v>1782</v>
      </c>
      <c r="K75" s="264"/>
    </row>
    <row r="76" spans="2:11" ht="5.25" customHeight="1" x14ac:dyDescent="0.3">
      <c r="B76" s="263"/>
      <c r="C76" s="270"/>
      <c r="D76" s="270"/>
      <c r="E76" s="270"/>
      <c r="F76" s="270"/>
      <c r="G76" s="271"/>
      <c r="H76" s="270"/>
      <c r="I76" s="270"/>
      <c r="J76" s="270"/>
      <c r="K76" s="264"/>
    </row>
    <row r="77" spans="2:11" ht="15" customHeight="1" x14ac:dyDescent="0.3">
      <c r="B77" s="263"/>
      <c r="C77" s="253" t="s">
        <v>61</v>
      </c>
      <c r="D77" s="270"/>
      <c r="E77" s="270"/>
      <c r="F77" s="272" t="s">
        <v>1783</v>
      </c>
      <c r="G77" s="271"/>
      <c r="H77" s="253" t="s">
        <v>1784</v>
      </c>
      <c r="I77" s="253" t="s">
        <v>1785</v>
      </c>
      <c r="J77" s="253">
        <v>20</v>
      </c>
      <c r="K77" s="264"/>
    </row>
    <row r="78" spans="2:11" ht="15" customHeight="1" x14ac:dyDescent="0.3">
      <c r="B78" s="263"/>
      <c r="C78" s="253" t="s">
        <v>1786</v>
      </c>
      <c r="D78" s="253"/>
      <c r="E78" s="253"/>
      <c r="F78" s="272" t="s">
        <v>1783</v>
      </c>
      <c r="G78" s="271"/>
      <c r="H78" s="253" t="s">
        <v>1787</v>
      </c>
      <c r="I78" s="253" t="s">
        <v>1785</v>
      </c>
      <c r="J78" s="253">
        <v>120</v>
      </c>
      <c r="K78" s="264"/>
    </row>
    <row r="79" spans="2:11" ht="15" customHeight="1" x14ac:dyDescent="0.3">
      <c r="B79" s="273"/>
      <c r="C79" s="253" t="s">
        <v>1788</v>
      </c>
      <c r="D79" s="253"/>
      <c r="E79" s="253"/>
      <c r="F79" s="272" t="s">
        <v>1789</v>
      </c>
      <c r="G79" s="271"/>
      <c r="H79" s="253" t="s">
        <v>1790</v>
      </c>
      <c r="I79" s="253" t="s">
        <v>1785</v>
      </c>
      <c r="J79" s="253">
        <v>50</v>
      </c>
      <c r="K79" s="264"/>
    </row>
    <row r="80" spans="2:11" ht="15" customHeight="1" x14ac:dyDescent="0.3">
      <c r="B80" s="273"/>
      <c r="C80" s="253" t="s">
        <v>1791</v>
      </c>
      <c r="D80" s="253"/>
      <c r="E80" s="253"/>
      <c r="F80" s="272" t="s">
        <v>1783</v>
      </c>
      <c r="G80" s="271"/>
      <c r="H80" s="253" t="s">
        <v>1792</v>
      </c>
      <c r="I80" s="253" t="s">
        <v>1793</v>
      </c>
      <c r="J80" s="253"/>
      <c r="K80" s="264"/>
    </row>
    <row r="81" spans="2:11" ht="15" customHeight="1" x14ac:dyDescent="0.3">
      <c r="B81" s="273"/>
      <c r="C81" s="274" t="s">
        <v>1794</v>
      </c>
      <c r="D81" s="274"/>
      <c r="E81" s="274"/>
      <c r="F81" s="275" t="s">
        <v>1789</v>
      </c>
      <c r="G81" s="274"/>
      <c r="H81" s="274" t="s">
        <v>1795</v>
      </c>
      <c r="I81" s="274" t="s">
        <v>1785</v>
      </c>
      <c r="J81" s="274">
        <v>15</v>
      </c>
      <c r="K81" s="264"/>
    </row>
    <row r="82" spans="2:11" ht="15" customHeight="1" x14ac:dyDescent="0.3">
      <c r="B82" s="273"/>
      <c r="C82" s="274" t="s">
        <v>1796</v>
      </c>
      <c r="D82" s="274"/>
      <c r="E82" s="274"/>
      <c r="F82" s="275" t="s">
        <v>1789</v>
      </c>
      <c r="G82" s="274"/>
      <c r="H82" s="274" t="s">
        <v>1797</v>
      </c>
      <c r="I82" s="274" t="s">
        <v>1785</v>
      </c>
      <c r="J82" s="274">
        <v>15</v>
      </c>
      <c r="K82" s="264"/>
    </row>
    <row r="83" spans="2:11" ht="15" customHeight="1" x14ac:dyDescent="0.3">
      <c r="B83" s="273"/>
      <c r="C83" s="274" t="s">
        <v>1798</v>
      </c>
      <c r="D83" s="274"/>
      <c r="E83" s="274"/>
      <c r="F83" s="275" t="s">
        <v>1789</v>
      </c>
      <c r="G83" s="274"/>
      <c r="H83" s="274" t="s">
        <v>1799</v>
      </c>
      <c r="I83" s="274" t="s">
        <v>1785</v>
      </c>
      <c r="J83" s="274">
        <v>20</v>
      </c>
      <c r="K83" s="264"/>
    </row>
    <row r="84" spans="2:11" ht="15" customHeight="1" x14ac:dyDescent="0.3">
      <c r="B84" s="273"/>
      <c r="C84" s="274" t="s">
        <v>1800</v>
      </c>
      <c r="D84" s="274"/>
      <c r="E84" s="274"/>
      <c r="F84" s="275" t="s">
        <v>1789</v>
      </c>
      <c r="G84" s="274"/>
      <c r="H84" s="274" t="s">
        <v>1801</v>
      </c>
      <c r="I84" s="274" t="s">
        <v>1785</v>
      </c>
      <c r="J84" s="274">
        <v>20</v>
      </c>
      <c r="K84" s="264"/>
    </row>
    <row r="85" spans="2:11" ht="15" customHeight="1" x14ac:dyDescent="0.3">
      <c r="B85" s="273"/>
      <c r="C85" s="253" t="s">
        <v>1802</v>
      </c>
      <c r="D85" s="253"/>
      <c r="E85" s="253"/>
      <c r="F85" s="272" t="s">
        <v>1789</v>
      </c>
      <c r="G85" s="271"/>
      <c r="H85" s="253" t="s">
        <v>1803</v>
      </c>
      <c r="I85" s="253" t="s">
        <v>1785</v>
      </c>
      <c r="J85" s="253">
        <v>50</v>
      </c>
      <c r="K85" s="264"/>
    </row>
    <row r="86" spans="2:11" ht="15" customHeight="1" x14ac:dyDescent="0.3">
      <c r="B86" s="273"/>
      <c r="C86" s="253" t="s">
        <v>1804</v>
      </c>
      <c r="D86" s="253"/>
      <c r="E86" s="253"/>
      <c r="F86" s="272" t="s">
        <v>1789</v>
      </c>
      <c r="G86" s="271"/>
      <c r="H86" s="253" t="s">
        <v>1805</v>
      </c>
      <c r="I86" s="253" t="s">
        <v>1785</v>
      </c>
      <c r="J86" s="253">
        <v>20</v>
      </c>
      <c r="K86" s="264"/>
    </row>
    <row r="87" spans="2:11" ht="15" customHeight="1" x14ac:dyDescent="0.3">
      <c r="B87" s="273"/>
      <c r="C87" s="253" t="s">
        <v>1806</v>
      </c>
      <c r="D87" s="253"/>
      <c r="E87" s="253"/>
      <c r="F87" s="272" t="s">
        <v>1789</v>
      </c>
      <c r="G87" s="271"/>
      <c r="H87" s="253" t="s">
        <v>1807</v>
      </c>
      <c r="I87" s="253" t="s">
        <v>1785</v>
      </c>
      <c r="J87" s="253">
        <v>20</v>
      </c>
      <c r="K87" s="264"/>
    </row>
    <row r="88" spans="2:11" ht="15" customHeight="1" x14ac:dyDescent="0.3">
      <c r="B88" s="273"/>
      <c r="C88" s="253" t="s">
        <v>1808</v>
      </c>
      <c r="D88" s="253"/>
      <c r="E88" s="253"/>
      <c r="F88" s="272" t="s">
        <v>1789</v>
      </c>
      <c r="G88" s="271"/>
      <c r="H88" s="253" t="s">
        <v>1809</v>
      </c>
      <c r="I88" s="253" t="s">
        <v>1785</v>
      </c>
      <c r="J88" s="253">
        <v>50</v>
      </c>
      <c r="K88" s="264"/>
    </row>
    <row r="89" spans="2:11" ht="15" customHeight="1" x14ac:dyDescent="0.3">
      <c r="B89" s="273"/>
      <c r="C89" s="253" t="s">
        <v>1810</v>
      </c>
      <c r="D89" s="253"/>
      <c r="E89" s="253"/>
      <c r="F89" s="272" t="s">
        <v>1789</v>
      </c>
      <c r="G89" s="271"/>
      <c r="H89" s="253" t="s">
        <v>1810</v>
      </c>
      <c r="I89" s="253" t="s">
        <v>1785</v>
      </c>
      <c r="J89" s="253">
        <v>50</v>
      </c>
      <c r="K89" s="264"/>
    </row>
    <row r="90" spans="2:11" ht="15" customHeight="1" x14ac:dyDescent="0.3">
      <c r="B90" s="273"/>
      <c r="C90" s="253" t="s">
        <v>179</v>
      </c>
      <c r="D90" s="253"/>
      <c r="E90" s="253"/>
      <c r="F90" s="272" t="s">
        <v>1789</v>
      </c>
      <c r="G90" s="271"/>
      <c r="H90" s="253" t="s">
        <v>1811</v>
      </c>
      <c r="I90" s="253" t="s">
        <v>1785</v>
      </c>
      <c r="J90" s="253">
        <v>255</v>
      </c>
      <c r="K90" s="264"/>
    </row>
    <row r="91" spans="2:11" ht="15" customHeight="1" x14ac:dyDescent="0.3">
      <c r="B91" s="273"/>
      <c r="C91" s="253" t="s">
        <v>1812</v>
      </c>
      <c r="D91" s="253"/>
      <c r="E91" s="253"/>
      <c r="F91" s="272" t="s">
        <v>1783</v>
      </c>
      <c r="G91" s="271"/>
      <c r="H91" s="253" t="s">
        <v>1813</v>
      </c>
      <c r="I91" s="253" t="s">
        <v>1814</v>
      </c>
      <c r="J91" s="253"/>
      <c r="K91" s="264"/>
    </row>
    <row r="92" spans="2:11" ht="15" customHeight="1" x14ac:dyDescent="0.3">
      <c r="B92" s="273"/>
      <c r="C92" s="253" t="s">
        <v>1815</v>
      </c>
      <c r="D92" s="253"/>
      <c r="E92" s="253"/>
      <c r="F92" s="272" t="s">
        <v>1783</v>
      </c>
      <c r="G92" s="271"/>
      <c r="H92" s="253" t="s">
        <v>1816</v>
      </c>
      <c r="I92" s="253" t="s">
        <v>1817</v>
      </c>
      <c r="J92" s="253"/>
      <c r="K92" s="264"/>
    </row>
    <row r="93" spans="2:11" ht="15" customHeight="1" x14ac:dyDescent="0.3">
      <c r="B93" s="273"/>
      <c r="C93" s="253" t="s">
        <v>1818</v>
      </c>
      <c r="D93" s="253"/>
      <c r="E93" s="253"/>
      <c r="F93" s="272" t="s">
        <v>1783</v>
      </c>
      <c r="G93" s="271"/>
      <c r="H93" s="253" t="s">
        <v>1818</v>
      </c>
      <c r="I93" s="253" t="s">
        <v>1817</v>
      </c>
      <c r="J93" s="253"/>
      <c r="K93" s="264"/>
    </row>
    <row r="94" spans="2:11" ht="15" customHeight="1" x14ac:dyDescent="0.3">
      <c r="B94" s="273"/>
      <c r="C94" s="253" t="s">
        <v>46</v>
      </c>
      <c r="D94" s="253"/>
      <c r="E94" s="253"/>
      <c r="F94" s="272" t="s">
        <v>1783</v>
      </c>
      <c r="G94" s="271"/>
      <c r="H94" s="253" t="s">
        <v>1819</v>
      </c>
      <c r="I94" s="253" t="s">
        <v>1817</v>
      </c>
      <c r="J94" s="253"/>
      <c r="K94" s="264"/>
    </row>
    <row r="95" spans="2:11" ht="15" customHeight="1" x14ac:dyDescent="0.3">
      <c r="B95" s="273"/>
      <c r="C95" s="253" t="s">
        <v>56</v>
      </c>
      <c r="D95" s="253"/>
      <c r="E95" s="253"/>
      <c r="F95" s="272" t="s">
        <v>1783</v>
      </c>
      <c r="G95" s="271"/>
      <c r="H95" s="253" t="s">
        <v>1820</v>
      </c>
      <c r="I95" s="253" t="s">
        <v>1817</v>
      </c>
      <c r="J95" s="253"/>
      <c r="K95" s="264"/>
    </row>
    <row r="96" spans="2:11" ht="15" customHeight="1" x14ac:dyDescent="0.3">
      <c r="B96" s="276"/>
      <c r="C96" s="277"/>
      <c r="D96" s="277"/>
      <c r="E96" s="277"/>
      <c r="F96" s="277"/>
      <c r="G96" s="277"/>
      <c r="H96" s="277"/>
      <c r="I96" s="277"/>
      <c r="J96" s="277"/>
      <c r="K96" s="278"/>
    </row>
    <row r="97" spans="2:11" ht="18.75" customHeight="1" x14ac:dyDescent="0.3">
      <c r="B97" s="279"/>
      <c r="C97" s="280"/>
      <c r="D97" s="280"/>
      <c r="E97" s="280"/>
      <c r="F97" s="280"/>
      <c r="G97" s="280"/>
      <c r="H97" s="280"/>
      <c r="I97" s="280"/>
      <c r="J97" s="280"/>
      <c r="K97" s="279"/>
    </row>
    <row r="98" spans="2:11" ht="18.75" customHeight="1" x14ac:dyDescent="0.3">
      <c r="B98" s="259"/>
      <c r="C98" s="259"/>
      <c r="D98" s="259"/>
      <c r="E98" s="259"/>
      <c r="F98" s="259"/>
      <c r="G98" s="259"/>
      <c r="H98" s="259"/>
      <c r="I98" s="259"/>
      <c r="J98" s="259"/>
      <c r="K98" s="259"/>
    </row>
    <row r="99" spans="2:11" ht="7.5" customHeight="1" x14ac:dyDescent="0.3">
      <c r="B99" s="260"/>
      <c r="C99" s="261"/>
      <c r="D99" s="261"/>
      <c r="E99" s="261"/>
      <c r="F99" s="261"/>
      <c r="G99" s="261"/>
      <c r="H99" s="261"/>
      <c r="I99" s="261"/>
      <c r="J99" s="261"/>
      <c r="K99" s="262"/>
    </row>
    <row r="100" spans="2:11" ht="45" customHeight="1" x14ac:dyDescent="0.3">
      <c r="B100" s="263"/>
      <c r="C100" s="375" t="s">
        <v>1821</v>
      </c>
      <c r="D100" s="375"/>
      <c r="E100" s="375"/>
      <c r="F100" s="375"/>
      <c r="G100" s="375"/>
      <c r="H100" s="375"/>
      <c r="I100" s="375"/>
      <c r="J100" s="375"/>
      <c r="K100" s="264"/>
    </row>
    <row r="101" spans="2:11" ht="17.25" customHeight="1" x14ac:dyDescent="0.3">
      <c r="B101" s="263"/>
      <c r="C101" s="265" t="s">
        <v>1777</v>
      </c>
      <c r="D101" s="265"/>
      <c r="E101" s="265"/>
      <c r="F101" s="265" t="s">
        <v>1778</v>
      </c>
      <c r="G101" s="266"/>
      <c r="H101" s="265" t="s">
        <v>174</v>
      </c>
      <c r="I101" s="265" t="s">
        <v>65</v>
      </c>
      <c r="J101" s="265" t="s">
        <v>1779</v>
      </c>
      <c r="K101" s="264"/>
    </row>
    <row r="102" spans="2:11" ht="17.25" customHeight="1" x14ac:dyDescent="0.3">
      <c r="B102" s="263"/>
      <c r="C102" s="267" t="s">
        <v>1780</v>
      </c>
      <c r="D102" s="267"/>
      <c r="E102" s="267"/>
      <c r="F102" s="268" t="s">
        <v>1781</v>
      </c>
      <c r="G102" s="269"/>
      <c r="H102" s="267"/>
      <c r="I102" s="267"/>
      <c r="J102" s="267" t="s">
        <v>1782</v>
      </c>
      <c r="K102" s="264"/>
    </row>
    <row r="103" spans="2:11" ht="5.25" customHeight="1" x14ac:dyDescent="0.3">
      <c r="B103" s="263"/>
      <c r="C103" s="265"/>
      <c r="D103" s="265"/>
      <c r="E103" s="265"/>
      <c r="F103" s="265"/>
      <c r="G103" s="281"/>
      <c r="H103" s="265"/>
      <c r="I103" s="265"/>
      <c r="J103" s="265"/>
      <c r="K103" s="264"/>
    </row>
    <row r="104" spans="2:11" ht="15" customHeight="1" x14ac:dyDescent="0.3">
      <c r="B104" s="263"/>
      <c r="C104" s="253" t="s">
        <v>61</v>
      </c>
      <c r="D104" s="270"/>
      <c r="E104" s="270"/>
      <c r="F104" s="272" t="s">
        <v>1783</v>
      </c>
      <c r="G104" s="281"/>
      <c r="H104" s="253" t="s">
        <v>1822</v>
      </c>
      <c r="I104" s="253" t="s">
        <v>1785</v>
      </c>
      <c r="J104" s="253">
        <v>20</v>
      </c>
      <c r="K104" s="264"/>
    </row>
    <row r="105" spans="2:11" ht="15" customHeight="1" x14ac:dyDescent="0.3">
      <c r="B105" s="263"/>
      <c r="C105" s="253" t="s">
        <v>1786</v>
      </c>
      <c r="D105" s="253"/>
      <c r="E105" s="253"/>
      <c r="F105" s="272" t="s">
        <v>1783</v>
      </c>
      <c r="G105" s="253"/>
      <c r="H105" s="253" t="s">
        <v>1822</v>
      </c>
      <c r="I105" s="253" t="s">
        <v>1785</v>
      </c>
      <c r="J105" s="253">
        <v>120</v>
      </c>
      <c r="K105" s="264"/>
    </row>
    <row r="106" spans="2:11" ht="15" customHeight="1" x14ac:dyDescent="0.3">
      <c r="B106" s="273"/>
      <c r="C106" s="253" t="s">
        <v>1788</v>
      </c>
      <c r="D106" s="253"/>
      <c r="E106" s="253"/>
      <c r="F106" s="272" t="s">
        <v>1789</v>
      </c>
      <c r="G106" s="253"/>
      <c r="H106" s="253" t="s">
        <v>1822</v>
      </c>
      <c r="I106" s="253" t="s">
        <v>1785</v>
      </c>
      <c r="J106" s="253">
        <v>50</v>
      </c>
      <c r="K106" s="264"/>
    </row>
    <row r="107" spans="2:11" ht="15" customHeight="1" x14ac:dyDescent="0.3">
      <c r="B107" s="273"/>
      <c r="C107" s="253" t="s">
        <v>1791</v>
      </c>
      <c r="D107" s="253"/>
      <c r="E107" s="253"/>
      <c r="F107" s="272" t="s">
        <v>1783</v>
      </c>
      <c r="G107" s="253"/>
      <c r="H107" s="253" t="s">
        <v>1822</v>
      </c>
      <c r="I107" s="253" t="s">
        <v>1793</v>
      </c>
      <c r="J107" s="253"/>
      <c r="K107" s="264"/>
    </row>
    <row r="108" spans="2:11" ht="15" customHeight="1" x14ac:dyDescent="0.3">
      <c r="B108" s="273"/>
      <c r="C108" s="253" t="s">
        <v>1802</v>
      </c>
      <c r="D108" s="253"/>
      <c r="E108" s="253"/>
      <c r="F108" s="272" t="s">
        <v>1789</v>
      </c>
      <c r="G108" s="253"/>
      <c r="H108" s="253" t="s">
        <v>1822</v>
      </c>
      <c r="I108" s="253" t="s">
        <v>1785</v>
      </c>
      <c r="J108" s="253">
        <v>50</v>
      </c>
      <c r="K108" s="264"/>
    </row>
    <row r="109" spans="2:11" ht="15" customHeight="1" x14ac:dyDescent="0.3">
      <c r="B109" s="273"/>
      <c r="C109" s="253" t="s">
        <v>1810</v>
      </c>
      <c r="D109" s="253"/>
      <c r="E109" s="253"/>
      <c r="F109" s="272" t="s">
        <v>1789</v>
      </c>
      <c r="G109" s="253"/>
      <c r="H109" s="253" t="s">
        <v>1822</v>
      </c>
      <c r="I109" s="253" t="s">
        <v>1785</v>
      </c>
      <c r="J109" s="253">
        <v>50</v>
      </c>
      <c r="K109" s="264"/>
    </row>
    <row r="110" spans="2:11" ht="15" customHeight="1" x14ac:dyDescent="0.3">
      <c r="B110" s="273"/>
      <c r="C110" s="253" t="s">
        <v>1808</v>
      </c>
      <c r="D110" s="253"/>
      <c r="E110" s="253"/>
      <c r="F110" s="272" t="s">
        <v>1789</v>
      </c>
      <c r="G110" s="253"/>
      <c r="H110" s="253" t="s">
        <v>1822</v>
      </c>
      <c r="I110" s="253" t="s">
        <v>1785</v>
      </c>
      <c r="J110" s="253">
        <v>50</v>
      </c>
      <c r="K110" s="264"/>
    </row>
    <row r="111" spans="2:11" ht="15" customHeight="1" x14ac:dyDescent="0.3">
      <c r="B111" s="273"/>
      <c r="C111" s="253" t="s">
        <v>61</v>
      </c>
      <c r="D111" s="253"/>
      <c r="E111" s="253"/>
      <c r="F111" s="272" t="s">
        <v>1783</v>
      </c>
      <c r="G111" s="253"/>
      <c r="H111" s="253" t="s">
        <v>1823</v>
      </c>
      <c r="I111" s="253" t="s">
        <v>1785</v>
      </c>
      <c r="J111" s="253">
        <v>20</v>
      </c>
      <c r="K111" s="264"/>
    </row>
    <row r="112" spans="2:11" ht="15" customHeight="1" x14ac:dyDescent="0.3">
      <c r="B112" s="273"/>
      <c r="C112" s="253" t="s">
        <v>1824</v>
      </c>
      <c r="D112" s="253"/>
      <c r="E112" s="253"/>
      <c r="F112" s="272" t="s">
        <v>1783</v>
      </c>
      <c r="G112" s="253"/>
      <c r="H112" s="253" t="s">
        <v>1825</v>
      </c>
      <c r="I112" s="253" t="s">
        <v>1785</v>
      </c>
      <c r="J112" s="253">
        <v>120</v>
      </c>
      <c r="K112" s="264"/>
    </row>
    <row r="113" spans="2:11" ht="15" customHeight="1" x14ac:dyDescent="0.3">
      <c r="B113" s="273"/>
      <c r="C113" s="253" t="s">
        <v>46</v>
      </c>
      <c r="D113" s="253"/>
      <c r="E113" s="253"/>
      <c r="F113" s="272" t="s">
        <v>1783</v>
      </c>
      <c r="G113" s="253"/>
      <c r="H113" s="253" t="s">
        <v>1826</v>
      </c>
      <c r="I113" s="253" t="s">
        <v>1817</v>
      </c>
      <c r="J113" s="253"/>
      <c r="K113" s="264"/>
    </row>
    <row r="114" spans="2:11" ht="15" customHeight="1" x14ac:dyDescent="0.3">
      <c r="B114" s="273"/>
      <c r="C114" s="253" t="s">
        <v>56</v>
      </c>
      <c r="D114" s="253"/>
      <c r="E114" s="253"/>
      <c r="F114" s="272" t="s">
        <v>1783</v>
      </c>
      <c r="G114" s="253"/>
      <c r="H114" s="253" t="s">
        <v>1827</v>
      </c>
      <c r="I114" s="253" t="s">
        <v>1817</v>
      </c>
      <c r="J114" s="253"/>
      <c r="K114" s="264"/>
    </row>
    <row r="115" spans="2:11" ht="15" customHeight="1" x14ac:dyDescent="0.3">
      <c r="B115" s="273"/>
      <c r="C115" s="253" t="s">
        <v>65</v>
      </c>
      <c r="D115" s="253"/>
      <c r="E115" s="253"/>
      <c r="F115" s="272" t="s">
        <v>1783</v>
      </c>
      <c r="G115" s="253"/>
      <c r="H115" s="253" t="s">
        <v>1828</v>
      </c>
      <c r="I115" s="253" t="s">
        <v>1829</v>
      </c>
      <c r="J115" s="253"/>
      <c r="K115" s="264"/>
    </row>
    <row r="116" spans="2:11" ht="15" customHeight="1" x14ac:dyDescent="0.3">
      <c r="B116" s="276"/>
      <c r="C116" s="282"/>
      <c r="D116" s="282"/>
      <c r="E116" s="282"/>
      <c r="F116" s="282"/>
      <c r="G116" s="282"/>
      <c r="H116" s="282"/>
      <c r="I116" s="282"/>
      <c r="J116" s="282"/>
      <c r="K116" s="278"/>
    </row>
    <row r="117" spans="2:11" ht="18.75" customHeight="1" x14ac:dyDescent="0.3">
      <c r="B117" s="283"/>
      <c r="C117" s="249"/>
      <c r="D117" s="249"/>
      <c r="E117" s="249"/>
      <c r="F117" s="284"/>
      <c r="G117" s="249"/>
      <c r="H117" s="249"/>
      <c r="I117" s="249"/>
      <c r="J117" s="249"/>
      <c r="K117" s="283"/>
    </row>
    <row r="118" spans="2:11" ht="18.75" customHeight="1" x14ac:dyDescent="0.3">
      <c r="B118" s="259"/>
      <c r="C118" s="259"/>
      <c r="D118" s="259"/>
      <c r="E118" s="259"/>
      <c r="F118" s="259"/>
      <c r="G118" s="259"/>
      <c r="H118" s="259"/>
      <c r="I118" s="259"/>
      <c r="J118" s="259"/>
      <c r="K118" s="259"/>
    </row>
    <row r="119" spans="2:11" ht="7.5" customHeight="1" x14ac:dyDescent="0.3">
      <c r="B119" s="285"/>
      <c r="C119" s="286"/>
      <c r="D119" s="286"/>
      <c r="E119" s="286"/>
      <c r="F119" s="286"/>
      <c r="G119" s="286"/>
      <c r="H119" s="286"/>
      <c r="I119" s="286"/>
      <c r="J119" s="286"/>
      <c r="K119" s="287"/>
    </row>
    <row r="120" spans="2:11" ht="45" customHeight="1" x14ac:dyDescent="0.3">
      <c r="B120" s="288"/>
      <c r="C120" s="370" t="s">
        <v>1830</v>
      </c>
      <c r="D120" s="370"/>
      <c r="E120" s="370"/>
      <c r="F120" s="370"/>
      <c r="G120" s="370"/>
      <c r="H120" s="370"/>
      <c r="I120" s="370"/>
      <c r="J120" s="370"/>
      <c r="K120" s="289"/>
    </row>
    <row r="121" spans="2:11" ht="17.25" customHeight="1" x14ac:dyDescent="0.3">
      <c r="B121" s="290"/>
      <c r="C121" s="265" t="s">
        <v>1777</v>
      </c>
      <c r="D121" s="265"/>
      <c r="E121" s="265"/>
      <c r="F121" s="265" t="s">
        <v>1778</v>
      </c>
      <c r="G121" s="266"/>
      <c r="H121" s="265" t="s">
        <v>174</v>
      </c>
      <c r="I121" s="265" t="s">
        <v>65</v>
      </c>
      <c r="J121" s="265" t="s">
        <v>1779</v>
      </c>
      <c r="K121" s="291"/>
    </row>
    <row r="122" spans="2:11" ht="17.25" customHeight="1" x14ac:dyDescent="0.3">
      <c r="B122" s="290"/>
      <c r="C122" s="267" t="s">
        <v>1780</v>
      </c>
      <c r="D122" s="267"/>
      <c r="E122" s="267"/>
      <c r="F122" s="268" t="s">
        <v>1781</v>
      </c>
      <c r="G122" s="269"/>
      <c r="H122" s="267"/>
      <c r="I122" s="267"/>
      <c r="J122" s="267" t="s">
        <v>1782</v>
      </c>
      <c r="K122" s="291"/>
    </row>
    <row r="123" spans="2:11" ht="5.25" customHeight="1" x14ac:dyDescent="0.3">
      <c r="B123" s="292"/>
      <c r="C123" s="270"/>
      <c r="D123" s="270"/>
      <c r="E123" s="270"/>
      <c r="F123" s="270"/>
      <c r="G123" s="253"/>
      <c r="H123" s="270"/>
      <c r="I123" s="270"/>
      <c r="J123" s="270"/>
      <c r="K123" s="293"/>
    </row>
    <row r="124" spans="2:11" ht="15" customHeight="1" x14ac:dyDescent="0.3">
      <c r="B124" s="292"/>
      <c r="C124" s="253" t="s">
        <v>1786</v>
      </c>
      <c r="D124" s="270"/>
      <c r="E124" s="270"/>
      <c r="F124" s="272" t="s">
        <v>1783</v>
      </c>
      <c r="G124" s="253"/>
      <c r="H124" s="253" t="s">
        <v>1822</v>
      </c>
      <c r="I124" s="253" t="s">
        <v>1785</v>
      </c>
      <c r="J124" s="253">
        <v>120</v>
      </c>
      <c r="K124" s="294"/>
    </row>
    <row r="125" spans="2:11" ht="15" customHeight="1" x14ac:dyDescent="0.3">
      <c r="B125" s="292"/>
      <c r="C125" s="253" t="s">
        <v>1831</v>
      </c>
      <c r="D125" s="253"/>
      <c r="E125" s="253"/>
      <c r="F125" s="272" t="s">
        <v>1783</v>
      </c>
      <c r="G125" s="253"/>
      <c r="H125" s="253" t="s">
        <v>1832</v>
      </c>
      <c r="I125" s="253" t="s">
        <v>1785</v>
      </c>
      <c r="J125" s="253" t="s">
        <v>1833</v>
      </c>
      <c r="K125" s="294"/>
    </row>
    <row r="126" spans="2:11" ht="15" customHeight="1" x14ac:dyDescent="0.3">
      <c r="B126" s="292"/>
      <c r="C126" s="253" t="s">
        <v>91</v>
      </c>
      <c r="D126" s="253"/>
      <c r="E126" s="253"/>
      <c r="F126" s="272" t="s">
        <v>1783</v>
      </c>
      <c r="G126" s="253"/>
      <c r="H126" s="253" t="s">
        <v>1834</v>
      </c>
      <c r="I126" s="253" t="s">
        <v>1785</v>
      </c>
      <c r="J126" s="253" t="s">
        <v>1833</v>
      </c>
      <c r="K126" s="294"/>
    </row>
    <row r="127" spans="2:11" ht="15" customHeight="1" x14ac:dyDescent="0.3">
      <c r="B127" s="292"/>
      <c r="C127" s="253" t="s">
        <v>1794</v>
      </c>
      <c r="D127" s="253"/>
      <c r="E127" s="253"/>
      <c r="F127" s="272" t="s">
        <v>1789</v>
      </c>
      <c r="G127" s="253"/>
      <c r="H127" s="253" t="s">
        <v>1795</v>
      </c>
      <c r="I127" s="253" t="s">
        <v>1785</v>
      </c>
      <c r="J127" s="253">
        <v>15</v>
      </c>
      <c r="K127" s="294"/>
    </row>
    <row r="128" spans="2:11" ht="15" customHeight="1" x14ac:dyDescent="0.3">
      <c r="B128" s="292"/>
      <c r="C128" s="274" t="s">
        <v>1796</v>
      </c>
      <c r="D128" s="274"/>
      <c r="E128" s="274"/>
      <c r="F128" s="275" t="s">
        <v>1789</v>
      </c>
      <c r="G128" s="274"/>
      <c r="H128" s="274" t="s">
        <v>1797</v>
      </c>
      <c r="I128" s="274" t="s">
        <v>1785</v>
      </c>
      <c r="J128" s="274">
        <v>15</v>
      </c>
      <c r="K128" s="294"/>
    </row>
    <row r="129" spans="2:11" ht="15" customHeight="1" x14ac:dyDescent="0.3">
      <c r="B129" s="292"/>
      <c r="C129" s="274" t="s">
        <v>1798</v>
      </c>
      <c r="D129" s="274"/>
      <c r="E129" s="274"/>
      <c r="F129" s="275" t="s">
        <v>1789</v>
      </c>
      <c r="G129" s="274"/>
      <c r="H129" s="274" t="s">
        <v>1799</v>
      </c>
      <c r="I129" s="274" t="s">
        <v>1785</v>
      </c>
      <c r="J129" s="274">
        <v>20</v>
      </c>
      <c r="K129" s="294"/>
    </row>
    <row r="130" spans="2:11" ht="15" customHeight="1" x14ac:dyDescent="0.3">
      <c r="B130" s="292"/>
      <c r="C130" s="274" t="s">
        <v>1800</v>
      </c>
      <c r="D130" s="274"/>
      <c r="E130" s="274"/>
      <c r="F130" s="275" t="s">
        <v>1789</v>
      </c>
      <c r="G130" s="274"/>
      <c r="H130" s="274" t="s">
        <v>1801</v>
      </c>
      <c r="I130" s="274" t="s">
        <v>1785</v>
      </c>
      <c r="J130" s="274">
        <v>20</v>
      </c>
      <c r="K130" s="294"/>
    </row>
    <row r="131" spans="2:11" ht="15" customHeight="1" x14ac:dyDescent="0.3">
      <c r="B131" s="292"/>
      <c r="C131" s="253" t="s">
        <v>1788</v>
      </c>
      <c r="D131" s="253"/>
      <c r="E131" s="253"/>
      <c r="F131" s="272" t="s">
        <v>1789</v>
      </c>
      <c r="G131" s="253"/>
      <c r="H131" s="253" t="s">
        <v>1822</v>
      </c>
      <c r="I131" s="253" t="s">
        <v>1785</v>
      </c>
      <c r="J131" s="253">
        <v>50</v>
      </c>
      <c r="K131" s="294"/>
    </row>
    <row r="132" spans="2:11" ht="15" customHeight="1" x14ac:dyDescent="0.3">
      <c r="B132" s="292"/>
      <c r="C132" s="253" t="s">
        <v>1802</v>
      </c>
      <c r="D132" s="253"/>
      <c r="E132" s="253"/>
      <c r="F132" s="272" t="s">
        <v>1789</v>
      </c>
      <c r="G132" s="253"/>
      <c r="H132" s="253" t="s">
        <v>1822</v>
      </c>
      <c r="I132" s="253" t="s">
        <v>1785</v>
      </c>
      <c r="J132" s="253">
        <v>50</v>
      </c>
      <c r="K132" s="294"/>
    </row>
    <row r="133" spans="2:11" ht="15" customHeight="1" x14ac:dyDescent="0.3">
      <c r="B133" s="292"/>
      <c r="C133" s="253" t="s">
        <v>1808</v>
      </c>
      <c r="D133" s="253"/>
      <c r="E133" s="253"/>
      <c r="F133" s="272" t="s">
        <v>1789</v>
      </c>
      <c r="G133" s="253"/>
      <c r="H133" s="253" t="s">
        <v>1822</v>
      </c>
      <c r="I133" s="253" t="s">
        <v>1785</v>
      </c>
      <c r="J133" s="253">
        <v>50</v>
      </c>
      <c r="K133" s="294"/>
    </row>
    <row r="134" spans="2:11" ht="15" customHeight="1" x14ac:dyDescent="0.3">
      <c r="B134" s="292"/>
      <c r="C134" s="253" t="s">
        <v>1810</v>
      </c>
      <c r="D134" s="253"/>
      <c r="E134" s="253"/>
      <c r="F134" s="272" t="s">
        <v>1789</v>
      </c>
      <c r="G134" s="253"/>
      <c r="H134" s="253" t="s">
        <v>1822</v>
      </c>
      <c r="I134" s="253" t="s">
        <v>1785</v>
      </c>
      <c r="J134" s="253">
        <v>50</v>
      </c>
      <c r="K134" s="294"/>
    </row>
    <row r="135" spans="2:11" ht="15" customHeight="1" x14ac:dyDescent="0.3">
      <c r="B135" s="292"/>
      <c r="C135" s="253" t="s">
        <v>179</v>
      </c>
      <c r="D135" s="253"/>
      <c r="E135" s="253"/>
      <c r="F135" s="272" t="s">
        <v>1789</v>
      </c>
      <c r="G135" s="253"/>
      <c r="H135" s="253" t="s">
        <v>1835</v>
      </c>
      <c r="I135" s="253" t="s">
        <v>1785</v>
      </c>
      <c r="J135" s="253">
        <v>255</v>
      </c>
      <c r="K135" s="294"/>
    </row>
    <row r="136" spans="2:11" ht="15" customHeight="1" x14ac:dyDescent="0.3">
      <c r="B136" s="292"/>
      <c r="C136" s="253" t="s">
        <v>1812</v>
      </c>
      <c r="D136" s="253"/>
      <c r="E136" s="253"/>
      <c r="F136" s="272" t="s">
        <v>1783</v>
      </c>
      <c r="G136" s="253"/>
      <c r="H136" s="253" t="s">
        <v>1836</v>
      </c>
      <c r="I136" s="253" t="s">
        <v>1814</v>
      </c>
      <c r="J136" s="253"/>
      <c r="K136" s="294"/>
    </row>
    <row r="137" spans="2:11" ht="15" customHeight="1" x14ac:dyDescent="0.3">
      <c r="B137" s="292"/>
      <c r="C137" s="253" t="s">
        <v>1815</v>
      </c>
      <c r="D137" s="253"/>
      <c r="E137" s="253"/>
      <c r="F137" s="272" t="s">
        <v>1783</v>
      </c>
      <c r="G137" s="253"/>
      <c r="H137" s="253" t="s">
        <v>1837</v>
      </c>
      <c r="I137" s="253" t="s">
        <v>1817</v>
      </c>
      <c r="J137" s="253"/>
      <c r="K137" s="294"/>
    </row>
    <row r="138" spans="2:11" ht="15" customHeight="1" x14ac:dyDescent="0.3">
      <c r="B138" s="292"/>
      <c r="C138" s="253" t="s">
        <v>1818</v>
      </c>
      <c r="D138" s="253"/>
      <c r="E138" s="253"/>
      <c r="F138" s="272" t="s">
        <v>1783</v>
      </c>
      <c r="G138" s="253"/>
      <c r="H138" s="253" t="s">
        <v>1818</v>
      </c>
      <c r="I138" s="253" t="s">
        <v>1817</v>
      </c>
      <c r="J138" s="253"/>
      <c r="K138" s="294"/>
    </row>
    <row r="139" spans="2:11" ht="15" customHeight="1" x14ac:dyDescent="0.3">
      <c r="B139" s="292"/>
      <c r="C139" s="253" t="s">
        <v>46</v>
      </c>
      <c r="D139" s="253"/>
      <c r="E139" s="253"/>
      <c r="F139" s="272" t="s">
        <v>1783</v>
      </c>
      <c r="G139" s="253"/>
      <c r="H139" s="253" t="s">
        <v>1838</v>
      </c>
      <c r="I139" s="253" t="s">
        <v>1817</v>
      </c>
      <c r="J139" s="253"/>
      <c r="K139" s="294"/>
    </row>
    <row r="140" spans="2:11" ht="15" customHeight="1" x14ac:dyDescent="0.3">
      <c r="B140" s="292"/>
      <c r="C140" s="253" t="s">
        <v>1839</v>
      </c>
      <c r="D140" s="253"/>
      <c r="E140" s="253"/>
      <c r="F140" s="272" t="s">
        <v>1783</v>
      </c>
      <c r="G140" s="253"/>
      <c r="H140" s="253" t="s">
        <v>1840</v>
      </c>
      <c r="I140" s="253" t="s">
        <v>1817</v>
      </c>
      <c r="J140" s="253"/>
      <c r="K140" s="294"/>
    </row>
    <row r="141" spans="2:11" ht="15" customHeight="1" x14ac:dyDescent="0.3">
      <c r="B141" s="295"/>
      <c r="C141" s="296"/>
      <c r="D141" s="296"/>
      <c r="E141" s="296"/>
      <c r="F141" s="296"/>
      <c r="G141" s="296"/>
      <c r="H141" s="296"/>
      <c r="I141" s="296"/>
      <c r="J141" s="296"/>
      <c r="K141" s="297"/>
    </row>
    <row r="142" spans="2:11" ht="18.75" customHeight="1" x14ac:dyDescent="0.3">
      <c r="B142" s="249"/>
      <c r="C142" s="249"/>
      <c r="D142" s="249"/>
      <c r="E142" s="249"/>
      <c r="F142" s="284"/>
      <c r="G142" s="249"/>
      <c r="H142" s="249"/>
      <c r="I142" s="249"/>
      <c r="J142" s="249"/>
      <c r="K142" s="249"/>
    </row>
    <row r="143" spans="2:11" ht="18.75" customHeight="1" x14ac:dyDescent="0.3">
      <c r="B143" s="259"/>
      <c r="C143" s="259"/>
      <c r="D143" s="259"/>
      <c r="E143" s="259"/>
      <c r="F143" s="259"/>
      <c r="G143" s="259"/>
      <c r="H143" s="259"/>
      <c r="I143" s="259"/>
      <c r="J143" s="259"/>
      <c r="K143" s="259"/>
    </row>
    <row r="144" spans="2:11" ht="7.5" customHeight="1" x14ac:dyDescent="0.3">
      <c r="B144" s="260"/>
      <c r="C144" s="261"/>
      <c r="D144" s="261"/>
      <c r="E144" s="261"/>
      <c r="F144" s="261"/>
      <c r="G144" s="261"/>
      <c r="H144" s="261"/>
      <c r="I144" s="261"/>
      <c r="J144" s="261"/>
      <c r="K144" s="262"/>
    </row>
    <row r="145" spans="2:11" ht="45" customHeight="1" x14ac:dyDescent="0.3">
      <c r="B145" s="263"/>
      <c r="C145" s="375" t="s">
        <v>1841</v>
      </c>
      <c r="D145" s="375"/>
      <c r="E145" s="375"/>
      <c r="F145" s="375"/>
      <c r="G145" s="375"/>
      <c r="H145" s="375"/>
      <c r="I145" s="375"/>
      <c r="J145" s="375"/>
      <c r="K145" s="264"/>
    </row>
    <row r="146" spans="2:11" ht="17.25" customHeight="1" x14ac:dyDescent="0.3">
      <c r="B146" s="263"/>
      <c r="C146" s="265" t="s">
        <v>1777</v>
      </c>
      <c r="D146" s="265"/>
      <c r="E146" s="265"/>
      <c r="F146" s="265" t="s">
        <v>1778</v>
      </c>
      <c r="G146" s="266"/>
      <c r="H146" s="265" t="s">
        <v>174</v>
      </c>
      <c r="I146" s="265" t="s">
        <v>65</v>
      </c>
      <c r="J146" s="265" t="s">
        <v>1779</v>
      </c>
      <c r="K146" s="264"/>
    </row>
    <row r="147" spans="2:11" ht="17.25" customHeight="1" x14ac:dyDescent="0.3">
      <c r="B147" s="263"/>
      <c r="C147" s="267" t="s">
        <v>1780</v>
      </c>
      <c r="D147" s="267"/>
      <c r="E147" s="267"/>
      <c r="F147" s="268" t="s">
        <v>1781</v>
      </c>
      <c r="G147" s="269"/>
      <c r="H147" s="267"/>
      <c r="I147" s="267"/>
      <c r="J147" s="267" t="s">
        <v>1782</v>
      </c>
      <c r="K147" s="264"/>
    </row>
    <row r="148" spans="2:11" ht="5.25" customHeight="1" x14ac:dyDescent="0.3">
      <c r="B148" s="273"/>
      <c r="C148" s="270"/>
      <c r="D148" s="270"/>
      <c r="E148" s="270"/>
      <c r="F148" s="270"/>
      <c r="G148" s="271"/>
      <c r="H148" s="270"/>
      <c r="I148" s="270"/>
      <c r="J148" s="270"/>
      <c r="K148" s="294"/>
    </row>
    <row r="149" spans="2:11" ht="15" customHeight="1" x14ac:dyDescent="0.3">
      <c r="B149" s="273"/>
      <c r="C149" s="298" t="s">
        <v>1786</v>
      </c>
      <c r="D149" s="253"/>
      <c r="E149" s="253"/>
      <c r="F149" s="299" t="s">
        <v>1783</v>
      </c>
      <c r="G149" s="253"/>
      <c r="H149" s="298" t="s">
        <v>1822</v>
      </c>
      <c r="I149" s="298" t="s">
        <v>1785</v>
      </c>
      <c r="J149" s="298">
        <v>120</v>
      </c>
      <c r="K149" s="294"/>
    </row>
    <row r="150" spans="2:11" ht="15" customHeight="1" x14ac:dyDescent="0.3">
      <c r="B150" s="273"/>
      <c r="C150" s="298" t="s">
        <v>1831</v>
      </c>
      <c r="D150" s="253"/>
      <c r="E150" s="253"/>
      <c r="F150" s="299" t="s">
        <v>1783</v>
      </c>
      <c r="G150" s="253"/>
      <c r="H150" s="298" t="s">
        <v>1842</v>
      </c>
      <c r="I150" s="298" t="s">
        <v>1785</v>
      </c>
      <c r="J150" s="298" t="s">
        <v>1833</v>
      </c>
      <c r="K150" s="294"/>
    </row>
    <row r="151" spans="2:11" ht="15" customHeight="1" x14ac:dyDescent="0.3">
      <c r="B151" s="273"/>
      <c r="C151" s="298" t="s">
        <v>91</v>
      </c>
      <c r="D151" s="253"/>
      <c r="E151" s="253"/>
      <c r="F151" s="299" t="s">
        <v>1783</v>
      </c>
      <c r="G151" s="253"/>
      <c r="H151" s="298" t="s">
        <v>1843</v>
      </c>
      <c r="I151" s="298" t="s">
        <v>1785</v>
      </c>
      <c r="J151" s="298" t="s">
        <v>1833</v>
      </c>
      <c r="K151" s="294"/>
    </row>
    <row r="152" spans="2:11" ht="15" customHeight="1" x14ac:dyDescent="0.3">
      <c r="B152" s="273"/>
      <c r="C152" s="298" t="s">
        <v>1788</v>
      </c>
      <c r="D152" s="253"/>
      <c r="E152" s="253"/>
      <c r="F152" s="299" t="s">
        <v>1789</v>
      </c>
      <c r="G152" s="253"/>
      <c r="H152" s="298" t="s">
        <v>1822</v>
      </c>
      <c r="I152" s="298" t="s">
        <v>1785</v>
      </c>
      <c r="J152" s="298">
        <v>50</v>
      </c>
      <c r="K152" s="294"/>
    </row>
    <row r="153" spans="2:11" ht="15" customHeight="1" x14ac:dyDescent="0.3">
      <c r="B153" s="273"/>
      <c r="C153" s="298" t="s">
        <v>1791</v>
      </c>
      <c r="D153" s="253"/>
      <c r="E153" s="253"/>
      <c r="F153" s="299" t="s">
        <v>1783</v>
      </c>
      <c r="G153" s="253"/>
      <c r="H153" s="298" t="s">
        <v>1822</v>
      </c>
      <c r="I153" s="298" t="s">
        <v>1793</v>
      </c>
      <c r="J153" s="298"/>
      <c r="K153" s="294"/>
    </row>
    <row r="154" spans="2:11" ht="15" customHeight="1" x14ac:dyDescent="0.3">
      <c r="B154" s="273"/>
      <c r="C154" s="298" t="s">
        <v>1802</v>
      </c>
      <c r="D154" s="253"/>
      <c r="E154" s="253"/>
      <c r="F154" s="299" t="s">
        <v>1789</v>
      </c>
      <c r="G154" s="253"/>
      <c r="H154" s="298" t="s">
        <v>1822</v>
      </c>
      <c r="I154" s="298" t="s">
        <v>1785</v>
      </c>
      <c r="J154" s="298">
        <v>50</v>
      </c>
      <c r="K154" s="294"/>
    </row>
    <row r="155" spans="2:11" ht="15" customHeight="1" x14ac:dyDescent="0.3">
      <c r="B155" s="273"/>
      <c r="C155" s="298" t="s">
        <v>1810</v>
      </c>
      <c r="D155" s="253"/>
      <c r="E155" s="253"/>
      <c r="F155" s="299" t="s">
        <v>1789</v>
      </c>
      <c r="G155" s="253"/>
      <c r="H155" s="298" t="s">
        <v>1822</v>
      </c>
      <c r="I155" s="298" t="s">
        <v>1785</v>
      </c>
      <c r="J155" s="298">
        <v>50</v>
      </c>
      <c r="K155" s="294"/>
    </row>
    <row r="156" spans="2:11" ht="15" customHeight="1" x14ac:dyDescent="0.3">
      <c r="B156" s="273"/>
      <c r="C156" s="298" t="s">
        <v>1808</v>
      </c>
      <c r="D156" s="253"/>
      <c r="E156" s="253"/>
      <c r="F156" s="299" t="s">
        <v>1789</v>
      </c>
      <c r="G156" s="253"/>
      <c r="H156" s="298" t="s">
        <v>1822</v>
      </c>
      <c r="I156" s="298" t="s">
        <v>1785</v>
      </c>
      <c r="J156" s="298">
        <v>50</v>
      </c>
      <c r="K156" s="294"/>
    </row>
    <row r="157" spans="2:11" ht="15" customHeight="1" x14ac:dyDescent="0.3">
      <c r="B157" s="273"/>
      <c r="C157" s="298" t="s">
        <v>158</v>
      </c>
      <c r="D157" s="253"/>
      <c r="E157" s="253"/>
      <c r="F157" s="299" t="s">
        <v>1783</v>
      </c>
      <c r="G157" s="253"/>
      <c r="H157" s="298" t="s">
        <v>1844</v>
      </c>
      <c r="I157" s="298" t="s">
        <v>1785</v>
      </c>
      <c r="J157" s="298" t="s">
        <v>1845</v>
      </c>
      <c r="K157" s="294"/>
    </row>
    <row r="158" spans="2:11" ht="15" customHeight="1" x14ac:dyDescent="0.3">
      <c r="B158" s="273"/>
      <c r="C158" s="298" t="s">
        <v>1846</v>
      </c>
      <c r="D158" s="253"/>
      <c r="E158" s="253"/>
      <c r="F158" s="299" t="s">
        <v>1783</v>
      </c>
      <c r="G158" s="253"/>
      <c r="H158" s="298" t="s">
        <v>1847</v>
      </c>
      <c r="I158" s="298" t="s">
        <v>1817</v>
      </c>
      <c r="J158" s="298"/>
      <c r="K158" s="294"/>
    </row>
    <row r="159" spans="2:11" ht="15" customHeight="1" x14ac:dyDescent="0.3">
      <c r="B159" s="300"/>
      <c r="C159" s="282"/>
      <c r="D159" s="282"/>
      <c r="E159" s="282"/>
      <c r="F159" s="282"/>
      <c r="G159" s="282"/>
      <c r="H159" s="282"/>
      <c r="I159" s="282"/>
      <c r="J159" s="282"/>
      <c r="K159" s="301"/>
    </row>
    <row r="160" spans="2:11" ht="18.75" customHeight="1" x14ac:dyDescent="0.3">
      <c r="B160" s="249"/>
      <c r="C160" s="253"/>
      <c r="D160" s="253"/>
      <c r="E160" s="253"/>
      <c r="F160" s="272"/>
      <c r="G160" s="253"/>
      <c r="H160" s="253"/>
      <c r="I160" s="253"/>
      <c r="J160" s="253"/>
      <c r="K160" s="249"/>
    </row>
    <row r="161" spans="2:11" ht="18.75" customHeight="1" x14ac:dyDescent="0.3">
      <c r="B161" s="259"/>
      <c r="C161" s="259"/>
      <c r="D161" s="259"/>
      <c r="E161" s="259"/>
      <c r="F161" s="259"/>
      <c r="G161" s="259"/>
      <c r="H161" s="259"/>
      <c r="I161" s="259"/>
      <c r="J161" s="259"/>
      <c r="K161" s="259"/>
    </row>
    <row r="162" spans="2:11" ht="7.5" customHeight="1" x14ac:dyDescent="0.3">
      <c r="B162" s="241"/>
      <c r="C162" s="242"/>
      <c r="D162" s="242"/>
      <c r="E162" s="242"/>
      <c r="F162" s="242"/>
      <c r="G162" s="242"/>
      <c r="H162" s="242"/>
      <c r="I162" s="242"/>
      <c r="J162" s="242"/>
      <c r="K162" s="243"/>
    </row>
    <row r="163" spans="2:11" ht="45" customHeight="1" x14ac:dyDescent="0.3">
      <c r="B163" s="244"/>
      <c r="C163" s="370" t="s">
        <v>1848</v>
      </c>
      <c r="D163" s="370"/>
      <c r="E163" s="370"/>
      <c r="F163" s="370"/>
      <c r="G163" s="370"/>
      <c r="H163" s="370"/>
      <c r="I163" s="370"/>
      <c r="J163" s="370"/>
      <c r="K163" s="245"/>
    </row>
    <row r="164" spans="2:11" ht="17.25" customHeight="1" x14ac:dyDescent="0.3">
      <c r="B164" s="244"/>
      <c r="C164" s="265" t="s">
        <v>1777</v>
      </c>
      <c r="D164" s="265"/>
      <c r="E164" s="265"/>
      <c r="F164" s="265" t="s">
        <v>1778</v>
      </c>
      <c r="G164" s="302"/>
      <c r="H164" s="303" t="s">
        <v>174</v>
      </c>
      <c r="I164" s="303" t="s">
        <v>65</v>
      </c>
      <c r="J164" s="265" t="s">
        <v>1779</v>
      </c>
      <c r="K164" s="245"/>
    </row>
    <row r="165" spans="2:11" ht="17.25" customHeight="1" x14ac:dyDescent="0.3">
      <c r="B165" s="246"/>
      <c r="C165" s="267" t="s">
        <v>1780</v>
      </c>
      <c r="D165" s="267"/>
      <c r="E165" s="267"/>
      <c r="F165" s="268" t="s">
        <v>1781</v>
      </c>
      <c r="G165" s="304"/>
      <c r="H165" s="305"/>
      <c r="I165" s="305"/>
      <c r="J165" s="267" t="s">
        <v>1782</v>
      </c>
      <c r="K165" s="247"/>
    </row>
    <row r="166" spans="2:11" ht="5.25" customHeight="1" x14ac:dyDescent="0.3">
      <c r="B166" s="273"/>
      <c r="C166" s="270"/>
      <c r="D166" s="270"/>
      <c r="E166" s="270"/>
      <c r="F166" s="270"/>
      <c r="G166" s="271"/>
      <c r="H166" s="270"/>
      <c r="I166" s="270"/>
      <c r="J166" s="270"/>
      <c r="K166" s="294"/>
    </row>
    <row r="167" spans="2:11" ht="15" customHeight="1" x14ac:dyDescent="0.3">
      <c r="B167" s="273"/>
      <c r="C167" s="253" t="s">
        <v>1786</v>
      </c>
      <c r="D167" s="253"/>
      <c r="E167" s="253"/>
      <c r="F167" s="272" t="s">
        <v>1783</v>
      </c>
      <c r="G167" s="253"/>
      <c r="H167" s="253" t="s">
        <v>1822</v>
      </c>
      <c r="I167" s="253" t="s">
        <v>1785</v>
      </c>
      <c r="J167" s="253">
        <v>120</v>
      </c>
      <c r="K167" s="294"/>
    </row>
    <row r="168" spans="2:11" ht="15" customHeight="1" x14ac:dyDescent="0.3">
      <c r="B168" s="273"/>
      <c r="C168" s="253" t="s">
        <v>1831</v>
      </c>
      <c r="D168" s="253"/>
      <c r="E168" s="253"/>
      <c r="F168" s="272" t="s">
        <v>1783</v>
      </c>
      <c r="G168" s="253"/>
      <c r="H168" s="253" t="s">
        <v>1832</v>
      </c>
      <c r="I168" s="253" t="s">
        <v>1785</v>
      </c>
      <c r="J168" s="253" t="s">
        <v>1833</v>
      </c>
      <c r="K168" s="294"/>
    </row>
    <row r="169" spans="2:11" ht="15" customHeight="1" x14ac:dyDescent="0.3">
      <c r="B169" s="273"/>
      <c r="C169" s="253" t="s">
        <v>91</v>
      </c>
      <c r="D169" s="253"/>
      <c r="E169" s="253"/>
      <c r="F169" s="272" t="s">
        <v>1783</v>
      </c>
      <c r="G169" s="253"/>
      <c r="H169" s="253" t="s">
        <v>1849</v>
      </c>
      <c r="I169" s="253" t="s">
        <v>1785</v>
      </c>
      <c r="J169" s="253" t="s">
        <v>1833</v>
      </c>
      <c r="K169" s="294"/>
    </row>
    <row r="170" spans="2:11" ht="15" customHeight="1" x14ac:dyDescent="0.3">
      <c r="B170" s="273"/>
      <c r="C170" s="253" t="s">
        <v>1788</v>
      </c>
      <c r="D170" s="253"/>
      <c r="E170" s="253"/>
      <c r="F170" s="272" t="s">
        <v>1789</v>
      </c>
      <c r="G170" s="253"/>
      <c r="H170" s="253" t="s">
        <v>1849</v>
      </c>
      <c r="I170" s="253" t="s">
        <v>1785</v>
      </c>
      <c r="J170" s="253">
        <v>50</v>
      </c>
      <c r="K170" s="294"/>
    </row>
    <row r="171" spans="2:11" ht="15" customHeight="1" x14ac:dyDescent="0.3">
      <c r="B171" s="273"/>
      <c r="C171" s="253" t="s">
        <v>1791</v>
      </c>
      <c r="D171" s="253"/>
      <c r="E171" s="253"/>
      <c r="F171" s="272" t="s">
        <v>1783</v>
      </c>
      <c r="G171" s="253"/>
      <c r="H171" s="253" t="s">
        <v>1849</v>
      </c>
      <c r="I171" s="253" t="s">
        <v>1793</v>
      </c>
      <c r="J171" s="253"/>
      <c r="K171" s="294"/>
    </row>
    <row r="172" spans="2:11" ht="15" customHeight="1" x14ac:dyDescent="0.3">
      <c r="B172" s="273"/>
      <c r="C172" s="253" t="s">
        <v>1802</v>
      </c>
      <c r="D172" s="253"/>
      <c r="E172" s="253"/>
      <c r="F172" s="272" t="s">
        <v>1789</v>
      </c>
      <c r="G172" s="253"/>
      <c r="H172" s="253" t="s">
        <v>1849</v>
      </c>
      <c r="I172" s="253" t="s">
        <v>1785</v>
      </c>
      <c r="J172" s="253">
        <v>50</v>
      </c>
      <c r="K172" s="294"/>
    </row>
    <row r="173" spans="2:11" ht="15" customHeight="1" x14ac:dyDescent="0.3">
      <c r="B173" s="273"/>
      <c r="C173" s="253" t="s">
        <v>1810</v>
      </c>
      <c r="D173" s="253"/>
      <c r="E173" s="253"/>
      <c r="F173" s="272" t="s">
        <v>1789</v>
      </c>
      <c r="G173" s="253"/>
      <c r="H173" s="253" t="s">
        <v>1849</v>
      </c>
      <c r="I173" s="253" t="s">
        <v>1785</v>
      </c>
      <c r="J173" s="253">
        <v>50</v>
      </c>
      <c r="K173" s="294"/>
    </row>
    <row r="174" spans="2:11" ht="15" customHeight="1" x14ac:dyDescent="0.3">
      <c r="B174" s="273"/>
      <c r="C174" s="253" t="s">
        <v>1808</v>
      </c>
      <c r="D174" s="253"/>
      <c r="E174" s="253"/>
      <c r="F174" s="272" t="s">
        <v>1789</v>
      </c>
      <c r="G174" s="253"/>
      <c r="H174" s="253" t="s">
        <v>1849</v>
      </c>
      <c r="I174" s="253" t="s">
        <v>1785</v>
      </c>
      <c r="J174" s="253">
        <v>50</v>
      </c>
      <c r="K174" s="294"/>
    </row>
    <row r="175" spans="2:11" ht="15" customHeight="1" x14ac:dyDescent="0.3">
      <c r="B175" s="273"/>
      <c r="C175" s="253" t="s">
        <v>173</v>
      </c>
      <c r="D175" s="253"/>
      <c r="E175" s="253"/>
      <c r="F175" s="272" t="s">
        <v>1783</v>
      </c>
      <c r="G175" s="253"/>
      <c r="H175" s="253" t="s">
        <v>1850</v>
      </c>
      <c r="I175" s="253" t="s">
        <v>1851</v>
      </c>
      <c r="J175" s="253"/>
      <c r="K175" s="294"/>
    </row>
    <row r="176" spans="2:11" ht="15" customHeight="1" x14ac:dyDescent="0.3">
      <c r="B176" s="273"/>
      <c r="C176" s="253" t="s">
        <v>65</v>
      </c>
      <c r="D176" s="253"/>
      <c r="E176" s="253"/>
      <c r="F176" s="272" t="s">
        <v>1783</v>
      </c>
      <c r="G176" s="253"/>
      <c r="H176" s="253" t="s">
        <v>1852</v>
      </c>
      <c r="I176" s="253" t="s">
        <v>1853</v>
      </c>
      <c r="J176" s="253">
        <v>1</v>
      </c>
      <c r="K176" s="294"/>
    </row>
    <row r="177" spans="2:11" ht="15" customHeight="1" x14ac:dyDescent="0.3">
      <c r="B177" s="273"/>
      <c r="C177" s="253" t="s">
        <v>61</v>
      </c>
      <c r="D177" s="253"/>
      <c r="E177" s="253"/>
      <c r="F177" s="272" t="s">
        <v>1783</v>
      </c>
      <c r="G177" s="253"/>
      <c r="H177" s="253" t="s">
        <v>1854</v>
      </c>
      <c r="I177" s="253" t="s">
        <v>1785</v>
      </c>
      <c r="J177" s="253">
        <v>20</v>
      </c>
      <c r="K177" s="294"/>
    </row>
    <row r="178" spans="2:11" ht="15" customHeight="1" x14ac:dyDescent="0.3">
      <c r="B178" s="273"/>
      <c r="C178" s="253" t="s">
        <v>174</v>
      </c>
      <c r="D178" s="253"/>
      <c r="E178" s="253"/>
      <c r="F178" s="272" t="s">
        <v>1783</v>
      </c>
      <c r="G178" s="253"/>
      <c r="H178" s="253" t="s">
        <v>1855</v>
      </c>
      <c r="I178" s="253" t="s">
        <v>1785</v>
      </c>
      <c r="J178" s="253">
        <v>255</v>
      </c>
      <c r="K178" s="294"/>
    </row>
    <row r="179" spans="2:11" ht="15" customHeight="1" x14ac:dyDescent="0.3">
      <c r="B179" s="273"/>
      <c r="C179" s="253" t="s">
        <v>175</v>
      </c>
      <c r="D179" s="253"/>
      <c r="E179" s="253"/>
      <c r="F179" s="272" t="s">
        <v>1783</v>
      </c>
      <c r="G179" s="253"/>
      <c r="H179" s="253" t="s">
        <v>1748</v>
      </c>
      <c r="I179" s="253" t="s">
        <v>1785</v>
      </c>
      <c r="J179" s="253">
        <v>10</v>
      </c>
      <c r="K179" s="294"/>
    </row>
    <row r="180" spans="2:11" ht="15" customHeight="1" x14ac:dyDescent="0.3">
      <c r="B180" s="273"/>
      <c r="C180" s="253" t="s">
        <v>176</v>
      </c>
      <c r="D180" s="253"/>
      <c r="E180" s="253"/>
      <c r="F180" s="272" t="s">
        <v>1783</v>
      </c>
      <c r="G180" s="253"/>
      <c r="H180" s="253" t="s">
        <v>1856</v>
      </c>
      <c r="I180" s="253" t="s">
        <v>1817</v>
      </c>
      <c r="J180" s="253"/>
      <c r="K180" s="294"/>
    </row>
    <row r="181" spans="2:11" ht="15" customHeight="1" x14ac:dyDescent="0.3">
      <c r="B181" s="273"/>
      <c r="C181" s="253" t="s">
        <v>1857</v>
      </c>
      <c r="D181" s="253"/>
      <c r="E181" s="253"/>
      <c r="F181" s="272" t="s">
        <v>1783</v>
      </c>
      <c r="G181" s="253"/>
      <c r="H181" s="253" t="s">
        <v>1858</v>
      </c>
      <c r="I181" s="253" t="s">
        <v>1817</v>
      </c>
      <c r="J181" s="253"/>
      <c r="K181" s="294"/>
    </row>
    <row r="182" spans="2:11" ht="15" customHeight="1" x14ac:dyDescent="0.3">
      <c r="B182" s="273"/>
      <c r="C182" s="253" t="s">
        <v>1846</v>
      </c>
      <c r="D182" s="253"/>
      <c r="E182" s="253"/>
      <c r="F182" s="272" t="s">
        <v>1783</v>
      </c>
      <c r="G182" s="253"/>
      <c r="H182" s="253" t="s">
        <v>1859</v>
      </c>
      <c r="I182" s="253" t="s">
        <v>1817</v>
      </c>
      <c r="J182" s="253"/>
      <c r="K182" s="294"/>
    </row>
    <row r="183" spans="2:11" ht="15" customHeight="1" x14ac:dyDescent="0.3">
      <c r="B183" s="273"/>
      <c r="C183" s="253" t="s">
        <v>178</v>
      </c>
      <c r="D183" s="253"/>
      <c r="E183" s="253"/>
      <c r="F183" s="272" t="s">
        <v>1789</v>
      </c>
      <c r="G183" s="253"/>
      <c r="H183" s="253" t="s">
        <v>1860</v>
      </c>
      <c r="I183" s="253" t="s">
        <v>1785</v>
      </c>
      <c r="J183" s="253">
        <v>50</v>
      </c>
      <c r="K183" s="294"/>
    </row>
    <row r="184" spans="2:11" ht="15" customHeight="1" x14ac:dyDescent="0.3">
      <c r="B184" s="273"/>
      <c r="C184" s="253" t="s">
        <v>1861</v>
      </c>
      <c r="D184" s="253"/>
      <c r="E184" s="253"/>
      <c r="F184" s="272" t="s">
        <v>1789</v>
      </c>
      <c r="G184" s="253"/>
      <c r="H184" s="253" t="s">
        <v>1862</v>
      </c>
      <c r="I184" s="253" t="s">
        <v>1863</v>
      </c>
      <c r="J184" s="253"/>
      <c r="K184" s="294"/>
    </row>
    <row r="185" spans="2:11" ht="15" customHeight="1" x14ac:dyDescent="0.3">
      <c r="B185" s="273"/>
      <c r="C185" s="253" t="s">
        <v>1864</v>
      </c>
      <c r="D185" s="253"/>
      <c r="E185" s="253"/>
      <c r="F185" s="272" t="s">
        <v>1789</v>
      </c>
      <c r="G185" s="253"/>
      <c r="H185" s="253" t="s">
        <v>1865</v>
      </c>
      <c r="I185" s="253" t="s">
        <v>1863</v>
      </c>
      <c r="J185" s="253"/>
      <c r="K185" s="294"/>
    </row>
    <row r="186" spans="2:11" ht="15" customHeight="1" x14ac:dyDescent="0.3">
      <c r="B186" s="273"/>
      <c r="C186" s="253" t="s">
        <v>1866</v>
      </c>
      <c r="D186" s="253"/>
      <c r="E186" s="253"/>
      <c r="F186" s="272" t="s">
        <v>1789</v>
      </c>
      <c r="G186" s="253"/>
      <c r="H186" s="253" t="s">
        <v>1867</v>
      </c>
      <c r="I186" s="253" t="s">
        <v>1863</v>
      </c>
      <c r="J186" s="253"/>
      <c r="K186" s="294"/>
    </row>
    <row r="187" spans="2:11" ht="15" customHeight="1" x14ac:dyDescent="0.3">
      <c r="B187" s="273"/>
      <c r="C187" s="306" t="s">
        <v>1868</v>
      </c>
      <c r="D187" s="253"/>
      <c r="E187" s="253"/>
      <c r="F187" s="272" t="s">
        <v>1789</v>
      </c>
      <c r="G187" s="253"/>
      <c r="H187" s="253" t="s">
        <v>1869</v>
      </c>
      <c r="I187" s="253" t="s">
        <v>1870</v>
      </c>
      <c r="J187" s="307" t="s">
        <v>1871</v>
      </c>
      <c r="K187" s="294"/>
    </row>
    <row r="188" spans="2:11" ht="15" customHeight="1" x14ac:dyDescent="0.3">
      <c r="B188" s="273"/>
      <c r="C188" s="258" t="s">
        <v>50</v>
      </c>
      <c r="D188" s="253"/>
      <c r="E188" s="253"/>
      <c r="F188" s="272" t="s">
        <v>1783</v>
      </c>
      <c r="G188" s="253"/>
      <c r="H188" s="249" t="s">
        <v>1872</v>
      </c>
      <c r="I188" s="253" t="s">
        <v>1873</v>
      </c>
      <c r="J188" s="253"/>
      <c r="K188" s="294"/>
    </row>
    <row r="189" spans="2:11" ht="15" customHeight="1" x14ac:dyDescent="0.3">
      <c r="B189" s="273"/>
      <c r="C189" s="258" t="s">
        <v>1874</v>
      </c>
      <c r="D189" s="253"/>
      <c r="E189" s="253"/>
      <c r="F189" s="272" t="s">
        <v>1783</v>
      </c>
      <c r="G189" s="253"/>
      <c r="H189" s="253" t="s">
        <v>1875</v>
      </c>
      <c r="I189" s="253" t="s">
        <v>1817</v>
      </c>
      <c r="J189" s="253"/>
      <c r="K189" s="294"/>
    </row>
    <row r="190" spans="2:11" ht="15" customHeight="1" x14ac:dyDescent="0.3">
      <c r="B190" s="273"/>
      <c r="C190" s="258" t="s">
        <v>1876</v>
      </c>
      <c r="D190" s="253"/>
      <c r="E190" s="253"/>
      <c r="F190" s="272" t="s">
        <v>1783</v>
      </c>
      <c r="G190" s="253"/>
      <c r="H190" s="253" t="s">
        <v>1877</v>
      </c>
      <c r="I190" s="253" t="s">
        <v>1817</v>
      </c>
      <c r="J190" s="253"/>
      <c r="K190" s="294"/>
    </row>
    <row r="191" spans="2:11" ht="15" customHeight="1" x14ac:dyDescent="0.3">
      <c r="B191" s="273"/>
      <c r="C191" s="258" t="s">
        <v>1878</v>
      </c>
      <c r="D191" s="253"/>
      <c r="E191" s="253"/>
      <c r="F191" s="272" t="s">
        <v>1789</v>
      </c>
      <c r="G191" s="253"/>
      <c r="H191" s="253" t="s">
        <v>1879</v>
      </c>
      <c r="I191" s="253" t="s">
        <v>1817</v>
      </c>
      <c r="J191" s="253"/>
      <c r="K191" s="294"/>
    </row>
    <row r="192" spans="2:11" ht="15" customHeight="1" x14ac:dyDescent="0.3">
      <c r="B192" s="300"/>
      <c r="C192" s="308"/>
      <c r="D192" s="282"/>
      <c r="E192" s="282"/>
      <c r="F192" s="282"/>
      <c r="G192" s="282"/>
      <c r="H192" s="282"/>
      <c r="I192" s="282"/>
      <c r="J192" s="282"/>
      <c r="K192" s="301"/>
    </row>
    <row r="193" spans="2:11" ht="18.75" customHeight="1" x14ac:dyDescent="0.3">
      <c r="B193" s="249"/>
      <c r="C193" s="253"/>
      <c r="D193" s="253"/>
      <c r="E193" s="253"/>
      <c r="F193" s="272"/>
      <c r="G193" s="253"/>
      <c r="H193" s="253"/>
      <c r="I193" s="253"/>
      <c r="J193" s="253"/>
      <c r="K193" s="249"/>
    </row>
    <row r="194" spans="2:11" ht="18.75" customHeight="1" x14ac:dyDescent="0.3">
      <c r="B194" s="249"/>
      <c r="C194" s="253"/>
      <c r="D194" s="253"/>
      <c r="E194" s="253"/>
      <c r="F194" s="272"/>
      <c r="G194" s="253"/>
      <c r="H194" s="253"/>
      <c r="I194" s="253"/>
      <c r="J194" s="253"/>
      <c r="K194" s="249"/>
    </row>
    <row r="195" spans="2:11" ht="18.75" customHeight="1" x14ac:dyDescent="0.3">
      <c r="B195" s="259"/>
      <c r="C195" s="259"/>
      <c r="D195" s="259"/>
      <c r="E195" s="259"/>
      <c r="F195" s="259"/>
      <c r="G195" s="259"/>
      <c r="H195" s="259"/>
      <c r="I195" s="259"/>
      <c r="J195" s="259"/>
      <c r="K195" s="259"/>
    </row>
    <row r="196" spans="2:11" x14ac:dyDescent="0.3">
      <c r="B196" s="241"/>
      <c r="C196" s="242"/>
      <c r="D196" s="242"/>
      <c r="E196" s="242"/>
      <c r="F196" s="242"/>
      <c r="G196" s="242"/>
      <c r="H196" s="242"/>
      <c r="I196" s="242"/>
      <c r="J196" s="242"/>
      <c r="K196" s="243"/>
    </row>
    <row r="197" spans="2:11" ht="21" x14ac:dyDescent="0.3">
      <c r="B197" s="244"/>
      <c r="C197" s="370" t="s">
        <v>1880</v>
      </c>
      <c r="D197" s="370"/>
      <c r="E197" s="370"/>
      <c r="F197" s="370"/>
      <c r="G197" s="370"/>
      <c r="H197" s="370"/>
      <c r="I197" s="370"/>
      <c r="J197" s="370"/>
      <c r="K197" s="245"/>
    </row>
    <row r="198" spans="2:11" ht="25.5" customHeight="1" x14ac:dyDescent="0.3">
      <c r="B198" s="244"/>
      <c r="C198" s="309" t="s">
        <v>1881</v>
      </c>
      <c r="D198" s="309"/>
      <c r="E198" s="309"/>
      <c r="F198" s="309" t="s">
        <v>1882</v>
      </c>
      <c r="G198" s="310"/>
      <c r="H198" s="376" t="s">
        <v>1883</v>
      </c>
      <c r="I198" s="376"/>
      <c r="J198" s="376"/>
      <c r="K198" s="245"/>
    </row>
    <row r="199" spans="2:11" ht="5.25" customHeight="1" x14ac:dyDescent="0.3">
      <c r="B199" s="273"/>
      <c r="C199" s="270"/>
      <c r="D199" s="270"/>
      <c r="E199" s="270"/>
      <c r="F199" s="270"/>
      <c r="G199" s="253"/>
      <c r="H199" s="270"/>
      <c r="I199" s="270"/>
      <c r="J199" s="270"/>
      <c r="K199" s="294"/>
    </row>
    <row r="200" spans="2:11" ht="15" customHeight="1" x14ac:dyDescent="0.3">
      <c r="B200" s="273"/>
      <c r="C200" s="253" t="s">
        <v>1873</v>
      </c>
      <c r="D200" s="253"/>
      <c r="E200" s="253"/>
      <c r="F200" s="272" t="s">
        <v>51</v>
      </c>
      <c r="G200" s="253"/>
      <c r="H200" s="372" t="s">
        <v>1884</v>
      </c>
      <c r="I200" s="372"/>
      <c r="J200" s="372"/>
      <c r="K200" s="294"/>
    </row>
    <row r="201" spans="2:11" ht="15" customHeight="1" x14ac:dyDescent="0.3">
      <c r="B201" s="273"/>
      <c r="C201" s="279"/>
      <c r="D201" s="253"/>
      <c r="E201" s="253"/>
      <c r="F201" s="272" t="s">
        <v>52</v>
      </c>
      <c r="G201" s="253"/>
      <c r="H201" s="372" t="s">
        <v>1885</v>
      </c>
      <c r="I201" s="372"/>
      <c r="J201" s="372"/>
      <c r="K201" s="294"/>
    </row>
    <row r="202" spans="2:11" ht="15" customHeight="1" x14ac:dyDescent="0.3">
      <c r="B202" s="273"/>
      <c r="C202" s="279"/>
      <c r="D202" s="253"/>
      <c r="E202" s="253"/>
      <c r="F202" s="272" t="s">
        <v>55</v>
      </c>
      <c r="G202" s="253"/>
      <c r="H202" s="372" t="s">
        <v>1886</v>
      </c>
      <c r="I202" s="372"/>
      <c r="J202" s="372"/>
      <c r="K202" s="294"/>
    </row>
    <row r="203" spans="2:11" ht="15" customHeight="1" x14ac:dyDescent="0.3">
      <c r="B203" s="273"/>
      <c r="C203" s="253"/>
      <c r="D203" s="253"/>
      <c r="E203" s="253"/>
      <c r="F203" s="272" t="s">
        <v>53</v>
      </c>
      <c r="G203" s="253"/>
      <c r="H203" s="372" t="s">
        <v>1887</v>
      </c>
      <c r="I203" s="372"/>
      <c r="J203" s="372"/>
      <c r="K203" s="294"/>
    </row>
    <row r="204" spans="2:11" ht="15" customHeight="1" x14ac:dyDescent="0.3">
      <c r="B204" s="273"/>
      <c r="C204" s="253"/>
      <c r="D204" s="253"/>
      <c r="E204" s="253"/>
      <c r="F204" s="272" t="s">
        <v>54</v>
      </c>
      <c r="G204" s="253"/>
      <c r="H204" s="372" t="s">
        <v>1888</v>
      </c>
      <c r="I204" s="372"/>
      <c r="J204" s="372"/>
      <c r="K204" s="294"/>
    </row>
    <row r="205" spans="2:11" ht="15" customHeight="1" x14ac:dyDescent="0.3">
      <c r="B205" s="273"/>
      <c r="C205" s="253"/>
      <c r="D205" s="253"/>
      <c r="E205" s="253"/>
      <c r="F205" s="272"/>
      <c r="G205" s="253"/>
      <c r="H205" s="253"/>
      <c r="I205" s="253"/>
      <c r="J205" s="253"/>
      <c r="K205" s="294"/>
    </row>
    <row r="206" spans="2:11" ht="15" customHeight="1" x14ac:dyDescent="0.3">
      <c r="B206" s="273"/>
      <c r="C206" s="253" t="s">
        <v>1829</v>
      </c>
      <c r="D206" s="253"/>
      <c r="E206" s="253"/>
      <c r="F206" s="272" t="s">
        <v>86</v>
      </c>
      <c r="G206" s="253"/>
      <c r="H206" s="372" t="s">
        <v>1889</v>
      </c>
      <c r="I206" s="372"/>
      <c r="J206" s="372"/>
      <c r="K206" s="294"/>
    </row>
    <row r="207" spans="2:11" ht="15" customHeight="1" x14ac:dyDescent="0.3">
      <c r="B207" s="273"/>
      <c r="C207" s="279"/>
      <c r="D207" s="253"/>
      <c r="E207" s="253"/>
      <c r="F207" s="272" t="s">
        <v>1728</v>
      </c>
      <c r="G207" s="253"/>
      <c r="H207" s="372" t="s">
        <v>1729</v>
      </c>
      <c r="I207" s="372"/>
      <c r="J207" s="372"/>
      <c r="K207" s="294"/>
    </row>
    <row r="208" spans="2:11" ht="15" customHeight="1" x14ac:dyDescent="0.3">
      <c r="B208" s="273"/>
      <c r="C208" s="253"/>
      <c r="D208" s="253"/>
      <c r="E208" s="253"/>
      <c r="F208" s="272" t="s">
        <v>1726</v>
      </c>
      <c r="G208" s="253"/>
      <c r="H208" s="372" t="s">
        <v>1890</v>
      </c>
      <c r="I208" s="372"/>
      <c r="J208" s="372"/>
      <c r="K208" s="294"/>
    </row>
    <row r="209" spans="2:11" ht="15" customHeight="1" x14ac:dyDescent="0.3">
      <c r="B209" s="311"/>
      <c r="C209" s="279"/>
      <c r="D209" s="279"/>
      <c r="E209" s="279"/>
      <c r="F209" s="272" t="s">
        <v>1730</v>
      </c>
      <c r="G209" s="258"/>
      <c r="H209" s="371" t="s">
        <v>1731</v>
      </c>
      <c r="I209" s="371"/>
      <c r="J209" s="371"/>
      <c r="K209" s="312"/>
    </row>
    <row r="210" spans="2:11" ht="15" customHeight="1" x14ac:dyDescent="0.3">
      <c r="B210" s="311"/>
      <c r="C210" s="279"/>
      <c r="D210" s="279"/>
      <c r="E210" s="279"/>
      <c r="F210" s="272" t="s">
        <v>1644</v>
      </c>
      <c r="G210" s="258"/>
      <c r="H210" s="371" t="s">
        <v>1645</v>
      </c>
      <c r="I210" s="371"/>
      <c r="J210" s="371"/>
      <c r="K210" s="312"/>
    </row>
    <row r="211" spans="2:11" ht="15" customHeight="1" x14ac:dyDescent="0.3">
      <c r="B211" s="311"/>
      <c r="C211" s="279"/>
      <c r="D211" s="279"/>
      <c r="E211" s="279"/>
      <c r="F211" s="313"/>
      <c r="G211" s="258"/>
      <c r="H211" s="314"/>
      <c r="I211" s="314"/>
      <c r="J211" s="314"/>
      <c r="K211" s="312"/>
    </row>
    <row r="212" spans="2:11" ht="15" customHeight="1" x14ac:dyDescent="0.3">
      <c r="B212" s="311"/>
      <c r="C212" s="253" t="s">
        <v>1853</v>
      </c>
      <c r="D212" s="279"/>
      <c r="E212" s="279"/>
      <c r="F212" s="272">
        <v>1</v>
      </c>
      <c r="G212" s="258"/>
      <c r="H212" s="371" t="s">
        <v>1891</v>
      </c>
      <c r="I212" s="371"/>
      <c r="J212" s="371"/>
      <c r="K212" s="312"/>
    </row>
    <row r="213" spans="2:11" ht="15" customHeight="1" x14ac:dyDescent="0.3">
      <c r="B213" s="311"/>
      <c r="C213" s="279"/>
      <c r="D213" s="279"/>
      <c r="E213" s="279"/>
      <c r="F213" s="272">
        <v>2</v>
      </c>
      <c r="G213" s="258"/>
      <c r="H213" s="371" t="s">
        <v>1892</v>
      </c>
      <c r="I213" s="371"/>
      <c r="J213" s="371"/>
      <c r="K213" s="312"/>
    </row>
    <row r="214" spans="2:11" ht="15" customHeight="1" x14ac:dyDescent="0.3">
      <c r="B214" s="311"/>
      <c r="C214" s="279"/>
      <c r="D214" s="279"/>
      <c r="E214" s="279"/>
      <c r="F214" s="272">
        <v>3</v>
      </c>
      <c r="G214" s="258"/>
      <c r="H214" s="371" t="s">
        <v>1893</v>
      </c>
      <c r="I214" s="371"/>
      <c r="J214" s="371"/>
      <c r="K214" s="312"/>
    </row>
    <row r="215" spans="2:11" ht="15" customHeight="1" x14ac:dyDescent="0.3">
      <c r="B215" s="311"/>
      <c r="C215" s="279"/>
      <c r="D215" s="279"/>
      <c r="E215" s="279"/>
      <c r="F215" s="272">
        <v>4</v>
      </c>
      <c r="G215" s="258"/>
      <c r="H215" s="371" t="s">
        <v>1894</v>
      </c>
      <c r="I215" s="371"/>
      <c r="J215" s="371"/>
      <c r="K215" s="312"/>
    </row>
    <row r="216" spans="2:11" ht="12.75" customHeight="1" x14ac:dyDescent="0.3">
      <c r="B216" s="315"/>
      <c r="C216" s="316"/>
      <c r="D216" s="316"/>
      <c r="E216" s="316"/>
      <c r="F216" s="316"/>
      <c r="G216" s="316"/>
      <c r="H216" s="316"/>
      <c r="I216" s="316"/>
      <c r="J216" s="316"/>
      <c r="K216" s="317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64"/>
  <sheetViews>
    <sheetView showGridLines="0" workbookViewId="0">
      <pane ySplit="1" topLeftCell="A2" activePane="bottomLeft" state="frozen"/>
      <selection pane="bottomLeft" activeCell="AD265" sqref="AD265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6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21"/>
      <c r="B1" s="107"/>
      <c r="C1" s="107"/>
      <c r="D1" s="108" t="s">
        <v>1</v>
      </c>
      <c r="E1" s="107"/>
      <c r="F1" s="109" t="s">
        <v>147</v>
      </c>
      <c r="G1" s="362" t="s">
        <v>148</v>
      </c>
      <c r="H1" s="362"/>
      <c r="I1" s="110"/>
      <c r="J1" s="109" t="s">
        <v>149</v>
      </c>
      <c r="K1" s="108" t="s">
        <v>150</v>
      </c>
      <c r="L1" s="109" t="s">
        <v>151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 x14ac:dyDescent="0.3">
      <c r="L2" s="357" t="s">
        <v>8</v>
      </c>
      <c r="M2" s="358"/>
      <c r="N2" s="358"/>
      <c r="O2" s="358"/>
      <c r="P2" s="358"/>
      <c r="Q2" s="358"/>
      <c r="R2" s="358"/>
      <c r="S2" s="358"/>
      <c r="T2" s="358"/>
      <c r="U2" s="358"/>
      <c r="V2" s="358"/>
      <c r="AT2" s="24" t="s">
        <v>95</v>
      </c>
    </row>
    <row r="3" spans="1:70" ht="6.95" customHeight="1" x14ac:dyDescent="0.3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24</v>
      </c>
    </row>
    <row r="4" spans="1:70" ht="36.950000000000003" customHeight="1" x14ac:dyDescent="0.3">
      <c r="B4" s="28"/>
      <c r="C4" s="29"/>
      <c r="D4" s="30" t="s">
        <v>152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1:70" ht="6.95" customHeight="1" x14ac:dyDescent="0.3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1:70" ht="15" x14ac:dyDescent="0.3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1:70" ht="16.5" customHeight="1" x14ac:dyDescent="0.3">
      <c r="B7" s="28"/>
      <c r="C7" s="29"/>
      <c r="D7" s="29"/>
      <c r="E7" s="363" t="str">
        <f>'Rekapitulace stavby'!K6</f>
        <v>Rekonstrukce kanalizace ul. Matušinského, Tomicova, Třanovského</v>
      </c>
      <c r="F7" s="369"/>
      <c r="G7" s="369"/>
      <c r="H7" s="369"/>
      <c r="I7" s="112"/>
      <c r="J7" s="29"/>
      <c r="K7" s="31"/>
    </row>
    <row r="8" spans="1:70" ht="15" x14ac:dyDescent="0.3">
      <c r="B8" s="28"/>
      <c r="C8" s="29"/>
      <c r="D8" s="37" t="s">
        <v>153</v>
      </c>
      <c r="E8" s="29"/>
      <c r="F8" s="29"/>
      <c r="G8" s="29"/>
      <c r="H8" s="29"/>
      <c r="I8" s="112"/>
      <c r="J8" s="29"/>
      <c r="K8" s="31"/>
    </row>
    <row r="9" spans="1:70" s="1" customFormat="1" ht="16.5" customHeight="1" x14ac:dyDescent="0.3">
      <c r="B9" s="41"/>
      <c r="C9" s="42"/>
      <c r="D9" s="42"/>
      <c r="E9" s="363" t="s">
        <v>154</v>
      </c>
      <c r="F9" s="364"/>
      <c r="G9" s="364"/>
      <c r="H9" s="364"/>
      <c r="I9" s="113"/>
      <c r="J9" s="42"/>
      <c r="K9" s="45"/>
    </row>
    <row r="10" spans="1:70" s="1" customFormat="1" ht="15" x14ac:dyDescent="0.3">
      <c r="B10" s="41"/>
      <c r="C10" s="42"/>
      <c r="D10" s="37" t="s">
        <v>155</v>
      </c>
      <c r="E10" s="42"/>
      <c r="F10" s="42"/>
      <c r="G10" s="42"/>
      <c r="H10" s="42"/>
      <c r="I10" s="113"/>
      <c r="J10" s="42"/>
      <c r="K10" s="45"/>
    </row>
    <row r="11" spans="1:70" s="1" customFormat="1" ht="36.950000000000003" customHeight="1" x14ac:dyDescent="0.3">
      <c r="B11" s="41"/>
      <c r="C11" s="42"/>
      <c r="D11" s="42"/>
      <c r="E11" s="365" t="s">
        <v>530</v>
      </c>
      <c r="F11" s="364"/>
      <c r="G11" s="364"/>
      <c r="H11" s="364"/>
      <c r="I11" s="113"/>
      <c r="J11" s="42"/>
      <c r="K11" s="45"/>
    </row>
    <row r="12" spans="1:70" s="1" customFormat="1" x14ac:dyDescent="0.3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1:70" s="1" customFormat="1" ht="14.45" customHeight="1" x14ac:dyDescent="0.3">
      <c r="B13" s="41"/>
      <c r="C13" s="42"/>
      <c r="D13" s="37" t="s">
        <v>22</v>
      </c>
      <c r="E13" s="42"/>
      <c r="F13" s="35" t="s">
        <v>5</v>
      </c>
      <c r="G13" s="42"/>
      <c r="H13" s="42"/>
      <c r="I13" s="114" t="s">
        <v>23</v>
      </c>
      <c r="J13" s="35" t="s">
        <v>24</v>
      </c>
      <c r="K13" s="45"/>
    </row>
    <row r="14" spans="1:70" s="1" customFormat="1" ht="14.45" customHeight="1" x14ac:dyDescent="0.3">
      <c r="B14" s="41"/>
      <c r="C14" s="42"/>
      <c r="D14" s="37" t="s">
        <v>26</v>
      </c>
      <c r="E14" s="42"/>
      <c r="F14" s="35" t="s">
        <v>27</v>
      </c>
      <c r="G14" s="42"/>
      <c r="H14" s="42"/>
      <c r="I14" s="114" t="s">
        <v>28</v>
      </c>
      <c r="J14" s="115" t="str">
        <f>'Rekapitulace stavby'!AN8</f>
        <v>23.11.2012</v>
      </c>
      <c r="K14" s="45"/>
    </row>
    <row r="15" spans="1:70" s="1" customFormat="1" ht="10.9" customHeight="1" x14ac:dyDescent="0.3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1:70" s="1" customFormat="1" ht="14.45" customHeight="1" x14ac:dyDescent="0.3">
      <c r="B16" s="41"/>
      <c r="C16" s="42"/>
      <c r="D16" s="37" t="s">
        <v>32</v>
      </c>
      <c r="E16" s="42"/>
      <c r="F16" s="42"/>
      <c r="G16" s="42"/>
      <c r="H16" s="42"/>
      <c r="I16" s="114" t="s">
        <v>33</v>
      </c>
      <c r="J16" s="35" t="s">
        <v>34</v>
      </c>
      <c r="K16" s="45"/>
    </row>
    <row r="17" spans="2:11" s="1" customFormat="1" ht="18" customHeight="1" x14ac:dyDescent="0.3">
      <c r="B17" s="41"/>
      <c r="C17" s="42"/>
      <c r="D17" s="42"/>
      <c r="E17" s="35" t="s">
        <v>35</v>
      </c>
      <c r="F17" s="42"/>
      <c r="G17" s="42"/>
      <c r="H17" s="42"/>
      <c r="I17" s="114" t="s">
        <v>36</v>
      </c>
      <c r="J17" s="35" t="s">
        <v>37</v>
      </c>
      <c r="K17" s="45"/>
    </row>
    <row r="18" spans="2:11" s="1" customFormat="1" ht="6.95" customHeight="1" x14ac:dyDescent="0.3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 x14ac:dyDescent="0.3">
      <c r="B19" s="41"/>
      <c r="C19" s="42"/>
      <c r="D19" s="37" t="s">
        <v>38</v>
      </c>
      <c r="E19" s="42"/>
      <c r="F19" s="42"/>
      <c r="G19" s="42"/>
      <c r="H19" s="42"/>
      <c r="I19" s="114" t="s">
        <v>33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 x14ac:dyDescent="0.3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36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 x14ac:dyDescent="0.3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 x14ac:dyDescent="0.3">
      <c r="B22" s="41"/>
      <c r="C22" s="42"/>
      <c r="D22" s="37" t="s">
        <v>40</v>
      </c>
      <c r="E22" s="42"/>
      <c r="F22" s="42"/>
      <c r="G22" s="42"/>
      <c r="H22" s="42"/>
      <c r="I22" s="114" t="s">
        <v>33</v>
      </c>
      <c r="J22" s="35" t="s">
        <v>41</v>
      </c>
      <c r="K22" s="45"/>
    </row>
    <row r="23" spans="2:11" s="1" customFormat="1" ht="18" customHeight="1" x14ac:dyDescent="0.3">
      <c r="B23" s="41"/>
      <c r="C23" s="42"/>
      <c r="D23" s="42"/>
      <c r="E23" s="35" t="s">
        <v>42</v>
      </c>
      <c r="F23" s="42"/>
      <c r="G23" s="42"/>
      <c r="H23" s="42"/>
      <c r="I23" s="114" t="s">
        <v>36</v>
      </c>
      <c r="J23" s="35" t="s">
        <v>43</v>
      </c>
      <c r="K23" s="45"/>
    </row>
    <row r="24" spans="2:11" s="1" customFormat="1" ht="6.95" customHeight="1" x14ac:dyDescent="0.3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 x14ac:dyDescent="0.3">
      <c r="B25" s="41"/>
      <c r="C25" s="42"/>
      <c r="D25" s="37" t="s">
        <v>45</v>
      </c>
      <c r="E25" s="42"/>
      <c r="F25" s="42"/>
      <c r="G25" s="42"/>
      <c r="H25" s="42"/>
      <c r="I25" s="113"/>
      <c r="J25" s="42"/>
      <c r="K25" s="45"/>
    </row>
    <row r="26" spans="2:11" s="7" customFormat="1" ht="16.5" customHeight="1" x14ac:dyDescent="0.3">
      <c r="B26" s="116"/>
      <c r="C26" s="117"/>
      <c r="D26" s="117"/>
      <c r="E26" s="327" t="s">
        <v>5</v>
      </c>
      <c r="F26" s="327"/>
      <c r="G26" s="327"/>
      <c r="H26" s="327"/>
      <c r="I26" s="118"/>
      <c r="J26" s="117"/>
      <c r="K26" s="119"/>
    </row>
    <row r="27" spans="2:11" s="1" customFormat="1" ht="6.95" customHeight="1" x14ac:dyDescent="0.3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 x14ac:dyDescent="0.3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 x14ac:dyDescent="0.3">
      <c r="B29" s="41"/>
      <c r="C29" s="42"/>
      <c r="D29" s="122" t="s">
        <v>46</v>
      </c>
      <c r="E29" s="42"/>
      <c r="F29" s="42"/>
      <c r="G29" s="42"/>
      <c r="H29" s="42"/>
      <c r="I29" s="113"/>
      <c r="J29" s="123">
        <f>ROUNDUP(J92,2)</f>
        <v>0</v>
      </c>
      <c r="K29" s="45"/>
    </row>
    <row r="30" spans="2:11" s="1" customFormat="1" ht="6.95" customHeight="1" x14ac:dyDescent="0.3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 x14ac:dyDescent="0.3">
      <c r="B31" s="41"/>
      <c r="C31" s="42"/>
      <c r="D31" s="42"/>
      <c r="E31" s="42"/>
      <c r="F31" s="46" t="s">
        <v>48</v>
      </c>
      <c r="G31" s="42"/>
      <c r="H31" s="42"/>
      <c r="I31" s="124" t="s">
        <v>47</v>
      </c>
      <c r="J31" s="46" t="s">
        <v>49</v>
      </c>
      <c r="K31" s="45"/>
    </row>
    <row r="32" spans="2:11" s="1" customFormat="1" ht="14.45" customHeight="1" x14ac:dyDescent="0.3">
      <c r="B32" s="41"/>
      <c r="C32" s="42"/>
      <c r="D32" s="49" t="s">
        <v>50</v>
      </c>
      <c r="E32" s="49" t="s">
        <v>51</v>
      </c>
      <c r="F32" s="125">
        <f>ROUNDUP(SUM(BE92:BE263), 2)</f>
        <v>0</v>
      </c>
      <c r="G32" s="42"/>
      <c r="H32" s="42"/>
      <c r="I32" s="126">
        <v>0.21</v>
      </c>
      <c r="J32" s="125">
        <f>ROUNDUP(ROUNDUP((SUM(BE92:BE263)), 2)*I32, 1)</f>
        <v>0</v>
      </c>
      <c r="K32" s="45"/>
    </row>
    <row r="33" spans="2:11" s="1" customFormat="1" ht="14.45" customHeight="1" x14ac:dyDescent="0.3">
      <c r="B33" s="41"/>
      <c r="C33" s="42"/>
      <c r="D33" s="42"/>
      <c r="E33" s="49" t="s">
        <v>52</v>
      </c>
      <c r="F33" s="125">
        <f>ROUNDUP(SUM(BF92:BF263), 2)</f>
        <v>0</v>
      </c>
      <c r="G33" s="42"/>
      <c r="H33" s="42"/>
      <c r="I33" s="126">
        <v>0.15</v>
      </c>
      <c r="J33" s="125">
        <f>ROUNDUP(ROUNDUP((SUM(BF92:BF263)), 2)*I33, 1)</f>
        <v>0</v>
      </c>
      <c r="K33" s="45"/>
    </row>
    <row r="34" spans="2:11" s="1" customFormat="1" ht="14.45" hidden="1" customHeight="1" x14ac:dyDescent="0.3">
      <c r="B34" s="41"/>
      <c r="C34" s="42"/>
      <c r="D34" s="42"/>
      <c r="E34" s="49" t="s">
        <v>53</v>
      </c>
      <c r="F34" s="125">
        <f>ROUNDUP(SUM(BG92:BG263), 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hidden="1" customHeight="1" x14ac:dyDescent="0.3">
      <c r="B35" s="41"/>
      <c r="C35" s="42"/>
      <c r="D35" s="42"/>
      <c r="E35" s="49" t="s">
        <v>54</v>
      </c>
      <c r="F35" s="125">
        <f>ROUNDUP(SUM(BH92:BH263), 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hidden="1" customHeight="1" x14ac:dyDescent="0.3">
      <c r="B36" s="41"/>
      <c r="C36" s="42"/>
      <c r="D36" s="42"/>
      <c r="E36" s="49" t="s">
        <v>55</v>
      </c>
      <c r="F36" s="125">
        <f>ROUNDUP(SUM(BI92:BI263), 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 x14ac:dyDescent="0.3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 x14ac:dyDescent="0.3">
      <c r="B38" s="41"/>
      <c r="C38" s="127"/>
      <c r="D38" s="128" t="s">
        <v>56</v>
      </c>
      <c r="E38" s="71"/>
      <c r="F38" s="71"/>
      <c r="G38" s="129" t="s">
        <v>57</v>
      </c>
      <c r="H38" s="130" t="s">
        <v>58</v>
      </c>
      <c r="I38" s="131"/>
      <c r="J38" s="132">
        <f>SUM(J29:J36)</f>
        <v>0</v>
      </c>
      <c r="K38" s="133"/>
    </row>
    <row r="39" spans="2:11" s="1" customFormat="1" ht="14.45" customHeight="1" x14ac:dyDescent="0.3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 x14ac:dyDescent="0.3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0000000000003" customHeight="1" x14ac:dyDescent="0.3">
      <c r="B44" s="41"/>
      <c r="C44" s="30" t="s">
        <v>157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 x14ac:dyDescent="0.3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 x14ac:dyDescent="0.3">
      <c r="B46" s="41"/>
      <c r="C46" s="37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6.5" customHeight="1" x14ac:dyDescent="0.3">
      <c r="B47" s="41"/>
      <c r="C47" s="42"/>
      <c r="D47" s="42"/>
      <c r="E47" s="363" t="str">
        <f>E7</f>
        <v>Rekonstrukce kanalizace ul. Matušinského, Tomicova, Třanovského</v>
      </c>
      <c r="F47" s="369"/>
      <c r="G47" s="369"/>
      <c r="H47" s="369"/>
      <c r="I47" s="113"/>
      <c r="J47" s="42"/>
      <c r="K47" s="45"/>
    </row>
    <row r="48" spans="2:11" ht="15" x14ac:dyDescent="0.3">
      <c r="B48" s="28"/>
      <c r="C48" s="37" t="s">
        <v>153</v>
      </c>
      <c r="D48" s="29"/>
      <c r="E48" s="29"/>
      <c r="F48" s="29"/>
      <c r="G48" s="29"/>
      <c r="H48" s="29"/>
      <c r="I48" s="112"/>
      <c r="J48" s="29"/>
      <c r="K48" s="31"/>
    </row>
    <row r="49" spans="2:47" s="1" customFormat="1" ht="16.5" customHeight="1" x14ac:dyDescent="0.3">
      <c r="B49" s="41"/>
      <c r="C49" s="42"/>
      <c r="D49" s="42"/>
      <c r="E49" s="363" t="s">
        <v>154</v>
      </c>
      <c r="F49" s="364"/>
      <c r="G49" s="364"/>
      <c r="H49" s="364"/>
      <c r="I49" s="113"/>
      <c r="J49" s="42"/>
      <c r="K49" s="45"/>
    </row>
    <row r="50" spans="2:47" s="1" customFormat="1" ht="14.45" customHeight="1" x14ac:dyDescent="0.3">
      <c r="B50" s="41"/>
      <c r="C50" s="37" t="s">
        <v>155</v>
      </c>
      <c r="D50" s="42"/>
      <c r="E50" s="42"/>
      <c r="F50" s="42"/>
      <c r="G50" s="42"/>
      <c r="H50" s="42"/>
      <c r="I50" s="113"/>
      <c r="J50" s="42"/>
      <c r="K50" s="45"/>
    </row>
    <row r="51" spans="2:47" s="1" customFormat="1" ht="17.25" customHeight="1" x14ac:dyDescent="0.3">
      <c r="B51" s="41"/>
      <c r="C51" s="42"/>
      <c r="D51" s="42"/>
      <c r="E51" s="365" t="str">
        <f>E11</f>
        <v>01.2 - SO 01.2 kanalizační stoka Ra2</v>
      </c>
      <c r="F51" s="364"/>
      <c r="G51" s="364"/>
      <c r="H51" s="364"/>
      <c r="I51" s="113"/>
      <c r="J51" s="42"/>
      <c r="K51" s="45"/>
    </row>
    <row r="52" spans="2:47" s="1" customFormat="1" ht="6.95" customHeight="1" x14ac:dyDescent="0.3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47" s="1" customFormat="1" ht="18" customHeight="1" x14ac:dyDescent="0.3">
      <c r="B53" s="41"/>
      <c r="C53" s="37" t="s">
        <v>26</v>
      </c>
      <c r="D53" s="42"/>
      <c r="E53" s="42"/>
      <c r="F53" s="35" t="str">
        <f>F14</f>
        <v>Ostrava,k.ú.715018 Radvanice</v>
      </c>
      <c r="G53" s="42"/>
      <c r="H53" s="42"/>
      <c r="I53" s="114" t="s">
        <v>28</v>
      </c>
      <c r="J53" s="115" t="str">
        <f>IF(J14="","",J14)</f>
        <v>23.11.2012</v>
      </c>
      <c r="K53" s="45"/>
    </row>
    <row r="54" spans="2:47" s="1" customFormat="1" ht="6.95" customHeight="1" x14ac:dyDescent="0.3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47" s="1" customFormat="1" ht="15" x14ac:dyDescent="0.3">
      <c r="B55" s="41"/>
      <c r="C55" s="37" t="s">
        <v>32</v>
      </c>
      <c r="D55" s="42"/>
      <c r="E55" s="42"/>
      <c r="F55" s="35" t="str">
        <f>E17</f>
        <v>Statutární město Ostrava</v>
      </c>
      <c r="G55" s="42"/>
      <c r="H55" s="42"/>
      <c r="I55" s="114" t="s">
        <v>40</v>
      </c>
      <c r="J55" s="327" t="str">
        <f>E23</f>
        <v>Koneko spol. s r. o.</v>
      </c>
      <c r="K55" s="45"/>
    </row>
    <row r="56" spans="2:47" s="1" customFormat="1" ht="14.45" customHeight="1" x14ac:dyDescent="0.3">
      <c r="B56" s="41"/>
      <c r="C56" s="37" t="s">
        <v>38</v>
      </c>
      <c r="D56" s="42"/>
      <c r="E56" s="42"/>
      <c r="F56" s="35" t="str">
        <f>IF(E20="","",E20)</f>
        <v/>
      </c>
      <c r="G56" s="42"/>
      <c r="H56" s="42"/>
      <c r="I56" s="113"/>
      <c r="J56" s="366"/>
      <c r="K56" s="45"/>
    </row>
    <row r="57" spans="2:47" s="1" customFormat="1" ht="10.35" customHeight="1" x14ac:dyDescent="0.3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47" s="1" customFormat="1" ht="29.25" customHeight="1" x14ac:dyDescent="0.3">
      <c r="B58" s="41"/>
      <c r="C58" s="137" t="s">
        <v>158</v>
      </c>
      <c r="D58" s="127"/>
      <c r="E58" s="127"/>
      <c r="F58" s="127"/>
      <c r="G58" s="127"/>
      <c r="H58" s="127"/>
      <c r="I58" s="138"/>
      <c r="J58" s="139" t="s">
        <v>159</v>
      </c>
      <c r="K58" s="140"/>
    </row>
    <row r="59" spans="2:47" s="1" customFormat="1" ht="10.35" customHeight="1" x14ac:dyDescent="0.3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 x14ac:dyDescent="0.3">
      <c r="B60" s="41"/>
      <c r="C60" s="141" t="s">
        <v>160</v>
      </c>
      <c r="D60" s="42"/>
      <c r="E60" s="42"/>
      <c r="F60" s="42"/>
      <c r="G60" s="42"/>
      <c r="H60" s="42"/>
      <c r="I60" s="113"/>
      <c r="J60" s="123">
        <f>J92</f>
        <v>0</v>
      </c>
      <c r="K60" s="45"/>
      <c r="AU60" s="24" t="s">
        <v>161</v>
      </c>
    </row>
    <row r="61" spans="2:47" s="8" customFormat="1" ht="24.95" customHeight="1" x14ac:dyDescent="0.3">
      <c r="B61" s="142"/>
      <c r="C61" s="143"/>
      <c r="D61" s="144" t="s">
        <v>162</v>
      </c>
      <c r="E61" s="145"/>
      <c r="F61" s="145"/>
      <c r="G61" s="145"/>
      <c r="H61" s="145"/>
      <c r="I61" s="146"/>
      <c r="J61" s="147">
        <f>J93</f>
        <v>0</v>
      </c>
      <c r="K61" s="148"/>
    </row>
    <row r="62" spans="2:47" s="9" customFormat="1" ht="19.899999999999999" customHeight="1" x14ac:dyDescent="0.3">
      <c r="B62" s="149"/>
      <c r="C62" s="150"/>
      <c r="D62" s="151" t="s">
        <v>163</v>
      </c>
      <c r="E62" s="152"/>
      <c r="F62" s="152"/>
      <c r="G62" s="152"/>
      <c r="H62" s="152"/>
      <c r="I62" s="153"/>
      <c r="J62" s="154">
        <f>J94</f>
        <v>0</v>
      </c>
      <c r="K62" s="155"/>
    </row>
    <row r="63" spans="2:47" s="9" customFormat="1" ht="19.899999999999999" customHeight="1" x14ac:dyDescent="0.3">
      <c r="B63" s="149"/>
      <c r="C63" s="150"/>
      <c r="D63" s="151" t="s">
        <v>164</v>
      </c>
      <c r="E63" s="152"/>
      <c r="F63" s="152"/>
      <c r="G63" s="152"/>
      <c r="H63" s="152"/>
      <c r="I63" s="153"/>
      <c r="J63" s="154">
        <f>J159</f>
        <v>0</v>
      </c>
      <c r="K63" s="155"/>
    </row>
    <row r="64" spans="2:47" s="9" customFormat="1" ht="19.899999999999999" customHeight="1" x14ac:dyDescent="0.3">
      <c r="B64" s="149"/>
      <c r="C64" s="150"/>
      <c r="D64" s="151" t="s">
        <v>165</v>
      </c>
      <c r="E64" s="152"/>
      <c r="F64" s="152"/>
      <c r="G64" s="152"/>
      <c r="H64" s="152"/>
      <c r="I64" s="153"/>
      <c r="J64" s="154">
        <f>J164</f>
        <v>0</v>
      </c>
      <c r="K64" s="155"/>
    </row>
    <row r="65" spans="2:12" s="9" customFormat="1" ht="19.899999999999999" customHeight="1" x14ac:dyDescent="0.3">
      <c r="B65" s="149"/>
      <c r="C65" s="150"/>
      <c r="D65" s="151" t="s">
        <v>166</v>
      </c>
      <c r="E65" s="152"/>
      <c r="F65" s="152"/>
      <c r="G65" s="152"/>
      <c r="H65" s="152"/>
      <c r="I65" s="153"/>
      <c r="J65" s="154">
        <f>J169</f>
        <v>0</v>
      </c>
      <c r="K65" s="155"/>
    </row>
    <row r="66" spans="2:12" s="9" customFormat="1" ht="19.899999999999999" customHeight="1" x14ac:dyDescent="0.3">
      <c r="B66" s="149"/>
      <c r="C66" s="150"/>
      <c r="D66" s="151" t="s">
        <v>167</v>
      </c>
      <c r="E66" s="152"/>
      <c r="F66" s="152"/>
      <c r="G66" s="152"/>
      <c r="H66" s="152"/>
      <c r="I66" s="153"/>
      <c r="J66" s="154">
        <f>J186</f>
        <v>0</v>
      </c>
      <c r="K66" s="155"/>
    </row>
    <row r="67" spans="2:12" s="9" customFormat="1" ht="19.899999999999999" customHeight="1" x14ac:dyDescent="0.3">
      <c r="B67" s="149"/>
      <c r="C67" s="150"/>
      <c r="D67" s="151" t="s">
        <v>168</v>
      </c>
      <c r="E67" s="152"/>
      <c r="F67" s="152"/>
      <c r="G67" s="152"/>
      <c r="H67" s="152"/>
      <c r="I67" s="153"/>
      <c r="J67" s="154">
        <f>J227</f>
        <v>0</v>
      </c>
      <c r="K67" s="155"/>
    </row>
    <row r="68" spans="2:12" s="9" customFormat="1" ht="14.85" customHeight="1" x14ac:dyDescent="0.3">
      <c r="B68" s="149"/>
      <c r="C68" s="150"/>
      <c r="D68" s="151" t="s">
        <v>169</v>
      </c>
      <c r="E68" s="152"/>
      <c r="F68" s="152"/>
      <c r="G68" s="152"/>
      <c r="H68" s="152"/>
      <c r="I68" s="153"/>
      <c r="J68" s="154">
        <f>J238</f>
        <v>0</v>
      </c>
      <c r="K68" s="155"/>
    </row>
    <row r="69" spans="2:12" s="8" customFormat="1" ht="24.95" customHeight="1" x14ac:dyDescent="0.3">
      <c r="B69" s="142"/>
      <c r="C69" s="143"/>
      <c r="D69" s="144" t="s">
        <v>170</v>
      </c>
      <c r="E69" s="145"/>
      <c r="F69" s="145"/>
      <c r="G69" s="145"/>
      <c r="H69" s="145"/>
      <c r="I69" s="146"/>
      <c r="J69" s="147">
        <f>J256</f>
        <v>0</v>
      </c>
      <c r="K69" s="148"/>
    </row>
    <row r="70" spans="2:12" s="9" customFormat="1" ht="19.899999999999999" customHeight="1" x14ac:dyDescent="0.3">
      <c r="B70" s="149"/>
      <c r="C70" s="150"/>
      <c r="D70" s="151" t="s">
        <v>171</v>
      </c>
      <c r="E70" s="152"/>
      <c r="F70" s="152"/>
      <c r="G70" s="152"/>
      <c r="H70" s="152"/>
      <c r="I70" s="153"/>
      <c r="J70" s="154">
        <f>J257</f>
        <v>0</v>
      </c>
      <c r="K70" s="155"/>
    </row>
    <row r="71" spans="2:12" s="1" customFormat="1" ht="21.75" customHeight="1" x14ac:dyDescent="0.3">
      <c r="B71" s="41"/>
      <c r="C71" s="42"/>
      <c r="D71" s="42"/>
      <c r="E71" s="42"/>
      <c r="F71" s="42"/>
      <c r="G71" s="42"/>
      <c r="H71" s="42"/>
      <c r="I71" s="113"/>
      <c r="J71" s="42"/>
      <c r="K71" s="45"/>
    </row>
    <row r="72" spans="2:12" s="1" customFormat="1" ht="6.95" customHeight="1" x14ac:dyDescent="0.3">
      <c r="B72" s="56"/>
      <c r="C72" s="57"/>
      <c r="D72" s="57"/>
      <c r="E72" s="57"/>
      <c r="F72" s="57"/>
      <c r="G72" s="57"/>
      <c r="H72" s="57"/>
      <c r="I72" s="134"/>
      <c r="J72" s="57"/>
      <c r="K72" s="58"/>
    </row>
    <row r="76" spans="2:12" s="1" customFormat="1" ht="6.95" customHeight="1" x14ac:dyDescent="0.3">
      <c r="B76" s="59"/>
      <c r="C76" s="60"/>
      <c r="D76" s="60"/>
      <c r="E76" s="60"/>
      <c r="F76" s="60"/>
      <c r="G76" s="60"/>
      <c r="H76" s="60"/>
      <c r="I76" s="135"/>
      <c r="J76" s="60"/>
      <c r="K76" s="60"/>
      <c r="L76" s="41"/>
    </row>
    <row r="77" spans="2:12" s="1" customFormat="1" ht="36.950000000000003" customHeight="1" x14ac:dyDescent="0.3">
      <c r="B77" s="41"/>
      <c r="C77" s="61" t="s">
        <v>172</v>
      </c>
      <c r="L77" s="41"/>
    </row>
    <row r="78" spans="2:12" s="1" customFormat="1" ht="6.95" customHeight="1" x14ac:dyDescent="0.3">
      <c r="B78" s="41"/>
      <c r="L78" s="41"/>
    </row>
    <row r="79" spans="2:12" s="1" customFormat="1" ht="14.45" customHeight="1" x14ac:dyDescent="0.3">
      <c r="B79" s="41"/>
      <c r="C79" s="63" t="s">
        <v>19</v>
      </c>
      <c r="L79" s="41"/>
    </row>
    <row r="80" spans="2:12" s="1" customFormat="1" ht="16.5" customHeight="1" x14ac:dyDescent="0.3">
      <c r="B80" s="41"/>
      <c r="E80" s="367" t="str">
        <f>E7</f>
        <v>Rekonstrukce kanalizace ul. Matušinského, Tomicova, Třanovského</v>
      </c>
      <c r="F80" s="368"/>
      <c r="G80" s="368"/>
      <c r="H80" s="368"/>
      <c r="L80" s="41"/>
    </row>
    <row r="81" spans="2:65" ht="15" x14ac:dyDescent="0.3">
      <c r="B81" s="28"/>
      <c r="C81" s="63" t="s">
        <v>153</v>
      </c>
      <c r="L81" s="28"/>
    </row>
    <row r="82" spans="2:65" s="1" customFormat="1" ht="16.5" customHeight="1" x14ac:dyDescent="0.3">
      <c r="B82" s="41"/>
      <c r="E82" s="367" t="s">
        <v>154</v>
      </c>
      <c r="F82" s="361"/>
      <c r="G82" s="361"/>
      <c r="H82" s="361"/>
      <c r="L82" s="41"/>
    </row>
    <row r="83" spans="2:65" s="1" customFormat="1" ht="14.45" customHeight="1" x14ac:dyDescent="0.3">
      <c r="B83" s="41"/>
      <c r="C83" s="63" t="s">
        <v>155</v>
      </c>
      <c r="L83" s="41"/>
    </row>
    <row r="84" spans="2:65" s="1" customFormat="1" ht="17.25" customHeight="1" x14ac:dyDescent="0.3">
      <c r="B84" s="41"/>
      <c r="E84" s="338" t="str">
        <f>E11</f>
        <v>01.2 - SO 01.2 kanalizační stoka Ra2</v>
      </c>
      <c r="F84" s="361"/>
      <c r="G84" s="361"/>
      <c r="H84" s="361"/>
      <c r="L84" s="41"/>
    </row>
    <row r="85" spans="2:65" s="1" customFormat="1" ht="6.95" customHeight="1" x14ac:dyDescent="0.3">
      <c r="B85" s="41"/>
      <c r="L85" s="41"/>
    </row>
    <row r="86" spans="2:65" s="1" customFormat="1" ht="18" customHeight="1" x14ac:dyDescent="0.3">
      <c r="B86" s="41"/>
      <c r="C86" s="63" t="s">
        <v>26</v>
      </c>
      <c r="F86" s="156" t="str">
        <f>F14</f>
        <v>Ostrava,k.ú.715018 Radvanice</v>
      </c>
      <c r="I86" s="157" t="s">
        <v>28</v>
      </c>
      <c r="J86" s="67" t="str">
        <f>IF(J14="","",J14)</f>
        <v>23.11.2012</v>
      </c>
      <c r="L86" s="41"/>
    </row>
    <row r="87" spans="2:65" s="1" customFormat="1" ht="6.95" customHeight="1" x14ac:dyDescent="0.3">
      <c r="B87" s="41"/>
      <c r="L87" s="41"/>
    </row>
    <row r="88" spans="2:65" s="1" customFormat="1" ht="15" x14ac:dyDescent="0.3">
      <c r="B88" s="41"/>
      <c r="C88" s="63" t="s">
        <v>32</v>
      </c>
      <c r="F88" s="156" t="str">
        <f>E17</f>
        <v>Statutární město Ostrava</v>
      </c>
      <c r="I88" s="157" t="s">
        <v>40</v>
      </c>
      <c r="J88" s="156" t="str">
        <f>E23</f>
        <v>Koneko spol. s r. o.</v>
      </c>
      <c r="L88" s="41"/>
    </row>
    <row r="89" spans="2:65" s="1" customFormat="1" ht="14.45" customHeight="1" x14ac:dyDescent="0.3">
      <c r="B89" s="41"/>
      <c r="C89" s="63" t="s">
        <v>38</v>
      </c>
      <c r="F89" s="156" t="str">
        <f>IF(E20="","",E20)</f>
        <v/>
      </c>
      <c r="L89" s="41"/>
    </row>
    <row r="90" spans="2:65" s="1" customFormat="1" ht="10.35" customHeight="1" x14ac:dyDescent="0.3">
      <c r="B90" s="41"/>
      <c r="L90" s="41"/>
    </row>
    <row r="91" spans="2:65" s="10" customFormat="1" ht="29.25" customHeight="1" x14ac:dyDescent="0.3">
      <c r="B91" s="158"/>
      <c r="C91" s="159" t="s">
        <v>173</v>
      </c>
      <c r="D91" s="160" t="s">
        <v>65</v>
      </c>
      <c r="E91" s="160" t="s">
        <v>61</v>
      </c>
      <c r="F91" s="160" t="s">
        <v>174</v>
      </c>
      <c r="G91" s="160" t="s">
        <v>175</v>
      </c>
      <c r="H91" s="160" t="s">
        <v>176</v>
      </c>
      <c r="I91" s="161" t="s">
        <v>177</v>
      </c>
      <c r="J91" s="160" t="s">
        <v>159</v>
      </c>
      <c r="K91" s="162" t="s">
        <v>178</v>
      </c>
      <c r="L91" s="158"/>
      <c r="M91" s="73" t="s">
        <v>179</v>
      </c>
      <c r="N91" s="74" t="s">
        <v>50</v>
      </c>
      <c r="O91" s="74" t="s">
        <v>180</v>
      </c>
      <c r="P91" s="74" t="s">
        <v>181</v>
      </c>
      <c r="Q91" s="74" t="s">
        <v>182</v>
      </c>
      <c r="R91" s="74" t="s">
        <v>183</v>
      </c>
      <c r="S91" s="74" t="s">
        <v>184</v>
      </c>
      <c r="T91" s="75" t="s">
        <v>185</v>
      </c>
    </row>
    <row r="92" spans="2:65" s="1" customFormat="1" ht="29.25" customHeight="1" x14ac:dyDescent="0.35">
      <c r="B92" s="41"/>
      <c r="C92" s="77" t="s">
        <v>160</v>
      </c>
      <c r="J92" s="163">
        <f>BK92</f>
        <v>0</v>
      </c>
      <c r="L92" s="41"/>
      <c r="M92" s="76"/>
      <c r="N92" s="68"/>
      <c r="O92" s="68"/>
      <c r="P92" s="164">
        <f>P93+P256</f>
        <v>0</v>
      </c>
      <c r="Q92" s="68"/>
      <c r="R92" s="164">
        <f>R93+R256</f>
        <v>1697.8909928999999</v>
      </c>
      <c r="S92" s="68"/>
      <c r="T92" s="165">
        <f>T93+T256</f>
        <v>286.07040000000001</v>
      </c>
      <c r="AT92" s="24" t="s">
        <v>79</v>
      </c>
      <c r="AU92" s="24" t="s">
        <v>161</v>
      </c>
      <c r="BK92" s="166">
        <f>BK93+BK256</f>
        <v>0</v>
      </c>
    </row>
    <row r="93" spans="2:65" s="11" customFormat="1" ht="37.35" customHeight="1" x14ac:dyDescent="0.35">
      <c r="B93" s="167"/>
      <c r="D93" s="168" t="s">
        <v>79</v>
      </c>
      <c r="E93" s="169" t="s">
        <v>186</v>
      </c>
      <c r="F93" s="169" t="s">
        <v>187</v>
      </c>
      <c r="I93" s="170"/>
      <c r="J93" s="171">
        <f>BK93</f>
        <v>0</v>
      </c>
      <c r="L93" s="167"/>
      <c r="M93" s="172"/>
      <c r="N93" s="173"/>
      <c r="O93" s="173"/>
      <c r="P93" s="174">
        <f>P94+P159+P164+P169+P186+P227</f>
        <v>0</v>
      </c>
      <c r="Q93" s="173"/>
      <c r="R93" s="174">
        <f>R94+R159+R164+R169+R186+R227</f>
        <v>1697.8909928999999</v>
      </c>
      <c r="S93" s="173"/>
      <c r="T93" s="175">
        <f>T94+T159+T164+T169+T186+T227</f>
        <v>286.07040000000001</v>
      </c>
      <c r="AR93" s="168" t="s">
        <v>25</v>
      </c>
      <c r="AT93" s="176" t="s">
        <v>79</v>
      </c>
      <c r="AU93" s="176" t="s">
        <v>80</v>
      </c>
      <c r="AY93" s="168" t="s">
        <v>188</v>
      </c>
      <c r="BK93" s="177">
        <f>BK94+BK159+BK164+BK169+BK186+BK227</f>
        <v>0</v>
      </c>
    </row>
    <row r="94" spans="2:65" s="11" customFormat="1" ht="19.899999999999999" customHeight="1" x14ac:dyDescent="0.3">
      <c r="B94" s="167"/>
      <c r="D94" s="168" t="s">
        <v>79</v>
      </c>
      <c r="E94" s="178" t="s">
        <v>25</v>
      </c>
      <c r="F94" s="178" t="s">
        <v>189</v>
      </c>
      <c r="I94" s="170"/>
      <c r="J94" s="179">
        <f>BK94</f>
        <v>0</v>
      </c>
      <c r="L94" s="167"/>
      <c r="M94" s="172"/>
      <c r="N94" s="173"/>
      <c r="O94" s="173"/>
      <c r="P94" s="174">
        <f>SUM(P95:P158)</f>
        <v>0</v>
      </c>
      <c r="Q94" s="173"/>
      <c r="R94" s="174">
        <f>SUM(R95:R158)</f>
        <v>1231.6252975</v>
      </c>
      <c r="S94" s="173"/>
      <c r="T94" s="175">
        <f>SUM(T95:T158)</f>
        <v>286.07040000000001</v>
      </c>
      <c r="AR94" s="168" t="s">
        <v>25</v>
      </c>
      <c r="AT94" s="176" t="s">
        <v>79</v>
      </c>
      <c r="AU94" s="176" t="s">
        <v>25</v>
      </c>
      <c r="AY94" s="168" t="s">
        <v>188</v>
      </c>
      <c r="BK94" s="177">
        <f>SUM(BK95:BK158)</f>
        <v>0</v>
      </c>
    </row>
    <row r="95" spans="2:65" s="1" customFormat="1" ht="16.5" customHeight="1" x14ac:dyDescent="0.3">
      <c r="B95" s="180"/>
      <c r="C95" s="181" t="s">
        <v>25</v>
      </c>
      <c r="D95" s="181" t="s">
        <v>190</v>
      </c>
      <c r="E95" s="182" t="s">
        <v>205</v>
      </c>
      <c r="F95" s="183" t="s">
        <v>206</v>
      </c>
      <c r="G95" s="184" t="s">
        <v>193</v>
      </c>
      <c r="H95" s="185">
        <v>357.58800000000002</v>
      </c>
      <c r="I95" s="186"/>
      <c r="J95" s="187">
        <f>ROUND(I95*H95,2)</f>
        <v>0</v>
      </c>
      <c r="K95" s="183"/>
      <c r="L95" s="41"/>
      <c r="M95" s="188" t="s">
        <v>5</v>
      </c>
      <c r="N95" s="189" t="s">
        <v>51</v>
      </c>
      <c r="O95" s="42"/>
      <c r="P95" s="190">
        <f>O95*H95</f>
        <v>0</v>
      </c>
      <c r="Q95" s="190">
        <v>0</v>
      </c>
      <c r="R95" s="190">
        <f>Q95*H95</f>
        <v>0</v>
      </c>
      <c r="S95" s="190">
        <v>0.57999999999999996</v>
      </c>
      <c r="T95" s="191">
        <f>S95*H95</f>
        <v>207.40103999999999</v>
      </c>
      <c r="AR95" s="24" t="s">
        <v>194</v>
      </c>
      <c r="AT95" s="24" t="s">
        <v>190</v>
      </c>
      <c r="AU95" s="24" t="s">
        <v>24</v>
      </c>
      <c r="AY95" s="24" t="s">
        <v>188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24" t="s">
        <v>25</v>
      </c>
      <c r="BK95" s="192">
        <f>ROUND(I95*H95,2)</f>
        <v>0</v>
      </c>
      <c r="BL95" s="24" t="s">
        <v>194</v>
      </c>
      <c r="BM95" s="24" t="s">
        <v>207</v>
      </c>
    </row>
    <row r="96" spans="2:65" s="1" customFormat="1" ht="40.5" x14ac:dyDescent="0.3">
      <c r="B96" s="41"/>
      <c r="D96" s="193" t="s">
        <v>196</v>
      </c>
      <c r="F96" s="194" t="s">
        <v>531</v>
      </c>
      <c r="I96" s="195"/>
      <c r="L96" s="41"/>
      <c r="M96" s="196"/>
      <c r="N96" s="42"/>
      <c r="O96" s="42"/>
      <c r="P96" s="42"/>
      <c r="Q96" s="42"/>
      <c r="R96" s="42"/>
      <c r="S96" s="42"/>
      <c r="T96" s="70"/>
      <c r="AT96" s="24" t="s">
        <v>196</v>
      </c>
      <c r="AU96" s="24" t="s">
        <v>24</v>
      </c>
    </row>
    <row r="97" spans="2:65" s="12" customFormat="1" x14ac:dyDescent="0.3">
      <c r="B97" s="197"/>
      <c r="D97" s="193" t="s">
        <v>198</v>
      </c>
      <c r="E97" s="198" t="s">
        <v>5</v>
      </c>
      <c r="F97" s="199" t="s">
        <v>532</v>
      </c>
      <c r="H97" s="200">
        <v>357.58800000000002</v>
      </c>
      <c r="I97" s="201"/>
      <c r="L97" s="197"/>
      <c r="M97" s="202"/>
      <c r="N97" s="203"/>
      <c r="O97" s="203"/>
      <c r="P97" s="203"/>
      <c r="Q97" s="203"/>
      <c r="R97" s="203"/>
      <c r="S97" s="203"/>
      <c r="T97" s="204"/>
      <c r="AT97" s="198" t="s">
        <v>198</v>
      </c>
      <c r="AU97" s="198" t="s">
        <v>24</v>
      </c>
      <c r="AV97" s="12" t="s">
        <v>24</v>
      </c>
      <c r="AW97" s="12" t="s">
        <v>44</v>
      </c>
      <c r="AX97" s="12" t="s">
        <v>25</v>
      </c>
      <c r="AY97" s="198" t="s">
        <v>188</v>
      </c>
    </row>
    <row r="98" spans="2:65" s="13" customFormat="1" x14ac:dyDescent="0.3">
      <c r="B98" s="205"/>
      <c r="D98" s="193" t="s">
        <v>198</v>
      </c>
      <c r="E98" s="206" t="s">
        <v>5</v>
      </c>
      <c r="F98" s="207" t="s">
        <v>200</v>
      </c>
      <c r="H98" s="208">
        <v>357.58800000000002</v>
      </c>
      <c r="I98" s="209"/>
      <c r="L98" s="205"/>
      <c r="M98" s="210"/>
      <c r="N98" s="211"/>
      <c r="O98" s="211"/>
      <c r="P98" s="211"/>
      <c r="Q98" s="211"/>
      <c r="R98" s="211"/>
      <c r="S98" s="211"/>
      <c r="T98" s="212"/>
      <c r="AT98" s="206" t="s">
        <v>198</v>
      </c>
      <c r="AU98" s="206" t="s">
        <v>24</v>
      </c>
      <c r="AV98" s="13" t="s">
        <v>194</v>
      </c>
      <c r="AW98" s="13" t="s">
        <v>44</v>
      </c>
      <c r="AX98" s="13" t="s">
        <v>80</v>
      </c>
      <c r="AY98" s="206" t="s">
        <v>188</v>
      </c>
    </row>
    <row r="99" spans="2:65" s="1" customFormat="1" ht="16.5" customHeight="1" x14ac:dyDescent="0.3">
      <c r="B99" s="180"/>
      <c r="C99" s="181" t="s">
        <v>24</v>
      </c>
      <c r="D99" s="181" t="s">
        <v>190</v>
      </c>
      <c r="E99" s="182" t="s">
        <v>209</v>
      </c>
      <c r="F99" s="183" t="s">
        <v>210</v>
      </c>
      <c r="G99" s="184" t="s">
        <v>193</v>
      </c>
      <c r="H99" s="185">
        <v>357.58800000000002</v>
      </c>
      <c r="I99" s="186"/>
      <c r="J99" s="187">
        <f>ROUND(I99*H99,2)</f>
        <v>0</v>
      </c>
      <c r="K99" s="183"/>
      <c r="L99" s="41"/>
      <c r="M99" s="188" t="s">
        <v>5</v>
      </c>
      <c r="N99" s="189" t="s">
        <v>51</v>
      </c>
      <c r="O99" s="42"/>
      <c r="P99" s="190">
        <f>O99*H99</f>
        <v>0</v>
      </c>
      <c r="Q99" s="190">
        <v>0</v>
      </c>
      <c r="R99" s="190">
        <f>Q99*H99</f>
        <v>0</v>
      </c>
      <c r="S99" s="190">
        <v>0.22</v>
      </c>
      <c r="T99" s="191">
        <f>S99*H99</f>
        <v>78.669360000000012</v>
      </c>
      <c r="AR99" s="24" t="s">
        <v>194</v>
      </c>
      <c r="AT99" s="24" t="s">
        <v>190</v>
      </c>
      <c r="AU99" s="24" t="s">
        <v>24</v>
      </c>
      <c r="AY99" s="24" t="s">
        <v>188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24" t="s">
        <v>25</v>
      </c>
      <c r="BK99" s="192">
        <f>ROUND(I99*H99,2)</f>
        <v>0</v>
      </c>
      <c r="BL99" s="24" t="s">
        <v>194</v>
      </c>
      <c r="BM99" s="24" t="s">
        <v>211</v>
      </c>
    </row>
    <row r="100" spans="2:65" s="1" customFormat="1" ht="40.5" x14ac:dyDescent="0.3">
      <c r="B100" s="41"/>
      <c r="D100" s="193" t="s">
        <v>196</v>
      </c>
      <c r="F100" s="194" t="s">
        <v>531</v>
      </c>
      <c r="I100" s="195"/>
      <c r="L100" s="41"/>
      <c r="M100" s="196"/>
      <c r="N100" s="42"/>
      <c r="O100" s="42"/>
      <c r="P100" s="42"/>
      <c r="Q100" s="42"/>
      <c r="R100" s="42"/>
      <c r="S100" s="42"/>
      <c r="T100" s="70"/>
      <c r="AT100" s="24" t="s">
        <v>196</v>
      </c>
      <c r="AU100" s="24" t="s">
        <v>24</v>
      </c>
    </row>
    <row r="101" spans="2:65" s="12" customFormat="1" x14ac:dyDescent="0.3">
      <c r="B101" s="197"/>
      <c r="D101" s="193" t="s">
        <v>198</v>
      </c>
      <c r="E101" s="198" t="s">
        <v>5</v>
      </c>
      <c r="F101" s="199" t="s">
        <v>532</v>
      </c>
      <c r="H101" s="200">
        <v>357.58800000000002</v>
      </c>
      <c r="I101" s="201"/>
      <c r="L101" s="197"/>
      <c r="M101" s="202"/>
      <c r="N101" s="203"/>
      <c r="O101" s="203"/>
      <c r="P101" s="203"/>
      <c r="Q101" s="203"/>
      <c r="R101" s="203"/>
      <c r="S101" s="203"/>
      <c r="T101" s="204"/>
      <c r="AT101" s="198" t="s">
        <v>198</v>
      </c>
      <c r="AU101" s="198" t="s">
        <v>24</v>
      </c>
      <c r="AV101" s="12" t="s">
        <v>24</v>
      </c>
      <c r="AW101" s="12" t="s">
        <v>44</v>
      </c>
      <c r="AX101" s="12" t="s">
        <v>25</v>
      </c>
      <c r="AY101" s="198" t="s">
        <v>188</v>
      </c>
    </row>
    <row r="102" spans="2:65" s="13" customFormat="1" x14ac:dyDescent="0.3">
      <c r="B102" s="205"/>
      <c r="D102" s="193" t="s">
        <v>198</v>
      </c>
      <c r="E102" s="206" t="s">
        <v>5</v>
      </c>
      <c r="F102" s="207" t="s">
        <v>200</v>
      </c>
      <c r="H102" s="208">
        <v>357.58800000000002</v>
      </c>
      <c r="I102" s="209"/>
      <c r="L102" s="205"/>
      <c r="M102" s="210"/>
      <c r="N102" s="211"/>
      <c r="O102" s="211"/>
      <c r="P102" s="211"/>
      <c r="Q102" s="211"/>
      <c r="R102" s="211"/>
      <c r="S102" s="211"/>
      <c r="T102" s="212"/>
      <c r="AT102" s="206" t="s">
        <v>198</v>
      </c>
      <c r="AU102" s="206" t="s">
        <v>24</v>
      </c>
      <c r="AV102" s="13" t="s">
        <v>194</v>
      </c>
      <c r="AW102" s="13" t="s">
        <v>44</v>
      </c>
      <c r="AX102" s="13" t="s">
        <v>80</v>
      </c>
      <c r="AY102" s="206" t="s">
        <v>188</v>
      </c>
    </row>
    <row r="103" spans="2:65" s="1" customFormat="1" ht="16.5" customHeight="1" x14ac:dyDescent="0.3">
      <c r="B103" s="180"/>
      <c r="C103" s="181" t="s">
        <v>204</v>
      </c>
      <c r="D103" s="181" t="s">
        <v>190</v>
      </c>
      <c r="E103" s="182" t="s">
        <v>229</v>
      </c>
      <c r="F103" s="183" t="s">
        <v>230</v>
      </c>
      <c r="G103" s="184" t="s">
        <v>231</v>
      </c>
      <c r="H103" s="185">
        <v>154.83799999999999</v>
      </c>
      <c r="I103" s="186"/>
      <c r="J103" s="187">
        <f>ROUND(I103*H103,2)</f>
        <v>0</v>
      </c>
      <c r="K103" s="183"/>
      <c r="L103" s="41"/>
      <c r="M103" s="188" t="s">
        <v>5</v>
      </c>
      <c r="N103" s="189" t="s">
        <v>51</v>
      </c>
      <c r="O103" s="42"/>
      <c r="P103" s="190">
        <f>O103*H103</f>
        <v>0</v>
      </c>
      <c r="Q103" s="190">
        <v>0</v>
      </c>
      <c r="R103" s="190">
        <f>Q103*H103</f>
        <v>0</v>
      </c>
      <c r="S103" s="190">
        <v>0</v>
      </c>
      <c r="T103" s="191">
        <f>S103*H103</f>
        <v>0</v>
      </c>
      <c r="AR103" s="24" t="s">
        <v>194</v>
      </c>
      <c r="AT103" s="24" t="s">
        <v>190</v>
      </c>
      <c r="AU103" s="24" t="s">
        <v>24</v>
      </c>
      <c r="AY103" s="24" t="s">
        <v>188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24" t="s">
        <v>25</v>
      </c>
      <c r="BK103" s="192">
        <f>ROUND(I103*H103,2)</f>
        <v>0</v>
      </c>
      <c r="BL103" s="24" t="s">
        <v>194</v>
      </c>
      <c r="BM103" s="24" t="s">
        <v>232</v>
      </c>
    </row>
    <row r="104" spans="2:65" s="1" customFormat="1" ht="40.5" x14ac:dyDescent="0.3">
      <c r="B104" s="41"/>
      <c r="D104" s="193" t="s">
        <v>196</v>
      </c>
      <c r="F104" s="194" t="s">
        <v>533</v>
      </c>
      <c r="I104" s="195"/>
      <c r="L104" s="41"/>
      <c r="M104" s="196"/>
      <c r="N104" s="42"/>
      <c r="O104" s="42"/>
      <c r="P104" s="42"/>
      <c r="Q104" s="42"/>
      <c r="R104" s="42"/>
      <c r="S104" s="42"/>
      <c r="T104" s="70"/>
      <c r="AT104" s="24" t="s">
        <v>196</v>
      </c>
      <c r="AU104" s="24" t="s">
        <v>24</v>
      </c>
    </row>
    <row r="105" spans="2:65" s="12" customFormat="1" x14ac:dyDescent="0.3">
      <c r="B105" s="197"/>
      <c r="D105" s="193" t="s">
        <v>198</v>
      </c>
      <c r="E105" s="198" t="s">
        <v>5</v>
      </c>
      <c r="F105" s="199" t="s">
        <v>534</v>
      </c>
      <c r="H105" s="200">
        <v>154.83799999999999</v>
      </c>
      <c r="I105" s="201"/>
      <c r="L105" s="197"/>
      <c r="M105" s="202"/>
      <c r="N105" s="203"/>
      <c r="O105" s="203"/>
      <c r="P105" s="203"/>
      <c r="Q105" s="203"/>
      <c r="R105" s="203"/>
      <c r="S105" s="203"/>
      <c r="T105" s="204"/>
      <c r="AT105" s="198" t="s">
        <v>198</v>
      </c>
      <c r="AU105" s="198" t="s">
        <v>24</v>
      </c>
      <c r="AV105" s="12" t="s">
        <v>24</v>
      </c>
      <c r="AW105" s="12" t="s">
        <v>44</v>
      </c>
      <c r="AX105" s="12" t="s">
        <v>25</v>
      </c>
      <c r="AY105" s="198" t="s">
        <v>188</v>
      </c>
    </row>
    <row r="106" spans="2:65" s="13" customFormat="1" x14ac:dyDescent="0.3">
      <c r="B106" s="205"/>
      <c r="D106" s="193" t="s">
        <v>198</v>
      </c>
      <c r="E106" s="206" t="s">
        <v>5</v>
      </c>
      <c r="F106" s="207" t="s">
        <v>200</v>
      </c>
      <c r="H106" s="208">
        <v>154.83799999999999</v>
      </c>
      <c r="I106" s="209"/>
      <c r="L106" s="205"/>
      <c r="M106" s="210"/>
      <c r="N106" s="211"/>
      <c r="O106" s="211"/>
      <c r="P106" s="211"/>
      <c r="Q106" s="211"/>
      <c r="R106" s="211"/>
      <c r="S106" s="211"/>
      <c r="T106" s="212"/>
      <c r="AT106" s="206" t="s">
        <v>198</v>
      </c>
      <c r="AU106" s="206" t="s">
        <v>24</v>
      </c>
      <c r="AV106" s="13" t="s">
        <v>194</v>
      </c>
      <c r="AW106" s="13" t="s">
        <v>44</v>
      </c>
      <c r="AX106" s="13" t="s">
        <v>80</v>
      </c>
      <c r="AY106" s="206" t="s">
        <v>188</v>
      </c>
    </row>
    <row r="107" spans="2:65" s="1" customFormat="1" ht="16.5" customHeight="1" x14ac:dyDescent="0.3">
      <c r="B107" s="180"/>
      <c r="C107" s="181" t="s">
        <v>194</v>
      </c>
      <c r="D107" s="181" t="s">
        <v>190</v>
      </c>
      <c r="E107" s="182" t="s">
        <v>237</v>
      </c>
      <c r="F107" s="183" t="s">
        <v>238</v>
      </c>
      <c r="G107" s="184" t="s">
        <v>231</v>
      </c>
      <c r="H107" s="185">
        <v>541.93100000000004</v>
      </c>
      <c r="I107" s="186"/>
      <c r="J107" s="187">
        <f>ROUND(I107*H107,2)</f>
        <v>0</v>
      </c>
      <c r="K107" s="183"/>
      <c r="L107" s="41"/>
      <c r="M107" s="188" t="s">
        <v>5</v>
      </c>
      <c r="N107" s="189" t="s">
        <v>51</v>
      </c>
      <c r="O107" s="42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AR107" s="24" t="s">
        <v>194</v>
      </c>
      <c r="AT107" s="24" t="s">
        <v>190</v>
      </c>
      <c r="AU107" s="24" t="s">
        <v>24</v>
      </c>
      <c r="AY107" s="24" t="s">
        <v>188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24" t="s">
        <v>25</v>
      </c>
      <c r="BK107" s="192">
        <f>ROUND(I107*H107,2)</f>
        <v>0</v>
      </c>
      <c r="BL107" s="24" t="s">
        <v>194</v>
      </c>
      <c r="BM107" s="24" t="s">
        <v>239</v>
      </c>
    </row>
    <row r="108" spans="2:65" s="1" customFormat="1" ht="27" x14ac:dyDescent="0.3">
      <c r="B108" s="41"/>
      <c r="D108" s="193" t="s">
        <v>196</v>
      </c>
      <c r="F108" s="194" t="s">
        <v>535</v>
      </c>
      <c r="I108" s="195"/>
      <c r="L108" s="41"/>
      <c r="M108" s="196"/>
      <c r="N108" s="42"/>
      <c r="O108" s="42"/>
      <c r="P108" s="42"/>
      <c r="Q108" s="42"/>
      <c r="R108" s="42"/>
      <c r="S108" s="42"/>
      <c r="T108" s="70"/>
      <c r="AT108" s="24" t="s">
        <v>196</v>
      </c>
      <c r="AU108" s="24" t="s">
        <v>24</v>
      </c>
    </row>
    <row r="109" spans="2:65" s="12" customFormat="1" x14ac:dyDescent="0.3">
      <c r="B109" s="197"/>
      <c r="D109" s="193" t="s">
        <v>198</v>
      </c>
      <c r="E109" s="198" t="s">
        <v>5</v>
      </c>
      <c r="F109" s="199" t="s">
        <v>536</v>
      </c>
      <c r="H109" s="200">
        <v>541.93100000000004</v>
      </c>
      <c r="I109" s="201"/>
      <c r="L109" s="197"/>
      <c r="M109" s="202"/>
      <c r="N109" s="203"/>
      <c r="O109" s="203"/>
      <c r="P109" s="203"/>
      <c r="Q109" s="203"/>
      <c r="R109" s="203"/>
      <c r="S109" s="203"/>
      <c r="T109" s="204"/>
      <c r="AT109" s="198" t="s">
        <v>198</v>
      </c>
      <c r="AU109" s="198" t="s">
        <v>24</v>
      </c>
      <c r="AV109" s="12" t="s">
        <v>24</v>
      </c>
      <c r="AW109" s="12" t="s">
        <v>44</v>
      </c>
      <c r="AX109" s="12" t="s">
        <v>80</v>
      </c>
      <c r="AY109" s="198" t="s">
        <v>188</v>
      </c>
    </row>
    <row r="110" spans="2:65" s="13" customFormat="1" x14ac:dyDescent="0.3">
      <c r="B110" s="205"/>
      <c r="D110" s="193" t="s">
        <v>198</v>
      </c>
      <c r="E110" s="206" t="s">
        <v>5</v>
      </c>
      <c r="F110" s="207" t="s">
        <v>200</v>
      </c>
      <c r="H110" s="208">
        <v>541.93100000000004</v>
      </c>
      <c r="I110" s="209"/>
      <c r="L110" s="205"/>
      <c r="M110" s="210"/>
      <c r="N110" s="211"/>
      <c r="O110" s="211"/>
      <c r="P110" s="211"/>
      <c r="Q110" s="211"/>
      <c r="R110" s="211"/>
      <c r="S110" s="211"/>
      <c r="T110" s="212"/>
      <c r="AT110" s="206" t="s">
        <v>198</v>
      </c>
      <c r="AU110" s="206" t="s">
        <v>24</v>
      </c>
      <c r="AV110" s="13" t="s">
        <v>194</v>
      </c>
      <c r="AW110" s="13" t="s">
        <v>44</v>
      </c>
      <c r="AX110" s="13" t="s">
        <v>25</v>
      </c>
      <c r="AY110" s="206" t="s">
        <v>188</v>
      </c>
    </row>
    <row r="111" spans="2:65" s="1" customFormat="1" ht="16.5" customHeight="1" x14ac:dyDescent="0.3">
      <c r="B111" s="180"/>
      <c r="C111" s="181" t="s">
        <v>212</v>
      </c>
      <c r="D111" s="181" t="s">
        <v>190</v>
      </c>
      <c r="E111" s="182" t="s">
        <v>242</v>
      </c>
      <c r="F111" s="183" t="s">
        <v>243</v>
      </c>
      <c r="G111" s="184" t="s">
        <v>231</v>
      </c>
      <c r="H111" s="185">
        <v>541.93100000000004</v>
      </c>
      <c r="I111" s="186"/>
      <c r="J111" s="187">
        <f>ROUND(I111*H111,2)</f>
        <v>0</v>
      </c>
      <c r="K111" s="183"/>
      <c r="L111" s="41"/>
      <c r="M111" s="188" t="s">
        <v>5</v>
      </c>
      <c r="N111" s="189" t="s">
        <v>51</v>
      </c>
      <c r="O111" s="42"/>
      <c r="P111" s="190">
        <f>O111*H111</f>
        <v>0</v>
      </c>
      <c r="Q111" s="190">
        <v>0</v>
      </c>
      <c r="R111" s="190">
        <f>Q111*H111</f>
        <v>0</v>
      </c>
      <c r="S111" s="190">
        <v>0</v>
      </c>
      <c r="T111" s="191">
        <f>S111*H111</f>
        <v>0</v>
      </c>
      <c r="AR111" s="24" t="s">
        <v>194</v>
      </c>
      <c r="AT111" s="24" t="s">
        <v>190</v>
      </c>
      <c r="AU111" s="24" t="s">
        <v>24</v>
      </c>
      <c r="AY111" s="24" t="s">
        <v>188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24" t="s">
        <v>25</v>
      </c>
      <c r="BK111" s="192">
        <f>ROUND(I111*H111,2)</f>
        <v>0</v>
      </c>
      <c r="BL111" s="24" t="s">
        <v>194</v>
      </c>
      <c r="BM111" s="24" t="s">
        <v>244</v>
      </c>
    </row>
    <row r="112" spans="2:65" s="1" customFormat="1" ht="27" x14ac:dyDescent="0.3">
      <c r="B112" s="41"/>
      <c r="D112" s="193" t="s">
        <v>196</v>
      </c>
      <c r="F112" s="194" t="s">
        <v>537</v>
      </c>
      <c r="I112" s="195"/>
      <c r="L112" s="41"/>
      <c r="M112" s="196"/>
      <c r="N112" s="42"/>
      <c r="O112" s="42"/>
      <c r="P112" s="42"/>
      <c r="Q112" s="42"/>
      <c r="R112" s="42"/>
      <c r="S112" s="42"/>
      <c r="T112" s="70"/>
      <c r="AT112" s="24" t="s">
        <v>196</v>
      </c>
      <c r="AU112" s="24" t="s">
        <v>24</v>
      </c>
    </row>
    <row r="113" spans="2:65" s="12" customFormat="1" x14ac:dyDescent="0.3">
      <c r="B113" s="197"/>
      <c r="D113" s="193" t="s">
        <v>198</v>
      </c>
      <c r="E113" s="198" t="s">
        <v>5</v>
      </c>
      <c r="F113" s="199" t="s">
        <v>536</v>
      </c>
      <c r="H113" s="200">
        <v>541.93100000000004</v>
      </c>
      <c r="I113" s="201"/>
      <c r="L113" s="197"/>
      <c r="M113" s="202"/>
      <c r="N113" s="203"/>
      <c r="O113" s="203"/>
      <c r="P113" s="203"/>
      <c r="Q113" s="203"/>
      <c r="R113" s="203"/>
      <c r="S113" s="203"/>
      <c r="T113" s="204"/>
      <c r="AT113" s="198" t="s">
        <v>198</v>
      </c>
      <c r="AU113" s="198" t="s">
        <v>24</v>
      </c>
      <c r="AV113" s="12" t="s">
        <v>24</v>
      </c>
      <c r="AW113" s="12" t="s">
        <v>44</v>
      </c>
      <c r="AX113" s="12" t="s">
        <v>25</v>
      </c>
      <c r="AY113" s="198" t="s">
        <v>188</v>
      </c>
    </row>
    <row r="114" spans="2:65" s="13" customFormat="1" x14ac:dyDescent="0.3">
      <c r="B114" s="205"/>
      <c r="D114" s="193" t="s">
        <v>198</v>
      </c>
      <c r="E114" s="206" t="s">
        <v>5</v>
      </c>
      <c r="F114" s="207" t="s">
        <v>200</v>
      </c>
      <c r="H114" s="208">
        <v>541.93100000000004</v>
      </c>
      <c r="I114" s="209"/>
      <c r="L114" s="205"/>
      <c r="M114" s="210"/>
      <c r="N114" s="211"/>
      <c r="O114" s="211"/>
      <c r="P114" s="211"/>
      <c r="Q114" s="211"/>
      <c r="R114" s="211"/>
      <c r="S114" s="211"/>
      <c r="T114" s="212"/>
      <c r="AT114" s="206" t="s">
        <v>198</v>
      </c>
      <c r="AU114" s="206" t="s">
        <v>24</v>
      </c>
      <c r="AV114" s="13" t="s">
        <v>194</v>
      </c>
      <c r="AW114" s="13" t="s">
        <v>44</v>
      </c>
      <c r="AX114" s="13" t="s">
        <v>80</v>
      </c>
      <c r="AY114" s="206" t="s">
        <v>188</v>
      </c>
    </row>
    <row r="115" spans="2:65" s="1" customFormat="1" ht="16.5" customHeight="1" x14ac:dyDescent="0.3">
      <c r="B115" s="180"/>
      <c r="C115" s="181" t="s">
        <v>220</v>
      </c>
      <c r="D115" s="181" t="s">
        <v>190</v>
      </c>
      <c r="E115" s="182" t="s">
        <v>247</v>
      </c>
      <c r="F115" s="183" t="s">
        <v>248</v>
      </c>
      <c r="G115" s="184" t="s">
        <v>231</v>
      </c>
      <c r="H115" s="185">
        <v>77.418999999999997</v>
      </c>
      <c r="I115" s="186"/>
      <c r="J115" s="187">
        <f>ROUND(I115*H115,2)</f>
        <v>0</v>
      </c>
      <c r="K115" s="183"/>
      <c r="L115" s="41"/>
      <c r="M115" s="188" t="s">
        <v>5</v>
      </c>
      <c r="N115" s="189" t="s">
        <v>51</v>
      </c>
      <c r="O115" s="42"/>
      <c r="P115" s="190">
        <f>O115*H115</f>
        <v>0</v>
      </c>
      <c r="Q115" s="190">
        <v>0</v>
      </c>
      <c r="R115" s="190">
        <f>Q115*H115</f>
        <v>0</v>
      </c>
      <c r="S115" s="190">
        <v>0</v>
      </c>
      <c r="T115" s="191">
        <f>S115*H115</f>
        <v>0</v>
      </c>
      <c r="AR115" s="24" t="s">
        <v>194</v>
      </c>
      <c r="AT115" s="24" t="s">
        <v>190</v>
      </c>
      <c r="AU115" s="24" t="s">
        <v>24</v>
      </c>
      <c r="AY115" s="24" t="s">
        <v>188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24" t="s">
        <v>25</v>
      </c>
      <c r="BK115" s="192">
        <f>ROUND(I115*H115,2)</f>
        <v>0</v>
      </c>
      <c r="BL115" s="24" t="s">
        <v>194</v>
      </c>
      <c r="BM115" s="24" t="s">
        <v>249</v>
      </c>
    </row>
    <row r="116" spans="2:65" s="1" customFormat="1" ht="27" x14ac:dyDescent="0.3">
      <c r="B116" s="41"/>
      <c r="D116" s="193" t="s">
        <v>196</v>
      </c>
      <c r="F116" s="194" t="s">
        <v>537</v>
      </c>
      <c r="I116" s="195"/>
      <c r="L116" s="41"/>
      <c r="M116" s="196"/>
      <c r="N116" s="42"/>
      <c r="O116" s="42"/>
      <c r="P116" s="42"/>
      <c r="Q116" s="42"/>
      <c r="R116" s="42"/>
      <c r="S116" s="42"/>
      <c r="T116" s="70"/>
      <c r="AT116" s="24" t="s">
        <v>196</v>
      </c>
      <c r="AU116" s="24" t="s">
        <v>24</v>
      </c>
    </row>
    <row r="117" spans="2:65" s="12" customFormat="1" x14ac:dyDescent="0.3">
      <c r="B117" s="197"/>
      <c r="D117" s="193" t="s">
        <v>198</v>
      </c>
      <c r="E117" s="198" t="s">
        <v>5</v>
      </c>
      <c r="F117" s="199" t="s">
        <v>538</v>
      </c>
      <c r="H117" s="200">
        <v>77.418999999999997</v>
      </c>
      <c r="I117" s="201"/>
      <c r="L117" s="197"/>
      <c r="M117" s="202"/>
      <c r="N117" s="203"/>
      <c r="O117" s="203"/>
      <c r="P117" s="203"/>
      <c r="Q117" s="203"/>
      <c r="R117" s="203"/>
      <c r="S117" s="203"/>
      <c r="T117" s="204"/>
      <c r="AT117" s="198" t="s">
        <v>198</v>
      </c>
      <c r="AU117" s="198" t="s">
        <v>24</v>
      </c>
      <c r="AV117" s="12" t="s">
        <v>24</v>
      </c>
      <c r="AW117" s="12" t="s">
        <v>44</v>
      </c>
      <c r="AX117" s="12" t="s">
        <v>80</v>
      </c>
      <c r="AY117" s="198" t="s">
        <v>188</v>
      </c>
    </row>
    <row r="118" spans="2:65" s="13" customFormat="1" x14ac:dyDescent="0.3">
      <c r="B118" s="205"/>
      <c r="D118" s="193" t="s">
        <v>198</v>
      </c>
      <c r="E118" s="206" t="s">
        <v>5</v>
      </c>
      <c r="F118" s="207" t="s">
        <v>200</v>
      </c>
      <c r="H118" s="208">
        <v>77.418999999999997</v>
      </c>
      <c r="I118" s="209"/>
      <c r="L118" s="205"/>
      <c r="M118" s="210"/>
      <c r="N118" s="211"/>
      <c r="O118" s="211"/>
      <c r="P118" s="211"/>
      <c r="Q118" s="211"/>
      <c r="R118" s="211"/>
      <c r="S118" s="211"/>
      <c r="T118" s="212"/>
      <c r="AT118" s="206" t="s">
        <v>198</v>
      </c>
      <c r="AU118" s="206" t="s">
        <v>24</v>
      </c>
      <c r="AV118" s="13" t="s">
        <v>194</v>
      </c>
      <c r="AW118" s="13" t="s">
        <v>44</v>
      </c>
      <c r="AX118" s="13" t="s">
        <v>25</v>
      </c>
      <c r="AY118" s="206" t="s">
        <v>188</v>
      </c>
    </row>
    <row r="119" spans="2:65" s="1" customFormat="1" ht="16.5" customHeight="1" x14ac:dyDescent="0.3">
      <c r="B119" s="180"/>
      <c r="C119" s="181" t="s">
        <v>228</v>
      </c>
      <c r="D119" s="181" t="s">
        <v>190</v>
      </c>
      <c r="E119" s="182" t="s">
        <v>252</v>
      </c>
      <c r="F119" s="183" t="s">
        <v>253</v>
      </c>
      <c r="G119" s="184" t="s">
        <v>231</v>
      </c>
      <c r="H119" s="185">
        <v>77.418999999999997</v>
      </c>
      <c r="I119" s="186"/>
      <c r="J119" s="187">
        <f>ROUND(I119*H119,2)</f>
        <v>0</v>
      </c>
      <c r="K119" s="183"/>
      <c r="L119" s="41"/>
      <c r="M119" s="188" t="s">
        <v>5</v>
      </c>
      <c r="N119" s="189" t="s">
        <v>51</v>
      </c>
      <c r="O119" s="42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24" t="s">
        <v>194</v>
      </c>
      <c r="AT119" s="24" t="s">
        <v>190</v>
      </c>
      <c r="AU119" s="24" t="s">
        <v>24</v>
      </c>
      <c r="AY119" s="24" t="s">
        <v>188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24" t="s">
        <v>25</v>
      </c>
      <c r="BK119" s="192">
        <f>ROUND(I119*H119,2)</f>
        <v>0</v>
      </c>
      <c r="BL119" s="24" t="s">
        <v>194</v>
      </c>
      <c r="BM119" s="24" t="s">
        <v>254</v>
      </c>
    </row>
    <row r="120" spans="2:65" s="1" customFormat="1" ht="27" x14ac:dyDescent="0.3">
      <c r="B120" s="41"/>
      <c r="D120" s="193" t="s">
        <v>196</v>
      </c>
      <c r="F120" s="194" t="s">
        <v>537</v>
      </c>
      <c r="I120" s="195"/>
      <c r="L120" s="41"/>
      <c r="M120" s="196"/>
      <c r="N120" s="42"/>
      <c r="O120" s="42"/>
      <c r="P120" s="42"/>
      <c r="Q120" s="42"/>
      <c r="R120" s="42"/>
      <c r="S120" s="42"/>
      <c r="T120" s="70"/>
      <c r="AT120" s="24" t="s">
        <v>196</v>
      </c>
      <c r="AU120" s="24" t="s">
        <v>24</v>
      </c>
    </row>
    <row r="121" spans="2:65" s="12" customFormat="1" x14ac:dyDescent="0.3">
      <c r="B121" s="197"/>
      <c r="D121" s="193" t="s">
        <v>198</v>
      </c>
      <c r="E121" s="198" t="s">
        <v>5</v>
      </c>
      <c r="F121" s="199" t="s">
        <v>538</v>
      </c>
      <c r="H121" s="200">
        <v>77.418999999999997</v>
      </c>
      <c r="I121" s="201"/>
      <c r="L121" s="197"/>
      <c r="M121" s="202"/>
      <c r="N121" s="203"/>
      <c r="O121" s="203"/>
      <c r="P121" s="203"/>
      <c r="Q121" s="203"/>
      <c r="R121" s="203"/>
      <c r="S121" s="203"/>
      <c r="T121" s="204"/>
      <c r="AT121" s="198" t="s">
        <v>198</v>
      </c>
      <c r="AU121" s="198" t="s">
        <v>24</v>
      </c>
      <c r="AV121" s="12" t="s">
        <v>24</v>
      </c>
      <c r="AW121" s="12" t="s">
        <v>44</v>
      </c>
      <c r="AX121" s="12" t="s">
        <v>25</v>
      </c>
      <c r="AY121" s="198" t="s">
        <v>188</v>
      </c>
    </row>
    <row r="122" spans="2:65" s="13" customFormat="1" x14ac:dyDescent="0.3">
      <c r="B122" s="205"/>
      <c r="D122" s="193" t="s">
        <v>198</v>
      </c>
      <c r="E122" s="206" t="s">
        <v>5</v>
      </c>
      <c r="F122" s="207" t="s">
        <v>200</v>
      </c>
      <c r="H122" s="208">
        <v>77.418999999999997</v>
      </c>
      <c r="I122" s="209"/>
      <c r="L122" s="205"/>
      <c r="M122" s="210"/>
      <c r="N122" s="211"/>
      <c r="O122" s="211"/>
      <c r="P122" s="211"/>
      <c r="Q122" s="211"/>
      <c r="R122" s="211"/>
      <c r="S122" s="211"/>
      <c r="T122" s="212"/>
      <c r="AT122" s="206" t="s">
        <v>198</v>
      </c>
      <c r="AU122" s="206" t="s">
        <v>24</v>
      </c>
      <c r="AV122" s="13" t="s">
        <v>194</v>
      </c>
      <c r="AW122" s="13" t="s">
        <v>44</v>
      </c>
      <c r="AX122" s="13" t="s">
        <v>80</v>
      </c>
      <c r="AY122" s="206" t="s">
        <v>188</v>
      </c>
    </row>
    <row r="123" spans="2:65" s="1" customFormat="1" ht="16.5" customHeight="1" x14ac:dyDescent="0.3">
      <c r="B123" s="180"/>
      <c r="C123" s="181" t="s">
        <v>236</v>
      </c>
      <c r="D123" s="181" t="s">
        <v>190</v>
      </c>
      <c r="E123" s="182" t="s">
        <v>257</v>
      </c>
      <c r="F123" s="183" t="s">
        <v>258</v>
      </c>
      <c r="G123" s="184" t="s">
        <v>193</v>
      </c>
      <c r="H123" s="185">
        <v>1279.75</v>
      </c>
      <c r="I123" s="186"/>
      <c r="J123" s="187">
        <f>ROUND(I123*H123,2)</f>
        <v>0</v>
      </c>
      <c r="K123" s="183"/>
      <c r="L123" s="41"/>
      <c r="M123" s="188" t="s">
        <v>5</v>
      </c>
      <c r="N123" s="189" t="s">
        <v>51</v>
      </c>
      <c r="O123" s="42"/>
      <c r="P123" s="190">
        <f>O123*H123</f>
        <v>0</v>
      </c>
      <c r="Q123" s="190">
        <v>2.0100000000000001E-3</v>
      </c>
      <c r="R123" s="190">
        <f>Q123*H123</f>
        <v>2.5722974999999999</v>
      </c>
      <c r="S123" s="190">
        <v>0</v>
      </c>
      <c r="T123" s="191">
        <f>S123*H123</f>
        <v>0</v>
      </c>
      <c r="AR123" s="24" t="s">
        <v>194</v>
      </c>
      <c r="AT123" s="24" t="s">
        <v>190</v>
      </c>
      <c r="AU123" s="24" t="s">
        <v>24</v>
      </c>
      <c r="AY123" s="24" t="s">
        <v>188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24" t="s">
        <v>25</v>
      </c>
      <c r="BK123" s="192">
        <f>ROUND(I123*H123,2)</f>
        <v>0</v>
      </c>
      <c r="BL123" s="24" t="s">
        <v>194</v>
      </c>
      <c r="BM123" s="24" t="s">
        <v>259</v>
      </c>
    </row>
    <row r="124" spans="2:65" s="1" customFormat="1" ht="27" x14ac:dyDescent="0.3">
      <c r="B124" s="41"/>
      <c r="D124" s="193" t="s">
        <v>196</v>
      </c>
      <c r="F124" s="194" t="s">
        <v>539</v>
      </c>
      <c r="I124" s="195"/>
      <c r="L124" s="41"/>
      <c r="M124" s="196"/>
      <c r="N124" s="42"/>
      <c r="O124" s="42"/>
      <c r="P124" s="42"/>
      <c r="Q124" s="42"/>
      <c r="R124" s="42"/>
      <c r="S124" s="42"/>
      <c r="T124" s="70"/>
      <c r="AT124" s="24" t="s">
        <v>196</v>
      </c>
      <c r="AU124" s="24" t="s">
        <v>24</v>
      </c>
    </row>
    <row r="125" spans="2:65" s="12" customFormat="1" x14ac:dyDescent="0.3">
      <c r="B125" s="197"/>
      <c r="D125" s="193" t="s">
        <v>198</v>
      </c>
      <c r="E125" s="198" t="s">
        <v>5</v>
      </c>
      <c r="F125" s="199" t="s">
        <v>540</v>
      </c>
      <c r="H125" s="200">
        <v>1279.75</v>
      </c>
      <c r="I125" s="201"/>
      <c r="L125" s="197"/>
      <c r="M125" s="202"/>
      <c r="N125" s="203"/>
      <c r="O125" s="203"/>
      <c r="P125" s="203"/>
      <c r="Q125" s="203"/>
      <c r="R125" s="203"/>
      <c r="S125" s="203"/>
      <c r="T125" s="204"/>
      <c r="AT125" s="198" t="s">
        <v>198</v>
      </c>
      <c r="AU125" s="198" t="s">
        <v>24</v>
      </c>
      <c r="AV125" s="12" t="s">
        <v>24</v>
      </c>
      <c r="AW125" s="12" t="s">
        <v>44</v>
      </c>
      <c r="AX125" s="12" t="s">
        <v>25</v>
      </c>
      <c r="AY125" s="198" t="s">
        <v>188</v>
      </c>
    </row>
    <row r="126" spans="2:65" s="13" customFormat="1" x14ac:dyDescent="0.3">
      <c r="B126" s="205"/>
      <c r="D126" s="193" t="s">
        <v>198</v>
      </c>
      <c r="E126" s="206" t="s">
        <v>5</v>
      </c>
      <c r="F126" s="207" t="s">
        <v>200</v>
      </c>
      <c r="H126" s="208">
        <v>1279.75</v>
      </c>
      <c r="I126" s="209"/>
      <c r="L126" s="205"/>
      <c r="M126" s="210"/>
      <c r="N126" s="211"/>
      <c r="O126" s="211"/>
      <c r="P126" s="211"/>
      <c r="Q126" s="211"/>
      <c r="R126" s="211"/>
      <c r="S126" s="211"/>
      <c r="T126" s="212"/>
      <c r="AT126" s="206" t="s">
        <v>198</v>
      </c>
      <c r="AU126" s="206" t="s">
        <v>24</v>
      </c>
      <c r="AV126" s="13" t="s">
        <v>194</v>
      </c>
      <c r="AW126" s="13" t="s">
        <v>44</v>
      </c>
      <c r="AX126" s="13" t="s">
        <v>80</v>
      </c>
      <c r="AY126" s="206" t="s">
        <v>188</v>
      </c>
    </row>
    <row r="127" spans="2:65" s="1" customFormat="1" ht="16.5" customHeight="1" x14ac:dyDescent="0.3">
      <c r="B127" s="180"/>
      <c r="C127" s="181" t="s">
        <v>241</v>
      </c>
      <c r="D127" s="181" t="s">
        <v>190</v>
      </c>
      <c r="E127" s="182" t="s">
        <v>263</v>
      </c>
      <c r="F127" s="183" t="s">
        <v>264</v>
      </c>
      <c r="G127" s="184" t="s">
        <v>193</v>
      </c>
      <c r="H127" s="185">
        <v>1279.75</v>
      </c>
      <c r="I127" s="186"/>
      <c r="J127" s="187">
        <f>ROUND(I127*H127,2)</f>
        <v>0</v>
      </c>
      <c r="K127" s="183"/>
      <c r="L127" s="41"/>
      <c r="M127" s="188" t="s">
        <v>5</v>
      </c>
      <c r="N127" s="189" t="s">
        <v>51</v>
      </c>
      <c r="O127" s="42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AR127" s="24" t="s">
        <v>194</v>
      </c>
      <c r="AT127" s="24" t="s">
        <v>190</v>
      </c>
      <c r="AU127" s="24" t="s">
        <v>24</v>
      </c>
      <c r="AY127" s="24" t="s">
        <v>188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24" t="s">
        <v>25</v>
      </c>
      <c r="BK127" s="192">
        <f>ROUND(I127*H127,2)</f>
        <v>0</v>
      </c>
      <c r="BL127" s="24" t="s">
        <v>194</v>
      </c>
      <c r="BM127" s="24" t="s">
        <v>265</v>
      </c>
    </row>
    <row r="128" spans="2:65" s="1" customFormat="1" ht="27" x14ac:dyDescent="0.3">
      <c r="B128" s="41"/>
      <c r="D128" s="193" t="s">
        <v>196</v>
      </c>
      <c r="F128" s="194" t="s">
        <v>539</v>
      </c>
      <c r="I128" s="195"/>
      <c r="L128" s="41"/>
      <c r="M128" s="196"/>
      <c r="N128" s="42"/>
      <c r="O128" s="42"/>
      <c r="P128" s="42"/>
      <c r="Q128" s="42"/>
      <c r="R128" s="42"/>
      <c r="S128" s="42"/>
      <c r="T128" s="70"/>
      <c r="AT128" s="24" t="s">
        <v>196</v>
      </c>
      <c r="AU128" s="24" t="s">
        <v>24</v>
      </c>
    </row>
    <row r="129" spans="2:65" s="12" customFormat="1" x14ac:dyDescent="0.3">
      <c r="B129" s="197"/>
      <c r="D129" s="193" t="s">
        <v>198</v>
      </c>
      <c r="E129" s="198" t="s">
        <v>5</v>
      </c>
      <c r="F129" s="199" t="s">
        <v>540</v>
      </c>
      <c r="H129" s="200">
        <v>1279.75</v>
      </c>
      <c r="I129" s="201"/>
      <c r="L129" s="197"/>
      <c r="M129" s="202"/>
      <c r="N129" s="203"/>
      <c r="O129" s="203"/>
      <c r="P129" s="203"/>
      <c r="Q129" s="203"/>
      <c r="R129" s="203"/>
      <c r="S129" s="203"/>
      <c r="T129" s="204"/>
      <c r="AT129" s="198" t="s">
        <v>198</v>
      </c>
      <c r="AU129" s="198" t="s">
        <v>24</v>
      </c>
      <c r="AV129" s="12" t="s">
        <v>24</v>
      </c>
      <c r="AW129" s="12" t="s">
        <v>44</v>
      </c>
      <c r="AX129" s="12" t="s">
        <v>25</v>
      </c>
      <c r="AY129" s="198" t="s">
        <v>188</v>
      </c>
    </row>
    <row r="130" spans="2:65" s="13" customFormat="1" x14ac:dyDescent="0.3">
      <c r="B130" s="205"/>
      <c r="D130" s="193" t="s">
        <v>198</v>
      </c>
      <c r="E130" s="206" t="s">
        <v>5</v>
      </c>
      <c r="F130" s="207" t="s">
        <v>200</v>
      </c>
      <c r="H130" s="208">
        <v>1279.75</v>
      </c>
      <c r="I130" s="209"/>
      <c r="L130" s="205"/>
      <c r="M130" s="210"/>
      <c r="N130" s="211"/>
      <c r="O130" s="211"/>
      <c r="P130" s="211"/>
      <c r="Q130" s="211"/>
      <c r="R130" s="211"/>
      <c r="S130" s="211"/>
      <c r="T130" s="212"/>
      <c r="AT130" s="206" t="s">
        <v>198</v>
      </c>
      <c r="AU130" s="206" t="s">
        <v>24</v>
      </c>
      <c r="AV130" s="13" t="s">
        <v>194</v>
      </c>
      <c r="AW130" s="13" t="s">
        <v>44</v>
      </c>
      <c r="AX130" s="13" t="s">
        <v>80</v>
      </c>
      <c r="AY130" s="206" t="s">
        <v>188</v>
      </c>
    </row>
    <row r="131" spans="2:65" s="1" customFormat="1" ht="16.5" customHeight="1" x14ac:dyDescent="0.3">
      <c r="B131" s="180"/>
      <c r="C131" s="181" t="s">
        <v>30</v>
      </c>
      <c r="D131" s="181" t="s">
        <v>190</v>
      </c>
      <c r="E131" s="182" t="s">
        <v>267</v>
      </c>
      <c r="F131" s="183" t="s">
        <v>268</v>
      </c>
      <c r="G131" s="184" t="s">
        <v>231</v>
      </c>
      <c r="H131" s="185">
        <v>952.98199999999997</v>
      </c>
      <c r="I131" s="186"/>
      <c r="J131" s="187">
        <f>ROUND(I131*H131,2)</f>
        <v>0</v>
      </c>
      <c r="K131" s="183"/>
      <c r="L131" s="41"/>
      <c r="M131" s="188" t="s">
        <v>5</v>
      </c>
      <c r="N131" s="189" t="s">
        <v>51</v>
      </c>
      <c r="O131" s="42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AR131" s="24" t="s">
        <v>194</v>
      </c>
      <c r="AT131" s="24" t="s">
        <v>190</v>
      </c>
      <c r="AU131" s="24" t="s">
        <v>24</v>
      </c>
      <c r="AY131" s="24" t="s">
        <v>188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24" t="s">
        <v>25</v>
      </c>
      <c r="BK131" s="192">
        <f>ROUND(I131*H131,2)</f>
        <v>0</v>
      </c>
      <c r="BL131" s="24" t="s">
        <v>194</v>
      </c>
      <c r="BM131" s="24" t="s">
        <v>269</v>
      </c>
    </row>
    <row r="132" spans="2:65" s="1" customFormat="1" ht="27" x14ac:dyDescent="0.3">
      <c r="B132" s="41"/>
      <c r="D132" s="193" t="s">
        <v>196</v>
      </c>
      <c r="F132" s="194" t="s">
        <v>541</v>
      </c>
      <c r="I132" s="195"/>
      <c r="L132" s="41"/>
      <c r="M132" s="196"/>
      <c r="N132" s="42"/>
      <c r="O132" s="42"/>
      <c r="P132" s="42"/>
      <c r="Q132" s="42"/>
      <c r="R132" s="42"/>
      <c r="S132" s="42"/>
      <c r="T132" s="70"/>
      <c r="AT132" s="24" t="s">
        <v>196</v>
      </c>
      <c r="AU132" s="24" t="s">
        <v>24</v>
      </c>
    </row>
    <row r="133" spans="2:65" s="12" customFormat="1" x14ac:dyDescent="0.3">
      <c r="B133" s="197"/>
      <c r="D133" s="193" t="s">
        <v>198</v>
      </c>
      <c r="E133" s="198" t="s">
        <v>5</v>
      </c>
      <c r="F133" s="199" t="s">
        <v>542</v>
      </c>
      <c r="H133" s="200">
        <v>774.18799999999999</v>
      </c>
      <c r="I133" s="201"/>
      <c r="L133" s="197"/>
      <c r="M133" s="202"/>
      <c r="N133" s="203"/>
      <c r="O133" s="203"/>
      <c r="P133" s="203"/>
      <c r="Q133" s="203"/>
      <c r="R133" s="203"/>
      <c r="S133" s="203"/>
      <c r="T133" s="204"/>
      <c r="AT133" s="198" t="s">
        <v>198</v>
      </c>
      <c r="AU133" s="198" t="s">
        <v>24</v>
      </c>
      <c r="AV133" s="12" t="s">
        <v>24</v>
      </c>
      <c r="AW133" s="12" t="s">
        <v>44</v>
      </c>
      <c r="AX133" s="12" t="s">
        <v>80</v>
      </c>
      <c r="AY133" s="198" t="s">
        <v>188</v>
      </c>
    </row>
    <row r="134" spans="2:65" s="12" customFormat="1" x14ac:dyDescent="0.3">
      <c r="B134" s="197"/>
      <c r="D134" s="193" t="s">
        <v>198</v>
      </c>
      <c r="E134" s="198" t="s">
        <v>5</v>
      </c>
      <c r="F134" s="199" t="s">
        <v>543</v>
      </c>
      <c r="H134" s="200">
        <v>143.035</v>
      </c>
      <c r="I134" s="201"/>
      <c r="L134" s="197"/>
      <c r="M134" s="202"/>
      <c r="N134" s="203"/>
      <c r="O134" s="203"/>
      <c r="P134" s="203"/>
      <c r="Q134" s="203"/>
      <c r="R134" s="203"/>
      <c r="S134" s="203"/>
      <c r="T134" s="204"/>
      <c r="AT134" s="198" t="s">
        <v>198</v>
      </c>
      <c r="AU134" s="198" t="s">
        <v>24</v>
      </c>
      <c r="AV134" s="12" t="s">
        <v>24</v>
      </c>
      <c r="AW134" s="12" t="s">
        <v>44</v>
      </c>
      <c r="AX134" s="12" t="s">
        <v>80</v>
      </c>
      <c r="AY134" s="198" t="s">
        <v>188</v>
      </c>
    </row>
    <row r="135" spans="2:65" s="12" customFormat="1" x14ac:dyDescent="0.3">
      <c r="B135" s="197"/>
      <c r="D135" s="193" t="s">
        <v>198</v>
      </c>
      <c r="E135" s="198" t="s">
        <v>5</v>
      </c>
      <c r="F135" s="199" t="s">
        <v>544</v>
      </c>
      <c r="H135" s="200">
        <v>35.759</v>
      </c>
      <c r="I135" s="201"/>
      <c r="L135" s="197"/>
      <c r="M135" s="202"/>
      <c r="N135" s="203"/>
      <c r="O135" s="203"/>
      <c r="P135" s="203"/>
      <c r="Q135" s="203"/>
      <c r="R135" s="203"/>
      <c r="S135" s="203"/>
      <c r="T135" s="204"/>
      <c r="AT135" s="198" t="s">
        <v>198</v>
      </c>
      <c r="AU135" s="198" t="s">
        <v>24</v>
      </c>
      <c r="AV135" s="12" t="s">
        <v>24</v>
      </c>
      <c r="AW135" s="12" t="s">
        <v>44</v>
      </c>
      <c r="AX135" s="12" t="s">
        <v>80</v>
      </c>
      <c r="AY135" s="198" t="s">
        <v>188</v>
      </c>
    </row>
    <row r="136" spans="2:65" s="1" customFormat="1" ht="16.5" customHeight="1" x14ac:dyDescent="0.3">
      <c r="B136" s="180"/>
      <c r="C136" s="181" t="s">
        <v>251</v>
      </c>
      <c r="D136" s="181" t="s">
        <v>190</v>
      </c>
      <c r="E136" s="182" t="s">
        <v>273</v>
      </c>
      <c r="F136" s="183" t="s">
        <v>274</v>
      </c>
      <c r="G136" s="184" t="s">
        <v>231</v>
      </c>
      <c r="H136" s="185">
        <v>952.98199999999997</v>
      </c>
      <c r="I136" s="186"/>
      <c r="J136" s="187">
        <f>ROUND(I136*H136,2)</f>
        <v>0</v>
      </c>
      <c r="K136" s="183"/>
      <c r="L136" s="41"/>
      <c r="M136" s="188" t="s">
        <v>5</v>
      </c>
      <c r="N136" s="189" t="s">
        <v>51</v>
      </c>
      <c r="O136" s="42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AR136" s="24" t="s">
        <v>194</v>
      </c>
      <c r="AT136" s="24" t="s">
        <v>190</v>
      </c>
      <c r="AU136" s="24" t="s">
        <v>24</v>
      </c>
      <c r="AY136" s="24" t="s">
        <v>188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24" t="s">
        <v>25</v>
      </c>
      <c r="BK136" s="192">
        <f>ROUND(I136*H136,2)</f>
        <v>0</v>
      </c>
      <c r="BL136" s="24" t="s">
        <v>194</v>
      </c>
      <c r="BM136" s="24" t="s">
        <v>275</v>
      </c>
    </row>
    <row r="137" spans="2:65" s="1" customFormat="1" ht="27" x14ac:dyDescent="0.3">
      <c r="B137" s="41"/>
      <c r="D137" s="193" t="s">
        <v>196</v>
      </c>
      <c r="F137" s="194" t="s">
        <v>541</v>
      </c>
      <c r="I137" s="195"/>
      <c r="L137" s="41"/>
      <c r="M137" s="196"/>
      <c r="N137" s="42"/>
      <c r="O137" s="42"/>
      <c r="P137" s="42"/>
      <c r="Q137" s="42"/>
      <c r="R137" s="42"/>
      <c r="S137" s="42"/>
      <c r="T137" s="70"/>
      <c r="AT137" s="24" t="s">
        <v>196</v>
      </c>
      <c r="AU137" s="24" t="s">
        <v>24</v>
      </c>
    </row>
    <row r="138" spans="2:65" s="1" customFormat="1" ht="16.5" customHeight="1" x14ac:dyDescent="0.3">
      <c r="B138" s="180"/>
      <c r="C138" s="181" t="s">
        <v>256</v>
      </c>
      <c r="D138" s="181" t="s">
        <v>190</v>
      </c>
      <c r="E138" s="182" t="s">
        <v>277</v>
      </c>
      <c r="F138" s="183" t="s">
        <v>278</v>
      </c>
      <c r="G138" s="184" t="s">
        <v>231</v>
      </c>
      <c r="H138" s="185">
        <v>952.98199999999997</v>
      </c>
      <c r="I138" s="186"/>
      <c r="J138" s="187">
        <f>ROUND(I138*H138,2)</f>
        <v>0</v>
      </c>
      <c r="K138" s="183"/>
      <c r="L138" s="41"/>
      <c r="M138" s="188" t="s">
        <v>5</v>
      </c>
      <c r="N138" s="189" t="s">
        <v>51</v>
      </c>
      <c r="O138" s="42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AR138" s="24" t="s">
        <v>194</v>
      </c>
      <c r="AT138" s="24" t="s">
        <v>190</v>
      </c>
      <c r="AU138" s="24" t="s">
        <v>24</v>
      </c>
      <c r="AY138" s="24" t="s">
        <v>188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24" t="s">
        <v>25</v>
      </c>
      <c r="BK138" s="192">
        <f>ROUND(I138*H138,2)</f>
        <v>0</v>
      </c>
      <c r="BL138" s="24" t="s">
        <v>194</v>
      </c>
      <c r="BM138" s="24" t="s">
        <v>279</v>
      </c>
    </row>
    <row r="139" spans="2:65" s="1" customFormat="1" ht="27" x14ac:dyDescent="0.3">
      <c r="B139" s="41"/>
      <c r="D139" s="193" t="s">
        <v>196</v>
      </c>
      <c r="F139" s="194" t="s">
        <v>541</v>
      </c>
      <c r="I139" s="195"/>
      <c r="L139" s="41"/>
      <c r="M139" s="196"/>
      <c r="N139" s="42"/>
      <c r="O139" s="42"/>
      <c r="P139" s="42"/>
      <c r="Q139" s="42"/>
      <c r="R139" s="42"/>
      <c r="S139" s="42"/>
      <c r="T139" s="70"/>
      <c r="AT139" s="24" t="s">
        <v>196</v>
      </c>
      <c r="AU139" s="24" t="s">
        <v>24</v>
      </c>
    </row>
    <row r="140" spans="2:65" s="1" customFormat="1" ht="16.5" customHeight="1" x14ac:dyDescent="0.3">
      <c r="B140" s="180"/>
      <c r="C140" s="181" t="s">
        <v>262</v>
      </c>
      <c r="D140" s="181" t="s">
        <v>190</v>
      </c>
      <c r="E140" s="182" t="s">
        <v>281</v>
      </c>
      <c r="F140" s="183" t="s">
        <v>282</v>
      </c>
      <c r="G140" s="184" t="s">
        <v>283</v>
      </c>
      <c r="H140" s="185">
        <v>1824.741</v>
      </c>
      <c r="I140" s="186"/>
      <c r="J140" s="187">
        <f>ROUND(I140*H140,2)</f>
        <v>0</v>
      </c>
      <c r="K140" s="183"/>
      <c r="L140" s="41"/>
      <c r="M140" s="188" t="s">
        <v>5</v>
      </c>
      <c r="N140" s="189" t="s">
        <v>51</v>
      </c>
      <c r="O140" s="42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AR140" s="24" t="s">
        <v>194</v>
      </c>
      <c r="AT140" s="24" t="s">
        <v>190</v>
      </c>
      <c r="AU140" s="24" t="s">
        <v>24</v>
      </c>
      <c r="AY140" s="24" t="s">
        <v>188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24" t="s">
        <v>25</v>
      </c>
      <c r="BK140" s="192">
        <f>ROUND(I140*H140,2)</f>
        <v>0</v>
      </c>
      <c r="BL140" s="24" t="s">
        <v>194</v>
      </c>
      <c r="BM140" s="24" t="s">
        <v>284</v>
      </c>
    </row>
    <row r="141" spans="2:65" s="1" customFormat="1" ht="27" x14ac:dyDescent="0.3">
      <c r="B141" s="41"/>
      <c r="D141" s="193" t="s">
        <v>196</v>
      </c>
      <c r="F141" s="194" t="s">
        <v>541</v>
      </c>
      <c r="I141" s="195"/>
      <c r="L141" s="41"/>
      <c r="M141" s="196"/>
      <c r="N141" s="42"/>
      <c r="O141" s="42"/>
      <c r="P141" s="42"/>
      <c r="Q141" s="42"/>
      <c r="R141" s="42"/>
      <c r="S141" s="42"/>
      <c r="T141" s="70"/>
      <c r="AT141" s="24" t="s">
        <v>196</v>
      </c>
      <c r="AU141" s="24" t="s">
        <v>24</v>
      </c>
    </row>
    <row r="142" spans="2:65" s="12" customFormat="1" x14ac:dyDescent="0.3">
      <c r="B142" s="197"/>
      <c r="D142" s="193" t="s">
        <v>198</v>
      </c>
      <c r="F142" s="199" t="s">
        <v>545</v>
      </c>
      <c r="H142" s="200">
        <v>1824.741</v>
      </c>
      <c r="I142" s="201"/>
      <c r="L142" s="197"/>
      <c r="M142" s="202"/>
      <c r="N142" s="203"/>
      <c r="O142" s="203"/>
      <c r="P142" s="203"/>
      <c r="Q142" s="203"/>
      <c r="R142" s="203"/>
      <c r="S142" s="203"/>
      <c r="T142" s="204"/>
      <c r="AT142" s="198" t="s">
        <v>198</v>
      </c>
      <c r="AU142" s="198" t="s">
        <v>24</v>
      </c>
      <c r="AV142" s="12" t="s">
        <v>24</v>
      </c>
      <c r="AW142" s="12" t="s">
        <v>6</v>
      </c>
      <c r="AX142" s="12" t="s">
        <v>25</v>
      </c>
      <c r="AY142" s="198" t="s">
        <v>188</v>
      </c>
    </row>
    <row r="143" spans="2:65" s="1" customFormat="1" ht="16.5" customHeight="1" x14ac:dyDescent="0.3">
      <c r="B143" s="180"/>
      <c r="C143" s="181" t="s">
        <v>266</v>
      </c>
      <c r="D143" s="181" t="s">
        <v>190</v>
      </c>
      <c r="E143" s="182" t="s">
        <v>287</v>
      </c>
      <c r="F143" s="183" t="s">
        <v>288</v>
      </c>
      <c r="G143" s="184" t="s">
        <v>231</v>
      </c>
      <c r="H143" s="185">
        <v>390.03899999999999</v>
      </c>
      <c r="I143" s="186"/>
      <c r="J143" s="187">
        <f>ROUND(I143*H143,2)</f>
        <v>0</v>
      </c>
      <c r="K143" s="183"/>
      <c r="L143" s="41"/>
      <c r="M143" s="188" t="s">
        <v>5</v>
      </c>
      <c r="N143" s="189" t="s">
        <v>51</v>
      </c>
      <c r="O143" s="42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AR143" s="24" t="s">
        <v>194</v>
      </c>
      <c r="AT143" s="24" t="s">
        <v>190</v>
      </c>
      <c r="AU143" s="24" t="s">
        <v>24</v>
      </c>
      <c r="AY143" s="24" t="s">
        <v>188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24" t="s">
        <v>25</v>
      </c>
      <c r="BK143" s="192">
        <f>ROUND(I143*H143,2)</f>
        <v>0</v>
      </c>
      <c r="BL143" s="24" t="s">
        <v>194</v>
      </c>
      <c r="BM143" s="24" t="s">
        <v>546</v>
      </c>
    </row>
    <row r="144" spans="2:65" s="1" customFormat="1" ht="27" x14ac:dyDescent="0.3">
      <c r="B144" s="41"/>
      <c r="D144" s="193" t="s">
        <v>196</v>
      </c>
      <c r="F144" s="194" t="s">
        <v>541</v>
      </c>
      <c r="I144" s="195"/>
      <c r="L144" s="41"/>
      <c r="M144" s="196"/>
      <c r="N144" s="42"/>
      <c r="O144" s="42"/>
      <c r="P144" s="42"/>
      <c r="Q144" s="42"/>
      <c r="R144" s="42"/>
      <c r="S144" s="42"/>
      <c r="T144" s="70"/>
      <c r="AT144" s="24" t="s">
        <v>196</v>
      </c>
      <c r="AU144" s="24" t="s">
        <v>24</v>
      </c>
    </row>
    <row r="145" spans="2:65" s="12" customFormat="1" x14ac:dyDescent="0.3">
      <c r="B145" s="197"/>
      <c r="D145" s="193" t="s">
        <v>198</v>
      </c>
      <c r="E145" s="198" t="s">
        <v>5</v>
      </c>
      <c r="F145" s="199" t="s">
        <v>547</v>
      </c>
      <c r="H145" s="200">
        <v>390.03899999999999</v>
      </c>
      <c r="I145" s="201"/>
      <c r="L145" s="197"/>
      <c r="M145" s="202"/>
      <c r="N145" s="203"/>
      <c r="O145" s="203"/>
      <c r="P145" s="203"/>
      <c r="Q145" s="203"/>
      <c r="R145" s="203"/>
      <c r="S145" s="203"/>
      <c r="T145" s="204"/>
      <c r="AT145" s="198" t="s">
        <v>198</v>
      </c>
      <c r="AU145" s="198" t="s">
        <v>24</v>
      </c>
      <c r="AV145" s="12" t="s">
        <v>24</v>
      </c>
      <c r="AW145" s="12" t="s">
        <v>44</v>
      </c>
      <c r="AX145" s="12" t="s">
        <v>25</v>
      </c>
      <c r="AY145" s="198" t="s">
        <v>188</v>
      </c>
    </row>
    <row r="146" spans="2:65" s="13" customFormat="1" x14ac:dyDescent="0.3">
      <c r="B146" s="205"/>
      <c r="D146" s="193" t="s">
        <v>198</v>
      </c>
      <c r="E146" s="206" t="s">
        <v>5</v>
      </c>
      <c r="F146" s="207" t="s">
        <v>200</v>
      </c>
      <c r="H146" s="208">
        <v>390.03899999999999</v>
      </c>
      <c r="I146" s="209"/>
      <c r="L146" s="205"/>
      <c r="M146" s="210"/>
      <c r="N146" s="211"/>
      <c r="O146" s="211"/>
      <c r="P146" s="211"/>
      <c r="Q146" s="211"/>
      <c r="R146" s="211"/>
      <c r="S146" s="211"/>
      <c r="T146" s="212"/>
      <c r="AT146" s="206" t="s">
        <v>198</v>
      </c>
      <c r="AU146" s="206" t="s">
        <v>24</v>
      </c>
      <c r="AV146" s="13" t="s">
        <v>194</v>
      </c>
      <c r="AW146" s="13" t="s">
        <v>44</v>
      </c>
      <c r="AX146" s="13" t="s">
        <v>80</v>
      </c>
      <c r="AY146" s="206" t="s">
        <v>188</v>
      </c>
    </row>
    <row r="147" spans="2:65" s="1" customFormat="1" ht="16.5" customHeight="1" x14ac:dyDescent="0.3">
      <c r="B147" s="180"/>
      <c r="C147" s="213" t="s">
        <v>11</v>
      </c>
      <c r="D147" s="213" t="s">
        <v>292</v>
      </c>
      <c r="E147" s="214" t="s">
        <v>293</v>
      </c>
      <c r="F147" s="215" t="s">
        <v>294</v>
      </c>
      <c r="G147" s="216" t="s">
        <v>283</v>
      </c>
      <c r="H147" s="217">
        <v>746.83500000000004</v>
      </c>
      <c r="I147" s="218"/>
      <c r="J147" s="219">
        <f>ROUND(I147*H147,2)</f>
        <v>0</v>
      </c>
      <c r="K147" s="215"/>
      <c r="L147" s="220"/>
      <c r="M147" s="221" t="s">
        <v>5</v>
      </c>
      <c r="N147" s="222" t="s">
        <v>51</v>
      </c>
      <c r="O147" s="42"/>
      <c r="P147" s="190">
        <f>O147*H147</f>
        <v>0</v>
      </c>
      <c r="Q147" s="190">
        <v>1</v>
      </c>
      <c r="R147" s="190">
        <f>Q147*H147</f>
        <v>746.83500000000004</v>
      </c>
      <c r="S147" s="190">
        <v>0</v>
      </c>
      <c r="T147" s="191">
        <f>S147*H147</f>
        <v>0</v>
      </c>
      <c r="AR147" s="24" t="s">
        <v>236</v>
      </c>
      <c r="AT147" s="24" t="s">
        <v>292</v>
      </c>
      <c r="AU147" s="24" t="s">
        <v>24</v>
      </c>
      <c r="AY147" s="24" t="s">
        <v>188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24" t="s">
        <v>25</v>
      </c>
      <c r="BK147" s="192">
        <f>ROUND(I147*H147,2)</f>
        <v>0</v>
      </c>
      <c r="BL147" s="24" t="s">
        <v>194</v>
      </c>
      <c r="BM147" s="24" t="s">
        <v>548</v>
      </c>
    </row>
    <row r="148" spans="2:65" s="1" customFormat="1" ht="27" x14ac:dyDescent="0.3">
      <c r="B148" s="41"/>
      <c r="D148" s="193" t="s">
        <v>196</v>
      </c>
      <c r="F148" s="194" t="s">
        <v>541</v>
      </c>
      <c r="I148" s="195"/>
      <c r="L148" s="41"/>
      <c r="M148" s="196"/>
      <c r="N148" s="42"/>
      <c r="O148" s="42"/>
      <c r="P148" s="42"/>
      <c r="Q148" s="42"/>
      <c r="R148" s="42"/>
      <c r="S148" s="42"/>
      <c r="T148" s="70"/>
      <c r="AT148" s="24" t="s">
        <v>196</v>
      </c>
      <c r="AU148" s="24" t="s">
        <v>24</v>
      </c>
    </row>
    <row r="149" spans="2:65" s="12" customFormat="1" x14ac:dyDescent="0.3">
      <c r="B149" s="197"/>
      <c r="D149" s="193" t="s">
        <v>198</v>
      </c>
      <c r="E149" s="198" t="s">
        <v>5</v>
      </c>
      <c r="F149" s="199" t="s">
        <v>547</v>
      </c>
      <c r="H149" s="200">
        <v>390.03899999999999</v>
      </c>
      <c r="I149" s="201"/>
      <c r="L149" s="197"/>
      <c r="M149" s="202"/>
      <c r="N149" s="203"/>
      <c r="O149" s="203"/>
      <c r="P149" s="203"/>
      <c r="Q149" s="203"/>
      <c r="R149" s="203"/>
      <c r="S149" s="203"/>
      <c r="T149" s="204"/>
      <c r="AT149" s="198" t="s">
        <v>198</v>
      </c>
      <c r="AU149" s="198" t="s">
        <v>24</v>
      </c>
      <c r="AV149" s="12" t="s">
        <v>24</v>
      </c>
      <c r="AW149" s="12" t="s">
        <v>44</v>
      </c>
      <c r="AX149" s="12" t="s">
        <v>25</v>
      </c>
      <c r="AY149" s="198" t="s">
        <v>188</v>
      </c>
    </row>
    <row r="150" spans="2:65" s="13" customFormat="1" x14ac:dyDescent="0.3">
      <c r="B150" s="205"/>
      <c r="D150" s="193" t="s">
        <v>198</v>
      </c>
      <c r="E150" s="206" t="s">
        <v>5</v>
      </c>
      <c r="F150" s="207" t="s">
        <v>200</v>
      </c>
      <c r="H150" s="208">
        <v>390.03899999999999</v>
      </c>
      <c r="I150" s="209"/>
      <c r="L150" s="205"/>
      <c r="M150" s="210"/>
      <c r="N150" s="211"/>
      <c r="O150" s="211"/>
      <c r="P150" s="211"/>
      <c r="Q150" s="211"/>
      <c r="R150" s="211"/>
      <c r="S150" s="211"/>
      <c r="T150" s="212"/>
      <c r="AT150" s="206" t="s">
        <v>198</v>
      </c>
      <c r="AU150" s="206" t="s">
        <v>24</v>
      </c>
      <c r="AV150" s="13" t="s">
        <v>194</v>
      </c>
      <c r="AW150" s="13" t="s">
        <v>44</v>
      </c>
      <c r="AX150" s="13" t="s">
        <v>80</v>
      </c>
      <c r="AY150" s="206" t="s">
        <v>188</v>
      </c>
    </row>
    <row r="151" spans="2:65" s="12" customFormat="1" x14ac:dyDescent="0.3">
      <c r="B151" s="197"/>
      <c r="D151" s="193" t="s">
        <v>198</v>
      </c>
      <c r="F151" s="199" t="s">
        <v>549</v>
      </c>
      <c r="H151" s="200">
        <v>746.83500000000004</v>
      </c>
      <c r="I151" s="201"/>
      <c r="L151" s="197"/>
      <c r="M151" s="202"/>
      <c r="N151" s="203"/>
      <c r="O151" s="203"/>
      <c r="P151" s="203"/>
      <c r="Q151" s="203"/>
      <c r="R151" s="203"/>
      <c r="S151" s="203"/>
      <c r="T151" s="204"/>
      <c r="AT151" s="198" t="s">
        <v>198</v>
      </c>
      <c r="AU151" s="198" t="s">
        <v>24</v>
      </c>
      <c r="AV151" s="12" t="s">
        <v>24</v>
      </c>
      <c r="AW151" s="12" t="s">
        <v>6</v>
      </c>
      <c r="AX151" s="12" t="s">
        <v>25</v>
      </c>
      <c r="AY151" s="198" t="s">
        <v>188</v>
      </c>
    </row>
    <row r="152" spans="2:65" s="1" customFormat="1" ht="25.5" customHeight="1" x14ac:dyDescent="0.3">
      <c r="B152" s="180"/>
      <c r="C152" s="181" t="s">
        <v>276</v>
      </c>
      <c r="D152" s="181" t="s">
        <v>190</v>
      </c>
      <c r="E152" s="182" t="s">
        <v>298</v>
      </c>
      <c r="F152" s="183" t="s">
        <v>299</v>
      </c>
      <c r="G152" s="184" t="s">
        <v>231</v>
      </c>
      <c r="H152" s="185">
        <v>251.84100000000001</v>
      </c>
      <c r="I152" s="186"/>
      <c r="J152" s="187">
        <f>ROUND(I152*H152,2)</f>
        <v>0</v>
      </c>
      <c r="K152" s="183"/>
      <c r="L152" s="41"/>
      <c r="M152" s="188" t="s">
        <v>5</v>
      </c>
      <c r="N152" s="189" t="s">
        <v>51</v>
      </c>
      <c r="O152" s="42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AR152" s="24" t="s">
        <v>194</v>
      </c>
      <c r="AT152" s="24" t="s">
        <v>190</v>
      </c>
      <c r="AU152" s="24" t="s">
        <v>24</v>
      </c>
      <c r="AY152" s="24" t="s">
        <v>188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24" t="s">
        <v>25</v>
      </c>
      <c r="BK152" s="192">
        <f>ROUND(I152*H152,2)</f>
        <v>0</v>
      </c>
      <c r="BL152" s="24" t="s">
        <v>194</v>
      </c>
      <c r="BM152" s="24" t="s">
        <v>300</v>
      </c>
    </row>
    <row r="153" spans="2:65" s="1" customFormat="1" ht="27" x14ac:dyDescent="0.3">
      <c r="B153" s="41"/>
      <c r="D153" s="193" t="s">
        <v>196</v>
      </c>
      <c r="F153" s="194" t="s">
        <v>541</v>
      </c>
      <c r="I153" s="195"/>
      <c r="L153" s="41"/>
      <c r="M153" s="196"/>
      <c r="N153" s="42"/>
      <c r="O153" s="42"/>
      <c r="P153" s="42"/>
      <c r="Q153" s="42"/>
      <c r="R153" s="42"/>
      <c r="S153" s="42"/>
      <c r="T153" s="70"/>
      <c r="AT153" s="24" t="s">
        <v>196</v>
      </c>
      <c r="AU153" s="24" t="s">
        <v>24</v>
      </c>
    </row>
    <row r="154" spans="2:65" s="12" customFormat="1" x14ac:dyDescent="0.3">
      <c r="B154" s="197"/>
      <c r="D154" s="193" t="s">
        <v>198</v>
      </c>
      <c r="E154" s="198" t="s">
        <v>5</v>
      </c>
      <c r="F154" s="199" t="s">
        <v>550</v>
      </c>
      <c r="H154" s="200">
        <v>251.84100000000001</v>
      </c>
      <c r="I154" s="201"/>
      <c r="L154" s="197"/>
      <c r="M154" s="202"/>
      <c r="N154" s="203"/>
      <c r="O154" s="203"/>
      <c r="P154" s="203"/>
      <c r="Q154" s="203"/>
      <c r="R154" s="203"/>
      <c r="S154" s="203"/>
      <c r="T154" s="204"/>
      <c r="AT154" s="198" t="s">
        <v>198</v>
      </c>
      <c r="AU154" s="198" t="s">
        <v>24</v>
      </c>
      <c r="AV154" s="12" t="s">
        <v>24</v>
      </c>
      <c r="AW154" s="12" t="s">
        <v>44</v>
      </c>
      <c r="AX154" s="12" t="s">
        <v>25</v>
      </c>
      <c r="AY154" s="198" t="s">
        <v>188</v>
      </c>
    </row>
    <row r="155" spans="2:65" s="13" customFormat="1" x14ac:dyDescent="0.3">
      <c r="B155" s="205"/>
      <c r="D155" s="193" t="s">
        <v>198</v>
      </c>
      <c r="E155" s="206" t="s">
        <v>5</v>
      </c>
      <c r="F155" s="207" t="s">
        <v>200</v>
      </c>
      <c r="H155" s="208">
        <v>251.84100000000001</v>
      </c>
      <c r="I155" s="209"/>
      <c r="L155" s="205"/>
      <c r="M155" s="210"/>
      <c r="N155" s="211"/>
      <c r="O155" s="211"/>
      <c r="P155" s="211"/>
      <c r="Q155" s="211"/>
      <c r="R155" s="211"/>
      <c r="S155" s="211"/>
      <c r="T155" s="212"/>
      <c r="AT155" s="206" t="s">
        <v>198</v>
      </c>
      <c r="AU155" s="206" t="s">
        <v>24</v>
      </c>
      <c r="AV155" s="13" t="s">
        <v>194</v>
      </c>
      <c r="AW155" s="13" t="s">
        <v>44</v>
      </c>
      <c r="AX155" s="13" t="s">
        <v>80</v>
      </c>
      <c r="AY155" s="206" t="s">
        <v>188</v>
      </c>
    </row>
    <row r="156" spans="2:65" s="1" customFormat="1" ht="16.5" customHeight="1" x14ac:dyDescent="0.3">
      <c r="B156" s="180"/>
      <c r="C156" s="213" t="s">
        <v>280</v>
      </c>
      <c r="D156" s="213" t="s">
        <v>292</v>
      </c>
      <c r="E156" s="214" t="s">
        <v>302</v>
      </c>
      <c r="F156" s="215" t="s">
        <v>303</v>
      </c>
      <c r="G156" s="216" t="s">
        <v>283</v>
      </c>
      <c r="H156" s="217">
        <v>482.21800000000002</v>
      </c>
      <c r="I156" s="218"/>
      <c r="J156" s="219">
        <f>ROUND(I156*H156,2)</f>
        <v>0</v>
      </c>
      <c r="K156" s="215"/>
      <c r="L156" s="220"/>
      <c r="M156" s="221" t="s">
        <v>5</v>
      </c>
      <c r="N156" s="222" t="s">
        <v>51</v>
      </c>
      <c r="O156" s="42"/>
      <c r="P156" s="190">
        <f>O156*H156</f>
        <v>0</v>
      </c>
      <c r="Q156" s="190">
        <v>1</v>
      </c>
      <c r="R156" s="190">
        <f>Q156*H156</f>
        <v>482.21800000000002</v>
      </c>
      <c r="S156" s="190">
        <v>0</v>
      </c>
      <c r="T156" s="191">
        <f>S156*H156</f>
        <v>0</v>
      </c>
      <c r="AR156" s="24" t="s">
        <v>236</v>
      </c>
      <c r="AT156" s="24" t="s">
        <v>292</v>
      </c>
      <c r="AU156" s="24" t="s">
        <v>24</v>
      </c>
      <c r="AY156" s="24" t="s">
        <v>188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24" t="s">
        <v>25</v>
      </c>
      <c r="BK156" s="192">
        <f>ROUND(I156*H156,2)</f>
        <v>0</v>
      </c>
      <c r="BL156" s="24" t="s">
        <v>194</v>
      </c>
      <c r="BM156" s="24" t="s">
        <v>304</v>
      </c>
    </row>
    <row r="157" spans="2:65" s="1" customFormat="1" ht="27" x14ac:dyDescent="0.3">
      <c r="B157" s="41"/>
      <c r="D157" s="193" t="s">
        <v>196</v>
      </c>
      <c r="F157" s="194" t="s">
        <v>541</v>
      </c>
      <c r="I157" s="195"/>
      <c r="L157" s="41"/>
      <c r="M157" s="196"/>
      <c r="N157" s="42"/>
      <c r="O157" s="42"/>
      <c r="P157" s="42"/>
      <c r="Q157" s="42"/>
      <c r="R157" s="42"/>
      <c r="S157" s="42"/>
      <c r="T157" s="70"/>
      <c r="AT157" s="24" t="s">
        <v>196</v>
      </c>
      <c r="AU157" s="24" t="s">
        <v>24</v>
      </c>
    </row>
    <row r="158" spans="2:65" s="12" customFormat="1" x14ac:dyDescent="0.3">
      <c r="B158" s="197"/>
      <c r="D158" s="193" t="s">
        <v>198</v>
      </c>
      <c r="F158" s="199" t="s">
        <v>551</v>
      </c>
      <c r="H158" s="200">
        <v>482.21800000000002</v>
      </c>
      <c r="I158" s="201"/>
      <c r="L158" s="197"/>
      <c r="M158" s="202"/>
      <c r="N158" s="203"/>
      <c r="O158" s="203"/>
      <c r="P158" s="203"/>
      <c r="Q158" s="203"/>
      <c r="R158" s="203"/>
      <c r="S158" s="203"/>
      <c r="T158" s="204"/>
      <c r="AT158" s="198" t="s">
        <v>198</v>
      </c>
      <c r="AU158" s="198" t="s">
        <v>24</v>
      </c>
      <c r="AV158" s="12" t="s">
        <v>24</v>
      </c>
      <c r="AW158" s="12" t="s">
        <v>6</v>
      </c>
      <c r="AX158" s="12" t="s">
        <v>25</v>
      </c>
      <c r="AY158" s="198" t="s">
        <v>188</v>
      </c>
    </row>
    <row r="159" spans="2:65" s="11" customFormat="1" ht="29.85" customHeight="1" x14ac:dyDescent="0.3">
      <c r="B159" s="167"/>
      <c r="D159" s="168" t="s">
        <v>79</v>
      </c>
      <c r="E159" s="178" t="s">
        <v>24</v>
      </c>
      <c r="F159" s="178" t="s">
        <v>306</v>
      </c>
      <c r="I159" s="170"/>
      <c r="J159" s="179">
        <f>BK159</f>
        <v>0</v>
      </c>
      <c r="L159" s="167"/>
      <c r="M159" s="172"/>
      <c r="N159" s="173"/>
      <c r="O159" s="173"/>
      <c r="P159" s="174">
        <f>SUM(P160:P163)</f>
        <v>0</v>
      </c>
      <c r="Q159" s="173"/>
      <c r="R159" s="174">
        <f>SUM(R160:R163)</f>
        <v>127.41932951999999</v>
      </c>
      <c r="S159" s="173"/>
      <c r="T159" s="175">
        <f>SUM(T160:T163)</f>
        <v>0</v>
      </c>
      <c r="AR159" s="168" t="s">
        <v>25</v>
      </c>
      <c r="AT159" s="176" t="s">
        <v>79</v>
      </c>
      <c r="AU159" s="176" t="s">
        <v>25</v>
      </c>
      <c r="AY159" s="168" t="s">
        <v>188</v>
      </c>
      <c r="BK159" s="177">
        <f>SUM(BK160:BK163)</f>
        <v>0</v>
      </c>
    </row>
    <row r="160" spans="2:65" s="1" customFormat="1" ht="16.5" customHeight="1" x14ac:dyDescent="0.3">
      <c r="B160" s="180"/>
      <c r="C160" s="181" t="s">
        <v>286</v>
      </c>
      <c r="D160" s="181" t="s">
        <v>190</v>
      </c>
      <c r="E160" s="182" t="s">
        <v>308</v>
      </c>
      <c r="F160" s="183" t="s">
        <v>309</v>
      </c>
      <c r="G160" s="184" t="s">
        <v>231</v>
      </c>
      <c r="H160" s="185">
        <v>71.518000000000001</v>
      </c>
      <c r="I160" s="186"/>
      <c r="J160" s="187">
        <f>ROUND(I160*H160,2)</f>
        <v>0</v>
      </c>
      <c r="K160" s="183"/>
      <c r="L160" s="41"/>
      <c r="M160" s="188" t="s">
        <v>5</v>
      </c>
      <c r="N160" s="189" t="s">
        <v>51</v>
      </c>
      <c r="O160" s="42"/>
      <c r="P160" s="190">
        <f>O160*H160</f>
        <v>0</v>
      </c>
      <c r="Q160" s="190">
        <v>1.7816399999999999</v>
      </c>
      <c r="R160" s="190">
        <f>Q160*H160</f>
        <v>127.41932951999999</v>
      </c>
      <c r="S160" s="190">
        <v>0</v>
      </c>
      <c r="T160" s="191">
        <f>S160*H160</f>
        <v>0</v>
      </c>
      <c r="AR160" s="24" t="s">
        <v>194</v>
      </c>
      <c r="AT160" s="24" t="s">
        <v>190</v>
      </c>
      <c r="AU160" s="24" t="s">
        <v>24</v>
      </c>
      <c r="AY160" s="24" t="s">
        <v>188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24" t="s">
        <v>25</v>
      </c>
      <c r="BK160" s="192">
        <f>ROUND(I160*H160,2)</f>
        <v>0</v>
      </c>
      <c r="BL160" s="24" t="s">
        <v>194</v>
      </c>
      <c r="BM160" s="24" t="s">
        <v>310</v>
      </c>
    </row>
    <row r="161" spans="2:65" s="1" customFormat="1" ht="27" x14ac:dyDescent="0.3">
      <c r="B161" s="41"/>
      <c r="D161" s="193" t="s">
        <v>196</v>
      </c>
      <c r="F161" s="194" t="s">
        <v>552</v>
      </c>
      <c r="I161" s="195"/>
      <c r="L161" s="41"/>
      <c r="M161" s="196"/>
      <c r="N161" s="42"/>
      <c r="O161" s="42"/>
      <c r="P161" s="42"/>
      <c r="Q161" s="42"/>
      <c r="R161" s="42"/>
      <c r="S161" s="42"/>
      <c r="T161" s="70"/>
      <c r="AT161" s="24" t="s">
        <v>196</v>
      </c>
      <c r="AU161" s="24" t="s">
        <v>24</v>
      </c>
    </row>
    <row r="162" spans="2:65" s="12" customFormat="1" x14ac:dyDescent="0.3">
      <c r="B162" s="197"/>
      <c r="D162" s="193" t="s">
        <v>198</v>
      </c>
      <c r="E162" s="198" t="s">
        <v>5</v>
      </c>
      <c r="F162" s="199" t="s">
        <v>553</v>
      </c>
      <c r="H162" s="200">
        <v>71.518000000000001</v>
      </c>
      <c r="I162" s="201"/>
      <c r="L162" s="197"/>
      <c r="M162" s="202"/>
      <c r="N162" s="203"/>
      <c r="O162" s="203"/>
      <c r="P162" s="203"/>
      <c r="Q162" s="203"/>
      <c r="R162" s="203"/>
      <c r="S162" s="203"/>
      <c r="T162" s="204"/>
      <c r="AT162" s="198" t="s">
        <v>198</v>
      </c>
      <c r="AU162" s="198" t="s">
        <v>24</v>
      </c>
      <c r="AV162" s="12" t="s">
        <v>24</v>
      </c>
      <c r="AW162" s="12" t="s">
        <v>44</v>
      </c>
      <c r="AX162" s="12" t="s">
        <v>25</v>
      </c>
      <c r="AY162" s="198" t="s">
        <v>188</v>
      </c>
    </row>
    <row r="163" spans="2:65" s="13" customFormat="1" x14ac:dyDescent="0.3">
      <c r="B163" s="205"/>
      <c r="D163" s="193" t="s">
        <v>198</v>
      </c>
      <c r="E163" s="206" t="s">
        <v>5</v>
      </c>
      <c r="F163" s="207" t="s">
        <v>200</v>
      </c>
      <c r="H163" s="208">
        <v>71.518000000000001</v>
      </c>
      <c r="I163" s="209"/>
      <c r="L163" s="205"/>
      <c r="M163" s="210"/>
      <c r="N163" s="211"/>
      <c r="O163" s="211"/>
      <c r="P163" s="211"/>
      <c r="Q163" s="211"/>
      <c r="R163" s="211"/>
      <c r="S163" s="211"/>
      <c r="T163" s="212"/>
      <c r="AT163" s="206" t="s">
        <v>198</v>
      </c>
      <c r="AU163" s="206" t="s">
        <v>24</v>
      </c>
      <c r="AV163" s="13" t="s">
        <v>194</v>
      </c>
      <c r="AW163" s="13" t="s">
        <v>44</v>
      </c>
      <c r="AX163" s="13" t="s">
        <v>80</v>
      </c>
      <c r="AY163" s="206" t="s">
        <v>188</v>
      </c>
    </row>
    <row r="164" spans="2:65" s="11" customFormat="1" ht="29.85" customHeight="1" x14ac:dyDescent="0.3">
      <c r="B164" s="167"/>
      <c r="D164" s="168" t="s">
        <v>79</v>
      </c>
      <c r="E164" s="178" t="s">
        <v>194</v>
      </c>
      <c r="F164" s="178" t="s">
        <v>313</v>
      </c>
      <c r="I164" s="170"/>
      <c r="J164" s="179">
        <f>BK164</f>
        <v>0</v>
      </c>
      <c r="L164" s="167"/>
      <c r="M164" s="172"/>
      <c r="N164" s="173"/>
      <c r="O164" s="173"/>
      <c r="P164" s="174">
        <f>SUM(P165:P168)</f>
        <v>0</v>
      </c>
      <c r="Q164" s="173"/>
      <c r="R164" s="174">
        <f>SUM(R165:R168)</f>
        <v>135.80485999999999</v>
      </c>
      <c r="S164" s="173"/>
      <c r="T164" s="175">
        <f>SUM(T165:T168)</f>
        <v>0</v>
      </c>
      <c r="AR164" s="168" t="s">
        <v>25</v>
      </c>
      <c r="AT164" s="176" t="s">
        <v>79</v>
      </c>
      <c r="AU164" s="176" t="s">
        <v>25</v>
      </c>
      <c r="AY164" s="168" t="s">
        <v>188</v>
      </c>
      <c r="BK164" s="177">
        <f>SUM(BK165:BK168)</f>
        <v>0</v>
      </c>
    </row>
    <row r="165" spans="2:65" s="1" customFormat="1" ht="16.5" customHeight="1" x14ac:dyDescent="0.3">
      <c r="B165" s="180"/>
      <c r="C165" s="181" t="s">
        <v>291</v>
      </c>
      <c r="D165" s="181" t="s">
        <v>190</v>
      </c>
      <c r="E165" s="182" t="s">
        <v>315</v>
      </c>
      <c r="F165" s="183" t="s">
        <v>316</v>
      </c>
      <c r="G165" s="184" t="s">
        <v>231</v>
      </c>
      <c r="H165" s="185">
        <v>60.79</v>
      </c>
      <c r="I165" s="186"/>
      <c r="J165" s="187">
        <f>ROUND(I165*H165,2)</f>
        <v>0</v>
      </c>
      <c r="K165" s="183"/>
      <c r="L165" s="41"/>
      <c r="M165" s="188" t="s">
        <v>5</v>
      </c>
      <c r="N165" s="189" t="s">
        <v>51</v>
      </c>
      <c r="O165" s="42"/>
      <c r="P165" s="190">
        <f>O165*H165</f>
        <v>0</v>
      </c>
      <c r="Q165" s="190">
        <v>2.234</v>
      </c>
      <c r="R165" s="190">
        <f>Q165*H165</f>
        <v>135.80485999999999</v>
      </c>
      <c r="S165" s="190">
        <v>0</v>
      </c>
      <c r="T165" s="191">
        <f>S165*H165</f>
        <v>0</v>
      </c>
      <c r="AR165" s="24" t="s">
        <v>194</v>
      </c>
      <c r="AT165" s="24" t="s">
        <v>190</v>
      </c>
      <c r="AU165" s="24" t="s">
        <v>24</v>
      </c>
      <c r="AY165" s="24" t="s">
        <v>188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24" t="s">
        <v>25</v>
      </c>
      <c r="BK165" s="192">
        <f>ROUND(I165*H165,2)</f>
        <v>0</v>
      </c>
      <c r="BL165" s="24" t="s">
        <v>194</v>
      </c>
      <c r="BM165" s="24" t="s">
        <v>317</v>
      </c>
    </row>
    <row r="166" spans="2:65" s="1" customFormat="1" ht="27" x14ac:dyDescent="0.3">
      <c r="B166" s="41"/>
      <c r="D166" s="193" t="s">
        <v>196</v>
      </c>
      <c r="F166" s="194" t="s">
        <v>554</v>
      </c>
      <c r="I166" s="195"/>
      <c r="L166" s="41"/>
      <c r="M166" s="196"/>
      <c r="N166" s="42"/>
      <c r="O166" s="42"/>
      <c r="P166" s="42"/>
      <c r="Q166" s="42"/>
      <c r="R166" s="42"/>
      <c r="S166" s="42"/>
      <c r="T166" s="70"/>
      <c r="AT166" s="24" t="s">
        <v>196</v>
      </c>
      <c r="AU166" s="24" t="s">
        <v>24</v>
      </c>
    </row>
    <row r="167" spans="2:65" s="12" customFormat="1" x14ac:dyDescent="0.3">
      <c r="B167" s="197"/>
      <c r="D167" s="193" t="s">
        <v>198</v>
      </c>
      <c r="E167" s="198" t="s">
        <v>5</v>
      </c>
      <c r="F167" s="199" t="s">
        <v>555</v>
      </c>
      <c r="H167" s="200">
        <v>60.79</v>
      </c>
      <c r="I167" s="201"/>
      <c r="L167" s="197"/>
      <c r="M167" s="202"/>
      <c r="N167" s="203"/>
      <c r="O167" s="203"/>
      <c r="P167" s="203"/>
      <c r="Q167" s="203"/>
      <c r="R167" s="203"/>
      <c r="S167" s="203"/>
      <c r="T167" s="204"/>
      <c r="AT167" s="198" t="s">
        <v>198</v>
      </c>
      <c r="AU167" s="198" t="s">
        <v>24</v>
      </c>
      <c r="AV167" s="12" t="s">
        <v>24</v>
      </c>
      <c r="AW167" s="12" t="s">
        <v>44</v>
      </c>
      <c r="AX167" s="12" t="s">
        <v>25</v>
      </c>
      <c r="AY167" s="198" t="s">
        <v>188</v>
      </c>
    </row>
    <row r="168" spans="2:65" s="13" customFormat="1" x14ac:dyDescent="0.3">
      <c r="B168" s="205"/>
      <c r="D168" s="193" t="s">
        <v>198</v>
      </c>
      <c r="E168" s="206" t="s">
        <v>5</v>
      </c>
      <c r="F168" s="207" t="s">
        <v>200</v>
      </c>
      <c r="H168" s="208">
        <v>60.79</v>
      </c>
      <c r="I168" s="209"/>
      <c r="L168" s="205"/>
      <c r="M168" s="210"/>
      <c r="N168" s="211"/>
      <c r="O168" s="211"/>
      <c r="P168" s="211"/>
      <c r="Q168" s="211"/>
      <c r="R168" s="211"/>
      <c r="S168" s="211"/>
      <c r="T168" s="212"/>
      <c r="AT168" s="206" t="s">
        <v>198</v>
      </c>
      <c r="AU168" s="206" t="s">
        <v>24</v>
      </c>
      <c r="AV168" s="13" t="s">
        <v>194</v>
      </c>
      <c r="AW168" s="13" t="s">
        <v>44</v>
      </c>
      <c r="AX168" s="13" t="s">
        <v>80</v>
      </c>
      <c r="AY168" s="206" t="s">
        <v>188</v>
      </c>
    </row>
    <row r="169" spans="2:65" s="11" customFormat="1" ht="29.85" customHeight="1" x14ac:dyDescent="0.3">
      <c r="B169" s="167"/>
      <c r="D169" s="168" t="s">
        <v>79</v>
      </c>
      <c r="E169" s="178" t="s">
        <v>212</v>
      </c>
      <c r="F169" s="178" t="s">
        <v>320</v>
      </c>
      <c r="I169" s="170"/>
      <c r="J169" s="179">
        <f>BK169</f>
        <v>0</v>
      </c>
      <c r="L169" s="167"/>
      <c r="M169" s="172"/>
      <c r="N169" s="173"/>
      <c r="O169" s="173"/>
      <c r="P169" s="174">
        <f>SUM(P170:P185)</f>
        <v>0</v>
      </c>
      <c r="Q169" s="173"/>
      <c r="R169" s="174">
        <f>SUM(R170:R185)</f>
        <v>145.25501652</v>
      </c>
      <c r="S169" s="173"/>
      <c r="T169" s="175">
        <f>SUM(T170:T185)</f>
        <v>0</v>
      </c>
      <c r="AR169" s="168" t="s">
        <v>25</v>
      </c>
      <c r="AT169" s="176" t="s">
        <v>79</v>
      </c>
      <c r="AU169" s="176" t="s">
        <v>25</v>
      </c>
      <c r="AY169" s="168" t="s">
        <v>188</v>
      </c>
      <c r="BK169" s="177">
        <f>SUM(BK170:BK185)</f>
        <v>0</v>
      </c>
    </row>
    <row r="170" spans="2:65" s="1" customFormat="1" ht="16.5" customHeight="1" x14ac:dyDescent="0.3">
      <c r="B170" s="180"/>
      <c r="C170" s="181" t="s">
        <v>297</v>
      </c>
      <c r="D170" s="181" t="s">
        <v>190</v>
      </c>
      <c r="E170" s="182" t="s">
        <v>351</v>
      </c>
      <c r="F170" s="183" t="s">
        <v>352</v>
      </c>
      <c r="G170" s="184" t="s">
        <v>193</v>
      </c>
      <c r="H170" s="185">
        <v>597.58799999999997</v>
      </c>
      <c r="I170" s="186"/>
      <c r="J170" s="187">
        <f>ROUND(I170*H170,2)</f>
        <v>0</v>
      </c>
      <c r="K170" s="183"/>
      <c r="L170" s="41"/>
      <c r="M170" s="188" t="s">
        <v>5</v>
      </c>
      <c r="N170" s="189" t="s">
        <v>51</v>
      </c>
      <c r="O170" s="42"/>
      <c r="P170" s="190">
        <f>O170*H170</f>
        <v>0</v>
      </c>
      <c r="Q170" s="190">
        <v>0</v>
      </c>
      <c r="R170" s="190">
        <f>Q170*H170</f>
        <v>0</v>
      </c>
      <c r="S170" s="190">
        <v>0</v>
      </c>
      <c r="T170" s="191">
        <f>S170*H170</f>
        <v>0</v>
      </c>
      <c r="AR170" s="24" t="s">
        <v>194</v>
      </c>
      <c r="AT170" s="24" t="s">
        <v>190</v>
      </c>
      <c r="AU170" s="24" t="s">
        <v>24</v>
      </c>
      <c r="AY170" s="24" t="s">
        <v>188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24" t="s">
        <v>25</v>
      </c>
      <c r="BK170" s="192">
        <f>ROUND(I170*H170,2)</f>
        <v>0</v>
      </c>
      <c r="BL170" s="24" t="s">
        <v>194</v>
      </c>
      <c r="BM170" s="24" t="s">
        <v>353</v>
      </c>
    </row>
    <row r="171" spans="2:65" s="1" customFormat="1" ht="27" x14ac:dyDescent="0.3">
      <c r="B171" s="41"/>
      <c r="D171" s="193" t="s">
        <v>196</v>
      </c>
      <c r="F171" s="194" t="s">
        <v>556</v>
      </c>
      <c r="I171" s="195"/>
      <c r="L171" s="41"/>
      <c r="M171" s="196"/>
      <c r="N171" s="42"/>
      <c r="O171" s="42"/>
      <c r="P171" s="42"/>
      <c r="Q171" s="42"/>
      <c r="R171" s="42"/>
      <c r="S171" s="42"/>
      <c r="T171" s="70"/>
      <c r="AT171" s="24" t="s">
        <v>196</v>
      </c>
      <c r="AU171" s="24" t="s">
        <v>24</v>
      </c>
    </row>
    <row r="172" spans="2:65" s="12" customFormat="1" x14ac:dyDescent="0.3">
      <c r="B172" s="197"/>
      <c r="D172" s="193" t="s">
        <v>198</v>
      </c>
      <c r="E172" s="198" t="s">
        <v>5</v>
      </c>
      <c r="F172" s="199" t="s">
        <v>557</v>
      </c>
      <c r="H172" s="200">
        <v>597.58799999999997</v>
      </c>
      <c r="I172" s="201"/>
      <c r="L172" s="197"/>
      <c r="M172" s="202"/>
      <c r="N172" s="203"/>
      <c r="O172" s="203"/>
      <c r="P172" s="203"/>
      <c r="Q172" s="203"/>
      <c r="R172" s="203"/>
      <c r="S172" s="203"/>
      <c r="T172" s="204"/>
      <c r="AT172" s="198" t="s">
        <v>198</v>
      </c>
      <c r="AU172" s="198" t="s">
        <v>24</v>
      </c>
      <c r="AV172" s="12" t="s">
        <v>24</v>
      </c>
      <c r="AW172" s="12" t="s">
        <v>44</v>
      </c>
      <c r="AX172" s="12" t="s">
        <v>25</v>
      </c>
      <c r="AY172" s="198" t="s">
        <v>188</v>
      </c>
    </row>
    <row r="173" spans="2:65" s="13" customFormat="1" x14ac:dyDescent="0.3">
      <c r="B173" s="205"/>
      <c r="D173" s="193" t="s">
        <v>198</v>
      </c>
      <c r="E173" s="206" t="s">
        <v>5</v>
      </c>
      <c r="F173" s="207" t="s">
        <v>200</v>
      </c>
      <c r="H173" s="208">
        <v>597.58799999999997</v>
      </c>
      <c r="I173" s="209"/>
      <c r="L173" s="205"/>
      <c r="M173" s="210"/>
      <c r="N173" s="211"/>
      <c r="O173" s="211"/>
      <c r="P173" s="211"/>
      <c r="Q173" s="211"/>
      <c r="R173" s="211"/>
      <c r="S173" s="211"/>
      <c r="T173" s="212"/>
      <c r="AT173" s="206" t="s">
        <v>198</v>
      </c>
      <c r="AU173" s="206" t="s">
        <v>24</v>
      </c>
      <c r="AV173" s="13" t="s">
        <v>194</v>
      </c>
      <c r="AW173" s="13" t="s">
        <v>44</v>
      </c>
      <c r="AX173" s="13" t="s">
        <v>80</v>
      </c>
      <c r="AY173" s="206" t="s">
        <v>188</v>
      </c>
    </row>
    <row r="174" spans="2:65" s="1" customFormat="1" ht="25.5" customHeight="1" x14ac:dyDescent="0.3">
      <c r="B174" s="180"/>
      <c r="C174" s="181" t="s">
        <v>10</v>
      </c>
      <c r="D174" s="181" t="s">
        <v>190</v>
      </c>
      <c r="E174" s="182" t="s">
        <v>356</v>
      </c>
      <c r="F174" s="183" t="s">
        <v>357</v>
      </c>
      <c r="G174" s="184" t="s">
        <v>193</v>
      </c>
      <c r="H174" s="185">
        <v>357.58800000000002</v>
      </c>
      <c r="I174" s="186"/>
      <c r="J174" s="187">
        <f>ROUND(I174*H174,2)</f>
        <v>0</v>
      </c>
      <c r="K174" s="183"/>
      <c r="L174" s="41"/>
      <c r="M174" s="188" t="s">
        <v>5</v>
      </c>
      <c r="N174" s="189" t="s">
        <v>51</v>
      </c>
      <c r="O174" s="42"/>
      <c r="P174" s="190">
        <f>O174*H174</f>
        <v>0</v>
      </c>
      <c r="Q174" s="190">
        <v>0.18462999999999999</v>
      </c>
      <c r="R174" s="190">
        <f>Q174*H174</f>
        <v>66.021472439999997</v>
      </c>
      <c r="S174" s="190">
        <v>0</v>
      </c>
      <c r="T174" s="191">
        <f>S174*H174</f>
        <v>0</v>
      </c>
      <c r="AR174" s="24" t="s">
        <v>194</v>
      </c>
      <c r="AT174" s="24" t="s">
        <v>190</v>
      </c>
      <c r="AU174" s="24" t="s">
        <v>24</v>
      </c>
      <c r="AY174" s="24" t="s">
        <v>188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24" t="s">
        <v>25</v>
      </c>
      <c r="BK174" s="192">
        <f>ROUND(I174*H174,2)</f>
        <v>0</v>
      </c>
      <c r="BL174" s="24" t="s">
        <v>194</v>
      </c>
      <c r="BM174" s="24" t="s">
        <v>358</v>
      </c>
    </row>
    <row r="175" spans="2:65" s="1" customFormat="1" ht="27" x14ac:dyDescent="0.3">
      <c r="B175" s="41"/>
      <c r="D175" s="193" t="s">
        <v>196</v>
      </c>
      <c r="F175" s="194" t="s">
        <v>556</v>
      </c>
      <c r="I175" s="195"/>
      <c r="L175" s="41"/>
      <c r="M175" s="196"/>
      <c r="N175" s="42"/>
      <c r="O175" s="42"/>
      <c r="P175" s="42"/>
      <c r="Q175" s="42"/>
      <c r="R175" s="42"/>
      <c r="S175" s="42"/>
      <c r="T175" s="70"/>
      <c r="AT175" s="24" t="s">
        <v>196</v>
      </c>
      <c r="AU175" s="24" t="s">
        <v>24</v>
      </c>
    </row>
    <row r="176" spans="2:65" s="12" customFormat="1" x14ac:dyDescent="0.3">
      <c r="B176" s="197"/>
      <c r="D176" s="193" t="s">
        <v>198</v>
      </c>
      <c r="E176" s="198" t="s">
        <v>5</v>
      </c>
      <c r="F176" s="199" t="s">
        <v>532</v>
      </c>
      <c r="H176" s="200">
        <v>357.58800000000002</v>
      </c>
      <c r="I176" s="201"/>
      <c r="L176" s="197"/>
      <c r="M176" s="202"/>
      <c r="N176" s="203"/>
      <c r="O176" s="203"/>
      <c r="P176" s="203"/>
      <c r="Q176" s="203"/>
      <c r="R176" s="203"/>
      <c r="S176" s="203"/>
      <c r="T176" s="204"/>
      <c r="AT176" s="198" t="s">
        <v>198</v>
      </c>
      <c r="AU176" s="198" t="s">
        <v>24</v>
      </c>
      <c r="AV176" s="12" t="s">
        <v>24</v>
      </c>
      <c r="AW176" s="12" t="s">
        <v>44</v>
      </c>
      <c r="AX176" s="12" t="s">
        <v>80</v>
      </c>
      <c r="AY176" s="198" t="s">
        <v>188</v>
      </c>
    </row>
    <row r="177" spans="2:65" s="13" customFormat="1" x14ac:dyDescent="0.3">
      <c r="B177" s="205"/>
      <c r="D177" s="193" t="s">
        <v>198</v>
      </c>
      <c r="E177" s="206" t="s">
        <v>5</v>
      </c>
      <c r="F177" s="207" t="s">
        <v>200</v>
      </c>
      <c r="H177" s="208">
        <v>357.58800000000002</v>
      </c>
      <c r="I177" s="209"/>
      <c r="L177" s="205"/>
      <c r="M177" s="210"/>
      <c r="N177" s="211"/>
      <c r="O177" s="211"/>
      <c r="P177" s="211"/>
      <c r="Q177" s="211"/>
      <c r="R177" s="211"/>
      <c r="S177" s="211"/>
      <c r="T177" s="212"/>
      <c r="AT177" s="206" t="s">
        <v>198</v>
      </c>
      <c r="AU177" s="206" t="s">
        <v>24</v>
      </c>
      <c r="AV177" s="13" t="s">
        <v>194</v>
      </c>
      <c r="AW177" s="13" t="s">
        <v>44</v>
      </c>
      <c r="AX177" s="13" t="s">
        <v>25</v>
      </c>
      <c r="AY177" s="206" t="s">
        <v>188</v>
      </c>
    </row>
    <row r="178" spans="2:65" s="1" customFormat="1" ht="25.5" customHeight="1" x14ac:dyDescent="0.3">
      <c r="B178" s="180"/>
      <c r="C178" s="181" t="s">
        <v>307</v>
      </c>
      <c r="D178" s="181" t="s">
        <v>190</v>
      </c>
      <c r="E178" s="182" t="s">
        <v>361</v>
      </c>
      <c r="F178" s="183" t="s">
        <v>362</v>
      </c>
      <c r="G178" s="184" t="s">
        <v>193</v>
      </c>
      <c r="H178" s="185">
        <v>597.58799999999997</v>
      </c>
      <c r="I178" s="186"/>
      <c r="J178" s="187">
        <f>ROUND(I178*H178,2)</f>
        <v>0</v>
      </c>
      <c r="K178" s="183"/>
      <c r="L178" s="41"/>
      <c r="M178" s="188" t="s">
        <v>5</v>
      </c>
      <c r="N178" s="189" t="s">
        <v>51</v>
      </c>
      <c r="O178" s="42"/>
      <c r="P178" s="190">
        <f>O178*H178</f>
        <v>0</v>
      </c>
      <c r="Q178" s="190">
        <v>0.12966</v>
      </c>
      <c r="R178" s="190">
        <f>Q178*H178</f>
        <v>77.483260079999994</v>
      </c>
      <c r="S178" s="190">
        <v>0</v>
      </c>
      <c r="T178" s="191">
        <f>S178*H178</f>
        <v>0</v>
      </c>
      <c r="AR178" s="24" t="s">
        <v>194</v>
      </c>
      <c r="AT178" s="24" t="s">
        <v>190</v>
      </c>
      <c r="AU178" s="24" t="s">
        <v>24</v>
      </c>
      <c r="AY178" s="24" t="s">
        <v>188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24" t="s">
        <v>25</v>
      </c>
      <c r="BK178" s="192">
        <f>ROUND(I178*H178,2)</f>
        <v>0</v>
      </c>
      <c r="BL178" s="24" t="s">
        <v>194</v>
      </c>
      <c r="BM178" s="24" t="s">
        <v>363</v>
      </c>
    </row>
    <row r="179" spans="2:65" s="1" customFormat="1" ht="27" x14ac:dyDescent="0.3">
      <c r="B179" s="41"/>
      <c r="D179" s="193" t="s">
        <v>196</v>
      </c>
      <c r="F179" s="194" t="s">
        <v>556</v>
      </c>
      <c r="I179" s="195"/>
      <c r="L179" s="41"/>
      <c r="M179" s="196"/>
      <c r="N179" s="42"/>
      <c r="O179" s="42"/>
      <c r="P179" s="42"/>
      <c r="Q179" s="42"/>
      <c r="R179" s="42"/>
      <c r="S179" s="42"/>
      <c r="T179" s="70"/>
      <c r="AT179" s="24" t="s">
        <v>196</v>
      </c>
      <c r="AU179" s="24" t="s">
        <v>24</v>
      </c>
    </row>
    <row r="180" spans="2:65" s="12" customFormat="1" x14ac:dyDescent="0.3">
      <c r="B180" s="197"/>
      <c r="D180" s="193" t="s">
        <v>198</v>
      </c>
      <c r="E180" s="198" t="s">
        <v>5</v>
      </c>
      <c r="F180" s="199" t="s">
        <v>557</v>
      </c>
      <c r="H180" s="200">
        <v>597.58799999999997</v>
      </c>
      <c r="I180" s="201"/>
      <c r="L180" s="197"/>
      <c r="M180" s="202"/>
      <c r="N180" s="203"/>
      <c r="O180" s="203"/>
      <c r="P180" s="203"/>
      <c r="Q180" s="203"/>
      <c r="R180" s="203"/>
      <c r="S180" s="203"/>
      <c r="T180" s="204"/>
      <c r="AT180" s="198" t="s">
        <v>198</v>
      </c>
      <c r="AU180" s="198" t="s">
        <v>24</v>
      </c>
      <c r="AV180" s="12" t="s">
        <v>24</v>
      </c>
      <c r="AW180" s="12" t="s">
        <v>44</v>
      </c>
      <c r="AX180" s="12" t="s">
        <v>25</v>
      </c>
      <c r="AY180" s="198" t="s">
        <v>188</v>
      </c>
    </row>
    <row r="181" spans="2:65" s="13" customFormat="1" x14ac:dyDescent="0.3">
      <c r="B181" s="205"/>
      <c r="D181" s="193" t="s">
        <v>198</v>
      </c>
      <c r="E181" s="206" t="s">
        <v>5</v>
      </c>
      <c r="F181" s="207" t="s">
        <v>200</v>
      </c>
      <c r="H181" s="208">
        <v>597.58799999999997</v>
      </c>
      <c r="I181" s="209"/>
      <c r="L181" s="205"/>
      <c r="M181" s="210"/>
      <c r="N181" s="211"/>
      <c r="O181" s="211"/>
      <c r="P181" s="211"/>
      <c r="Q181" s="211"/>
      <c r="R181" s="211"/>
      <c r="S181" s="211"/>
      <c r="T181" s="212"/>
      <c r="AT181" s="206" t="s">
        <v>198</v>
      </c>
      <c r="AU181" s="206" t="s">
        <v>24</v>
      </c>
      <c r="AV181" s="13" t="s">
        <v>194</v>
      </c>
      <c r="AW181" s="13" t="s">
        <v>44</v>
      </c>
      <c r="AX181" s="13" t="s">
        <v>80</v>
      </c>
      <c r="AY181" s="206" t="s">
        <v>188</v>
      </c>
    </row>
    <row r="182" spans="2:65" s="1" customFormat="1" ht="16.5" customHeight="1" x14ac:dyDescent="0.3">
      <c r="B182" s="180"/>
      <c r="C182" s="181" t="s">
        <v>314</v>
      </c>
      <c r="D182" s="181" t="s">
        <v>190</v>
      </c>
      <c r="E182" s="182" t="s">
        <v>370</v>
      </c>
      <c r="F182" s="183" t="s">
        <v>371</v>
      </c>
      <c r="G182" s="184" t="s">
        <v>372</v>
      </c>
      <c r="H182" s="185">
        <v>486.19</v>
      </c>
      <c r="I182" s="186"/>
      <c r="J182" s="187">
        <f>ROUND(I182*H182,2)</f>
        <v>0</v>
      </c>
      <c r="K182" s="183"/>
      <c r="L182" s="41"/>
      <c r="M182" s="188" t="s">
        <v>5</v>
      </c>
      <c r="N182" s="189" t="s">
        <v>51</v>
      </c>
      <c r="O182" s="42"/>
      <c r="P182" s="190">
        <f>O182*H182</f>
        <v>0</v>
      </c>
      <c r="Q182" s="190">
        <v>3.5999999999999999E-3</v>
      </c>
      <c r="R182" s="190">
        <f>Q182*H182</f>
        <v>1.750284</v>
      </c>
      <c r="S182" s="190">
        <v>0</v>
      </c>
      <c r="T182" s="191">
        <f>S182*H182</f>
        <v>0</v>
      </c>
      <c r="AR182" s="24" t="s">
        <v>194</v>
      </c>
      <c r="AT182" s="24" t="s">
        <v>190</v>
      </c>
      <c r="AU182" s="24" t="s">
        <v>24</v>
      </c>
      <c r="AY182" s="24" t="s">
        <v>188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24" t="s">
        <v>25</v>
      </c>
      <c r="BK182" s="192">
        <f>ROUND(I182*H182,2)</f>
        <v>0</v>
      </c>
      <c r="BL182" s="24" t="s">
        <v>194</v>
      </c>
      <c r="BM182" s="24" t="s">
        <v>373</v>
      </c>
    </row>
    <row r="183" spans="2:65" s="1" customFormat="1" ht="27" x14ac:dyDescent="0.3">
      <c r="B183" s="41"/>
      <c r="D183" s="193" t="s">
        <v>196</v>
      </c>
      <c r="F183" s="194" t="s">
        <v>556</v>
      </c>
      <c r="I183" s="195"/>
      <c r="L183" s="41"/>
      <c r="M183" s="196"/>
      <c r="N183" s="42"/>
      <c r="O183" s="42"/>
      <c r="P183" s="42"/>
      <c r="Q183" s="42"/>
      <c r="R183" s="42"/>
      <c r="S183" s="42"/>
      <c r="T183" s="70"/>
      <c r="AT183" s="24" t="s">
        <v>196</v>
      </c>
      <c r="AU183" s="24" t="s">
        <v>24</v>
      </c>
    </row>
    <row r="184" spans="2:65" s="12" customFormat="1" x14ac:dyDescent="0.3">
      <c r="B184" s="197"/>
      <c r="D184" s="193" t="s">
        <v>198</v>
      </c>
      <c r="E184" s="198" t="s">
        <v>5</v>
      </c>
      <c r="F184" s="199" t="s">
        <v>558</v>
      </c>
      <c r="H184" s="200">
        <v>486.19</v>
      </c>
      <c r="I184" s="201"/>
      <c r="L184" s="197"/>
      <c r="M184" s="202"/>
      <c r="N184" s="203"/>
      <c r="O184" s="203"/>
      <c r="P184" s="203"/>
      <c r="Q184" s="203"/>
      <c r="R184" s="203"/>
      <c r="S184" s="203"/>
      <c r="T184" s="204"/>
      <c r="AT184" s="198" t="s">
        <v>198</v>
      </c>
      <c r="AU184" s="198" t="s">
        <v>24</v>
      </c>
      <c r="AV184" s="12" t="s">
        <v>24</v>
      </c>
      <c r="AW184" s="12" t="s">
        <v>44</v>
      </c>
      <c r="AX184" s="12" t="s">
        <v>25</v>
      </c>
      <c r="AY184" s="198" t="s">
        <v>188</v>
      </c>
    </row>
    <row r="185" spans="2:65" s="13" customFormat="1" x14ac:dyDescent="0.3">
      <c r="B185" s="205"/>
      <c r="D185" s="193" t="s">
        <v>198</v>
      </c>
      <c r="E185" s="206" t="s">
        <v>5</v>
      </c>
      <c r="F185" s="207" t="s">
        <v>200</v>
      </c>
      <c r="H185" s="208">
        <v>486.19</v>
      </c>
      <c r="I185" s="209"/>
      <c r="L185" s="205"/>
      <c r="M185" s="210"/>
      <c r="N185" s="211"/>
      <c r="O185" s="211"/>
      <c r="P185" s="211"/>
      <c r="Q185" s="211"/>
      <c r="R185" s="211"/>
      <c r="S185" s="211"/>
      <c r="T185" s="212"/>
      <c r="AT185" s="206" t="s">
        <v>198</v>
      </c>
      <c r="AU185" s="206" t="s">
        <v>24</v>
      </c>
      <c r="AV185" s="13" t="s">
        <v>194</v>
      </c>
      <c r="AW185" s="13" t="s">
        <v>44</v>
      </c>
      <c r="AX185" s="13" t="s">
        <v>80</v>
      </c>
      <c r="AY185" s="206" t="s">
        <v>188</v>
      </c>
    </row>
    <row r="186" spans="2:65" s="11" customFormat="1" ht="29.85" customHeight="1" x14ac:dyDescent="0.3">
      <c r="B186" s="167"/>
      <c r="D186" s="168" t="s">
        <v>79</v>
      </c>
      <c r="E186" s="178" t="s">
        <v>236</v>
      </c>
      <c r="F186" s="178" t="s">
        <v>375</v>
      </c>
      <c r="I186" s="170"/>
      <c r="J186" s="179">
        <f>BK186</f>
        <v>0</v>
      </c>
      <c r="L186" s="167"/>
      <c r="M186" s="172"/>
      <c r="N186" s="173"/>
      <c r="O186" s="173"/>
      <c r="P186" s="174">
        <f>SUM(P187:P226)</f>
        <v>0</v>
      </c>
      <c r="Q186" s="173"/>
      <c r="R186" s="174">
        <f>SUM(R187:R226)</f>
        <v>57.482593000000001</v>
      </c>
      <c r="S186" s="173"/>
      <c r="T186" s="175">
        <f>SUM(T187:T226)</f>
        <v>0</v>
      </c>
      <c r="AR186" s="168" t="s">
        <v>25</v>
      </c>
      <c r="AT186" s="176" t="s">
        <v>79</v>
      </c>
      <c r="AU186" s="176" t="s">
        <v>25</v>
      </c>
      <c r="AY186" s="168" t="s">
        <v>188</v>
      </c>
      <c r="BK186" s="177">
        <f>SUM(BK187:BK226)</f>
        <v>0</v>
      </c>
    </row>
    <row r="187" spans="2:65" s="1" customFormat="1" ht="25.5" customHeight="1" x14ac:dyDescent="0.3">
      <c r="B187" s="180"/>
      <c r="C187" s="181" t="s">
        <v>321</v>
      </c>
      <c r="D187" s="181" t="s">
        <v>190</v>
      </c>
      <c r="E187" s="182" t="s">
        <v>559</v>
      </c>
      <c r="F187" s="183" t="s">
        <v>560</v>
      </c>
      <c r="G187" s="184" t="s">
        <v>372</v>
      </c>
      <c r="H187" s="185">
        <v>230.5</v>
      </c>
      <c r="I187" s="186"/>
      <c r="J187" s="187">
        <f>ROUND(I187*H187,2)</f>
        <v>0</v>
      </c>
      <c r="K187" s="183"/>
      <c r="L187" s="41"/>
      <c r="M187" s="188" t="s">
        <v>5</v>
      </c>
      <c r="N187" s="189" t="s">
        <v>51</v>
      </c>
      <c r="O187" s="42"/>
      <c r="P187" s="190">
        <f>O187*H187</f>
        <v>0</v>
      </c>
      <c r="Q187" s="190">
        <v>1.1E-4</v>
      </c>
      <c r="R187" s="190">
        <f>Q187*H187</f>
        <v>2.5355000000000003E-2</v>
      </c>
      <c r="S187" s="190">
        <v>0</v>
      </c>
      <c r="T187" s="191">
        <f>S187*H187</f>
        <v>0</v>
      </c>
      <c r="AR187" s="24" t="s">
        <v>194</v>
      </c>
      <c r="AT187" s="24" t="s">
        <v>190</v>
      </c>
      <c r="AU187" s="24" t="s">
        <v>24</v>
      </c>
      <c r="AY187" s="24" t="s">
        <v>188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24" t="s">
        <v>25</v>
      </c>
      <c r="BK187" s="192">
        <f>ROUND(I187*H187,2)</f>
        <v>0</v>
      </c>
      <c r="BL187" s="24" t="s">
        <v>194</v>
      </c>
      <c r="BM187" s="24" t="s">
        <v>561</v>
      </c>
    </row>
    <row r="188" spans="2:65" s="1" customFormat="1" ht="27" x14ac:dyDescent="0.3">
      <c r="B188" s="41"/>
      <c r="D188" s="193" t="s">
        <v>196</v>
      </c>
      <c r="F188" s="194" t="s">
        <v>541</v>
      </c>
      <c r="I188" s="195"/>
      <c r="L188" s="41"/>
      <c r="M188" s="196"/>
      <c r="N188" s="42"/>
      <c r="O188" s="42"/>
      <c r="P188" s="42"/>
      <c r="Q188" s="42"/>
      <c r="R188" s="42"/>
      <c r="S188" s="42"/>
      <c r="T188" s="70"/>
      <c r="AT188" s="24" t="s">
        <v>196</v>
      </c>
      <c r="AU188" s="24" t="s">
        <v>24</v>
      </c>
    </row>
    <row r="189" spans="2:65" s="12" customFormat="1" x14ac:dyDescent="0.3">
      <c r="B189" s="197"/>
      <c r="D189" s="193" t="s">
        <v>198</v>
      </c>
      <c r="E189" s="198" t="s">
        <v>5</v>
      </c>
      <c r="F189" s="199" t="s">
        <v>562</v>
      </c>
      <c r="H189" s="200">
        <v>230.5</v>
      </c>
      <c r="I189" s="201"/>
      <c r="L189" s="197"/>
      <c r="M189" s="202"/>
      <c r="N189" s="203"/>
      <c r="O189" s="203"/>
      <c r="P189" s="203"/>
      <c r="Q189" s="203"/>
      <c r="R189" s="203"/>
      <c r="S189" s="203"/>
      <c r="T189" s="204"/>
      <c r="AT189" s="198" t="s">
        <v>198</v>
      </c>
      <c r="AU189" s="198" t="s">
        <v>24</v>
      </c>
      <c r="AV189" s="12" t="s">
        <v>24</v>
      </c>
      <c r="AW189" s="12" t="s">
        <v>44</v>
      </c>
      <c r="AX189" s="12" t="s">
        <v>80</v>
      </c>
      <c r="AY189" s="198" t="s">
        <v>188</v>
      </c>
    </row>
    <row r="190" spans="2:65" s="13" customFormat="1" x14ac:dyDescent="0.3">
      <c r="B190" s="205"/>
      <c r="D190" s="193" t="s">
        <v>198</v>
      </c>
      <c r="E190" s="206" t="s">
        <v>5</v>
      </c>
      <c r="F190" s="207" t="s">
        <v>200</v>
      </c>
      <c r="H190" s="208">
        <v>230.5</v>
      </c>
      <c r="I190" s="209"/>
      <c r="L190" s="205"/>
      <c r="M190" s="210"/>
      <c r="N190" s="211"/>
      <c r="O190" s="211"/>
      <c r="P190" s="211"/>
      <c r="Q190" s="211"/>
      <c r="R190" s="211"/>
      <c r="S190" s="211"/>
      <c r="T190" s="212"/>
      <c r="AT190" s="206" t="s">
        <v>198</v>
      </c>
      <c r="AU190" s="206" t="s">
        <v>24</v>
      </c>
      <c r="AV190" s="13" t="s">
        <v>194</v>
      </c>
      <c r="AW190" s="13" t="s">
        <v>44</v>
      </c>
      <c r="AX190" s="13" t="s">
        <v>25</v>
      </c>
      <c r="AY190" s="206" t="s">
        <v>188</v>
      </c>
    </row>
    <row r="191" spans="2:65" s="1" customFormat="1" ht="16.5" customHeight="1" x14ac:dyDescent="0.3">
      <c r="B191" s="180"/>
      <c r="C191" s="213" t="s">
        <v>327</v>
      </c>
      <c r="D191" s="213" t="s">
        <v>292</v>
      </c>
      <c r="E191" s="214" t="s">
        <v>563</v>
      </c>
      <c r="F191" s="215" t="s">
        <v>564</v>
      </c>
      <c r="G191" s="216" t="s">
        <v>372</v>
      </c>
      <c r="H191" s="217">
        <v>233.958</v>
      </c>
      <c r="I191" s="218"/>
      <c r="J191" s="219">
        <f>ROUND(I191*H191,2)</f>
        <v>0</v>
      </c>
      <c r="K191" s="215"/>
      <c r="L191" s="220"/>
      <c r="M191" s="221" t="s">
        <v>5</v>
      </c>
      <c r="N191" s="222" t="s">
        <v>51</v>
      </c>
      <c r="O191" s="42"/>
      <c r="P191" s="190">
        <f>O191*H191</f>
        <v>0</v>
      </c>
      <c r="Q191" s="190">
        <v>0.13600000000000001</v>
      </c>
      <c r="R191" s="190">
        <f>Q191*H191</f>
        <v>31.818288000000003</v>
      </c>
      <c r="S191" s="190">
        <v>0</v>
      </c>
      <c r="T191" s="191">
        <f>S191*H191</f>
        <v>0</v>
      </c>
      <c r="AR191" s="24" t="s">
        <v>236</v>
      </c>
      <c r="AT191" s="24" t="s">
        <v>292</v>
      </c>
      <c r="AU191" s="24" t="s">
        <v>24</v>
      </c>
      <c r="AY191" s="24" t="s">
        <v>188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24" t="s">
        <v>25</v>
      </c>
      <c r="BK191" s="192">
        <f>ROUND(I191*H191,2)</f>
        <v>0</v>
      </c>
      <c r="BL191" s="24" t="s">
        <v>194</v>
      </c>
      <c r="BM191" s="24" t="s">
        <v>565</v>
      </c>
    </row>
    <row r="192" spans="2:65" s="1" customFormat="1" ht="27" x14ac:dyDescent="0.3">
      <c r="B192" s="41"/>
      <c r="D192" s="193" t="s">
        <v>196</v>
      </c>
      <c r="F192" s="194" t="s">
        <v>541</v>
      </c>
      <c r="I192" s="195"/>
      <c r="L192" s="41"/>
      <c r="M192" s="196"/>
      <c r="N192" s="42"/>
      <c r="O192" s="42"/>
      <c r="P192" s="42"/>
      <c r="Q192" s="42"/>
      <c r="R192" s="42"/>
      <c r="S192" s="42"/>
      <c r="T192" s="70"/>
      <c r="AT192" s="24" t="s">
        <v>196</v>
      </c>
      <c r="AU192" s="24" t="s">
        <v>24</v>
      </c>
    </row>
    <row r="193" spans="2:65" s="12" customFormat="1" x14ac:dyDescent="0.3">
      <c r="B193" s="197"/>
      <c r="D193" s="193" t="s">
        <v>198</v>
      </c>
      <c r="F193" s="199" t="s">
        <v>566</v>
      </c>
      <c r="H193" s="200">
        <v>233.958</v>
      </c>
      <c r="I193" s="201"/>
      <c r="L193" s="197"/>
      <c r="M193" s="202"/>
      <c r="N193" s="203"/>
      <c r="O193" s="203"/>
      <c r="P193" s="203"/>
      <c r="Q193" s="203"/>
      <c r="R193" s="203"/>
      <c r="S193" s="203"/>
      <c r="T193" s="204"/>
      <c r="AT193" s="198" t="s">
        <v>198</v>
      </c>
      <c r="AU193" s="198" t="s">
        <v>24</v>
      </c>
      <c r="AV193" s="12" t="s">
        <v>24</v>
      </c>
      <c r="AW193" s="12" t="s">
        <v>6</v>
      </c>
      <c r="AX193" s="12" t="s">
        <v>25</v>
      </c>
      <c r="AY193" s="198" t="s">
        <v>188</v>
      </c>
    </row>
    <row r="194" spans="2:65" s="1" customFormat="1" ht="25.5" customHeight="1" x14ac:dyDescent="0.3">
      <c r="B194" s="180"/>
      <c r="C194" s="181" t="s">
        <v>332</v>
      </c>
      <c r="D194" s="181" t="s">
        <v>190</v>
      </c>
      <c r="E194" s="182" t="s">
        <v>567</v>
      </c>
      <c r="F194" s="183" t="s">
        <v>568</v>
      </c>
      <c r="G194" s="184" t="s">
        <v>372</v>
      </c>
      <c r="H194" s="185">
        <v>9.5</v>
      </c>
      <c r="I194" s="186"/>
      <c r="J194" s="187">
        <f>ROUND(I194*H194,2)</f>
        <v>0</v>
      </c>
      <c r="K194" s="183"/>
      <c r="L194" s="41"/>
      <c r="M194" s="188" t="s">
        <v>5</v>
      </c>
      <c r="N194" s="189" t="s">
        <v>51</v>
      </c>
      <c r="O194" s="42"/>
      <c r="P194" s="190">
        <f>O194*H194</f>
        <v>0</v>
      </c>
      <c r="Q194" s="190">
        <v>1.3999999999999999E-4</v>
      </c>
      <c r="R194" s="190">
        <f>Q194*H194</f>
        <v>1.3299999999999998E-3</v>
      </c>
      <c r="S194" s="190">
        <v>0</v>
      </c>
      <c r="T194" s="191">
        <f>S194*H194</f>
        <v>0</v>
      </c>
      <c r="AR194" s="24" t="s">
        <v>194</v>
      </c>
      <c r="AT194" s="24" t="s">
        <v>190</v>
      </c>
      <c r="AU194" s="24" t="s">
        <v>24</v>
      </c>
      <c r="AY194" s="24" t="s">
        <v>188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24" t="s">
        <v>25</v>
      </c>
      <c r="BK194" s="192">
        <f>ROUND(I194*H194,2)</f>
        <v>0</v>
      </c>
      <c r="BL194" s="24" t="s">
        <v>194</v>
      </c>
      <c r="BM194" s="24" t="s">
        <v>569</v>
      </c>
    </row>
    <row r="195" spans="2:65" s="1" customFormat="1" ht="27" x14ac:dyDescent="0.3">
      <c r="B195" s="41"/>
      <c r="D195" s="193" t="s">
        <v>196</v>
      </c>
      <c r="F195" s="194" t="s">
        <v>541</v>
      </c>
      <c r="I195" s="195"/>
      <c r="L195" s="41"/>
      <c r="M195" s="196"/>
      <c r="N195" s="42"/>
      <c r="O195" s="42"/>
      <c r="P195" s="42"/>
      <c r="Q195" s="42"/>
      <c r="R195" s="42"/>
      <c r="S195" s="42"/>
      <c r="T195" s="70"/>
      <c r="AT195" s="24" t="s">
        <v>196</v>
      </c>
      <c r="AU195" s="24" t="s">
        <v>24</v>
      </c>
    </row>
    <row r="196" spans="2:65" s="12" customFormat="1" x14ac:dyDescent="0.3">
      <c r="B196" s="197"/>
      <c r="D196" s="193" t="s">
        <v>198</v>
      </c>
      <c r="E196" s="198" t="s">
        <v>5</v>
      </c>
      <c r="F196" s="199" t="s">
        <v>570</v>
      </c>
      <c r="H196" s="200">
        <v>9.5</v>
      </c>
      <c r="I196" s="201"/>
      <c r="L196" s="197"/>
      <c r="M196" s="202"/>
      <c r="N196" s="203"/>
      <c r="O196" s="203"/>
      <c r="P196" s="203"/>
      <c r="Q196" s="203"/>
      <c r="R196" s="203"/>
      <c r="S196" s="203"/>
      <c r="T196" s="204"/>
      <c r="AT196" s="198" t="s">
        <v>198</v>
      </c>
      <c r="AU196" s="198" t="s">
        <v>24</v>
      </c>
      <c r="AV196" s="12" t="s">
        <v>24</v>
      </c>
      <c r="AW196" s="12" t="s">
        <v>44</v>
      </c>
      <c r="AX196" s="12" t="s">
        <v>80</v>
      </c>
      <c r="AY196" s="198" t="s">
        <v>188</v>
      </c>
    </row>
    <row r="197" spans="2:65" s="13" customFormat="1" x14ac:dyDescent="0.3">
      <c r="B197" s="205"/>
      <c r="D197" s="193" t="s">
        <v>198</v>
      </c>
      <c r="E197" s="206" t="s">
        <v>5</v>
      </c>
      <c r="F197" s="207" t="s">
        <v>200</v>
      </c>
      <c r="H197" s="208">
        <v>9.5</v>
      </c>
      <c r="I197" s="209"/>
      <c r="L197" s="205"/>
      <c r="M197" s="210"/>
      <c r="N197" s="211"/>
      <c r="O197" s="211"/>
      <c r="P197" s="211"/>
      <c r="Q197" s="211"/>
      <c r="R197" s="211"/>
      <c r="S197" s="211"/>
      <c r="T197" s="212"/>
      <c r="AT197" s="206" t="s">
        <v>198</v>
      </c>
      <c r="AU197" s="206" t="s">
        <v>24</v>
      </c>
      <c r="AV197" s="13" t="s">
        <v>194</v>
      </c>
      <c r="AW197" s="13" t="s">
        <v>44</v>
      </c>
      <c r="AX197" s="13" t="s">
        <v>25</v>
      </c>
      <c r="AY197" s="206" t="s">
        <v>188</v>
      </c>
    </row>
    <row r="198" spans="2:65" s="1" customFormat="1" ht="16.5" customHeight="1" x14ac:dyDescent="0.3">
      <c r="B198" s="180"/>
      <c r="C198" s="213" t="s">
        <v>336</v>
      </c>
      <c r="D198" s="213" t="s">
        <v>292</v>
      </c>
      <c r="E198" s="214" t="s">
        <v>571</v>
      </c>
      <c r="F198" s="215" t="s">
        <v>572</v>
      </c>
      <c r="G198" s="216" t="s">
        <v>372</v>
      </c>
      <c r="H198" s="217">
        <v>9.6430000000000007</v>
      </c>
      <c r="I198" s="218"/>
      <c r="J198" s="219">
        <f>ROUND(I198*H198,2)</f>
        <v>0</v>
      </c>
      <c r="K198" s="215"/>
      <c r="L198" s="220"/>
      <c r="M198" s="221" t="s">
        <v>5</v>
      </c>
      <c r="N198" s="222" t="s">
        <v>51</v>
      </c>
      <c r="O198" s="42"/>
      <c r="P198" s="190">
        <f>O198*H198</f>
        <v>0</v>
      </c>
      <c r="Q198" s="190">
        <v>0.23</v>
      </c>
      <c r="R198" s="190">
        <f>Q198*H198</f>
        <v>2.2178900000000001</v>
      </c>
      <c r="S198" s="190">
        <v>0</v>
      </c>
      <c r="T198" s="191">
        <f>S198*H198</f>
        <v>0</v>
      </c>
      <c r="AR198" s="24" t="s">
        <v>236</v>
      </c>
      <c r="AT198" s="24" t="s">
        <v>292</v>
      </c>
      <c r="AU198" s="24" t="s">
        <v>24</v>
      </c>
      <c r="AY198" s="24" t="s">
        <v>188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24" t="s">
        <v>25</v>
      </c>
      <c r="BK198" s="192">
        <f>ROUND(I198*H198,2)</f>
        <v>0</v>
      </c>
      <c r="BL198" s="24" t="s">
        <v>194</v>
      </c>
      <c r="BM198" s="24" t="s">
        <v>573</v>
      </c>
    </row>
    <row r="199" spans="2:65" s="1" customFormat="1" ht="27" x14ac:dyDescent="0.3">
      <c r="B199" s="41"/>
      <c r="D199" s="193" t="s">
        <v>196</v>
      </c>
      <c r="F199" s="194" t="s">
        <v>541</v>
      </c>
      <c r="I199" s="195"/>
      <c r="L199" s="41"/>
      <c r="M199" s="196"/>
      <c r="N199" s="42"/>
      <c r="O199" s="42"/>
      <c r="P199" s="42"/>
      <c r="Q199" s="42"/>
      <c r="R199" s="42"/>
      <c r="S199" s="42"/>
      <c r="T199" s="70"/>
      <c r="AT199" s="24" t="s">
        <v>196</v>
      </c>
      <c r="AU199" s="24" t="s">
        <v>24</v>
      </c>
    </row>
    <row r="200" spans="2:65" s="12" customFormat="1" x14ac:dyDescent="0.3">
      <c r="B200" s="197"/>
      <c r="D200" s="193" t="s">
        <v>198</v>
      </c>
      <c r="F200" s="199" t="s">
        <v>574</v>
      </c>
      <c r="H200" s="200">
        <v>9.6430000000000007</v>
      </c>
      <c r="I200" s="201"/>
      <c r="L200" s="197"/>
      <c r="M200" s="202"/>
      <c r="N200" s="203"/>
      <c r="O200" s="203"/>
      <c r="P200" s="203"/>
      <c r="Q200" s="203"/>
      <c r="R200" s="203"/>
      <c r="S200" s="203"/>
      <c r="T200" s="204"/>
      <c r="AT200" s="198" t="s">
        <v>198</v>
      </c>
      <c r="AU200" s="198" t="s">
        <v>24</v>
      </c>
      <c r="AV200" s="12" t="s">
        <v>24</v>
      </c>
      <c r="AW200" s="12" t="s">
        <v>6</v>
      </c>
      <c r="AX200" s="12" t="s">
        <v>25</v>
      </c>
      <c r="AY200" s="198" t="s">
        <v>188</v>
      </c>
    </row>
    <row r="201" spans="2:65" s="1" customFormat="1" ht="16.5" customHeight="1" x14ac:dyDescent="0.3">
      <c r="B201" s="180"/>
      <c r="C201" s="181" t="s">
        <v>340</v>
      </c>
      <c r="D201" s="181" t="s">
        <v>190</v>
      </c>
      <c r="E201" s="182" t="s">
        <v>397</v>
      </c>
      <c r="F201" s="183" t="s">
        <v>398</v>
      </c>
      <c r="G201" s="184" t="s">
        <v>399</v>
      </c>
      <c r="H201" s="185">
        <v>7</v>
      </c>
      <c r="I201" s="186"/>
      <c r="J201" s="187">
        <f>ROUND(I201*H201,2)</f>
        <v>0</v>
      </c>
      <c r="K201" s="183"/>
      <c r="L201" s="41"/>
      <c r="M201" s="188" t="s">
        <v>5</v>
      </c>
      <c r="N201" s="189" t="s">
        <v>51</v>
      </c>
      <c r="O201" s="42"/>
      <c r="P201" s="190">
        <f>O201*H201</f>
        <v>0</v>
      </c>
      <c r="Q201" s="190">
        <v>2.137E-2</v>
      </c>
      <c r="R201" s="190">
        <f>Q201*H201</f>
        <v>0.14959</v>
      </c>
      <c r="S201" s="190">
        <v>0</v>
      </c>
      <c r="T201" s="191">
        <f>S201*H201</f>
        <v>0</v>
      </c>
      <c r="AR201" s="24" t="s">
        <v>194</v>
      </c>
      <c r="AT201" s="24" t="s">
        <v>190</v>
      </c>
      <c r="AU201" s="24" t="s">
        <v>24</v>
      </c>
      <c r="AY201" s="24" t="s">
        <v>188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24" t="s">
        <v>25</v>
      </c>
      <c r="BK201" s="192">
        <f>ROUND(I201*H201,2)</f>
        <v>0</v>
      </c>
      <c r="BL201" s="24" t="s">
        <v>194</v>
      </c>
      <c r="BM201" s="24" t="s">
        <v>575</v>
      </c>
    </row>
    <row r="202" spans="2:65" s="1" customFormat="1" ht="27" x14ac:dyDescent="0.3">
      <c r="B202" s="41"/>
      <c r="D202" s="193" t="s">
        <v>196</v>
      </c>
      <c r="F202" s="194" t="s">
        <v>576</v>
      </c>
      <c r="I202" s="195"/>
      <c r="L202" s="41"/>
      <c r="M202" s="196"/>
      <c r="N202" s="42"/>
      <c r="O202" s="42"/>
      <c r="P202" s="42"/>
      <c r="Q202" s="42"/>
      <c r="R202" s="42"/>
      <c r="S202" s="42"/>
      <c r="T202" s="70"/>
      <c r="AT202" s="24" t="s">
        <v>196</v>
      </c>
      <c r="AU202" s="24" t="s">
        <v>24</v>
      </c>
    </row>
    <row r="203" spans="2:65" s="1" customFormat="1" ht="25.5" customHeight="1" x14ac:dyDescent="0.3">
      <c r="B203" s="180"/>
      <c r="C203" s="213" t="s">
        <v>345</v>
      </c>
      <c r="D203" s="213" t="s">
        <v>292</v>
      </c>
      <c r="E203" s="214" t="s">
        <v>409</v>
      </c>
      <c r="F203" s="215" t="s">
        <v>410</v>
      </c>
      <c r="G203" s="216" t="s">
        <v>405</v>
      </c>
      <c r="H203" s="217">
        <v>7</v>
      </c>
      <c r="I203" s="218"/>
      <c r="J203" s="219">
        <f>ROUND(I203*H203,2)</f>
        <v>0</v>
      </c>
      <c r="K203" s="215"/>
      <c r="L203" s="220"/>
      <c r="M203" s="221" t="s">
        <v>5</v>
      </c>
      <c r="N203" s="222" t="s">
        <v>51</v>
      </c>
      <c r="O203" s="42"/>
      <c r="P203" s="190">
        <f>O203*H203</f>
        <v>0</v>
      </c>
      <c r="Q203" s="190">
        <v>1.87</v>
      </c>
      <c r="R203" s="190">
        <f>Q203*H203</f>
        <v>13.09</v>
      </c>
      <c r="S203" s="190">
        <v>0</v>
      </c>
      <c r="T203" s="191">
        <f>S203*H203</f>
        <v>0</v>
      </c>
      <c r="AR203" s="24" t="s">
        <v>236</v>
      </c>
      <c r="AT203" s="24" t="s">
        <v>292</v>
      </c>
      <c r="AU203" s="24" t="s">
        <v>24</v>
      </c>
      <c r="AY203" s="24" t="s">
        <v>188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24" t="s">
        <v>25</v>
      </c>
      <c r="BK203" s="192">
        <f>ROUND(I203*H203,2)</f>
        <v>0</v>
      </c>
      <c r="BL203" s="24" t="s">
        <v>194</v>
      </c>
      <c r="BM203" s="24" t="s">
        <v>577</v>
      </c>
    </row>
    <row r="204" spans="2:65" s="1" customFormat="1" ht="27" x14ac:dyDescent="0.3">
      <c r="B204" s="41"/>
      <c r="D204" s="193" t="s">
        <v>196</v>
      </c>
      <c r="F204" s="194" t="s">
        <v>578</v>
      </c>
      <c r="I204" s="195"/>
      <c r="L204" s="41"/>
      <c r="M204" s="196"/>
      <c r="N204" s="42"/>
      <c r="O204" s="42"/>
      <c r="P204" s="42"/>
      <c r="Q204" s="42"/>
      <c r="R204" s="42"/>
      <c r="S204" s="42"/>
      <c r="T204" s="70"/>
      <c r="AT204" s="24" t="s">
        <v>196</v>
      </c>
      <c r="AU204" s="24" t="s">
        <v>24</v>
      </c>
    </row>
    <row r="205" spans="2:65" s="1" customFormat="1" ht="16.5" customHeight="1" x14ac:dyDescent="0.3">
      <c r="B205" s="180"/>
      <c r="C205" s="213" t="s">
        <v>350</v>
      </c>
      <c r="D205" s="213" t="s">
        <v>292</v>
      </c>
      <c r="E205" s="214" t="s">
        <v>413</v>
      </c>
      <c r="F205" s="215" t="s">
        <v>414</v>
      </c>
      <c r="G205" s="216" t="s">
        <v>405</v>
      </c>
      <c r="H205" s="217">
        <v>2</v>
      </c>
      <c r="I205" s="218"/>
      <c r="J205" s="219">
        <f>ROUND(I205*H205,2)</f>
        <v>0</v>
      </c>
      <c r="K205" s="215"/>
      <c r="L205" s="220"/>
      <c r="M205" s="221" t="s">
        <v>5</v>
      </c>
      <c r="N205" s="222" t="s">
        <v>51</v>
      </c>
      <c r="O205" s="42"/>
      <c r="P205" s="190">
        <f>O205*H205</f>
        <v>0</v>
      </c>
      <c r="Q205" s="190">
        <v>0.25</v>
      </c>
      <c r="R205" s="190">
        <f>Q205*H205</f>
        <v>0.5</v>
      </c>
      <c r="S205" s="190">
        <v>0</v>
      </c>
      <c r="T205" s="191">
        <f>S205*H205</f>
        <v>0</v>
      </c>
      <c r="AR205" s="24" t="s">
        <v>236</v>
      </c>
      <c r="AT205" s="24" t="s">
        <v>292</v>
      </c>
      <c r="AU205" s="24" t="s">
        <v>24</v>
      </c>
      <c r="AY205" s="24" t="s">
        <v>188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24" t="s">
        <v>25</v>
      </c>
      <c r="BK205" s="192">
        <f>ROUND(I205*H205,2)</f>
        <v>0</v>
      </c>
      <c r="BL205" s="24" t="s">
        <v>194</v>
      </c>
      <c r="BM205" s="24" t="s">
        <v>579</v>
      </c>
    </row>
    <row r="206" spans="2:65" s="1" customFormat="1" ht="27" x14ac:dyDescent="0.3">
      <c r="B206" s="41"/>
      <c r="D206" s="193" t="s">
        <v>196</v>
      </c>
      <c r="F206" s="194" t="s">
        <v>578</v>
      </c>
      <c r="I206" s="195"/>
      <c r="L206" s="41"/>
      <c r="M206" s="196"/>
      <c r="N206" s="42"/>
      <c r="O206" s="42"/>
      <c r="P206" s="42"/>
      <c r="Q206" s="42"/>
      <c r="R206" s="42"/>
      <c r="S206" s="42"/>
      <c r="T206" s="70"/>
      <c r="AT206" s="24" t="s">
        <v>196</v>
      </c>
      <c r="AU206" s="24" t="s">
        <v>24</v>
      </c>
    </row>
    <row r="207" spans="2:65" s="1" customFormat="1" ht="16.5" customHeight="1" x14ac:dyDescent="0.3">
      <c r="B207" s="180"/>
      <c r="C207" s="213" t="s">
        <v>355</v>
      </c>
      <c r="D207" s="213" t="s">
        <v>292</v>
      </c>
      <c r="E207" s="214" t="s">
        <v>417</v>
      </c>
      <c r="F207" s="215" t="s">
        <v>418</v>
      </c>
      <c r="G207" s="216" t="s">
        <v>405</v>
      </c>
      <c r="H207" s="217">
        <v>3</v>
      </c>
      <c r="I207" s="218"/>
      <c r="J207" s="219">
        <f>ROUND(I207*H207,2)</f>
        <v>0</v>
      </c>
      <c r="K207" s="215"/>
      <c r="L207" s="220"/>
      <c r="M207" s="221" t="s">
        <v>5</v>
      </c>
      <c r="N207" s="222" t="s">
        <v>51</v>
      </c>
      <c r="O207" s="42"/>
      <c r="P207" s="190">
        <f>O207*H207</f>
        <v>0</v>
      </c>
      <c r="Q207" s="190">
        <v>0.5</v>
      </c>
      <c r="R207" s="190">
        <f>Q207*H207</f>
        <v>1.5</v>
      </c>
      <c r="S207" s="190">
        <v>0</v>
      </c>
      <c r="T207" s="191">
        <f>S207*H207</f>
        <v>0</v>
      </c>
      <c r="AR207" s="24" t="s">
        <v>236</v>
      </c>
      <c r="AT207" s="24" t="s">
        <v>292</v>
      </c>
      <c r="AU207" s="24" t="s">
        <v>24</v>
      </c>
      <c r="AY207" s="24" t="s">
        <v>188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24" t="s">
        <v>25</v>
      </c>
      <c r="BK207" s="192">
        <f>ROUND(I207*H207,2)</f>
        <v>0</v>
      </c>
      <c r="BL207" s="24" t="s">
        <v>194</v>
      </c>
      <c r="BM207" s="24" t="s">
        <v>580</v>
      </c>
    </row>
    <row r="208" spans="2:65" s="1" customFormat="1" ht="27" x14ac:dyDescent="0.3">
      <c r="B208" s="41"/>
      <c r="D208" s="193" t="s">
        <v>196</v>
      </c>
      <c r="F208" s="194" t="s">
        <v>578</v>
      </c>
      <c r="I208" s="195"/>
      <c r="L208" s="41"/>
      <c r="M208" s="196"/>
      <c r="N208" s="42"/>
      <c r="O208" s="42"/>
      <c r="P208" s="42"/>
      <c r="Q208" s="42"/>
      <c r="R208" s="42"/>
      <c r="S208" s="42"/>
      <c r="T208" s="70"/>
      <c r="AT208" s="24" t="s">
        <v>196</v>
      </c>
      <c r="AU208" s="24" t="s">
        <v>24</v>
      </c>
    </row>
    <row r="209" spans="2:65" s="1" customFormat="1" ht="16.5" customHeight="1" x14ac:dyDescent="0.3">
      <c r="B209" s="180"/>
      <c r="C209" s="213" t="s">
        <v>360</v>
      </c>
      <c r="D209" s="213" t="s">
        <v>292</v>
      </c>
      <c r="E209" s="214" t="s">
        <v>421</v>
      </c>
      <c r="F209" s="215" t="s">
        <v>422</v>
      </c>
      <c r="G209" s="216" t="s">
        <v>405</v>
      </c>
      <c r="H209" s="217">
        <v>2</v>
      </c>
      <c r="I209" s="218"/>
      <c r="J209" s="219">
        <f>ROUND(I209*H209,2)</f>
        <v>0</v>
      </c>
      <c r="K209" s="215"/>
      <c r="L209" s="220"/>
      <c r="M209" s="221" t="s">
        <v>5</v>
      </c>
      <c r="N209" s="222" t="s">
        <v>51</v>
      </c>
      <c r="O209" s="42"/>
      <c r="P209" s="190">
        <f>O209*H209</f>
        <v>0</v>
      </c>
      <c r="Q209" s="190">
        <v>1</v>
      </c>
      <c r="R209" s="190">
        <f>Q209*H209</f>
        <v>2</v>
      </c>
      <c r="S209" s="190">
        <v>0</v>
      </c>
      <c r="T209" s="191">
        <f>S209*H209</f>
        <v>0</v>
      </c>
      <c r="AR209" s="24" t="s">
        <v>236</v>
      </c>
      <c r="AT209" s="24" t="s">
        <v>292</v>
      </c>
      <c r="AU209" s="24" t="s">
        <v>24</v>
      </c>
      <c r="AY209" s="24" t="s">
        <v>188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24" t="s">
        <v>25</v>
      </c>
      <c r="BK209" s="192">
        <f>ROUND(I209*H209,2)</f>
        <v>0</v>
      </c>
      <c r="BL209" s="24" t="s">
        <v>194</v>
      </c>
      <c r="BM209" s="24" t="s">
        <v>581</v>
      </c>
    </row>
    <row r="210" spans="2:65" s="1" customFormat="1" ht="27" x14ac:dyDescent="0.3">
      <c r="B210" s="41"/>
      <c r="D210" s="193" t="s">
        <v>196</v>
      </c>
      <c r="F210" s="194" t="s">
        <v>578</v>
      </c>
      <c r="I210" s="195"/>
      <c r="L210" s="41"/>
      <c r="M210" s="196"/>
      <c r="N210" s="42"/>
      <c r="O210" s="42"/>
      <c r="P210" s="42"/>
      <c r="Q210" s="42"/>
      <c r="R210" s="42"/>
      <c r="S210" s="42"/>
      <c r="T210" s="70"/>
      <c r="AT210" s="24" t="s">
        <v>196</v>
      </c>
      <c r="AU210" s="24" t="s">
        <v>24</v>
      </c>
    </row>
    <row r="211" spans="2:65" s="1" customFormat="1" ht="16.5" customHeight="1" x14ac:dyDescent="0.3">
      <c r="B211" s="180"/>
      <c r="C211" s="213" t="s">
        <v>365</v>
      </c>
      <c r="D211" s="213" t="s">
        <v>292</v>
      </c>
      <c r="E211" s="214" t="s">
        <v>425</v>
      </c>
      <c r="F211" s="215" t="s">
        <v>426</v>
      </c>
      <c r="G211" s="216" t="s">
        <v>405</v>
      </c>
      <c r="H211" s="217">
        <v>7</v>
      </c>
      <c r="I211" s="218"/>
      <c r="J211" s="219">
        <f>ROUND(I211*H211,2)</f>
        <v>0</v>
      </c>
      <c r="K211" s="215"/>
      <c r="L211" s="220"/>
      <c r="M211" s="221" t="s">
        <v>5</v>
      </c>
      <c r="N211" s="222" t="s">
        <v>51</v>
      </c>
      <c r="O211" s="42"/>
      <c r="P211" s="190">
        <f>O211*H211</f>
        <v>0</v>
      </c>
      <c r="Q211" s="190">
        <v>0.58499999999999996</v>
      </c>
      <c r="R211" s="190">
        <f>Q211*H211</f>
        <v>4.0949999999999998</v>
      </c>
      <c r="S211" s="190">
        <v>0</v>
      </c>
      <c r="T211" s="191">
        <f>S211*H211</f>
        <v>0</v>
      </c>
      <c r="AR211" s="24" t="s">
        <v>236</v>
      </c>
      <c r="AT211" s="24" t="s">
        <v>292</v>
      </c>
      <c r="AU211" s="24" t="s">
        <v>24</v>
      </c>
      <c r="AY211" s="24" t="s">
        <v>188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24" t="s">
        <v>25</v>
      </c>
      <c r="BK211" s="192">
        <f>ROUND(I211*H211,2)</f>
        <v>0</v>
      </c>
      <c r="BL211" s="24" t="s">
        <v>194</v>
      </c>
      <c r="BM211" s="24" t="s">
        <v>582</v>
      </c>
    </row>
    <row r="212" spans="2:65" s="1" customFormat="1" ht="27" x14ac:dyDescent="0.3">
      <c r="B212" s="41"/>
      <c r="D212" s="193" t="s">
        <v>196</v>
      </c>
      <c r="F212" s="194" t="s">
        <v>578</v>
      </c>
      <c r="I212" s="195"/>
      <c r="L212" s="41"/>
      <c r="M212" s="196"/>
      <c r="N212" s="42"/>
      <c r="O212" s="42"/>
      <c r="P212" s="42"/>
      <c r="Q212" s="42"/>
      <c r="R212" s="42"/>
      <c r="S212" s="42"/>
      <c r="T212" s="70"/>
      <c r="AT212" s="24" t="s">
        <v>196</v>
      </c>
      <c r="AU212" s="24" t="s">
        <v>24</v>
      </c>
    </row>
    <row r="213" spans="2:65" s="1" customFormat="1" ht="16.5" customHeight="1" x14ac:dyDescent="0.3">
      <c r="B213" s="180"/>
      <c r="C213" s="213" t="s">
        <v>369</v>
      </c>
      <c r="D213" s="213" t="s">
        <v>292</v>
      </c>
      <c r="E213" s="214" t="s">
        <v>429</v>
      </c>
      <c r="F213" s="215" t="s">
        <v>430</v>
      </c>
      <c r="G213" s="216" t="s">
        <v>405</v>
      </c>
      <c r="H213" s="217">
        <v>2</v>
      </c>
      <c r="I213" s="218"/>
      <c r="J213" s="219">
        <f>ROUND(I213*H213,2)</f>
        <v>0</v>
      </c>
      <c r="K213" s="215"/>
      <c r="L213" s="220"/>
      <c r="M213" s="221" t="s">
        <v>5</v>
      </c>
      <c r="N213" s="222" t="s">
        <v>51</v>
      </c>
      <c r="O213" s="42"/>
      <c r="P213" s="190">
        <f>O213*H213</f>
        <v>0</v>
      </c>
      <c r="Q213" s="190">
        <v>6.8000000000000005E-2</v>
      </c>
      <c r="R213" s="190">
        <f>Q213*H213</f>
        <v>0.13600000000000001</v>
      </c>
      <c r="S213" s="190">
        <v>0</v>
      </c>
      <c r="T213" s="191">
        <f>S213*H213</f>
        <v>0</v>
      </c>
      <c r="AR213" s="24" t="s">
        <v>236</v>
      </c>
      <c r="AT213" s="24" t="s">
        <v>292</v>
      </c>
      <c r="AU213" s="24" t="s">
        <v>24</v>
      </c>
      <c r="AY213" s="24" t="s">
        <v>188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24" t="s">
        <v>25</v>
      </c>
      <c r="BK213" s="192">
        <f>ROUND(I213*H213,2)</f>
        <v>0</v>
      </c>
      <c r="BL213" s="24" t="s">
        <v>194</v>
      </c>
      <c r="BM213" s="24" t="s">
        <v>583</v>
      </c>
    </row>
    <row r="214" spans="2:65" s="1" customFormat="1" ht="27" x14ac:dyDescent="0.3">
      <c r="B214" s="41"/>
      <c r="D214" s="193" t="s">
        <v>196</v>
      </c>
      <c r="F214" s="194" t="s">
        <v>578</v>
      </c>
      <c r="I214" s="195"/>
      <c r="L214" s="41"/>
      <c r="M214" s="196"/>
      <c r="N214" s="42"/>
      <c r="O214" s="42"/>
      <c r="P214" s="42"/>
      <c r="Q214" s="42"/>
      <c r="R214" s="42"/>
      <c r="S214" s="42"/>
      <c r="T214" s="70"/>
      <c r="AT214" s="24" t="s">
        <v>196</v>
      </c>
      <c r="AU214" s="24" t="s">
        <v>24</v>
      </c>
    </row>
    <row r="215" spans="2:65" s="1" customFormat="1" ht="16.5" customHeight="1" x14ac:dyDescent="0.3">
      <c r="B215" s="180"/>
      <c r="C215" s="213" t="s">
        <v>376</v>
      </c>
      <c r="D215" s="213" t="s">
        <v>292</v>
      </c>
      <c r="E215" s="214" t="s">
        <v>433</v>
      </c>
      <c r="F215" s="215" t="s">
        <v>434</v>
      </c>
      <c r="G215" s="216" t="s">
        <v>405</v>
      </c>
      <c r="H215" s="217">
        <v>5</v>
      </c>
      <c r="I215" s="218"/>
      <c r="J215" s="219">
        <f>ROUND(I215*H215,2)</f>
        <v>0</v>
      </c>
      <c r="K215" s="215"/>
      <c r="L215" s="220"/>
      <c r="M215" s="221" t="s">
        <v>5</v>
      </c>
      <c r="N215" s="222" t="s">
        <v>51</v>
      </c>
      <c r="O215" s="42"/>
      <c r="P215" s="190">
        <f>O215*H215</f>
        <v>0</v>
      </c>
      <c r="Q215" s="190">
        <v>6.8000000000000005E-2</v>
      </c>
      <c r="R215" s="190">
        <f>Q215*H215</f>
        <v>0.34</v>
      </c>
      <c r="S215" s="190">
        <v>0</v>
      </c>
      <c r="T215" s="191">
        <f>S215*H215</f>
        <v>0</v>
      </c>
      <c r="AR215" s="24" t="s">
        <v>236</v>
      </c>
      <c r="AT215" s="24" t="s">
        <v>292</v>
      </c>
      <c r="AU215" s="24" t="s">
        <v>24</v>
      </c>
      <c r="AY215" s="24" t="s">
        <v>188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24" t="s">
        <v>25</v>
      </c>
      <c r="BK215" s="192">
        <f>ROUND(I215*H215,2)</f>
        <v>0</v>
      </c>
      <c r="BL215" s="24" t="s">
        <v>194</v>
      </c>
      <c r="BM215" s="24" t="s">
        <v>584</v>
      </c>
    </row>
    <row r="216" spans="2:65" s="1" customFormat="1" ht="27" x14ac:dyDescent="0.3">
      <c r="B216" s="41"/>
      <c r="D216" s="193" t="s">
        <v>196</v>
      </c>
      <c r="F216" s="194" t="s">
        <v>578</v>
      </c>
      <c r="I216" s="195"/>
      <c r="L216" s="41"/>
      <c r="M216" s="196"/>
      <c r="N216" s="42"/>
      <c r="O216" s="42"/>
      <c r="P216" s="42"/>
      <c r="Q216" s="42"/>
      <c r="R216" s="42"/>
      <c r="S216" s="42"/>
      <c r="T216" s="70"/>
      <c r="AT216" s="24" t="s">
        <v>196</v>
      </c>
      <c r="AU216" s="24" t="s">
        <v>24</v>
      </c>
    </row>
    <row r="217" spans="2:65" s="1" customFormat="1" ht="16.5" customHeight="1" x14ac:dyDescent="0.3">
      <c r="B217" s="180"/>
      <c r="C217" s="213" t="s">
        <v>381</v>
      </c>
      <c r="D217" s="213" t="s">
        <v>292</v>
      </c>
      <c r="E217" s="214" t="s">
        <v>585</v>
      </c>
      <c r="F217" s="215" t="s">
        <v>586</v>
      </c>
      <c r="G217" s="216" t="s">
        <v>405</v>
      </c>
      <c r="H217" s="217">
        <v>2</v>
      </c>
      <c r="I217" s="218"/>
      <c r="J217" s="219">
        <f>ROUND(I217*H217,2)</f>
        <v>0</v>
      </c>
      <c r="K217" s="215"/>
      <c r="L217" s="220"/>
      <c r="M217" s="221" t="s">
        <v>5</v>
      </c>
      <c r="N217" s="222" t="s">
        <v>51</v>
      </c>
      <c r="O217" s="42"/>
      <c r="P217" s="190">
        <f>O217*H217</f>
        <v>0</v>
      </c>
      <c r="Q217" s="190">
        <v>5.3999999999999999E-2</v>
      </c>
      <c r="R217" s="190">
        <f>Q217*H217</f>
        <v>0.108</v>
      </c>
      <c r="S217" s="190">
        <v>0</v>
      </c>
      <c r="T217" s="191">
        <f>S217*H217</f>
        <v>0</v>
      </c>
      <c r="AR217" s="24" t="s">
        <v>236</v>
      </c>
      <c r="AT217" s="24" t="s">
        <v>292</v>
      </c>
      <c r="AU217" s="24" t="s">
        <v>24</v>
      </c>
      <c r="AY217" s="24" t="s">
        <v>188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24" t="s">
        <v>25</v>
      </c>
      <c r="BK217" s="192">
        <f>ROUND(I217*H217,2)</f>
        <v>0</v>
      </c>
      <c r="BL217" s="24" t="s">
        <v>194</v>
      </c>
      <c r="BM217" s="24" t="s">
        <v>587</v>
      </c>
    </row>
    <row r="218" spans="2:65" s="1" customFormat="1" ht="27" x14ac:dyDescent="0.3">
      <c r="B218" s="41"/>
      <c r="D218" s="193" t="s">
        <v>196</v>
      </c>
      <c r="F218" s="194" t="s">
        <v>578</v>
      </c>
      <c r="I218" s="195"/>
      <c r="L218" s="41"/>
      <c r="M218" s="196"/>
      <c r="N218" s="42"/>
      <c r="O218" s="42"/>
      <c r="P218" s="42"/>
      <c r="Q218" s="42"/>
      <c r="R218" s="42"/>
      <c r="S218" s="42"/>
      <c r="T218" s="70"/>
      <c r="AT218" s="24" t="s">
        <v>196</v>
      </c>
      <c r="AU218" s="24" t="s">
        <v>24</v>
      </c>
    </row>
    <row r="219" spans="2:65" s="1" customFormat="1" ht="16.5" customHeight="1" x14ac:dyDescent="0.3">
      <c r="B219" s="180"/>
      <c r="C219" s="213" t="s">
        <v>386</v>
      </c>
      <c r="D219" s="213" t="s">
        <v>292</v>
      </c>
      <c r="E219" s="214" t="s">
        <v>437</v>
      </c>
      <c r="F219" s="215" t="s">
        <v>438</v>
      </c>
      <c r="G219" s="216" t="s">
        <v>405</v>
      </c>
      <c r="H219" s="217">
        <v>1</v>
      </c>
      <c r="I219" s="218"/>
      <c r="J219" s="219">
        <f>ROUND(I219*H219,2)</f>
        <v>0</v>
      </c>
      <c r="K219" s="215"/>
      <c r="L219" s="220"/>
      <c r="M219" s="221" t="s">
        <v>5</v>
      </c>
      <c r="N219" s="222" t="s">
        <v>51</v>
      </c>
      <c r="O219" s="42"/>
      <c r="P219" s="190">
        <f>O219*H219</f>
        <v>0</v>
      </c>
      <c r="Q219" s="190">
        <v>0.04</v>
      </c>
      <c r="R219" s="190">
        <f>Q219*H219</f>
        <v>0.04</v>
      </c>
      <c r="S219" s="190">
        <v>0</v>
      </c>
      <c r="T219" s="191">
        <f>S219*H219</f>
        <v>0</v>
      </c>
      <c r="AR219" s="24" t="s">
        <v>236</v>
      </c>
      <c r="AT219" s="24" t="s">
        <v>292</v>
      </c>
      <c r="AU219" s="24" t="s">
        <v>24</v>
      </c>
      <c r="AY219" s="24" t="s">
        <v>188</v>
      </c>
      <c r="BE219" s="192">
        <f>IF(N219="základní",J219,0)</f>
        <v>0</v>
      </c>
      <c r="BF219" s="192">
        <f>IF(N219="snížená",J219,0)</f>
        <v>0</v>
      </c>
      <c r="BG219" s="192">
        <f>IF(N219="zákl. přenesená",J219,0)</f>
        <v>0</v>
      </c>
      <c r="BH219" s="192">
        <f>IF(N219="sníž. přenesená",J219,0)</f>
        <v>0</v>
      </c>
      <c r="BI219" s="192">
        <f>IF(N219="nulová",J219,0)</f>
        <v>0</v>
      </c>
      <c r="BJ219" s="24" t="s">
        <v>25</v>
      </c>
      <c r="BK219" s="192">
        <f>ROUND(I219*H219,2)</f>
        <v>0</v>
      </c>
      <c r="BL219" s="24" t="s">
        <v>194</v>
      </c>
      <c r="BM219" s="24" t="s">
        <v>588</v>
      </c>
    </row>
    <row r="220" spans="2:65" s="1" customFormat="1" ht="27" x14ac:dyDescent="0.3">
      <c r="B220" s="41"/>
      <c r="D220" s="193" t="s">
        <v>196</v>
      </c>
      <c r="F220" s="194" t="s">
        <v>578</v>
      </c>
      <c r="I220" s="195"/>
      <c r="L220" s="41"/>
      <c r="M220" s="196"/>
      <c r="N220" s="42"/>
      <c r="O220" s="42"/>
      <c r="P220" s="42"/>
      <c r="Q220" s="42"/>
      <c r="R220" s="42"/>
      <c r="S220" s="42"/>
      <c r="T220" s="70"/>
      <c r="AT220" s="24" t="s">
        <v>196</v>
      </c>
      <c r="AU220" s="24" t="s">
        <v>24</v>
      </c>
    </row>
    <row r="221" spans="2:65" s="1" customFormat="1" ht="16.5" customHeight="1" x14ac:dyDescent="0.3">
      <c r="B221" s="180"/>
      <c r="C221" s="213" t="s">
        <v>391</v>
      </c>
      <c r="D221" s="213" t="s">
        <v>292</v>
      </c>
      <c r="E221" s="214" t="s">
        <v>589</v>
      </c>
      <c r="F221" s="215" t="s">
        <v>590</v>
      </c>
      <c r="G221" s="216" t="s">
        <v>405</v>
      </c>
      <c r="H221" s="217">
        <v>1</v>
      </c>
      <c r="I221" s="218"/>
      <c r="J221" s="219">
        <f>ROUND(I221*H221,2)</f>
        <v>0</v>
      </c>
      <c r="K221" s="215"/>
      <c r="L221" s="220"/>
      <c r="M221" s="221" t="s">
        <v>5</v>
      </c>
      <c r="N221" s="222" t="s">
        <v>51</v>
      </c>
      <c r="O221" s="42"/>
      <c r="P221" s="190">
        <f>O221*H221</f>
        <v>0</v>
      </c>
      <c r="Q221" s="190">
        <v>0.04</v>
      </c>
      <c r="R221" s="190">
        <f>Q221*H221</f>
        <v>0.04</v>
      </c>
      <c r="S221" s="190">
        <v>0</v>
      </c>
      <c r="T221" s="191">
        <f>S221*H221</f>
        <v>0</v>
      </c>
      <c r="AR221" s="24" t="s">
        <v>236</v>
      </c>
      <c r="AT221" s="24" t="s">
        <v>292</v>
      </c>
      <c r="AU221" s="24" t="s">
        <v>24</v>
      </c>
      <c r="AY221" s="24" t="s">
        <v>188</v>
      </c>
      <c r="BE221" s="192">
        <f>IF(N221="základní",J221,0)</f>
        <v>0</v>
      </c>
      <c r="BF221" s="192">
        <f>IF(N221="snížená",J221,0)</f>
        <v>0</v>
      </c>
      <c r="BG221" s="192">
        <f>IF(N221="zákl. přenesená",J221,0)</f>
        <v>0</v>
      </c>
      <c r="BH221" s="192">
        <f>IF(N221="sníž. přenesená",J221,0)</f>
        <v>0</v>
      </c>
      <c r="BI221" s="192">
        <f>IF(N221="nulová",J221,0)</f>
        <v>0</v>
      </c>
      <c r="BJ221" s="24" t="s">
        <v>25</v>
      </c>
      <c r="BK221" s="192">
        <f>ROUND(I221*H221,2)</f>
        <v>0</v>
      </c>
      <c r="BL221" s="24" t="s">
        <v>194</v>
      </c>
      <c r="BM221" s="24" t="s">
        <v>591</v>
      </c>
    </row>
    <row r="222" spans="2:65" s="1" customFormat="1" ht="27" x14ac:dyDescent="0.3">
      <c r="B222" s="41"/>
      <c r="D222" s="193" t="s">
        <v>196</v>
      </c>
      <c r="F222" s="194" t="s">
        <v>578</v>
      </c>
      <c r="I222" s="195"/>
      <c r="L222" s="41"/>
      <c r="M222" s="196"/>
      <c r="N222" s="42"/>
      <c r="O222" s="42"/>
      <c r="P222" s="42"/>
      <c r="Q222" s="42"/>
      <c r="R222" s="42"/>
      <c r="S222" s="42"/>
      <c r="T222" s="70"/>
      <c r="AT222" s="24" t="s">
        <v>196</v>
      </c>
      <c r="AU222" s="24" t="s">
        <v>24</v>
      </c>
    </row>
    <row r="223" spans="2:65" s="1" customFormat="1" ht="25.5" customHeight="1" x14ac:dyDescent="0.3">
      <c r="B223" s="180"/>
      <c r="C223" s="181" t="s">
        <v>396</v>
      </c>
      <c r="D223" s="181" t="s">
        <v>190</v>
      </c>
      <c r="E223" s="182" t="s">
        <v>441</v>
      </c>
      <c r="F223" s="183" t="s">
        <v>442</v>
      </c>
      <c r="G223" s="184" t="s">
        <v>405</v>
      </c>
      <c r="H223" s="185">
        <v>7</v>
      </c>
      <c r="I223" s="186"/>
      <c r="J223" s="187">
        <f>ROUND(I223*H223,2)</f>
        <v>0</v>
      </c>
      <c r="K223" s="183"/>
      <c r="L223" s="41"/>
      <c r="M223" s="188" t="s">
        <v>5</v>
      </c>
      <c r="N223" s="189" t="s">
        <v>51</v>
      </c>
      <c r="O223" s="42"/>
      <c r="P223" s="190">
        <f>O223*H223</f>
        <v>0</v>
      </c>
      <c r="Q223" s="190">
        <v>7.0200000000000002E-3</v>
      </c>
      <c r="R223" s="190">
        <f>Q223*H223</f>
        <v>4.9140000000000003E-2</v>
      </c>
      <c r="S223" s="190">
        <v>0</v>
      </c>
      <c r="T223" s="191">
        <f>S223*H223</f>
        <v>0</v>
      </c>
      <c r="AR223" s="24" t="s">
        <v>194</v>
      </c>
      <c r="AT223" s="24" t="s">
        <v>190</v>
      </c>
      <c r="AU223" s="24" t="s">
        <v>24</v>
      </c>
      <c r="AY223" s="24" t="s">
        <v>188</v>
      </c>
      <c r="BE223" s="192">
        <f>IF(N223="základní",J223,0)</f>
        <v>0</v>
      </c>
      <c r="BF223" s="192">
        <f>IF(N223="snížená",J223,0)</f>
        <v>0</v>
      </c>
      <c r="BG223" s="192">
        <f>IF(N223="zákl. přenesená",J223,0)</f>
        <v>0</v>
      </c>
      <c r="BH223" s="192">
        <f>IF(N223="sníž. přenesená",J223,0)</f>
        <v>0</v>
      </c>
      <c r="BI223" s="192">
        <f>IF(N223="nulová",J223,0)</f>
        <v>0</v>
      </c>
      <c r="BJ223" s="24" t="s">
        <v>25</v>
      </c>
      <c r="BK223" s="192">
        <f>ROUND(I223*H223,2)</f>
        <v>0</v>
      </c>
      <c r="BL223" s="24" t="s">
        <v>194</v>
      </c>
      <c r="BM223" s="24" t="s">
        <v>443</v>
      </c>
    </row>
    <row r="224" spans="2:65" s="1" customFormat="1" ht="27" x14ac:dyDescent="0.3">
      <c r="B224" s="41"/>
      <c r="D224" s="193" t="s">
        <v>196</v>
      </c>
      <c r="F224" s="194" t="s">
        <v>592</v>
      </c>
      <c r="I224" s="195"/>
      <c r="L224" s="41"/>
      <c r="M224" s="196"/>
      <c r="N224" s="42"/>
      <c r="O224" s="42"/>
      <c r="P224" s="42"/>
      <c r="Q224" s="42"/>
      <c r="R224" s="42"/>
      <c r="S224" s="42"/>
      <c r="T224" s="70"/>
      <c r="AT224" s="24" t="s">
        <v>196</v>
      </c>
      <c r="AU224" s="24" t="s">
        <v>24</v>
      </c>
    </row>
    <row r="225" spans="2:65" s="1" customFormat="1" ht="16.5" customHeight="1" x14ac:dyDescent="0.3">
      <c r="B225" s="180"/>
      <c r="C225" s="213" t="s">
        <v>402</v>
      </c>
      <c r="D225" s="213" t="s">
        <v>292</v>
      </c>
      <c r="E225" s="214" t="s">
        <v>446</v>
      </c>
      <c r="F225" s="215" t="s">
        <v>447</v>
      </c>
      <c r="G225" s="216" t="s">
        <v>405</v>
      </c>
      <c r="H225" s="217">
        <v>7</v>
      </c>
      <c r="I225" s="218"/>
      <c r="J225" s="219">
        <f>ROUND(I225*H225,2)</f>
        <v>0</v>
      </c>
      <c r="K225" s="215"/>
      <c r="L225" s="220"/>
      <c r="M225" s="221" t="s">
        <v>5</v>
      </c>
      <c r="N225" s="222" t="s">
        <v>51</v>
      </c>
      <c r="O225" s="42"/>
      <c r="P225" s="190">
        <f>O225*H225</f>
        <v>0</v>
      </c>
      <c r="Q225" s="190">
        <v>0.19600000000000001</v>
      </c>
      <c r="R225" s="190">
        <f>Q225*H225</f>
        <v>1.3720000000000001</v>
      </c>
      <c r="S225" s="190">
        <v>0</v>
      </c>
      <c r="T225" s="191">
        <f>S225*H225</f>
        <v>0</v>
      </c>
      <c r="AR225" s="24" t="s">
        <v>236</v>
      </c>
      <c r="AT225" s="24" t="s">
        <v>292</v>
      </c>
      <c r="AU225" s="24" t="s">
        <v>24</v>
      </c>
      <c r="AY225" s="24" t="s">
        <v>188</v>
      </c>
      <c r="BE225" s="192">
        <f>IF(N225="základní",J225,0)</f>
        <v>0</v>
      </c>
      <c r="BF225" s="192">
        <f>IF(N225="snížená",J225,0)</f>
        <v>0</v>
      </c>
      <c r="BG225" s="192">
        <f>IF(N225="zákl. přenesená",J225,0)</f>
        <v>0</v>
      </c>
      <c r="BH225" s="192">
        <f>IF(N225="sníž. přenesená",J225,0)</f>
        <v>0</v>
      </c>
      <c r="BI225" s="192">
        <f>IF(N225="nulová",J225,0)</f>
        <v>0</v>
      </c>
      <c r="BJ225" s="24" t="s">
        <v>25</v>
      </c>
      <c r="BK225" s="192">
        <f>ROUND(I225*H225,2)</f>
        <v>0</v>
      </c>
      <c r="BL225" s="24" t="s">
        <v>194</v>
      </c>
      <c r="BM225" s="24" t="s">
        <v>448</v>
      </c>
    </row>
    <row r="226" spans="2:65" s="1" customFormat="1" ht="27" x14ac:dyDescent="0.3">
      <c r="B226" s="41"/>
      <c r="D226" s="193" t="s">
        <v>196</v>
      </c>
      <c r="F226" s="194" t="s">
        <v>592</v>
      </c>
      <c r="I226" s="195"/>
      <c r="L226" s="41"/>
      <c r="M226" s="196"/>
      <c r="N226" s="42"/>
      <c r="O226" s="42"/>
      <c r="P226" s="42"/>
      <c r="Q226" s="42"/>
      <c r="R226" s="42"/>
      <c r="S226" s="42"/>
      <c r="T226" s="70"/>
      <c r="AT226" s="24" t="s">
        <v>196</v>
      </c>
      <c r="AU226" s="24" t="s">
        <v>24</v>
      </c>
    </row>
    <row r="227" spans="2:65" s="11" customFormat="1" ht="29.85" customHeight="1" x14ac:dyDescent="0.3">
      <c r="B227" s="167"/>
      <c r="D227" s="168" t="s">
        <v>79</v>
      </c>
      <c r="E227" s="178" t="s">
        <v>241</v>
      </c>
      <c r="F227" s="178" t="s">
        <v>462</v>
      </c>
      <c r="I227" s="170"/>
      <c r="J227" s="179">
        <f>BK227</f>
        <v>0</v>
      </c>
      <c r="L227" s="167"/>
      <c r="M227" s="172"/>
      <c r="N227" s="173"/>
      <c r="O227" s="173"/>
      <c r="P227" s="174">
        <f>P228+SUM(P229:P238)</f>
        <v>0</v>
      </c>
      <c r="Q227" s="173"/>
      <c r="R227" s="174">
        <f>R228+SUM(R229:R238)</f>
        <v>0.30389635999999998</v>
      </c>
      <c r="S227" s="173"/>
      <c r="T227" s="175">
        <f>T228+SUM(T229:T238)</f>
        <v>0</v>
      </c>
      <c r="AR227" s="168" t="s">
        <v>25</v>
      </c>
      <c r="AT227" s="176" t="s">
        <v>79</v>
      </c>
      <c r="AU227" s="176" t="s">
        <v>25</v>
      </c>
      <c r="AY227" s="168" t="s">
        <v>188</v>
      </c>
      <c r="BK227" s="177">
        <f>BK228+SUM(BK229:BK238)</f>
        <v>0</v>
      </c>
    </row>
    <row r="228" spans="2:65" s="1" customFormat="1" ht="25.5" customHeight="1" x14ac:dyDescent="0.3">
      <c r="B228" s="180"/>
      <c r="C228" s="181" t="s">
        <v>408</v>
      </c>
      <c r="D228" s="181" t="s">
        <v>190</v>
      </c>
      <c r="E228" s="182" t="s">
        <v>464</v>
      </c>
      <c r="F228" s="183" t="s">
        <v>465</v>
      </c>
      <c r="G228" s="184" t="s">
        <v>193</v>
      </c>
      <c r="H228" s="185">
        <v>645.58799999999997</v>
      </c>
      <c r="I228" s="186"/>
      <c r="J228" s="187">
        <f>ROUND(I228*H228,2)</f>
        <v>0</v>
      </c>
      <c r="K228" s="183"/>
      <c r="L228" s="41"/>
      <c r="M228" s="188" t="s">
        <v>5</v>
      </c>
      <c r="N228" s="189" t="s">
        <v>51</v>
      </c>
      <c r="O228" s="42"/>
      <c r="P228" s="190">
        <f>O228*H228</f>
        <v>0</v>
      </c>
      <c r="Q228" s="190">
        <v>4.6999999999999999E-4</v>
      </c>
      <c r="R228" s="190">
        <f>Q228*H228</f>
        <v>0.30342635999999995</v>
      </c>
      <c r="S228" s="190">
        <v>0</v>
      </c>
      <c r="T228" s="191">
        <f>S228*H228</f>
        <v>0</v>
      </c>
      <c r="AR228" s="24" t="s">
        <v>194</v>
      </c>
      <c r="AT228" s="24" t="s">
        <v>190</v>
      </c>
      <c r="AU228" s="24" t="s">
        <v>24</v>
      </c>
      <c r="AY228" s="24" t="s">
        <v>188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24" t="s">
        <v>25</v>
      </c>
      <c r="BK228" s="192">
        <f>ROUND(I228*H228,2)</f>
        <v>0</v>
      </c>
      <c r="BL228" s="24" t="s">
        <v>194</v>
      </c>
      <c r="BM228" s="24" t="s">
        <v>466</v>
      </c>
    </row>
    <row r="229" spans="2:65" s="1" customFormat="1" ht="27" x14ac:dyDescent="0.3">
      <c r="B229" s="41"/>
      <c r="D229" s="193" t="s">
        <v>196</v>
      </c>
      <c r="F229" s="194" t="s">
        <v>552</v>
      </c>
      <c r="I229" s="195"/>
      <c r="L229" s="41"/>
      <c r="M229" s="196"/>
      <c r="N229" s="42"/>
      <c r="O229" s="42"/>
      <c r="P229" s="42"/>
      <c r="Q229" s="42"/>
      <c r="R229" s="42"/>
      <c r="S229" s="42"/>
      <c r="T229" s="70"/>
      <c r="AT229" s="24" t="s">
        <v>196</v>
      </c>
      <c r="AU229" s="24" t="s">
        <v>24</v>
      </c>
    </row>
    <row r="230" spans="2:65" s="12" customFormat="1" x14ac:dyDescent="0.3">
      <c r="B230" s="197"/>
      <c r="D230" s="193" t="s">
        <v>198</v>
      </c>
      <c r="E230" s="198" t="s">
        <v>5</v>
      </c>
      <c r="F230" s="199" t="s">
        <v>593</v>
      </c>
      <c r="H230" s="200">
        <v>645.58799999999997</v>
      </c>
      <c r="I230" s="201"/>
      <c r="L230" s="197"/>
      <c r="M230" s="202"/>
      <c r="N230" s="203"/>
      <c r="O230" s="203"/>
      <c r="P230" s="203"/>
      <c r="Q230" s="203"/>
      <c r="R230" s="203"/>
      <c r="S230" s="203"/>
      <c r="T230" s="204"/>
      <c r="AT230" s="198" t="s">
        <v>198</v>
      </c>
      <c r="AU230" s="198" t="s">
        <v>24</v>
      </c>
      <c r="AV230" s="12" t="s">
        <v>24</v>
      </c>
      <c r="AW230" s="12" t="s">
        <v>44</v>
      </c>
      <c r="AX230" s="12" t="s">
        <v>25</v>
      </c>
      <c r="AY230" s="198" t="s">
        <v>188</v>
      </c>
    </row>
    <row r="231" spans="2:65" s="13" customFormat="1" x14ac:dyDescent="0.3">
      <c r="B231" s="205"/>
      <c r="D231" s="193" t="s">
        <v>198</v>
      </c>
      <c r="E231" s="206" t="s">
        <v>5</v>
      </c>
      <c r="F231" s="207" t="s">
        <v>200</v>
      </c>
      <c r="H231" s="208">
        <v>645.58799999999997</v>
      </c>
      <c r="I231" s="209"/>
      <c r="L231" s="205"/>
      <c r="M231" s="210"/>
      <c r="N231" s="211"/>
      <c r="O231" s="211"/>
      <c r="P231" s="211"/>
      <c r="Q231" s="211"/>
      <c r="R231" s="211"/>
      <c r="S231" s="211"/>
      <c r="T231" s="212"/>
      <c r="AT231" s="206" t="s">
        <v>198</v>
      </c>
      <c r="AU231" s="206" t="s">
        <v>24</v>
      </c>
      <c r="AV231" s="13" t="s">
        <v>194</v>
      </c>
      <c r="AW231" s="13" t="s">
        <v>44</v>
      </c>
      <c r="AX231" s="13" t="s">
        <v>80</v>
      </c>
      <c r="AY231" s="206" t="s">
        <v>188</v>
      </c>
    </row>
    <row r="232" spans="2:65" s="1" customFormat="1" ht="16.5" customHeight="1" x14ac:dyDescent="0.3">
      <c r="B232" s="180"/>
      <c r="C232" s="181" t="s">
        <v>412</v>
      </c>
      <c r="D232" s="181" t="s">
        <v>190</v>
      </c>
      <c r="E232" s="182" t="s">
        <v>478</v>
      </c>
      <c r="F232" s="183" t="s">
        <v>594</v>
      </c>
      <c r="G232" s="184" t="s">
        <v>399</v>
      </c>
      <c r="H232" s="185">
        <v>1</v>
      </c>
      <c r="I232" s="186"/>
      <c r="J232" s="187">
        <f>ROUND(I232*H232,2)</f>
        <v>0</v>
      </c>
      <c r="K232" s="183"/>
      <c r="L232" s="41"/>
      <c r="M232" s="188" t="s">
        <v>5</v>
      </c>
      <c r="N232" s="189" t="s">
        <v>51</v>
      </c>
      <c r="O232" s="42"/>
      <c r="P232" s="190">
        <f>O232*H232</f>
        <v>0</v>
      </c>
      <c r="Q232" s="190">
        <v>4.6999999999999999E-4</v>
      </c>
      <c r="R232" s="190">
        <f>Q232*H232</f>
        <v>4.6999999999999999E-4</v>
      </c>
      <c r="S232" s="190">
        <v>0</v>
      </c>
      <c r="T232" s="191">
        <f>S232*H232</f>
        <v>0</v>
      </c>
      <c r="AR232" s="24" t="s">
        <v>194</v>
      </c>
      <c r="AT232" s="24" t="s">
        <v>190</v>
      </c>
      <c r="AU232" s="24" t="s">
        <v>24</v>
      </c>
      <c r="AY232" s="24" t="s">
        <v>188</v>
      </c>
      <c r="BE232" s="192">
        <f>IF(N232="základní",J232,0)</f>
        <v>0</v>
      </c>
      <c r="BF232" s="192">
        <f>IF(N232="snížená",J232,0)</f>
        <v>0</v>
      </c>
      <c r="BG232" s="192">
        <f>IF(N232="zákl. přenesená",J232,0)</f>
        <v>0</v>
      </c>
      <c r="BH232" s="192">
        <f>IF(N232="sníž. přenesená",J232,0)</f>
        <v>0</v>
      </c>
      <c r="BI232" s="192">
        <f>IF(N232="nulová",J232,0)</f>
        <v>0</v>
      </c>
      <c r="BJ232" s="24" t="s">
        <v>25</v>
      </c>
      <c r="BK232" s="192">
        <f>ROUND(I232*H232,2)</f>
        <v>0</v>
      </c>
      <c r="BL232" s="24" t="s">
        <v>194</v>
      </c>
      <c r="BM232" s="24" t="s">
        <v>480</v>
      </c>
    </row>
    <row r="233" spans="2:65" s="1" customFormat="1" ht="27" x14ac:dyDescent="0.3">
      <c r="B233" s="41"/>
      <c r="D233" s="193" t="s">
        <v>196</v>
      </c>
      <c r="F233" s="194" t="s">
        <v>595</v>
      </c>
      <c r="I233" s="195"/>
      <c r="L233" s="41"/>
      <c r="M233" s="196"/>
      <c r="N233" s="42"/>
      <c r="O233" s="42"/>
      <c r="P233" s="42"/>
      <c r="Q233" s="42"/>
      <c r="R233" s="42"/>
      <c r="S233" s="42"/>
      <c r="T233" s="70"/>
      <c r="AT233" s="24" t="s">
        <v>196</v>
      </c>
      <c r="AU233" s="24" t="s">
        <v>24</v>
      </c>
    </row>
    <row r="234" spans="2:65" s="1" customFormat="1" ht="16.5" customHeight="1" x14ac:dyDescent="0.3">
      <c r="B234" s="180"/>
      <c r="C234" s="181" t="s">
        <v>416</v>
      </c>
      <c r="D234" s="181" t="s">
        <v>190</v>
      </c>
      <c r="E234" s="182" t="s">
        <v>483</v>
      </c>
      <c r="F234" s="183" t="s">
        <v>484</v>
      </c>
      <c r="G234" s="184" t="s">
        <v>372</v>
      </c>
      <c r="H234" s="185">
        <v>486.19</v>
      </c>
      <c r="I234" s="186"/>
      <c r="J234" s="187">
        <f>ROUND(I234*H234,2)</f>
        <v>0</v>
      </c>
      <c r="K234" s="183"/>
      <c r="L234" s="41"/>
      <c r="M234" s="188" t="s">
        <v>5</v>
      </c>
      <c r="N234" s="189" t="s">
        <v>51</v>
      </c>
      <c r="O234" s="42"/>
      <c r="P234" s="190">
        <f>O234*H234</f>
        <v>0</v>
      </c>
      <c r="Q234" s="190">
        <v>0</v>
      </c>
      <c r="R234" s="190">
        <f>Q234*H234</f>
        <v>0</v>
      </c>
      <c r="S234" s="190">
        <v>0</v>
      </c>
      <c r="T234" s="191">
        <f>S234*H234</f>
        <v>0</v>
      </c>
      <c r="AR234" s="24" t="s">
        <v>194</v>
      </c>
      <c r="AT234" s="24" t="s">
        <v>190</v>
      </c>
      <c r="AU234" s="24" t="s">
        <v>24</v>
      </c>
      <c r="AY234" s="24" t="s">
        <v>188</v>
      </c>
      <c r="BE234" s="192">
        <f>IF(N234="základní",J234,0)</f>
        <v>0</v>
      </c>
      <c r="BF234" s="192">
        <f>IF(N234="snížená",J234,0)</f>
        <v>0</v>
      </c>
      <c r="BG234" s="192">
        <f>IF(N234="zákl. přenesená",J234,0)</f>
        <v>0</v>
      </c>
      <c r="BH234" s="192">
        <f>IF(N234="sníž. přenesená",J234,0)</f>
        <v>0</v>
      </c>
      <c r="BI234" s="192">
        <f>IF(N234="nulová",J234,0)</f>
        <v>0</v>
      </c>
      <c r="BJ234" s="24" t="s">
        <v>25</v>
      </c>
      <c r="BK234" s="192">
        <f>ROUND(I234*H234,2)</f>
        <v>0</v>
      </c>
      <c r="BL234" s="24" t="s">
        <v>194</v>
      </c>
      <c r="BM234" s="24" t="s">
        <v>485</v>
      </c>
    </row>
    <row r="235" spans="2:65" s="1" customFormat="1" ht="27" x14ac:dyDescent="0.3">
      <c r="B235" s="41"/>
      <c r="D235" s="193" t="s">
        <v>196</v>
      </c>
      <c r="F235" s="194" t="s">
        <v>556</v>
      </c>
      <c r="I235" s="195"/>
      <c r="L235" s="41"/>
      <c r="M235" s="196"/>
      <c r="N235" s="42"/>
      <c r="O235" s="42"/>
      <c r="P235" s="42"/>
      <c r="Q235" s="42"/>
      <c r="R235" s="42"/>
      <c r="S235" s="42"/>
      <c r="T235" s="70"/>
      <c r="AT235" s="24" t="s">
        <v>196</v>
      </c>
      <c r="AU235" s="24" t="s">
        <v>24</v>
      </c>
    </row>
    <row r="236" spans="2:65" s="12" customFormat="1" x14ac:dyDescent="0.3">
      <c r="B236" s="197"/>
      <c r="D236" s="193" t="s">
        <v>198</v>
      </c>
      <c r="E236" s="198" t="s">
        <v>5</v>
      </c>
      <c r="F236" s="199" t="s">
        <v>558</v>
      </c>
      <c r="H236" s="200">
        <v>486.19</v>
      </c>
      <c r="I236" s="201"/>
      <c r="L236" s="197"/>
      <c r="M236" s="202"/>
      <c r="N236" s="203"/>
      <c r="O236" s="203"/>
      <c r="P236" s="203"/>
      <c r="Q236" s="203"/>
      <c r="R236" s="203"/>
      <c r="S236" s="203"/>
      <c r="T236" s="204"/>
      <c r="AT236" s="198" t="s">
        <v>198</v>
      </c>
      <c r="AU236" s="198" t="s">
        <v>24</v>
      </c>
      <c r="AV236" s="12" t="s">
        <v>24</v>
      </c>
      <c r="AW236" s="12" t="s">
        <v>44</v>
      </c>
      <c r="AX236" s="12" t="s">
        <v>80</v>
      </c>
      <c r="AY236" s="198" t="s">
        <v>188</v>
      </c>
    </row>
    <row r="237" spans="2:65" s="13" customFormat="1" x14ac:dyDescent="0.3">
      <c r="B237" s="205"/>
      <c r="D237" s="193" t="s">
        <v>198</v>
      </c>
      <c r="E237" s="206" t="s">
        <v>5</v>
      </c>
      <c r="F237" s="207" t="s">
        <v>200</v>
      </c>
      <c r="H237" s="208">
        <v>486.19</v>
      </c>
      <c r="I237" s="209"/>
      <c r="L237" s="205"/>
      <c r="M237" s="210"/>
      <c r="N237" s="211"/>
      <c r="O237" s="211"/>
      <c r="P237" s="211"/>
      <c r="Q237" s="211"/>
      <c r="R237" s="211"/>
      <c r="S237" s="211"/>
      <c r="T237" s="212"/>
      <c r="AT237" s="206" t="s">
        <v>198</v>
      </c>
      <c r="AU237" s="206" t="s">
        <v>24</v>
      </c>
      <c r="AV237" s="13" t="s">
        <v>194</v>
      </c>
      <c r="AW237" s="13" t="s">
        <v>44</v>
      </c>
      <c r="AX237" s="13" t="s">
        <v>25</v>
      </c>
      <c r="AY237" s="206" t="s">
        <v>188</v>
      </c>
    </row>
    <row r="238" spans="2:65" s="11" customFormat="1" ht="22.35" customHeight="1" x14ac:dyDescent="0.3">
      <c r="B238" s="167"/>
      <c r="D238" s="168" t="s">
        <v>79</v>
      </c>
      <c r="E238" s="178" t="s">
        <v>487</v>
      </c>
      <c r="F238" s="178" t="s">
        <v>488</v>
      </c>
      <c r="I238" s="170"/>
      <c r="J238" s="179">
        <f>BK238</f>
        <v>0</v>
      </c>
      <c r="L238" s="167"/>
      <c r="M238" s="172"/>
      <c r="N238" s="173"/>
      <c r="O238" s="173"/>
      <c r="P238" s="174">
        <f>SUM(P239:P255)</f>
        <v>0</v>
      </c>
      <c r="Q238" s="173"/>
      <c r="R238" s="174">
        <f>SUM(R239:R255)</f>
        <v>0</v>
      </c>
      <c r="S238" s="173"/>
      <c r="T238" s="175">
        <f>SUM(T239:T255)</f>
        <v>0</v>
      </c>
      <c r="AR238" s="168" t="s">
        <v>25</v>
      </c>
      <c r="AT238" s="176" t="s">
        <v>79</v>
      </c>
      <c r="AU238" s="176" t="s">
        <v>24</v>
      </c>
      <c r="AY238" s="168" t="s">
        <v>188</v>
      </c>
      <c r="BK238" s="177">
        <f>SUM(BK239:BK255)</f>
        <v>0</v>
      </c>
    </row>
    <row r="239" spans="2:65" s="1" customFormat="1" ht="16.5" customHeight="1" x14ac:dyDescent="0.3">
      <c r="B239" s="180"/>
      <c r="C239" s="181" t="s">
        <v>420</v>
      </c>
      <c r="D239" s="181" t="s">
        <v>190</v>
      </c>
      <c r="E239" s="182" t="s">
        <v>490</v>
      </c>
      <c r="F239" s="183" t="s">
        <v>491</v>
      </c>
      <c r="G239" s="184" t="s">
        <v>283</v>
      </c>
      <c r="H239" s="185">
        <v>286.07</v>
      </c>
      <c r="I239" s="186"/>
      <c r="J239" s="187">
        <f>ROUND(I239*H239,2)</f>
        <v>0</v>
      </c>
      <c r="K239" s="183"/>
      <c r="L239" s="41"/>
      <c r="M239" s="188" t="s">
        <v>5</v>
      </c>
      <c r="N239" s="189" t="s">
        <v>51</v>
      </c>
      <c r="O239" s="42"/>
      <c r="P239" s="190">
        <f>O239*H239</f>
        <v>0</v>
      </c>
      <c r="Q239" s="190">
        <v>0</v>
      </c>
      <c r="R239" s="190">
        <f>Q239*H239</f>
        <v>0</v>
      </c>
      <c r="S239" s="190">
        <v>0</v>
      </c>
      <c r="T239" s="191">
        <f>S239*H239</f>
        <v>0</v>
      </c>
      <c r="AR239" s="24" t="s">
        <v>194</v>
      </c>
      <c r="AT239" s="24" t="s">
        <v>190</v>
      </c>
      <c r="AU239" s="24" t="s">
        <v>204</v>
      </c>
      <c r="AY239" s="24" t="s">
        <v>188</v>
      </c>
      <c r="BE239" s="192">
        <f>IF(N239="základní",J239,0)</f>
        <v>0</v>
      </c>
      <c r="BF239" s="192">
        <f>IF(N239="snížená",J239,0)</f>
        <v>0</v>
      </c>
      <c r="BG239" s="192">
        <f>IF(N239="zákl. přenesená",J239,0)</f>
        <v>0</v>
      </c>
      <c r="BH239" s="192">
        <f>IF(N239="sníž. přenesená",J239,0)</f>
        <v>0</v>
      </c>
      <c r="BI239" s="192">
        <f>IF(N239="nulová",J239,0)</f>
        <v>0</v>
      </c>
      <c r="BJ239" s="24" t="s">
        <v>25</v>
      </c>
      <c r="BK239" s="192">
        <f>ROUND(I239*H239,2)</f>
        <v>0</v>
      </c>
      <c r="BL239" s="24" t="s">
        <v>194</v>
      </c>
      <c r="BM239" s="24" t="s">
        <v>492</v>
      </c>
    </row>
    <row r="240" spans="2:65" s="1" customFormat="1" ht="27" x14ac:dyDescent="0.3">
      <c r="B240" s="41"/>
      <c r="D240" s="193" t="s">
        <v>196</v>
      </c>
      <c r="F240" s="194" t="s">
        <v>541</v>
      </c>
      <c r="I240" s="195"/>
      <c r="L240" s="41"/>
      <c r="M240" s="196"/>
      <c r="N240" s="42"/>
      <c r="O240" s="42"/>
      <c r="P240" s="42"/>
      <c r="Q240" s="42"/>
      <c r="R240" s="42"/>
      <c r="S240" s="42"/>
      <c r="T240" s="70"/>
      <c r="AT240" s="24" t="s">
        <v>196</v>
      </c>
      <c r="AU240" s="24" t="s">
        <v>204</v>
      </c>
    </row>
    <row r="241" spans="2:65" s="1" customFormat="1" ht="16.5" customHeight="1" x14ac:dyDescent="0.3">
      <c r="B241" s="180"/>
      <c r="C241" s="181" t="s">
        <v>424</v>
      </c>
      <c r="D241" s="181" t="s">
        <v>190</v>
      </c>
      <c r="E241" s="182" t="s">
        <v>494</v>
      </c>
      <c r="F241" s="183" t="s">
        <v>495</v>
      </c>
      <c r="G241" s="184" t="s">
        <v>283</v>
      </c>
      <c r="H241" s="185">
        <v>2574.63</v>
      </c>
      <c r="I241" s="186"/>
      <c r="J241" s="187">
        <f>ROUND(I241*H241,2)</f>
        <v>0</v>
      </c>
      <c r="K241" s="183"/>
      <c r="L241" s="41"/>
      <c r="M241" s="188" t="s">
        <v>5</v>
      </c>
      <c r="N241" s="189" t="s">
        <v>51</v>
      </c>
      <c r="O241" s="42"/>
      <c r="P241" s="190">
        <f>O241*H241</f>
        <v>0</v>
      </c>
      <c r="Q241" s="190">
        <v>0</v>
      </c>
      <c r="R241" s="190">
        <f>Q241*H241</f>
        <v>0</v>
      </c>
      <c r="S241" s="190">
        <v>0</v>
      </c>
      <c r="T241" s="191">
        <f>S241*H241</f>
        <v>0</v>
      </c>
      <c r="AR241" s="24" t="s">
        <v>194</v>
      </c>
      <c r="AT241" s="24" t="s">
        <v>190</v>
      </c>
      <c r="AU241" s="24" t="s">
        <v>204</v>
      </c>
      <c r="AY241" s="24" t="s">
        <v>188</v>
      </c>
      <c r="BE241" s="192">
        <f>IF(N241="základní",J241,0)</f>
        <v>0</v>
      </c>
      <c r="BF241" s="192">
        <f>IF(N241="snížená",J241,0)</f>
        <v>0</v>
      </c>
      <c r="BG241" s="192">
        <f>IF(N241="zákl. přenesená",J241,0)</f>
        <v>0</v>
      </c>
      <c r="BH241" s="192">
        <f>IF(N241="sníž. přenesená",J241,0)</f>
        <v>0</v>
      </c>
      <c r="BI241" s="192">
        <f>IF(N241="nulová",J241,0)</f>
        <v>0</v>
      </c>
      <c r="BJ241" s="24" t="s">
        <v>25</v>
      </c>
      <c r="BK241" s="192">
        <f>ROUND(I241*H241,2)</f>
        <v>0</v>
      </c>
      <c r="BL241" s="24" t="s">
        <v>194</v>
      </c>
      <c r="BM241" s="24" t="s">
        <v>496</v>
      </c>
    </row>
    <row r="242" spans="2:65" s="1" customFormat="1" ht="27" x14ac:dyDescent="0.3">
      <c r="B242" s="41"/>
      <c r="D242" s="193" t="s">
        <v>196</v>
      </c>
      <c r="F242" s="194" t="s">
        <v>541</v>
      </c>
      <c r="I242" s="195"/>
      <c r="L242" s="41"/>
      <c r="M242" s="196"/>
      <c r="N242" s="42"/>
      <c r="O242" s="42"/>
      <c r="P242" s="42"/>
      <c r="Q242" s="42"/>
      <c r="R242" s="42"/>
      <c r="S242" s="42"/>
      <c r="T242" s="70"/>
      <c r="AT242" s="24" t="s">
        <v>196</v>
      </c>
      <c r="AU242" s="24" t="s">
        <v>204</v>
      </c>
    </row>
    <row r="243" spans="2:65" s="12" customFormat="1" x14ac:dyDescent="0.3">
      <c r="B243" s="197"/>
      <c r="D243" s="193" t="s">
        <v>198</v>
      </c>
      <c r="F243" s="199" t="s">
        <v>596</v>
      </c>
      <c r="H243" s="200">
        <v>2574.63</v>
      </c>
      <c r="I243" s="201"/>
      <c r="L243" s="197"/>
      <c r="M243" s="202"/>
      <c r="N243" s="203"/>
      <c r="O243" s="203"/>
      <c r="P243" s="203"/>
      <c r="Q243" s="203"/>
      <c r="R243" s="203"/>
      <c r="S243" s="203"/>
      <c r="T243" s="204"/>
      <c r="AT243" s="198" t="s">
        <v>198</v>
      </c>
      <c r="AU243" s="198" t="s">
        <v>204</v>
      </c>
      <c r="AV243" s="12" t="s">
        <v>24</v>
      </c>
      <c r="AW243" s="12" t="s">
        <v>6</v>
      </c>
      <c r="AX243" s="12" t="s">
        <v>25</v>
      </c>
      <c r="AY243" s="198" t="s">
        <v>188</v>
      </c>
    </row>
    <row r="244" spans="2:65" s="1" customFormat="1" ht="16.5" customHeight="1" x14ac:dyDescent="0.3">
      <c r="B244" s="180"/>
      <c r="C244" s="181" t="s">
        <v>428</v>
      </c>
      <c r="D244" s="181" t="s">
        <v>190</v>
      </c>
      <c r="E244" s="182" t="s">
        <v>499</v>
      </c>
      <c r="F244" s="183" t="s">
        <v>500</v>
      </c>
      <c r="G244" s="184" t="s">
        <v>283</v>
      </c>
      <c r="H244" s="185">
        <v>286.07</v>
      </c>
      <c r="I244" s="186"/>
      <c r="J244" s="187">
        <f>ROUND(I244*H244,2)</f>
        <v>0</v>
      </c>
      <c r="K244" s="183"/>
      <c r="L244" s="41"/>
      <c r="M244" s="188" t="s">
        <v>5</v>
      </c>
      <c r="N244" s="189" t="s">
        <v>51</v>
      </c>
      <c r="O244" s="42"/>
      <c r="P244" s="190">
        <f>O244*H244</f>
        <v>0</v>
      </c>
      <c r="Q244" s="190">
        <v>0</v>
      </c>
      <c r="R244" s="190">
        <f>Q244*H244</f>
        <v>0</v>
      </c>
      <c r="S244" s="190">
        <v>0</v>
      </c>
      <c r="T244" s="191">
        <f>S244*H244</f>
        <v>0</v>
      </c>
      <c r="AR244" s="24" t="s">
        <v>194</v>
      </c>
      <c r="AT244" s="24" t="s">
        <v>190</v>
      </c>
      <c r="AU244" s="24" t="s">
        <v>204</v>
      </c>
      <c r="AY244" s="24" t="s">
        <v>188</v>
      </c>
      <c r="BE244" s="192">
        <f>IF(N244="základní",J244,0)</f>
        <v>0</v>
      </c>
      <c r="BF244" s="192">
        <f>IF(N244="snížená",J244,0)</f>
        <v>0</v>
      </c>
      <c r="BG244" s="192">
        <f>IF(N244="zákl. přenesená",J244,0)</f>
        <v>0</v>
      </c>
      <c r="BH244" s="192">
        <f>IF(N244="sníž. přenesená",J244,0)</f>
        <v>0</v>
      </c>
      <c r="BI244" s="192">
        <f>IF(N244="nulová",J244,0)</f>
        <v>0</v>
      </c>
      <c r="BJ244" s="24" t="s">
        <v>25</v>
      </c>
      <c r="BK244" s="192">
        <f>ROUND(I244*H244,2)</f>
        <v>0</v>
      </c>
      <c r="BL244" s="24" t="s">
        <v>194</v>
      </c>
      <c r="BM244" s="24" t="s">
        <v>501</v>
      </c>
    </row>
    <row r="245" spans="2:65" s="1" customFormat="1" ht="27" x14ac:dyDescent="0.3">
      <c r="B245" s="41"/>
      <c r="D245" s="193" t="s">
        <v>196</v>
      </c>
      <c r="F245" s="194" t="s">
        <v>541</v>
      </c>
      <c r="I245" s="195"/>
      <c r="L245" s="41"/>
      <c r="M245" s="196"/>
      <c r="N245" s="42"/>
      <c r="O245" s="42"/>
      <c r="P245" s="42"/>
      <c r="Q245" s="42"/>
      <c r="R245" s="42"/>
      <c r="S245" s="42"/>
      <c r="T245" s="70"/>
      <c r="AT245" s="24" t="s">
        <v>196</v>
      </c>
      <c r="AU245" s="24" t="s">
        <v>204</v>
      </c>
    </row>
    <row r="246" spans="2:65" s="1" customFormat="1" ht="16.5" customHeight="1" x14ac:dyDescent="0.3">
      <c r="B246" s="180"/>
      <c r="C246" s="181" t="s">
        <v>432</v>
      </c>
      <c r="D246" s="181" t="s">
        <v>190</v>
      </c>
      <c r="E246" s="182" t="s">
        <v>503</v>
      </c>
      <c r="F246" s="183" t="s">
        <v>504</v>
      </c>
      <c r="G246" s="184" t="s">
        <v>283</v>
      </c>
      <c r="H246" s="185">
        <v>68.47</v>
      </c>
      <c r="I246" s="186"/>
      <c r="J246" s="187">
        <f>ROUND(I246*H246,2)</f>
        <v>0</v>
      </c>
      <c r="K246" s="183"/>
      <c r="L246" s="41"/>
      <c r="M246" s="188" t="s">
        <v>5</v>
      </c>
      <c r="N246" s="189" t="s">
        <v>51</v>
      </c>
      <c r="O246" s="42"/>
      <c r="P246" s="190">
        <f>O246*H246</f>
        <v>0</v>
      </c>
      <c r="Q246" s="190">
        <v>0</v>
      </c>
      <c r="R246" s="190">
        <f>Q246*H246</f>
        <v>0</v>
      </c>
      <c r="S246" s="190">
        <v>0</v>
      </c>
      <c r="T246" s="191">
        <f>S246*H246</f>
        <v>0</v>
      </c>
      <c r="AR246" s="24" t="s">
        <v>194</v>
      </c>
      <c r="AT246" s="24" t="s">
        <v>190</v>
      </c>
      <c r="AU246" s="24" t="s">
        <v>204</v>
      </c>
      <c r="AY246" s="24" t="s">
        <v>188</v>
      </c>
      <c r="BE246" s="192">
        <f>IF(N246="základní",J246,0)</f>
        <v>0</v>
      </c>
      <c r="BF246" s="192">
        <f>IF(N246="snížená",J246,0)</f>
        <v>0</v>
      </c>
      <c r="BG246" s="192">
        <f>IF(N246="zákl. přenesená",J246,0)</f>
        <v>0</v>
      </c>
      <c r="BH246" s="192">
        <f>IF(N246="sníž. přenesená",J246,0)</f>
        <v>0</v>
      </c>
      <c r="BI246" s="192">
        <f>IF(N246="nulová",J246,0)</f>
        <v>0</v>
      </c>
      <c r="BJ246" s="24" t="s">
        <v>25</v>
      </c>
      <c r="BK246" s="192">
        <f>ROUND(I246*H246,2)</f>
        <v>0</v>
      </c>
      <c r="BL246" s="24" t="s">
        <v>194</v>
      </c>
      <c r="BM246" s="24" t="s">
        <v>505</v>
      </c>
    </row>
    <row r="247" spans="2:65" s="1" customFormat="1" ht="27" x14ac:dyDescent="0.3">
      <c r="B247" s="41"/>
      <c r="D247" s="193" t="s">
        <v>196</v>
      </c>
      <c r="F247" s="194" t="s">
        <v>556</v>
      </c>
      <c r="I247" s="195"/>
      <c r="L247" s="41"/>
      <c r="M247" s="196"/>
      <c r="N247" s="42"/>
      <c r="O247" s="42"/>
      <c r="P247" s="42"/>
      <c r="Q247" s="42"/>
      <c r="R247" s="42"/>
      <c r="S247" s="42"/>
      <c r="T247" s="70"/>
      <c r="AT247" s="24" t="s">
        <v>196</v>
      </c>
      <c r="AU247" s="24" t="s">
        <v>204</v>
      </c>
    </row>
    <row r="248" spans="2:65" s="12" customFormat="1" x14ac:dyDescent="0.3">
      <c r="B248" s="197"/>
      <c r="D248" s="193" t="s">
        <v>198</v>
      </c>
      <c r="E248" s="198" t="s">
        <v>5</v>
      </c>
      <c r="F248" s="199" t="s">
        <v>597</v>
      </c>
      <c r="H248" s="200">
        <v>68.47</v>
      </c>
      <c r="I248" s="201"/>
      <c r="L248" s="197"/>
      <c r="M248" s="202"/>
      <c r="N248" s="203"/>
      <c r="O248" s="203"/>
      <c r="P248" s="203"/>
      <c r="Q248" s="203"/>
      <c r="R248" s="203"/>
      <c r="S248" s="203"/>
      <c r="T248" s="204"/>
      <c r="AT248" s="198" t="s">
        <v>198</v>
      </c>
      <c r="AU248" s="198" t="s">
        <v>204</v>
      </c>
      <c r="AV248" s="12" t="s">
        <v>24</v>
      </c>
      <c r="AW248" s="12" t="s">
        <v>44</v>
      </c>
      <c r="AX248" s="12" t="s">
        <v>25</v>
      </c>
      <c r="AY248" s="198" t="s">
        <v>188</v>
      </c>
    </row>
    <row r="249" spans="2:65" s="13" customFormat="1" x14ac:dyDescent="0.3">
      <c r="B249" s="205"/>
      <c r="D249" s="193" t="s">
        <v>198</v>
      </c>
      <c r="E249" s="206" t="s">
        <v>5</v>
      </c>
      <c r="F249" s="207" t="s">
        <v>200</v>
      </c>
      <c r="H249" s="208">
        <v>68.47</v>
      </c>
      <c r="I249" s="209"/>
      <c r="L249" s="205"/>
      <c r="M249" s="210"/>
      <c r="N249" s="211"/>
      <c r="O249" s="211"/>
      <c r="P249" s="211"/>
      <c r="Q249" s="211"/>
      <c r="R249" s="211"/>
      <c r="S249" s="211"/>
      <c r="T249" s="212"/>
      <c r="AT249" s="206" t="s">
        <v>198</v>
      </c>
      <c r="AU249" s="206" t="s">
        <v>204</v>
      </c>
      <c r="AV249" s="13" t="s">
        <v>194</v>
      </c>
      <c r="AW249" s="13" t="s">
        <v>44</v>
      </c>
      <c r="AX249" s="13" t="s">
        <v>80</v>
      </c>
      <c r="AY249" s="206" t="s">
        <v>188</v>
      </c>
    </row>
    <row r="250" spans="2:65" s="1" customFormat="1" ht="16.5" customHeight="1" x14ac:dyDescent="0.3">
      <c r="B250" s="180"/>
      <c r="C250" s="181" t="s">
        <v>436</v>
      </c>
      <c r="D250" s="181" t="s">
        <v>190</v>
      </c>
      <c r="E250" s="182" t="s">
        <v>508</v>
      </c>
      <c r="F250" s="183" t="s">
        <v>509</v>
      </c>
      <c r="G250" s="184" t="s">
        <v>283</v>
      </c>
      <c r="H250" s="185">
        <v>273.87900000000002</v>
      </c>
      <c r="I250" s="186"/>
      <c r="J250" s="187">
        <f>ROUND(I250*H250,2)</f>
        <v>0</v>
      </c>
      <c r="K250" s="183"/>
      <c r="L250" s="41"/>
      <c r="M250" s="188" t="s">
        <v>5</v>
      </c>
      <c r="N250" s="189" t="s">
        <v>51</v>
      </c>
      <c r="O250" s="42"/>
      <c r="P250" s="190">
        <f>O250*H250</f>
        <v>0</v>
      </c>
      <c r="Q250" s="190">
        <v>0</v>
      </c>
      <c r="R250" s="190">
        <f>Q250*H250</f>
        <v>0</v>
      </c>
      <c r="S250" s="190">
        <v>0</v>
      </c>
      <c r="T250" s="191">
        <f>S250*H250</f>
        <v>0</v>
      </c>
      <c r="AR250" s="24" t="s">
        <v>194</v>
      </c>
      <c r="AT250" s="24" t="s">
        <v>190</v>
      </c>
      <c r="AU250" s="24" t="s">
        <v>204</v>
      </c>
      <c r="AY250" s="24" t="s">
        <v>188</v>
      </c>
      <c r="BE250" s="192">
        <f>IF(N250="základní",J250,0)</f>
        <v>0</v>
      </c>
      <c r="BF250" s="192">
        <f>IF(N250="snížená",J250,0)</f>
        <v>0</v>
      </c>
      <c r="BG250" s="192">
        <f>IF(N250="zákl. přenesená",J250,0)</f>
        <v>0</v>
      </c>
      <c r="BH250" s="192">
        <f>IF(N250="sníž. přenesená",J250,0)</f>
        <v>0</v>
      </c>
      <c r="BI250" s="192">
        <f>IF(N250="nulová",J250,0)</f>
        <v>0</v>
      </c>
      <c r="BJ250" s="24" t="s">
        <v>25</v>
      </c>
      <c r="BK250" s="192">
        <f>ROUND(I250*H250,2)</f>
        <v>0</v>
      </c>
      <c r="BL250" s="24" t="s">
        <v>194</v>
      </c>
      <c r="BM250" s="24" t="s">
        <v>510</v>
      </c>
    </row>
    <row r="251" spans="2:65" s="1" customFormat="1" ht="27" x14ac:dyDescent="0.3">
      <c r="B251" s="41"/>
      <c r="D251" s="193" t="s">
        <v>196</v>
      </c>
      <c r="F251" s="194" t="s">
        <v>541</v>
      </c>
      <c r="I251" s="195"/>
      <c r="L251" s="41"/>
      <c r="M251" s="196"/>
      <c r="N251" s="42"/>
      <c r="O251" s="42"/>
      <c r="P251" s="42"/>
      <c r="Q251" s="42"/>
      <c r="R251" s="42"/>
      <c r="S251" s="42"/>
      <c r="T251" s="70"/>
      <c r="AT251" s="24" t="s">
        <v>196</v>
      </c>
      <c r="AU251" s="24" t="s">
        <v>204</v>
      </c>
    </row>
    <row r="252" spans="2:65" s="12" customFormat="1" x14ac:dyDescent="0.3">
      <c r="B252" s="197"/>
      <c r="D252" s="193" t="s">
        <v>198</v>
      </c>
      <c r="E252" s="198" t="s">
        <v>5</v>
      </c>
      <c r="F252" s="199" t="s">
        <v>598</v>
      </c>
      <c r="H252" s="200">
        <v>273.87900000000002</v>
      </c>
      <c r="I252" s="201"/>
      <c r="L252" s="197"/>
      <c r="M252" s="202"/>
      <c r="N252" s="203"/>
      <c r="O252" s="203"/>
      <c r="P252" s="203"/>
      <c r="Q252" s="203"/>
      <c r="R252" s="203"/>
      <c r="S252" s="203"/>
      <c r="T252" s="204"/>
      <c r="AT252" s="198" t="s">
        <v>198</v>
      </c>
      <c r="AU252" s="198" t="s">
        <v>204</v>
      </c>
      <c r="AV252" s="12" t="s">
        <v>24</v>
      </c>
      <c r="AW252" s="12" t="s">
        <v>44</v>
      </c>
      <c r="AX252" s="12" t="s">
        <v>25</v>
      </c>
      <c r="AY252" s="198" t="s">
        <v>188</v>
      </c>
    </row>
    <row r="253" spans="2:65" s="13" customFormat="1" x14ac:dyDescent="0.3">
      <c r="B253" s="205"/>
      <c r="D253" s="193" t="s">
        <v>198</v>
      </c>
      <c r="E253" s="206" t="s">
        <v>5</v>
      </c>
      <c r="F253" s="207" t="s">
        <v>200</v>
      </c>
      <c r="H253" s="208">
        <v>273.87900000000002</v>
      </c>
      <c r="I253" s="209"/>
      <c r="L253" s="205"/>
      <c r="M253" s="210"/>
      <c r="N253" s="211"/>
      <c r="O253" s="211"/>
      <c r="P253" s="211"/>
      <c r="Q253" s="211"/>
      <c r="R253" s="211"/>
      <c r="S253" s="211"/>
      <c r="T253" s="212"/>
      <c r="AT253" s="206" t="s">
        <v>198</v>
      </c>
      <c r="AU253" s="206" t="s">
        <v>204</v>
      </c>
      <c r="AV253" s="13" t="s">
        <v>194</v>
      </c>
      <c r="AW253" s="13" t="s">
        <v>44</v>
      </c>
      <c r="AX253" s="13" t="s">
        <v>80</v>
      </c>
      <c r="AY253" s="206" t="s">
        <v>188</v>
      </c>
    </row>
    <row r="254" spans="2:65" s="1" customFormat="1" ht="16.5" customHeight="1" x14ac:dyDescent="0.3">
      <c r="B254" s="180"/>
      <c r="C254" s="181" t="s">
        <v>440</v>
      </c>
      <c r="D254" s="181" t="s">
        <v>190</v>
      </c>
      <c r="E254" s="182" t="s">
        <v>513</v>
      </c>
      <c r="F254" s="183" t="s">
        <v>514</v>
      </c>
      <c r="G254" s="184" t="s">
        <v>283</v>
      </c>
      <c r="H254" s="185">
        <v>1697.8910000000001</v>
      </c>
      <c r="I254" s="186"/>
      <c r="J254" s="187">
        <f>ROUND(I254*H254,2)</f>
        <v>0</v>
      </c>
      <c r="K254" s="183"/>
      <c r="L254" s="41"/>
      <c r="M254" s="188" t="s">
        <v>5</v>
      </c>
      <c r="N254" s="189" t="s">
        <v>51</v>
      </c>
      <c r="O254" s="42"/>
      <c r="P254" s="190">
        <f>O254*H254</f>
        <v>0</v>
      </c>
      <c r="Q254" s="190">
        <v>0</v>
      </c>
      <c r="R254" s="190">
        <f>Q254*H254</f>
        <v>0</v>
      </c>
      <c r="S254" s="190">
        <v>0</v>
      </c>
      <c r="T254" s="191">
        <f>S254*H254</f>
        <v>0</v>
      </c>
      <c r="AR254" s="24" t="s">
        <v>194</v>
      </c>
      <c r="AT254" s="24" t="s">
        <v>190</v>
      </c>
      <c r="AU254" s="24" t="s">
        <v>204</v>
      </c>
      <c r="AY254" s="24" t="s">
        <v>188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24" t="s">
        <v>25</v>
      </c>
      <c r="BK254" s="192">
        <f>ROUND(I254*H254,2)</f>
        <v>0</v>
      </c>
      <c r="BL254" s="24" t="s">
        <v>194</v>
      </c>
      <c r="BM254" s="24" t="s">
        <v>515</v>
      </c>
    </row>
    <row r="255" spans="2:65" s="1" customFormat="1" ht="27" x14ac:dyDescent="0.3">
      <c r="B255" s="41"/>
      <c r="D255" s="193" t="s">
        <v>196</v>
      </c>
      <c r="F255" s="194" t="s">
        <v>556</v>
      </c>
      <c r="I255" s="195"/>
      <c r="L255" s="41"/>
      <c r="M255" s="196"/>
      <c r="N255" s="42"/>
      <c r="O255" s="42"/>
      <c r="P255" s="42"/>
      <c r="Q255" s="42"/>
      <c r="R255" s="42"/>
      <c r="S255" s="42"/>
      <c r="T255" s="70"/>
      <c r="AT255" s="24" t="s">
        <v>196</v>
      </c>
      <c r="AU255" s="24" t="s">
        <v>204</v>
      </c>
    </row>
    <row r="256" spans="2:65" s="11" customFormat="1" ht="37.35" customHeight="1" x14ac:dyDescent="0.35">
      <c r="B256" s="167"/>
      <c r="D256" s="168" t="s">
        <v>79</v>
      </c>
      <c r="E256" s="169" t="s">
        <v>292</v>
      </c>
      <c r="F256" s="169" t="s">
        <v>516</v>
      </c>
      <c r="I256" s="170"/>
      <c r="J256" s="171">
        <f>BK256</f>
        <v>0</v>
      </c>
      <c r="L256" s="167"/>
      <c r="M256" s="172"/>
      <c r="N256" s="173"/>
      <c r="O256" s="173"/>
      <c r="P256" s="174">
        <f>P257</f>
        <v>0</v>
      </c>
      <c r="Q256" s="173"/>
      <c r="R256" s="174">
        <f>R257</f>
        <v>0</v>
      </c>
      <c r="S256" s="173"/>
      <c r="T256" s="175">
        <f>T257</f>
        <v>0</v>
      </c>
      <c r="AR256" s="168" t="s">
        <v>204</v>
      </c>
      <c r="AT256" s="176" t="s">
        <v>79</v>
      </c>
      <c r="AU256" s="176" t="s">
        <v>80</v>
      </c>
      <c r="AY256" s="168" t="s">
        <v>188</v>
      </c>
      <c r="BK256" s="177">
        <f>BK257</f>
        <v>0</v>
      </c>
    </row>
    <row r="257" spans="2:65" s="11" customFormat="1" ht="19.899999999999999" customHeight="1" x14ac:dyDescent="0.3">
      <c r="B257" s="167"/>
      <c r="D257" s="168" t="s">
        <v>79</v>
      </c>
      <c r="E257" s="178" t="s">
        <v>517</v>
      </c>
      <c r="F257" s="178" t="s">
        <v>518</v>
      </c>
      <c r="I257" s="170"/>
      <c r="J257" s="179">
        <f>BK257</f>
        <v>0</v>
      </c>
      <c r="L257" s="167"/>
      <c r="M257" s="172"/>
      <c r="N257" s="173"/>
      <c r="O257" s="173"/>
      <c r="P257" s="174">
        <f>SUM(P258:P263)</f>
        <v>0</v>
      </c>
      <c r="Q257" s="173"/>
      <c r="R257" s="174">
        <f>SUM(R258:R263)</f>
        <v>0</v>
      </c>
      <c r="S257" s="173"/>
      <c r="T257" s="175">
        <f>SUM(T258:T263)</f>
        <v>0</v>
      </c>
      <c r="AR257" s="168" t="s">
        <v>204</v>
      </c>
      <c r="AT257" s="176" t="s">
        <v>79</v>
      </c>
      <c r="AU257" s="176" t="s">
        <v>25</v>
      </c>
      <c r="AY257" s="168" t="s">
        <v>188</v>
      </c>
      <c r="BK257" s="177">
        <f>SUM(BK258:BK263)</f>
        <v>0</v>
      </c>
    </row>
    <row r="258" spans="2:65" s="1" customFormat="1" ht="25.5" customHeight="1" x14ac:dyDescent="0.3">
      <c r="B258" s="180"/>
      <c r="C258" s="181" t="s">
        <v>445</v>
      </c>
      <c r="D258" s="181" t="s">
        <v>190</v>
      </c>
      <c r="E258" s="182" t="s">
        <v>599</v>
      </c>
      <c r="F258" s="183" t="s">
        <v>600</v>
      </c>
      <c r="G258" s="184" t="s">
        <v>522</v>
      </c>
      <c r="H258" s="185">
        <v>1</v>
      </c>
      <c r="I258" s="186"/>
      <c r="J258" s="187">
        <f>ROUND(I258*H258,2)</f>
        <v>0</v>
      </c>
      <c r="K258" s="183"/>
      <c r="L258" s="41"/>
      <c r="M258" s="188" t="s">
        <v>5</v>
      </c>
      <c r="N258" s="189" t="s">
        <v>51</v>
      </c>
      <c r="O258" s="42"/>
      <c r="P258" s="190">
        <f>O258*H258</f>
        <v>0</v>
      </c>
      <c r="Q258" s="190">
        <v>0</v>
      </c>
      <c r="R258" s="190">
        <f>Q258*H258</f>
        <v>0</v>
      </c>
      <c r="S258" s="190">
        <v>0</v>
      </c>
      <c r="T258" s="191">
        <f>S258*H258</f>
        <v>0</v>
      </c>
      <c r="AR258" s="24" t="s">
        <v>512</v>
      </c>
      <c r="AT258" s="24" t="s">
        <v>190</v>
      </c>
      <c r="AU258" s="24" t="s">
        <v>24</v>
      </c>
      <c r="AY258" s="24" t="s">
        <v>188</v>
      </c>
      <c r="BE258" s="192">
        <f>IF(N258="základní",J258,0)</f>
        <v>0</v>
      </c>
      <c r="BF258" s="192">
        <f>IF(N258="snížená",J258,0)</f>
        <v>0</v>
      </c>
      <c r="BG258" s="192">
        <f>IF(N258="zákl. přenesená",J258,0)</f>
        <v>0</v>
      </c>
      <c r="BH258" s="192">
        <f>IF(N258="sníž. přenesená",J258,0)</f>
        <v>0</v>
      </c>
      <c r="BI258" s="192">
        <f>IF(N258="nulová",J258,0)</f>
        <v>0</v>
      </c>
      <c r="BJ258" s="24" t="s">
        <v>25</v>
      </c>
      <c r="BK258" s="192">
        <f>ROUND(I258*H258,2)</f>
        <v>0</v>
      </c>
      <c r="BL258" s="24" t="s">
        <v>512</v>
      </c>
      <c r="BM258" s="24" t="s">
        <v>601</v>
      </c>
    </row>
    <row r="259" spans="2:65" s="1" customFormat="1" ht="27" x14ac:dyDescent="0.3">
      <c r="B259" s="41"/>
      <c r="D259" s="193" t="s">
        <v>196</v>
      </c>
      <c r="F259" s="194" t="s">
        <v>576</v>
      </c>
      <c r="I259" s="195"/>
      <c r="L259" s="41"/>
      <c r="M259" s="196"/>
      <c r="N259" s="42"/>
      <c r="O259" s="42"/>
      <c r="P259" s="42"/>
      <c r="Q259" s="42"/>
      <c r="R259" s="42"/>
      <c r="S259" s="42"/>
      <c r="T259" s="70"/>
      <c r="AT259" s="24" t="s">
        <v>196</v>
      </c>
      <c r="AU259" s="24" t="s">
        <v>24</v>
      </c>
    </row>
    <row r="260" spans="2:65" s="1" customFormat="1" ht="25.5" customHeight="1" x14ac:dyDescent="0.3">
      <c r="B260" s="180"/>
      <c r="C260" s="181" t="s">
        <v>449</v>
      </c>
      <c r="D260" s="181" t="s">
        <v>190</v>
      </c>
      <c r="E260" s="182" t="s">
        <v>602</v>
      </c>
      <c r="F260" s="183" t="s">
        <v>603</v>
      </c>
      <c r="G260" s="184" t="s">
        <v>372</v>
      </c>
      <c r="H260" s="185">
        <v>240</v>
      </c>
      <c r="I260" s="186"/>
      <c r="J260" s="187">
        <f>ROUND(I260*H260,2)</f>
        <v>0</v>
      </c>
      <c r="K260" s="183"/>
      <c r="L260" s="41"/>
      <c r="M260" s="188" t="s">
        <v>5</v>
      </c>
      <c r="N260" s="189" t="s">
        <v>51</v>
      </c>
      <c r="O260" s="42"/>
      <c r="P260" s="190">
        <f>O260*H260</f>
        <v>0</v>
      </c>
      <c r="Q260" s="190">
        <v>0</v>
      </c>
      <c r="R260" s="190">
        <f>Q260*H260</f>
        <v>0</v>
      </c>
      <c r="S260" s="190">
        <v>0</v>
      </c>
      <c r="T260" s="191">
        <f>S260*H260</f>
        <v>0</v>
      </c>
      <c r="AR260" s="24" t="s">
        <v>512</v>
      </c>
      <c r="AT260" s="24" t="s">
        <v>190</v>
      </c>
      <c r="AU260" s="24" t="s">
        <v>24</v>
      </c>
      <c r="AY260" s="24" t="s">
        <v>188</v>
      </c>
      <c r="BE260" s="192">
        <f>IF(N260="základní",J260,0)</f>
        <v>0</v>
      </c>
      <c r="BF260" s="192">
        <f>IF(N260="snížená",J260,0)</f>
        <v>0</v>
      </c>
      <c r="BG260" s="192">
        <f>IF(N260="zákl. přenesená",J260,0)</f>
        <v>0</v>
      </c>
      <c r="BH260" s="192">
        <f>IF(N260="sníž. přenesená",J260,0)</f>
        <v>0</v>
      </c>
      <c r="BI260" s="192">
        <f>IF(N260="nulová",J260,0)</f>
        <v>0</v>
      </c>
      <c r="BJ260" s="24" t="s">
        <v>25</v>
      </c>
      <c r="BK260" s="192">
        <f>ROUND(I260*H260,2)</f>
        <v>0</v>
      </c>
      <c r="BL260" s="24" t="s">
        <v>512</v>
      </c>
      <c r="BM260" s="24" t="s">
        <v>604</v>
      </c>
    </row>
    <row r="261" spans="2:65" s="1" customFormat="1" ht="27" x14ac:dyDescent="0.3">
      <c r="B261" s="41"/>
      <c r="D261" s="193" t="s">
        <v>196</v>
      </c>
      <c r="F261" s="194" t="s">
        <v>576</v>
      </c>
      <c r="I261" s="195"/>
      <c r="L261" s="41"/>
      <c r="M261" s="196"/>
      <c r="N261" s="42"/>
      <c r="O261" s="42"/>
      <c r="P261" s="42"/>
      <c r="Q261" s="42"/>
      <c r="R261" s="42"/>
      <c r="S261" s="42"/>
      <c r="T261" s="70"/>
      <c r="AT261" s="24" t="s">
        <v>196</v>
      </c>
      <c r="AU261" s="24" t="s">
        <v>24</v>
      </c>
    </row>
    <row r="262" spans="2:65" s="12" customFormat="1" x14ac:dyDescent="0.3">
      <c r="B262" s="197"/>
      <c r="D262" s="193" t="s">
        <v>198</v>
      </c>
      <c r="E262" s="198" t="s">
        <v>5</v>
      </c>
      <c r="F262" s="199" t="s">
        <v>605</v>
      </c>
      <c r="H262" s="200">
        <v>240</v>
      </c>
      <c r="I262" s="201"/>
      <c r="L262" s="197"/>
      <c r="M262" s="202"/>
      <c r="N262" s="203"/>
      <c r="O262" s="203"/>
      <c r="P262" s="203"/>
      <c r="Q262" s="203"/>
      <c r="R262" s="203"/>
      <c r="S262" s="203"/>
      <c r="T262" s="204"/>
      <c r="AT262" s="198" t="s">
        <v>198</v>
      </c>
      <c r="AU262" s="198" t="s">
        <v>24</v>
      </c>
      <c r="AV262" s="12" t="s">
        <v>24</v>
      </c>
      <c r="AW262" s="12" t="s">
        <v>44</v>
      </c>
      <c r="AX262" s="12" t="s">
        <v>25</v>
      </c>
      <c r="AY262" s="198" t="s">
        <v>188</v>
      </c>
    </row>
    <row r="263" spans="2:65" s="13" customFormat="1" x14ac:dyDescent="0.3">
      <c r="B263" s="205"/>
      <c r="D263" s="193" t="s">
        <v>198</v>
      </c>
      <c r="E263" s="206" t="s">
        <v>5</v>
      </c>
      <c r="F263" s="207" t="s">
        <v>200</v>
      </c>
      <c r="H263" s="208">
        <v>240</v>
      </c>
      <c r="I263" s="209"/>
      <c r="L263" s="205"/>
      <c r="M263" s="223"/>
      <c r="N263" s="224"/>
      <c r="O263" s="224"/>
      <c r="P263" s="224"/>
      <c r="Q263" s="224"/>
      <c r="R263" s="224"/>
      <c r="S263" s="224"/>
      <c r="T263" s="225"/>
      <c r="AT263" s="206" t="s">
        <v>198</v>
      </c>
      <c r="AU263" s="206" t="s">
        <v>24</v>
      </c>
      <c r="AV263" s="13" t="s">
        <v>194</v>
      </c>
      <c r="AW263" s="13" t="s">
        <v>44</v>
      </c>
      <c r="AX263" s="13" t="s">
        <v>80</v>
      </c>
      <c r="AY263" s="206" t="s">
        <v>188</v>
      </c>
    </row>
    <row r="264" spans="2:65" s="1" customFormat="1" ht="6.95" customHeight="1" x14ac:dyDescent="0.3">
      <c r="B264" s="56"/>
      <c r="C264" s="57"/>
      <c r="D264" s="57"/>
      <c r="E264" s="57"/>
      <c r="F264" s="57"/>
      <c r="G264" s="57"/>
      <c r="H264" s="57"/>
      <c r="I264" s="134"/>
      <c r="J264" s="57"/>
      <c r="K264" s="57"/>
      <c r="L264" s="41"/>
    </row>
  </sheetData>
  <autoFilter ref="C91:K263"/>
  <mergeCells count="13">
    <mergeCell ref="E84:H84"/>
    <mergeCell ref="G1:H1"/>
    <mergeCell ref="L2:V2"/>
    <mergeCell ref="E49:H49"/>
    <mergeCell ref="E51:H51"/>
    <mergeCell ref="J55:J56"/>
    <mergeCell ref="E80:H80"/>
    <mergeCell ref="E82:H82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71"/>
  <sheetViews>
    <sheetView showGridLines="0" workbookViewId="0">
      <pane ySplit="1" topLeftCell="A2" activePane="bottomLeft" state="frozen"/>
      <selection pane="bottomLeft" activeCell="J273" sqref="J273:J274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6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21"/>
      <c r="B1" s="107"/>
      <c r="C1" s="107"/>
      <c r="D1" s="108" t="s">
        <v>1</v>
      </c>
      <c r="E1" s="107"/>
      <c r="F1" s="109" t="s">
        <v>147</v>
      </c>
      <c r="G1" s="362" t="s">
        <v>148</v>
      </c>
      <c r="H1" s="362"/>
      <c r="I1" s="110"/>
      <c r="J1" s="109" t="s">
        <v>149</v>
      </c>
      <c r="K1" s="108" t="s">
        <v>150</v>
      </c>
      <c r="L1" s="109" t="s">
        <v>151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 x14ac:dyDescent="0.3">
      <c r="L2" s="357" t="s">
        <v>8</v>
      </c>
      <c r="M2" s="358"/>
      <c r="N2" s="358"/>
      <c r="O2" s="358"/>
      <c r="P2" s="358"/>
      <c r="Q2" s="358"/>
      <c r="R2" s="358"/>
      <c r="S2" s="358"/>
      <c r="T2" s="358"/>
      <c r="U2" s="358"/>
      <c r="V2" s="358"/>
      <c r="AT2" s="24" t="s">
        <v>98</v>
      </c>
    </row>
    <row r="3" spans="1:70" ht="6.95" customHeight="1" x14ac:dyDescent="0.3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24</v>
      </c>
    </row>
    <row r="4" spans="1:70" ht="36.950000000000003" customHeight="1" x14ac:dyDescent="0.3">
      <c r="B4" s="28"/>
      <c r="C4" s="29"/>
      <c r="D4" s="30" t="s">
        <v>152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1:70" ht="6.95" customHeight="1" x14ac:dyDescent="0.3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1:70" ht="15" x14ac:dyDescent="0.3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1:70" ht="16.5" customHeight="1" x14ac:dyDescent="0.3">
      <c r="B7" s="28"/>
      <c r="C7" s="29"/>
      <c r="D7" s="29"/>
      <c r="E7" s="363" t="str">
        <f>'Rekapitulace stavby'!K6</f>
        <v>Rekonstrukce kanalizace ul. Matušinského, Tomicova, Třanovského</v>
      </c>
      <c r="F7" s="369"/>
      <c r="G7" s="369"/>
      <c r="H7" s="369"/>
      <c r="I7" s="112"/>
      <c r="J7" s="29"/>
      <c r="K7" s="31"/>
    </row>
    <row r="8" spans="1:70" ht="15" x14ac:dyDescent="0.3">
      <c r="B8" s="28"/>
      <c r="C8" s="29"/>
      <c r="D8" s="37" t="s">
        <v>153</v>
      </c>
      <c r="E8" s="29"/>
      <c r="F8" s="29"/>
      <c r="G8" s="29"/>
      <c r="H8" s="29"/>
      <c r="I8" s="112"/>
      <c r="J8" s="29"/>
      <c r="K8" s="31"/>
    </row>
    <row r="9" spans="1:70" s="1" customFormat="1" ht="16.5" customHeight="1" x14ac:dyDescent="0.3">
      <c r="B9" s="41"/>
      <c r="C9" s="42"/>
      <c r="D9" s="42"/>
      <c r="E9" s="363" t="s">
        <v>154</v>
      </c>
      <c r="F9" s="364"/>
      <c r="G9" s="364"/>
      <c r="H9" s="364"/>
      <c r="I9" s="113"/>
      <c r="J9" s="42"/>
      <c r="K9" s="45"/>
    </row>
    <row r="10" spans="1:70" s="1" customFormat="1" ht="15" x14ac:dyDescent="0.3">
      <c r="B10" s="41"/>
      <c r="C10" s="42"/>
      <c r="D10" s="37" t="s">
        <v>155</v>
      </c>
      <c r="E10" s="42"/>
      <c r="F10" s="42"/>
      <c r="G10" s="42"/>
      <c r="H10" s="42"/>
      <c r="I10" s="113"/>
      <c r="J10" s="42"/>
      <c r="K10" s="45"/>
    </row>
    <row r="11" spans="1:70" s="1" customFormat="1" ht="36.950000000000003" customHeight="1" x14ac:dyDescent="0.3">
      <c r="B11" s="41"/>
      <c r="C11" s="42"/>
      <c r="D11" s="42"/>
      <c r="E11" s="365" t="s">
        <v>606</v>
      </c>
      <c r="F11" s="364"/>
      <c r="G11" s="364"/>
      <c r="H11" s="364"/>
      <c r="I11" s="113"/>
      <c r="J11" s="42"/>
      <c r="K11" s="45"/>
    </row>
    <row r="12" spans="1:70" s="1" customFormat="1" x14ac:dyDescent="0.3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1:70" s="1" customFormat="1" ht="14.45" customHeight="1" x14ac:dyDescent="0.3">
      <c r="B13" s="41"/>
      <c r="C13" s="42"/>
      <c r="D13" s="37" t="s">
        <v>22</v>
      </c>
      <c r="E13" s="42"/>
      <c r="F13" s="35" t="s">
        <v>5</v>
      </c>
      <c r="G13" s="42"/>
      <c r="H13" s="42"/>
      <c r="I13" s="114" t="s">
        <v>23</v>
      </c>
      <c r="J13" s="35" t="s">
        <v>24</v>
      </c>
      <c r="K13" s="45"/>
    </row>
    <row r="14" spans="1:70" s="1" customFormat="1" ht="14.45" customHeight="1" x14ac:dyDescent="0.3">
      <c r="B14" s="41"/>
      <c r="C14" s="42"/>
      <c r="D14" s="37" t="s">
        <v>26</v>
      </c>
      <c r="E14" s="42"/>
      <c r="F14" s="35" t="s">
        <v>27</v>
      </c>
      <c r="G14" s="42"/>
      <c r="H14" s="42"/>
      <c r="I14" s="114" t="s">
        <v>28</v>
      </c>
      <c r="J14" s="115" t="str">
        <f>'Rekapitulace stavby'!AN8</f>
        <v>23.11.2012</v>
      </c>
      <c r="K14" s="45"/>
    </row>
    <row r="15" spans="1:70" s="1" customFormat="1" ht="10.9" customHeight="1" x14ac:dyDescent="0.3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1:70" s="1" customFormat="1" ht="14.45" customHeight="1" x14ac:dyDescent="0.3">
      <c r="B16" s="41"/>
      <c r="C16" s="42"/>
      <c r="D16" s="37" t="s">
        <v>32</v>
      </c>
      <c r="E16" s="42"/>
      <c r="F16" s="42"/>
      <c r="G16" s="42"/>
      <c r="H16" s="42"/>
      <c r="I16" s="114" t="s">
        <v>33</v>
      </c>
      <c r="J16" s="35" t="s">
        <v>34</v>
      </c>
      <c r="K16" s="45"/>
    </row>
    <row r="17" spans="2:11" s="1" customFormat="1" ht="18" customHeight="1" x14ac:dyDescent="0.3">
      <c r="B17" s="41"/>
      <c r="C17" s="42"/>
      <c r="D17" s="42"/>
      <c r="E17" s="35" t="s">
        <v>35</v>
      </c>
      <c r="F17" s="42"/>
      <c r="G17" s="42"/>
      <c r="H17" s="42"/>
      <c r="I17" s="114" t="s">
        <v>36</v>
      </c>
      <c r="J17" s="35" t="s">
        <v>37</v>
      </c>
      <c r="K17" s="45"/>
    </row>
    <row r="18" spans="2:11" s="1" customFormat="1" ht="6.95" customHeight="1" x14ac:dyDescent="0.3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 x14ac:dyDescent="0.3">
      <c r="B19" s="41"/>
      <c r="C19" s="42"/>
      <c r="D19" s="37" t="s">
        <v>38</v>
      </c>
      <c r="E19" s="42"/>
      <c r="F19" s="42"/>
      <c r="G19" s="42"/>
      <c r="H19" s="42"/>
      <c r="I19" s="114" t="s">
        <v>33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 x14ac:dyDescent="0.3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36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 x14ac:dyDescent="0.3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 x14ac:dyDescent="0.3">
      <c r="B22" s="41"/>
      <c r="C22" s="42"/>
      <c r="D22" s="37" t="s">
        <v>40</v>
      </c>
      <c r="E22" s="42"/>
      <c r="F22" s="42"/>
      <c r="G22" s="42"/>
      <c r="H22" s="42"/>
      <c r="I22" s="114" t="s">
        <v>33</v>
      </c>
      <c r="J22" s="35" t="s">
        <v>41</v>
      </c>
      <c r="K22" s="45"/>
    </row>
    <row r="23" spans="2:11" s="1" customFormat="1" ht="18" customHeight="1" x14ac:dyDescent="0.3">
      <c r="B23" s="41"/>
      <c r="C23" s="42"/>
      <c r="D23" s="42"/>
      <c r="E23" s="35" t="s">
        <v>42</v>
      </c>
      <c r="F23" s="42"/>
      <c r="G23" s="42"/>
      <c r="H23" s="42"/>
      <c r="I23" s="114" t="s">
        <v>36</v>
      </c>
      <c r="J23" s="35" t="s">
        <v>43</v>
      </c>
      <c r="K23" s="45"/>
    </row>
    <row r="24" spans="2:11" s="1" customFormat="1" ht="6.95" customHeight="1" x14ac:dyDescent="0.3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 x14ac:dyDescent="0.3">
      <c r="B25" s="41"/>
      <c r="C25" s="42"/>
      <c r="D25" s="37" t="s">
        <v>45</v>
      </c>
      <c r="E25" s="42"/>
      <c r="F25" s="42"/>
      <c r="G25" s="42"/>
      <c r="H25" s="42"/>
      <c r="I25" s="113"/>
      <c r="J25" s="42"/>
      <c r="K25" s="45"/>
    </row>
    <row r="26" spans="2:11" s="7" customFormat="1" ht="16.5" customHeight="1" x14ac:dyDescent="0.3">
      <c r="B26" s="116"/>
      <c r="C26" s="117"/>
      <c r="D26" s="117"/>
      <c r="E26" s="327" t="s">
        <v>5</v>
      </c>
      <c r="F26" s="327"/>
      <c r="G26" s="327"/>
      <c r="H26" s="327"/>
      <c r="I26" s="118"/>
      <c r="J26" s="117"/>
      <c r="K26" s="119"/>
    </row>
    <row r="27" spans="2:11" s="1" customFormat="1" ht="6.95" customHeight="1" x14ac:dyDescent="0.3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 x14ac:dyDescent="0.3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 x14ac:dyDescent="0.3">
      <c r="B29" s="41"/>
      <c r="C29" s="42"/>
      <c r="D29" s="122" t="s">
        <v>46</v>
      </c>
      <c r="E29" s="42"/>
      <c r="F29" s="42"/>
      <c r="G29" s="42"/>
      <c r="H29" s="42"/>
      <c r="I29" s="113"/>
      <c r="J29" s="123">
        <f>ROUNDUP(J92,2)</f>
        <v>0</v>
      </c>
      <c r="K29" s="45"/>
    </row>
    <row r="30" spans="2:11" s="1" customFormat="1" ht="6.95" customHeight="1" x14ac:dyDescent="0.3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 x14ac:dyDescent="0.3">
      <c r="B31" s="41"/>
      <c r="C31" s="42"/>
      <c r="D31" s="42"/>
      <c r="E31" s="42"/>
      <c r="F31" s="46" t="s">
        <v>48</v>
      </c>
      <c r="G31" s="42"/>
      <c r="H31" s="42"/>
      <c r="I31" s="124" t="s">
        <v>47</v>
      </c>
      <c r="J31" s="46" t="s">
        <v>49</v>
      </c>
      <c r="K31" s="45"/>
    </row>
    <row r="32" spans="2:11" s="1" customFormat="1" ht="14.45" customHeight="1" x14ac:dyDescent="0.3">
      <c r="B32" s="41"/>
      <c r="C32" s="42"/>
      <c r="D32" s="49" t="s">
        <v>50</v>
      </c>
      <c r="E32" s="49" t="s">
        <v>51</v>
      </c>
      <c r="F32" s="125">
        <f>ROUNDUP(SUM(BE92:BE270), 2)</f>
        <v>0</v>
      </c>
      <c r="G32" s="42"/>
      <c r="H32" s="42"/>
      <c r="I32" s="126">
        <v>0.21</v>
      </c>
      <c r="J32" s="125">
        <f>ROUNDUP(ROUNDUP((SUM(BE92:BE270)), 2)*I32, 1)</f>
        <v>0</v>
      </c>
      <c r="K32" s="45"/>
    </row>
    <row r="33" spans="2:11" s="1" customFormat="1" ht="14.45" customHeight="1" x14ac:dyDescent="0.3">
      <c r="B33" s="41"/>
      <c r="C33" s="42"/>
      <c r="D33" s="42"/>
      <c r="E33" s="49" t="s">
        <v>52</v>
      </c>
      <c r="F33" s="125">
        <f>ROUNDUP(SUM(BF92:BF270), 2)</f>
        <v>0</v>
      </c>
      <c r="G33" s="42"/>
      <c r="H33" s="42"/>
      <c r="I33" s="126">
        <v>0.15</v>
      </c>
      <c r="J33" s="125">
        <f>ROUNDUP(ROUNDUP((SUM(BF92:BF270)), 2)*I33, 1)</f>
        <v>0</v>
      </c>
      <c r="K33" s="45"/>
    </row>
    <row r="34" spans="2:11" s="1" customFormat="1" ht="14.45" hidden="1" customHeight="1" x14ac:dyDescent="0.3">
      <c r="B34" s="41"/>
      <c r="C34" s="42"/>
      <c r="D34" s="42"/>
      <c r="E34" s="49" t="s">
        <v>53</v>
      </c>
      <c r="F34" s="125">
        <f>ROUNDUP(SUM(BG92:BG270), 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hidden="1" customHeight="1" x14ac:dyDescent="0.3">
      <c r="B35" s="41"/>
      <c r="C35" s="42"/>
      <c r="D35" s="42"/>
      <c r="E35" s="49" t="s">
        <v>54</v>
      </c>
      <c r="F35" s="125">
        <f>ROUNDUP(SUM(BH92:BH270), 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hidden="1" customHeight="1" x14ac:dyDescent="0.3">
      <c r="B36" s="41"/>
      <c r="C36" s="42"/>
      <c r="D36" s="42"/>
      <c r="E36" s="49" t="s">
        <v>55</v>
      </c>
      <c r="F36" s="125">
        <f>ROUNDUP(SUM(BI92:BI270), 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 x14ac:dyDescent="0.3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 x14ac:dyDescent="0.3">
      <c r="B38" s="41"/>
      <c r="C38" s="127"/>
      <c r="D38" s="128" t="s">
        <v>56</v>
      </c>
      <c r="E38" s="71"/>
      <c r="F38" s="71"/>
      <c r="G38" s="129" t="s">
        <v>57</v>
      </c>
      <c r="H38" s="130" t="s">
        <v>58</v>
      </c>
      <c r="I38" s="131"/>
      <c r="J38" s="132">
        <f>SUM(J29:J36)</f>
        <v>0</v>
      </c>
      <c r="K38" s="133"/>
    </row>
    <row r="39" spans="2:11" s="1" customFormat="1" ht="14.45" customHeight="1" x14ac:dyDescent="0.3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 x14ac:dyDescent="0.3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0000000000003" customHeight="1" x14ac:dyDescent="0.3">
      <c r="B44" s="41"/>
      <c r="C44" s="30" t="s">
        <v>157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 x14ac:dyDescent="0.3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 x14ac:dyDescent="0.3">
      <c r="B46" s="41"/>
      <c r="C46" s="37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6.5" customHeight="1" x14ac:dyDescent="0.3">
      <c r="B47" s="41"/>
      <c r="C47" s="42"/>
      <c r="D47" s="42"/>
      <c r="E47" s="363" t="str">
        <f>E7</f>
        <v>Rekonstrukce kanalizace ul. Matušinského, Tomicova, Třanovského</v>
      </c>
      <c r="F47" s="369"/>
      <c r="G47" s="369"/>
      <c r="H47" s="369"/>
      <c r="I47" s="113"/>
      <c r="J47" s="42"/>
      <c r="K47" s="45"/>
    </row>
    <row r="48" spans="2:11" ht="15" x14ac:dyDescent="0.3">
      <c r="B48" s="28"/>
      <c r="C48" s="37" t="s">
        <v>153</v>
      </c>
      <c r="D48" s="29"/>
      <c r="E48" s="29"/>
      <c r="F48" s="29"/>
      <c r="G48" s="29"/>
      <c r="H48" s="29"/>
      <c r="I48" s="112"/>
      <c r="J48" s="29"/>
      <c r="K48" s="31"/>
    </row>
    <row r="49" spans="2:47" s="1" customFormat="1" ht="16.5" customHeight="1" x14ac:dyDescent="0.3">
      <c r="B49" s="41"/>
      <c r="C49" s="42"/>
      <c r="D49" s="42"/>
      <c r="E49" s="363" t="s">
        <v>154</v>
      </c>
      <c r="F49" s="364"/>
      <c r="G49" s="364"/>
      <c r="H49" s="364"/>
      <c r="I49" s="113"/>
      <c r="J49" s="42"/>
      <c r="K49" s="45"/>
    </row>
    <row r="50" spans="2:47" s="1" customFormat="1" ht="14.45" customHeight="1" x14ac:dyDescent="0.3">
      <c r="B50" s="41"/>
      <c r="C50" s="37" t="s">
        <v>155</v>
      </c>
      <c r="D50" s="42"/>
      <c r="E50" s="42"/>
      <c r="F50" s="42"/>
      <c r="G50" s="42"/>
      <c r="H50" s="42"/>
      <c r="I50" s="113"/>
      <c r="J50" s="42"/>
      <c r="K50" s="45"/>
    </row>
    <row r="51" spans="2:47" s="1" customFormat="1" ht="17.25" customHeight="1" x14ac:dyDescent="0.3">
      <c r="B51" s="41"/>
      <c r="C51" s="42"/>
      <c r="D51" s="42"/>
      <c r="E51" s="365" t="str">
        <f>E11</f>
        <v>01.3 - SO 01.3 kanalizační stoka Ra2-1</v>
      </c>
      <c r="F51" s="364"/>
      <c r="G51" s="364"/>
      <c r="H51" s="364"/>
      <c r="I51" s="113"/>
      <c r="J51" s="42"/>
      <c r="K51" s="45"/>
    </row>
    <row r="52" spans="2:47" s="1" customFormat="1" ht="6.95" customHeight="1" x14ac:dyDescent="0.3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47" s="1" customFormat="1" ht="18" customHeight="1" x14ac:dyDescent="0.3">
      <c r="B53" s="41"/>
      <c r="C53" s="37" t="s">
        <v>26</v>
      </c>
      <c r="D53" s="42"/>
      <c r="E53" s="42"/>
      <c r="F53" s="35" t="str">
        <f>F14</f>
        <v>Ostrava,k.ú.715018 Radvanice</v>
      </c>
      <c r="G53" s="42"/>
      <c r="H53" s="42"/>
      <c r="I53" s="114" t="s">
        <v>28</v>
      </c>
      <c r="J53" s="115" t="str">
        <f>IF(J14="","",J14)</f>
        <v>23.11.2012</v>
      </c>
      <c r="K53" s="45"/>
    </row>
    <row r="54" spans="2:47" s="1" customFormat="1" ht="6.95" customHeight="1" x14ac:dyDescent="0.3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47" s="1" customFormat="1" ht="15" x14ac:dyDescent="0.3">
      <c r="B55" s="41"/>
      <c r="C55" s="37" t="s">
        <v>32</v>
      </c>
      <c r="D55" s="42"/>
      <c r="E55" s="42"/>
      <c r="F55" s="35" t="str">
        <f>E17</f>
        <v>Statutární město Ostrava</v>
      </c>
      <c r="G55" s="42"/>
      <c r="H55" s="42"/>
      <c r="I55" s="114" t="s">
        <v>40</v>
      </c>
      <c r="J55" s="327" t="str">
        <f>E23</f>
        <v>Koneko spol. s r. o.</v>
      </c>
      <c r="K55" s="45"/>
    </row>
    <row r="56" spans="2:47" s="1" customFormat="1" ht="14.45" customHeight="1" x14ac:dyDescent="0.3">
      <c r="B56" s="41"/>
      <c r="C56" s="37" t="s">
        <v>38</v>
      </c>
      <c r="D56" s="42"/>
      <c r="E56" s="42"/>
      <c r="F56" s="35" t="str">
        <f>IF(E20="","",E20)</f>
        <v/>
      </c>
      <c r="G56" s="42"/>
      <c r="H56" s="42"/>
      <c r="I56" s="113"/>
      <c r="J56" s="366"/>
      <c r="K56" s="45"/>
    </row>
    <row r="57" spans="2:47" s="1" customFormat="1" ht="10.35" customHeight="1" x14ac:dyDescent="0.3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47" s="1" customFormat="1" ht="29.25" customHeight="1" x14ac:dyDescent="0.3">
      <c r="B58" s="41"/>
      <c r="C58" s="137" t="s">
        <v>158</v>
      </c>
      <c r="D58" s="127"/>
      <c r="E58" s="127"/>
      <c r="F58" s="127"/>
      <c r="G58" s="127"/>
      <c r="H58" s="127"/>
      <c r="I58" s="138"/>
      <c r="J58" s="139" t="s">
        <v>159</v>
      </c>
      <c r="K58" s="140"/>
    </row>
    <row r="59" spans="2:47" s="1" customFormat="1" ht="10.35" customHeight="1" x14ac:dyDescent="0.3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 x14ac:dyDescent="0.3">
      <c r="B60" s="41"/>
      <c r="C60" s="141" t="s">
        <v>160</v>
      </c>
      <c r="D60" s="42"/>
      <c r="E60" s="42"/>
      <c r="F60" s="42"/>
      <c r="G60" s="42"/>
      <c r="H60" s="42"/>
      <c r="I60" s="113"/>
      <c r="J60" s="123">
        <f>J92</f>
        <v>0</v>
      </c>
      <c r="K60" s="45"/>
      <c r="AU60" s="24" t="s">
        <v>161</v>
      </c>
    </row>
    <row r="61" spans="2:47" s="8" customFormat="1" ht="24.95" customHeight="1" x14ac:dyDescent="0.3">
      <c r="B61" s="142"/>
      <c r="C61" s="143"/>
      <c r="D61" s="144" t="s">
        <v>162</v>
      </c>
      <c r="E61" s="145"/>
      <c r="F61" s="145"/>
      <c r="G61" s="145"/>
      <c r="H61" s="145"/>
      <c r="I61" s="146"/>
      <c r="J61" s="147">
        <f>J93</f>
        <v>0</v>
      </c>
      <c r="K61" s="148"/>
    </row>
    <row r="62" spans="2:47" s="9" customFormat="1" ht="19.899999999999999" customHeight="1" x14ac:dyDescent="0.3">
      <c r="B62" s="149"/>
      <c r="C62" s="150"/>
      <c r="D62" s="151" t="s">
        <v>163</v>
      </c>
      <c r="E62" s="152"/>
      <c r="F62" s="152"/>
      <c r="G62" s="152"/>
      <c r="H62" s="152"/>
      <c r="I62" s="153"/>
      <c r="J62" s="154">
        <f>J94</f>
        <v>0</v>
      </c>
      <c r="K62" s="155"/>
    </row>
    <row r="63" spans="2:47" s="9" customFormat="1" ht="19.899999999999999" customHeight="1" x14ac:dyDescent="0.3">
      <c r="B63" s="149"/>
      <c r="C63" s="150"/>
      <c r="D63" s="151" t="s">
        <v>164</v>
      </c>
      <c r="E63" s="152"/>
      <c r="F63" s="152"/>
      <c r="G63" s="152"/>
      <c r="H63" s="152"/>
      <c r="I63" s="153"/>
      <c r="J63" s="154">
        <f>J165</f>
        <v>0</v>
      </c>
      <c r="K63" s="155"/>
    </row>
    <row r="64" spans="2:47" s="9" customFormat="1" ht="19.899999999999999" customHeight="1" x14ac:dyDescent="0.3">
      <c r="B64" s="149"/>
      <c r="C64" s="150"/>
      <c r="D64" s="151" t="s">
        <v>165</v>
      </c>
      <c r="E64" s="152"/>
      <c r="F64" s="152"/>
      <c r="G64" s="152"/>
      <c r="H64" s="152"/>
      <c r="I64" s="153"/>
      <c r="J64" s="154">
        <f>J170</f>
        <v>0</v>
      </c>
      <c r="K64" s="155"/>
    </row>
    <row r="65" spans="2:12" s="9" customFormat="1" ht="19.899999999999999" customHeight="1" x14ac:dyDescent="0.3">
      <c r="B65" s="149"/>
      <c r="C65" s="150"/>
      <c r="D65" s="151" t="s">
        <v>166</v>
      </c>
      <c r="E65" s="152"/>
      <c r="F65" s="152"/>
      <c r="G65" s="152"/>
      <c r="H65" s="152"/>
      <c r="I65" s="153"/>
      <c r="J65" s="154">
        <f>J175</f>
        <v>0</v>
      </c>
      <c r="K65" s="155"/>
    </row>
    <row r="66" spans="2:12" s="9" customFormat="1" ht="19.899999999999999" customHeight="1" x14ac:dyDescent="0.3">
      <c r="B66" s="149"/>
      <c r="C66" s="150"/>
      <c r="D66" s="151" t="s">
        <v>167</v>
      </c>
      <c r="E66" s="152"/>
      <c r="F66" s="152"/>
      <c r="G66" s="152"/>
      <c r="H66" s="152"/>
      <c r="I66" s="153"/>
      <c r="J66" s="154">
        <f>J200</f>
        <v>0</v>
      </c>
      <c r="K66" s="155"/>
    </row>
    <row r="67" spans="2:12" s="9" customFormat="1" ht="19.899999999999999" customHeight="1" x14ac:dyDescent="0.3">
      <c r="B67" s="149"/>
      <c r="C67" s="150"/>
      <c r="D67" s="151" t="s">
        <v>168</v>
      </c>
      <c r="E67" s="152"/>
      <c r="F67" s="152"/>
      <c r="G67" s="152"/>
      <c r="H67" s="152"/>
      <c r="I67" s="153"/>
      <c r="J67" s="154">
        <f>J232</f>
        <v>0</v>
      </c>
      <c r="K67" s="155"/>
    </row>
    <row r="68" spans="2:12" s="9" customFormat="1" ht="14.85" customHeight="1" x14ac:dyDescent="0.3">
      <c r="B68" s="149"/>
      <c r="C68" s="150"/>
      <c r="D68" s="151" t="s">
        <v>169</v>
      </c>
      <c r="E68" s="152"/>
      <c r="F68" s="152"/>
      <c r="G68" s="152"/>
      <c r="H68" s="152"/>
      <c r="I68" s="153"/>
      <c r="J68" s="154">
        <f>J245</f>
        <v>0</v>
      </c>
      <c r="K68" s="155"/>
    </row>
    <row r="69" spans="2:12" s="8" customFormat="1" ht="24.95" customHeight="1" x14ac:dyDescent="0.3">
      <c r="B69" s="142"/>
      <c r="C69" s="143"/>
      <c r="D69" s="144" t="s">
        <v>170</v>
      </c>
      <c r="E69" s="145"/>
      <c r="F69" s="145"/>
      <c r="G69" s="145"/>
      <c r="H69" s="145"/>
      <c r="I69" s="146"/>
      <c r="J69" s="147">
        <f>J263</f>
        <v>0</v>
      </c>
      <c r="K69" s="148"/>
    </row>
    <row r="70" spans="2:12" s="9" customFormat="1" ht="19.899999999999999" customHeight="1" x14ac:dyDescent="0.3">
      <c r="B70" s="149"/>
      <c r="C70" s="150"/>
      <c r="D70" s="151" t="s">
        <v>171</v>
      </c>
      <c r="E70" s="152"/>
      <c r="F70" s="152"/>
      <c r="G70" s="152"/>
      <c r="H70" s="152"/>
      <c r="I70" s="153"/>
      <c r="J70" s="154">
        <f>J264</f>
        <v>0</v>
      </c>
      <c r="K70" s="155"/>
    </row>
    <row r="71" spans="2:12" s="1" customFormat="1" ht="21.75" customHeight="1" x14ac:dyDescent="0.3">
      <c r="B71" s="41"/>
      <c r="C71" s="42"/>
      <c r="D71" s="42"/>
      <c r="E71" s="42"/>
      <c r="F71" s="42"/>
      <c r="G71" s="42"/>
      <c r="H71" s="42"/>
      <c r="I71" s="113"/>
      <c r="J71" s="42"/>
      <c r="K71" s="45"/>
    </row>
    <row r="72" spans="2:12" s="1" customFormat="1" ht="6.95" customHeight="1" x14ac:dyDescent="0.3">
      <c r="B72" s="56"/>
      <c r="C72" s="57"/>
      <c r="D72" s="57"/>
      <c r="E72" s="57"/>
      <c r="F72" s="57"/>
      <c r="G72" s="57"/>
      <c r="H72" s="57"/>
      <c r="I72" s="134"/>
      <c r="J72" s="57"/>
      <c r="K72" s="58"/>
    </row>
    <row r="76" spans="2:12" s="1" customFormat="1" ht="6.95" customHeight="1" x14ac:dyDescent="0.3">
      <c r="B76" s="59"/>
      <c r="C76" s="60"/>
      <c r="D76" s="60"/>
      <c r="E76" s="60"/>
      <c r="F76" s="60"/>
      <c r="G76" s="60"/>
      <c r="H76" s="60"/>
      <c r="I76" s="135"/>
      <c r="J76" s="60"/>
      <c r="K76" s="60"/>
      <c r="L76" s="41"/>
    </row>
    <row r="77" spans="2:12" s="1" customFormat="1" ht="36.950000000000003" customHeight="1" x14ac:dyDescent="0.3">
      <c r="B77" s="41"/>
      <c r="C77" s="61" t="s">
        <v>172</v>
      </c>
      <c r="L77" s="41"/>
    </row>
    <row r="78" spans="2:12" s="1" customFormat="1" ht="6.95" customHeight="1" x14ac:dyDescent="0.3">
      <c r="B78" s="41"/>
      <c r="L78" s="41"/>
    </row>
    <row r="79" spans="2:12" s="1" customFormat="1" ht="14.45" customHeight="1" x14ac:dyDescent="0.3">
      <c r="B79" s="41"/>
      <c r="C79" s="63" t="s">
        <v>19</v>
      </c>
      <c r="L79" s="41"/>
    </row>
    <row r="80" spans="2:12" s="1" customFormat="1" ht="16.5" customHeight="1" x14ac:dyDescent="0.3">
      <c r="B80" s="41"/>
      <c r="E80" s="367" t="str">
        <f>E7</f>
        <v>Rekonstrukce kanalizace ul. Matušinského, Tomicova, Třanovského</v>
      </c>
      <c r="F80" s="368"/>
      <c r="G80" s="368"/>
      <c r="H80" s="368"/>
      <c r="L80" s="41"/>
    </row>
    <row r="81" spans="2:65" ht="15" x14ac:dyDescent="0.3">
      <c r="B81" s="28"/>
      <c r="C81" s="63" t="s">
        <v>153</v>
      </c>
      <c r="L81" s="28"/>
    </row>
    <row r="82" spans="2:65" s="1" customFormat="1" ht="16.5" customHeight="1" x14ac:dyDescent="0.3">
      <c r="B82" s="41"/>
      <c r="E82" s="367" t="s">
        <v>154</v>
      </c>
      <c r="F82" s="361"/>
      <c r="G82" s="361"/>
      <c r="H82" s="361"/>
      <c r="L82" s="41"/>
    </row>
    <row r="83" spans="2:65" s="1" customFormat="1" ht="14.45" customHeight="1" x14ac:dyDescent="0.3">
      <c r="B83" s="41"/>
      <c r="C83" s="63" t="s">
        <v>155</v>
      </c>
      <c r="L83" s="41"/>
    </row>
    <row r="84" spans="2:65" s="1" customFormat="1" ht="17.25" customHeight="1" x14ac:dyDescent="0.3">
      <c r="B84" s="41"/>
      <c r="E84" s="338" t="str">
        <f>E11</f>
        <v>01.3 - SO 01.3 kanalizační stoka Ra2-1</v>
      </c>
      <c r="F84" s="361"/>
      <c r="G84" s="361"/>
      <c r="H84" s="361"/>
      <c r="L84" s="41"/>
    </row>
    <row r="85" spans="2:65" s="1" customFormat="1" ht="6.95" customHeight="1" x14ac:dyDescent="0.3">
      <c r="B85" s="41"/>
      <c r="L85" s="41"/>
    </row>
    <row r="86" spans="2:65" s="1" customFormat="1" ht="18" customHeight="1" x14ac:dyDescent="0.3">
      <c r="B86" s="41"/>
      <c r="C86" s="63" t="s">
        <v>26</v>
      </c>
      <c r="F86" s="156" t="str">
        <f>F14</f>
        <v>Ostrava,k.ú.715018 Radvanice</v>
      </c>
      <c r="I86" s="157" t="s">
        <v>28</v>
      </c>
      <c r="J86" s="67" t="str">
        <f>IF(J14="","",J14)</f>
        <v>23.11.2012</v>
      </c>
      <c r="L86" s="41"/>
    </row>
    <row r="87" spans="2:65" s="1" customFormat="1" ht="6.95" customHeight="1" x14ac:dyDescent="0.3">
      <c r="B87" s="41"/>
      <c r="L87" s="41"/>
    </row>
    <row r="88" spans="2:65" s="1" customFormat="1" ht="15" x14ac:dyDescent="0.3">
      <c r="B88" s="41"/>
      <c r="C88" s="63" t="s">
        <v>32</v>
      </c>
      <c r="F88" s="156" t="str">
        <f>E17</f>
        <v>Statutární město Ostrava</v>
      </c>
      <c r="I88" s="157" t="s">
        <v>40</v>
      </c>
      <c r="J88" s="156" t="str">
        <f>E23</f>
        <v>Koneko spol. s r. o.</v>
      </c>
      <c r="L88" s="41"/>
    </row>
    <row r="89" spans="2:65" s="1" customFormat="1" ht="14.45" customHeight="1" x14ac:dyDescent="0.3">
      <c r="B89" s="41"/>
      <c r="C89" s="63" t="s">
        <v>38</v>
      </c>
      <c r="F89" s="156" t="str">
        <f>IF(E20="","",E20)</f>
        <v/>
      </c>
      <c r="L89" s="41"/>
    </row>
    <row r="90" spans="2:65" s="1" customFormat="1" ht="10.35" customHeight="1" x14ac:dyDescent="0.3">
      <c r="B90" s="41"/>
      <c r="L90" s="41"/>
    </row>
    <row r="91" spans="2:65" s="10" customFormat="1" ht="29.25" customHeight="1" x14ac:dyDescent="0.3">
      <c r="B91" s="158"/>
      <c r="C91" s="159" t="s">
        <v>173</v>
      </c>
      <c r="D91" s="160" t="s">
        <v>65</v>
      </c>
      <c r="E91" s="160" t="s">
        <v>61</v>
      </c>
      <c r="F91" s="160" t="s">
        <v>174</v>
      </c>
      <c r="G91" s="160" t="s">
        <v>175</v>
      </c>
      <c r="H91" s="160" t="s">
        <v>176</v>
      </c>
      <c r="I91" s="161" t="s">
        <v>177</v>
      </c>
      <c r="J91" s="160" t="s">
        <v>159</v>
      </c>
      <c r="K91" s="162" t="s">
        <v>178</v>
      </c>
      <c r="L91" s="158"/>
      <c r="M91" s="73" t="s">
        <v>179</v>
      </c>
      <c r="N91" s="74" t="s">
        <v>50</v>
      </c>
      <c r="O91" s="74" t="s">
        <v>180</v>
      </c>
      <c r="P91" s="74" t="s">
        <v>181</v>
      </c>
      <c r="Q91" s="74" t="s">
        <v>182</v>
      </c>
      <c r="R91" s="74" t="s">
        <v>183</v>
      </c>
      <c r="S91" s="74" t="s">
        <v>184</v>
      </c>
      <c r="T91" s="75" t="s">
        <v>185</v>
      </c>
    </row>
    <row r="92" spans="2:65" s="1" customFormat="1" ht="29.25" customHeight="1" x14ac:dyDescent="0.35">
      <c r="B92" s="41"/>
      <c r="C92" s="77" t="s">
        <v>160</v>
      </c>
      <c r="J92" s="163">
        <f>BK92</f>
        <v>0</v>
      </c>
      <c r="L92" s="41"/>
      <c r="M92" s="76"/>
      <c r="N92" s="68"/>
      <c r="O92" s="68"/>
      <c r="P92" s="164">
        <f>P93+P263</f>
        <v>0</v>
      </c>
      <c r="Q92" s="68"/>
      <c r="R92" s="164">
        <f>R93+R263</f>
        <v>628.0806308199999</v>
      </c>
      <c r="S92" s="68"/>
      <c r="T92" s="165">
        <f>T93+T263</f>
        <v>75.334874999999997</v>
      </c>
      <c r="AT92" s="24" t="s">
        <v>79</v>
      </c>
      <c r="AU92" s="24" t="s">
        <v>161</v>
      </c>
      <c r="BK92" s="166">
        <f>BK93+BK263</f>
        <v>0</v>
      </c>
    </row>
    <row r="93" spans="2:65" s="11" customFormat="1" ht="37.35" customHeight="1" x14ac:dyDescent="0.35">
      <c r="B93" s="167"/>
      <c r="D93" s="168" t="s">
        <v>79</v>
      </c>
      <c r="E93" s="169" t="s">
        <v>186</v>
      </c>
      <c r="F93" s="169" t="s">
        <v>187</v>
      </c>
      <c r="I93" s="170"/>
      <c r="J93" s="171">
        <f>BK93</f>
        <v>0</v>
      </c>
      <c r="L93" s="167"/>
      <c r="M93" s="172"/>
      <c r="N93" s="173"/>
      <c r="O93" s="173"/>
      <c r="P93" s="174">
        <f>P94+P165+P170+P175+P200+P232</f>
        <v>0</v>
      </c>
      <c r="Q93" s="173"/>
      <c r="R93" s="174">
        <f>R94+R165+R170+R175+R200+R232</f>
        <v>628.0806308199999</v>
      </c>
      <c r="S93" s="173"/>
      <c r="T93" s="175">
        <f>T94+T165+T170+T175+T200+T232</f>
        <v>75.334874999999997</v>
      </c>
      <c r="AR93" s="168" t="s">
        <v>25</v>
      </c>
      <c r="AT93" s="176" t="s">
        <v>79</v>
      </c>
      <c r="AU93" s="176" t="s">
        <v>80</v>
      </c>
      <c r="AY93" s="168" t="s">
        <v>188</v>
      </c>
      <c r="BK93" s="177">
        <f>BK94+BK165+BK170+BK175+BK200+BK232</f>
        <v>0</v>
      </c>
    </row>
    <row r="94" spans="2:65" s="11" customFormat="1" ht="19.899999999999999" customHeight="1" x14ac:dyDescent="0.3">
      <c r="B94" s="167"/>
      <c r="D94" s="168" t="s">
        <v>79</v>
      </c>
      <c r="E94" s="178" t="s">
        <v>25</v>
      </c>
      <c r="F94" s="178" t="s">
        <v>189</v>
      </c>
      <c r="I94" s="170"/>
      <c r="J94" s="179">
        <f>BK94</f>
        <v>0</v>
      </c>
      <c r="L94" s="167"/>
      <c r="M94" s="172"/>
      <c r="N94" s="173"/>
      <c r="O94" s="173"/>
      <c r="P94" s="174">
        <f>SUM(P95:P164)</f>
        <v>0</v>
      </c>
      <c r="Q94" s="173"/>
      <c r="R94" s="174">
        <f>SUM(R95:R164)</f>
        <v>466.93491519999998</v>
      </c>
      <c r="S94" s="173"/>
      <c r="T94" s="175">
        <f>SUM(T95:T164)</f>
        <v>75.334874999999997</v>
      </c>
      <c r="AR94" s="168" t="s">
        <v>25</v>
      </c>
      <c r="AT94" s="176" t="s">
        <v>79</v>
      </c>
      <c r="AU94" s="176" t="s">
        <v>25</v>
      </c>
      <c r="AY94" s="168" t="s">
        <v>188</v>
      </c>
      <c r="BK94" s="177">
        <f>SUM(BK95:BK164)</f>
        <v>0</v>
      </c>
    </row>
    <row r="95" spans="2:65" s="1" customFormat="1" ht="16.5" customHeight="1" x14ac:dyDescent="0.3">
      <c r="B95" s="180"/>
      <c r="C95" s="181" t="s">
        <v>25</v>
      </c>
      <c r="D95" s="181" t="s">
        <v>190</v>
      </c>
      <c r="E95" s="182" t="s">
        <v>191</v>
      </c>
      <c r="F95" s="183" t="s">
        <v>192</v>
      </c>
      <c r="G95" s="184" t="s">
        <v>193</v>
      </c>
      <c r="H95" s="185">
        <v>88.935000000000002</v>
      </c>
      <c r="I95" s="186"/>
      <c r="J95" s="187">
        <f>ROUND(I95*H95,2)</f>
        <v>0</v>
      </c>
      <c r="K95" s="183"/>
      <c r="L95" s="41"/>
      <c r="M95" s="188" t="s">
        <v>5</v>
      </c>
      <c r="N95" s="189" t="s">
        <v>51</v>
      </c>
      <c r="O95" s="42"/>
      <c r="P95" s="190">
        <f>O95*H95</f>
        <v>0</v>
      </c>
      <c r="Q95" s="190">
        <v>0</v>
      </c>
      <c r="R95" s="190">
        <f>Q95*H95</f>
        <v>0</v>
      </c>
      <c r="S95" s="190">
        <v>0.23499999999999999</v>
      </c>
      <c r="T95" s="191">
        <f>S95*H95</f>
        <v>20.899725</v>
      </c>
      <c r="AR95" s="24" t="s">
        <v>194</v>
      </c>
      <c r="AT95" s="24" t="s">
        <v>190</v>
      </c>
      <c r="AU95" s="24" t="s">
        <v>24</v>
      </c>
      <c r="AY95" s="24" t="s">
        <v>188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24" t="s">
        <v>25</v>
      </c>
      <c r="BK95" s="192">
        <f>ROUND(I95*H95,2)</f>
        <v>0</v>
      </c>
      <c r="BL95" s="24" t="s">
        <v>194</v>
      </c>
      <c r="BM95" s="24" t="s">
        <v>195</v>
      </c>
    </row>
    <row r="96" spans="2:65" s="1" customFormat="1" ht="27" x14ac:dyDescent="0.3">
      <c r="B96" s="41"/>
      <c r="D96" s="193" t="s">
        <v>196</v>
      </c>
      <c r="F96" s="194" t="s">
        <v>556</v>
      </c>
      <c r="I96" s="195"/>
      <c r="L96" s="41"/>
      <c r="M96" s="196"/>
      <c r="N96" s="42"/>
      <c r="O96" s="42"/>
      <c r="P96" s="42"/>
      <c r="Q96" s="42"/>
      <c r="R96" s="42"/>
      <c r="S96" s="42"/>
      <c r="T96" s="70"/>
      <c r="AT96" s="24" t="s">
        <v>196</v>
      </c>
      <c r="AU96" s="24" t="s">
        <v>24</v>
      </c>
    </row>
    <row r="97" spans="2:65" s="12" customFormat="1" x14ac:dyDescent="0.3">
      <c r="B97" s="197"/>
      <c r="D97" s="193" t="s">
        <v>198</v>
      </c>
      <c r="E97" s="198" t="s">
        <v>5</v>
      </c>
      <c r="F97" s="199" t="s">
        <v>607</v>
      </c>
      <c r="H97" s="200">
        <v>88.935000000000002</v>
      </c>
      <c r="I97" s="201"/>
      <c r="L97" s="197"/>
      <c r="M97" s="202"/>
      <c r="N97" s="203"/>
      <c r="O97" s="203"/>
      <c r="P97" s="203"/>
      <c r="Q97" s="203"/>
      <c r="R97" s="203"/>
      <c r="S97" s="203"/>
      <c r="T97" s="204"/>
      <c r="AT97" s="198" t="s">
        <v>198</v>
      </c>
      <c r="AU97" s="198" t="s">
        <v>24</v>
      </c>
      <c r="AV97" s="12" t="s">
        <v>24</v>
      </c>
      <c r="AW97" s="12" t="s">
        <v>44</v>
      </c>
      <c r="AX97" s="12" t="s">
        <v>25</v>
      </c>
      <c r="AY97" s="198" t="s">
        <v>188</v>
      </c>
    </row>
    <row r="98" spans="2:65" s="13" customFormat="1" x14ac:dyDescent="0.3">
      <c r="B98" s="205"/>
      <c r="D98" s="193" t="s">
        <v>198</v>
      </c>
      <c r="E98" s="206" t="s">
        <v>5</v>
      </c>
      <c r="F98" s="207" t="s">
        <v>200</v>
      </c>
      <c r="H98" s="208">
        <v>88.935000000000002</v>
      </c>
      <c r="I98" s="209"/>
      <c r="L98" s="205"/>
      <c r="M98" s="210"/>
      <c r="N98" s="211"/>
      <c r="O98" s="211"/>
      <c r="P98" s="211"/>
      <c r="Q98" s="211"/>
      <c r="R98" s="211"/>
      <c r="S98" s="211"/>
      <c r="T98" s="212"/>
      <c r="AT98" s="206" t="s">
        <v>198</v>
      </c>
      <c r="AU98" s="206" t="s">
        <v>24</v>
      </c>
      <c r="AV98" s="13" t="s">
        <v>194</v>
      </c>
      <c r="AW98" s="13" t="s">
        <v>44</v>
      </c>
      <c r="AX98" s="13" t="s">
        <v>80</v>
      </c>
      <c r="AY98" s="206" t="s">
        <v>188</v>
      </c>
    </row>
    <row r="99" spans="2:65" s="1" customFormat="1" ht="25.5" customHeight="1" x14ac:dyDescent="0.3">
      <c r="B99" s="180"/>
      <c r="C99" s="181" t="s">
        <v>24</v>
      </c>
      <c r="D99" s="181" t="s">
        <v>190</v>
      </c>
      <c r="E99" s="182" t="s">
        <v>201</v>
      </c>
      <c r="F99" s="183" t="s">
        <v>202</v>
      </c>
      <c r="G99" s="184" t="s">
        <v>193</v>
      </c>
      <c r="H99" s="185">
        <v>88.935000000000002</v>
      </c>
      <c r="I99" s="186"/>
      <c r="J99" s="187">
        <f>ROUND(I99*H99,2)</f>
        <v>0</v>
      </c>
      <c r="K99" s="183"/>
      <c r="L99" s="41"/>
      <c r="M99" s="188" t="s">
        <v>5</v>
      </c>
      <c r="N99" s="189" t="s">
        <v>51</v>
      </c>
      <c r="O99" s="42"/>
      <c r="P99" s="190">
        <f>O99*H99</f>
        <v>0</v>
      </c>
      <c r="Q99" s="190">
        <v>0</v>
      </c>
      <c r="R99" s="190">
        <f>Q99*H99</f>
        <v>0</v>
      </c>
      <c r="S99" s="190">
        <v>0.28999999999999998</v>
      </c>
      <c r="T99" s="191">
        <f>S99*H99</f>
        <v>25.791149999999998</v>
      </c>
      <c r="AR99" s="24" t="s">
        <v>194</v>
      </c>
      <c r="AT99" s="24" t="s">
        <v>190</v>
      </c>
      <c r="AU99" s="24" t="s">
        <v>24</v>
      </c>
      <c r="AY99" s="24" t="s">
        <v>188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24" t="s">
        <v>25</v>
      </c>
      <c r="BK99" s="192">
        <f>ROUND(I99*H99,2)</f>
        <v>0</v>
      </c>
      <c r="BL99" s="24" t="s">
        <v>194</v>
      </c>
      <c r="BM99" s="24" t="s">
        <v>203</v>
      </c>
    </row>
    <row r="100" spans="2:65" s="1" customFormat="1" ht="27" x14ac:dyDescent="0.3">
      <c r="B100" s="41"/>
      <c r="D100" s="193" t="s">
        <v>196</v>
      </c>
      <c r="F100" s="194" t="s">
        <v>556</v>
      </c>
      <c r="I100" s="195"/>
      <c r="L100" s="41"/>
      <c r="M100" s="196"/>
      <c r="N100" s="42"/>
      <c r="O100" s="42"/>
      <c r="P100" s="42"/>
      <c r="Q100" s="42"/>
      <c r="R100" s="42"/>
      <c r="S100" s="42"/>
      <c r="T100" s="70"/>
      <c r="AT100" s="24" t="s">
        <v>196</v>
      </c>
      <c r="AU100" s="24" t="s">
        <v>24</v>
      </c>
    </row>
    <row r="101" spans="2:65" s="12" customFormat="1" x14ac:dyDescent="0.3">
      <c r="B101" s="197"/>
      <c r="D101" s="193" t="s">
        <v>198</v>
      </c>
      <c r="E101" s="198" t="s">
        <v>5</v>
      </c>
      <c r="F101" s="199" t="s">
        <v>607</v>
      </c>
      <c r="H101" s="200">
        <v>88.935000000000002</v>
      </c>
      <c r="I101" s="201"/>
      <c r="L101" s="197"/>
      <c r="M101" s="202"/>
      <c r="N101" s="203"/>
      <c r="O101" s="203"/>
      <c r="P101" s="203"/>
      <c r="Q101" s="203"/>
      <c r="R101" s="203"/>
      <c r="S101" s="203"/>
      <c r="T101" s="204"/>
      <c r="AT101" s="198" t="s">
        <v>198</v>
      </c>
      <c r="AU101" s="198" t="s">
        <v>24</v>
      </c>
      <c r="AV101" s="12" t="s">
        <v>24</v>
      </c>
      <c r="AW101" s="12" t="s">
        <v>44</v>
      </c>
      <c r="AX101" s="12" t="s">
        <v>25</v>
      </c>
      <c r="AY101" s="198" t="s">
        <v>188</v>
      </c>
    </row>
    <row r="102" spans="2:65" s="13" customFormat="1" x14ac:dyDescent="0.3">
      <c r="B102" s="205"/>
      <c r="D102" s="193" t="s">
        <v>198</v>
      </c>
      <c r="E102" s="206" t="s">
        <v>5</v>
      </c>
      <c r="F102" s="207" t="s">
        <v>200</v>
      </c>
      <c r="H102" s="208">
        <v>88.935000000000002</v>
      </c>
      <c r="I102" s="209"/>
      <c r="L102" s="205"/>
      <c r="M102" s="210"/>
      <c r="N102" s="211"/>
      <c r="O102" s="211"/>
      <c r="P102" s="211"/>
      <c r="Q102" s="211"/>
      <c r="R102" s="211"/>
      <c r="S102" s="211"/>
      <c r="T102" s="212"/>
      <c r="AT102" s="206" t="s">
        <v>198</v>
      </c>
      <c r="AU102" s="206" t="s">
        <v>24</v>
      </c>
      <c r="AV102" s="13" t="s">
        <v>194</v>
      </c>
      <c r="AW102" s="13" t="s">
        <v>44</v>
      </c>
      <c r="AX102" s="13" t="s">
        <v>80</v>
      </c>
      <c r="AY102" s="206" t="s">
        <v>188</v>
      </c>
    </row>
    <row r="103" spans="2:65" s="1" customFormat="1" ht="16.5" customHeight="1" x14ac:dyDescent="0.3">
      <c r="B103" s="180"/>
      <c r="C103" s="181" t="s">
        <v>204</v>
      </c>
      <c r="D103" s="181" t="s">
        <v>190</v>
      </c>
      <c r="E103" s="182" t="s">
        <v>205</v>
      </c>
      <c r="F103" s="183" t="s">
        <v>206</v>
      </c>
      <c r="G103" s="184" t="s">
        <v>193</v>
      </c>
      <c r="H103" s="185">
        <v>35.805</v>
      </c>
      <c r="I103" s="186"/>
      <c r="J103" s="187">
        <f>ROUND(I103*H103,2)</f>
        <v>0</v>
      </c>
      <c r="K103" s="183"/>
      <c r="L103" s="41"/>
      <c r="M103" s="188" t="s">
        <v>5</v>
      </c>
      <c r="N103" s="189" t="s">
        <v>51</v>
      </c>
      <c r="O103" s="42"/>
      <c r="P103" s="190">
        <f>O103*H103</f>
        <v>0</v>
      </c>
      <c r="Q103" s="190">
        <v>0</v>
      </c>
      <c r="R103" s="190">
        <f>Q103*H103</f>
        <v>0</v>
      </c>
      <c r="S103" s="190">
        <v>0.57999999999999996</v>
      </c>
      <c r="T103" s="191">
        <f>S103*H103</f>
        <v>20.7669</v>
      </c>
      <c r="AR103" s="24" t="s">
        <v>194</v>
      </c>
      <c r="AT103" s="24" t="s">
        <v>190</v>
      </c>
      <c r="AU103" s="24" t="s">
        <v>24</v>
      </c>
      <c r="AY103" s="24" t="s">
        <v>188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24" t="s">
        <v>25</v>
      </c>
      <c r="BK103" s="192">
        <f>ROUND(I103*H103,2)</f>
        <v>0</v>
      </c>
      <c r="BL103" s="24" t="s">
        <v>194</v>
      </c>
      <c r="BM103" s="24" t="s">
        <v>207</v>
      </c>
    </row>
    <row r="104" spans="2:65" s="1" customFormat="1" ht="27" x14ac:dyDescent="0.3">
      <c r="B104" s="41"/>
      <c r="D104" s="193" t="s">
        <v>196</v>
      </c>
      <c r="F104" s="194" t="s">
        <v>556</v>
      </c>
      <c r="I104" s="195"/>
      <c r="L104" s="41"/>
      <c r="M104" s="196"/>
      <c r="N104" s="42"/>
      <c r="O104" s="42"/>
      <c r="P104" s="42"/>
      <c r="Q104" s="42"/>
      <c r="R104" s="42"/>
      <c r="S104" s="42"/>
      <c r="T104" s="70"/>
      <c r="AT104" s="24" t="s">
        <v>196</v>
      </c>
      <c r="AU104" s="24" t="s">
        <v>24</v>
      </c>
    </row>
    <row r="105" spans="2:65" s="12" customFormat="1" x14ac:dyDescent="0.3">
      <c r="B105" s="197"/>
      <c r="D105" s="193" t="s">
        <v>198</v>
      </c>
      <c r="E105" s="198" t="s">
        <v>5</v>
      </c>
      <c r="F105" s="199" t="s">
        <v>608</v>
      </c>
      <c r="H105" s="200">
        <v>35.805</v>
      </c>
      <c r="I105" s="201"/>
      <c r="L105" s="197"/>
      <c r="M105" s="202"/>
      <c r="N105" s="203"/>
      <c r="O105" s="203"/>
      <c r="P105" s="203"/>
      <c r="Q105" s="203"/>
      <c r="R105" s="203"/>
      <c r="S105" s="203"/>
      <c r="T105" s="204"/>
      <c r="AT105" s="198" t="s">
        <v>198</v>
      </c>
      <c r="AU105" s="198" t="s">
        <v>24</v>
      </c>
      <c r="AV105" s="12" t="s">
        <v>24</v>
      </c>
      <c r="AW105" s="12" t="s">
        <v>44</v>
      </c>
      <c r="AX105" s="12" t="s">
        <v>25</v>
      </c>
      <c r="AY105" s="198" t="s">
        <v>188</v>
      </c>
    </row>
    <row r="106" spans="2:65" s="13" customFormat="1" x14ac:dyDescent="0.3">
      <c r="B106" s="205"/>
      <c r="D106" s="193" t="s">
        <v>198</v>
      </c>
      <c r="E106" s="206" t="s">
        <v>5</v>
      </c>
      <c r="F106" s="207" t="s">
        <v>200</v>
      </c>
      <c r="H106" s="208">
        <v>35.805</v>
      </c>
      <c r="I106" s="209"/>
      <c r="L106" s="205"/>
      <c r="M106" s="210"/>
      <c r="N106" s="211"/>
      <c r="O106" s="211"/>
      <c r="P106" s="211"/>
      <c r="Q106" s="211"/>
      <c r="R106" s="211"/>
      <c r="S106" s="211"/>
      <c r="T106" s="212"/>
      <c r="AT106" s="206" t="s">
        <v>198</v>
      </c>
      <c r="AU106" s="206" t="s">
        <v>24</v>
      </c>
      <c r="AV106" s="13" t="s">
        <v>194</v>
      </c>
      <c r="AW106" s="13" t="s">
        <v>44</v>
      </c>
      <c r="AX106" s="13" t="s">
        <v>80</v>
      </c>
      <c r="AY106" s="206" t="s">
        <v>188</v>
      </c>
    </row>
    <row r="107" spans="2:65" s="1" customFormat="1" ht="16.5" customHeight="1" x14ac:dyDescent="0.3">
      <c r="B107" s="180"/>
      <c r="C107" s="181" t="s">
        <v>194</v>
      </c>
      <c r="D107" s="181" t="s">
        <v>190</v>
      </c>
      <c r="E107" s="182" t="s">
        <v>209</v>
      </c>
      <c r="F107" s="183" t="s">
        <v>210</v>
      </c>
      <c r="G107" s="184" t="s">
        <v>193</v>
      </c>
      <c r="H107" s="185">
        <v>35.805</v>
      </c>
      <c r="I107" s="186"/>
      <c r="J107" s="187">
        <f>ROUND(I107*H107,2)</f>
        <v>0</v>
      </c>
      <c r="K107" s="183"/>
      <c r="L107" s="41"/>
      <c r="M107" s="188" t="s">
        <v>5</v>
      </c>
      <c r="N107" s="189" t="s">
        <v>51</v>
      </c>
      <c r="O107" s="42"/>
      <c r="P107" s="190">
        <f>O107*H107</f>
        <v>0</v>
      </c>
      <c r="Q107" s="190">
        <v>0</v>
      </c>
      <c r="R107" s="190">
        <f>Q107*H107</f>
        <v>0</v>
      </c>
      <c r="S107" s="190">
        <v>0.22</v>
      </c>
      <c r="T107" s="191">
        <f>S107*H107</f>
        <v>7.8770999999999995</v>
      </c>
      <c r="AR107" s="24" t="s">
        <v>194</v>
      </c>
      <c r="AT107" s="24" t="s">
        <v>190</v>
      </c>
      <c r="AU107" s="24" t="s">
        <v>24</v>
      </c>
      <c r="AY107" s="24" t="s">
        <v>188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24" t="s">
        <v>25</v>
      </c>
      <c r="BK107" s="192">
        <f>ROUND(I107*H107,2)</f>
        <v>0</v>
      </c>
      <c r="BL107" s="24" t="s">
        <v>194</v>
      </c>
      <c r="BM107" s="24" t="s">
        <v>211</v>
      </c>
    </row>
    <row r="108" spans="2:65" s="1" customFormat="1" ht="27" x14ac:dyDescent="0.3">
      <c r="B108" s="41"/>
      <c r="D108" s="193" t="s">
        <v>196</v>
      </c>
      <c r="F108" s="194" t="s">
        <v>556</v>
      </c>
      <c r="I108" s="195"/>
      <c r="L108" s="41"/>
      <c r="M108" s="196"/>
      <c r="N108" s="42"/>
      <c r="O108" s="42"/>
      <c r="P108" s="42"/>
      <c r="Q108" s="42"/>
      <c r="R108" s="42"/>
      <c r="S108" s="42"/>
      <c r="T108" s="70"/>
      <c r="AT108" s="24" t="s">
        <v>196</v>
      </c>
      <c r="AU108" s="24" t="s">
        <v>24</v>
      </c>
    </row>
    <row r="109" spans="2:65" s="12" customFormat="1" x14ac:dyDescent="0.3">
      <c r="B109" s="197"/>
      <c r="D109" s="193" t="s">
        <v>198</v>
      </c>
      <c r="E109" s="198" t="s">
        <v>5</v>
      </c>
      <c r="F109" s="199" t="s">
        <v>608</v>
      </c>
      <c r="H109" s="200">
        <v>35.805</v>
      </c>
      <c r="I109" s="201"/>
      <c r="L109" s="197"/>
      <c r="M109" s="202"/>
      <c r="N109" s="203"/>
      <c r="O109" s="203"/>
      <c r="P109" s="203"/>
      <c r="Q109" s="203"/>
      <c r="R109" s="203"/>
      <c r="S109" s="203"/>
      <c r="T109" s="204"/>
      <c r="AT109" s="198" t="s">
        <v>198</v>
      </c>
      <c r="AU109" s="198" t="s">
        <v>24</v>
      </c>
      <c r="AV109" s="12" t="s">
        <v>24</v>
      </c>
      <c r="AW109" s="12" t="s">
        <v>44</v>
      </c>
      <c r="AX109" s="12" t="s">
        <v>25</v>
      </c>
      <c r="AY109" s="198" t="s">
        <v>188</v>
      </c>
    </row>
    <row r="110" spans="2:65" s="13" customFormat="1" x14ac:dyDescent="0.3">
      <c r="B110" s="205"/>
      <c r="D110" s="193" t="s">
        <v>198</v>
      </c>
      <c r="E110" s="206" t="s">
        <v>5</v>
      </c>
      <c r="F110" s="207" t="s">
        <v>200</v>
      </c>
      <c r="H110" s="208">
        <v>35.805</v>
      </c>
      <c r="I110" s="209"/>
      <c r="L110" s="205"/>
      <c r="M110" s="210"/>
      <c r="N110" s="211"/>
      <c r="O110" s="211"/>
      <c r="P110" s="211"/>
      <c r="Q110" s="211"/>
      <c r="R110" s="211"/>
      <c r="S110" s="211"/>
      <c r="T110" s="212"/>
      <c r="AT110" s="206" t="s">
        <v>198</v>
      </c>
      <c r="AU110" s="206" t="s">
        <v>24</v>
      </c>
      <c r="AV110" s="13" t="s">
        <v>194</v>
      </c>
      <c r="AW110" s="13" t="s">
        <v>44</v>
      </c>
      <c r="AX110" s="13" t="s">
        <v>80</v>
      </c>
      <c r="AY110" s="206" t="s">
        <v>188</v>
      </c>
    </row>
    <row r="111" spans="2:65" s="1" customFormat="1" ht="16.5" customHeight="1" x14ac:dyDescent="0.3">
      <c r="B111" s="180"/>
      <c r="C111" s="181" t="s">
        <v>212</v>
      </c>
      <c r="D111" s="181" t="s">
        <v>190</v>
      </c>
      <c r="E111" s="182" t="s">
        <v>229</v>
      </c>
      <c r="F111" s="183" t="s">
        <v>230</v>
      </c>
      <c r="G111" s="184" t="s">
        <v>231</v>
      </c>
      <c r="H111" s="185">
        <v>57.878999999999998</v>
      </c>
      <c r="I111" s="186"/>
      <c r="J111" s="187">
        <f>ROUND(I111*H111,2)</f>
        <v>0</v>
      </c>
      <c r="K111" s="183"/>
      <c r="L111" s="41"/>
      <c r="M111" s="188" t="s">
        <v>5</v>
      </c>
      <c r="N111" s="189" t="s">
        <v>51</v>
      </c>
      <c r="O111" s="42"/>
      <c r="P111" s="190">
        <f>O111*H111</f>
        <v>0</v>
      </c>
      <c r="Q111" s="190">
        <v>0</v>
      </c>
      <c r="R111" s="190">
        <f>Q111*H111</f>
        <v>0</v>
      </c>
      <c r="S111" s="190">
        <v>0</v>
      </c>
      <c r="T111" s="191">
        <f>S111*H111</f>
        <v>0</v>
      </c>
      <c r="AR111" s="24" t="s">
        <v>194</v>
      </c>
      <c r="AT111" s="24" t="s">
        <v>190</v>
      </c>
      <c r="AU111" s="24" t="s">
        <v>24</v>
      </c>
      <c r="AY111" s="24" t="s">
        <v>188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24" t="s">
        <v>25</v>
      </c>
      <c r="BK111" s="192">
        <f>ROUND(I111*H111,2)</f>
        <v>0</v>
      </c>
      <c r="BL111" s="24" t="s">
        <v>194</v>
      </c>
      <c r="BM111" s="24" t="s">
        <v>232</v>
      </c>
    </row>
    <row r="112" spans="2:65" s="1" customFormat="1" ht="27" x14ac:dyDescent="0.3">
      <c r="B112" s="41"/>
      <c r="D112" s="193" t="s">
        <v>196</v>
      </c>
      <c r="F112" s="194" t="s">
        <v>537</v>
      </c>
      <c r="I112" s="195"/>
      <c r="L112" s="41"/>
      <c r="M112" s="196"/>
      <c r="N112" s="42"/>
      <c r="O112" s="42"/>
      <c r="P112" s="42"/>
      <c r="Q112" s="42"/>
      <c r="R112" s="42"/>
      <c r="S112" s="42"/>
      <c r="T112" s="70"/>
      <c r="AT112" s="24" t="s">
        <v>196</v>
      </c>
      <c r="AU112" s="24" t="s">
        <v>24</v>
      </c>
    </row>
    <row r="113" spans="2:65" s="12" customFormat="1" x14ac:dyDescent="0.3">
      <c r="B113" s="197"/>
      <c r="D113" s="193" t="s">
        <v>198</v>
      </c>
      <c r="E113" s="198" t="s">
        <v>5</v>
      </c>
      <c r="F113" s="199" t="s">
        <v>609</v>
      </c>
      <c r="H113" s="200">
        <v>57.878999999999998</v>
      </c>
      <c r="I113" s="201"/>
      <c r="L113" s="197"/>
      <c r="M113" s="202"/>
      <c r="N113" s="203"/>
      <c r="O113" s="203"/>
      <c r="P113" s="203"/>
      <c r="Q113" s="203"/>
      <c r="R113" s="203"/>
      <c r="S113" s="203"/>
      <c r="T113" s="204"/>
      <c r="AT113" s="198" t="s">
        <v>198</v>
      </c>
      <c r="AU113" s="198" t="s">
        <v>24</v>
      </c>
      <c r="AV113" s="12" t="s">
        <v>24</v>
      </c>
      <c r="AW113" s="12" t="s">
        <v>44</v>
      </c>
      <c r="AX113" s="12" t="s">
        <v>25</v>
      </c>
      <c r="AY113" s="198" t="s">
        <v>188</v>
      </c>
    </row>
    <row r="114" spans="2:65" s="13" customFormat="1" x14ac:dyDescent="0.3">
      <c r="B114" s="205"/>
      <c r="D114" s="193" t="s">
        <v>198</v>
      </c>
      <c r="E114" s="206" t="s">
        <v>5</v>
      </c>
      <c r="F114" s="207" t="s">
        <v>200</v>
      </c>
      <c r="H114" s="208">
        <v>57.878999999999998</v>
      </c>
      <c r="I114" s="209"/>
      <c r="L114" s="205"/>
      <c r="M114" s="210"/>
      <c r="N114" s="211"/>
      <c r="O114" s="211"/>
      <c r="P114" s="211"/>
      <c r="Q114" s="211"/>
      <c r="R114" s="211"/>
      <c r="S114" s="211"/>
      <c r="T114" s="212"/>
      <c r="AT114" s="206" t="s">
        <v>198</v>
      </c>
      <c r="AU114" s="206" t="s">
        <v>24</v>
      </c>
      <c r="AV114" s="13" t="s">
        <v>194</v>
      </c>
      <c r="AW114" s="13" t="s">
        <v>44</v>
      </c>
      <c r="AX114" s="13" t="s">
        <v>80</v>
      </c>
      <c r="AY114" s="206" t="s">
        <v>188</v>
      </c>
    </row>
    <row r="115" spans="2:65" s="1" customFormat="1" ht="16.5" customHeight="1" x14ac:dyDescent="0.3">
      <c r="B115" s="180"/>
      <c r="C115" s="181" t="s">
        <v>220</v>
      </c>
      <c r="D115" s="181" t="s">
        <v>190</v>
      </c>
      <c r="E115" s="182" t="s">
        <v>237</v>
      </c>
      <c r="F115" s="183" t="s">
        <v>238</v>
      </c>
      <c r="G115" s="184" t="s">
        <v>231</v>
      </c>
      <c r="H115" s="185">
        <v>202.578</v>
      </c>
      <c r="I115" s="186"/>
      <c r="J115" s="187">
        <f>ROUND(I115*H115,2)</f>
        <v>0</v>
      </c>
      <c r="K115" s="183"/>
      <c r="L115" s="41"/>
      <c r="M115" s="188" t="s">
        <v>5</v>
      </c>
      <c r="N115" s="189" t="s">
        <v>51</v>
      </c>
      <c r="O115" s="42"/>
      <c r="P115" s="190">
        <f>O115*H115</f>
        <v>0</v>
      </c>
      <c r="Q115" s="190">
        <v>0</v>
      </c>
      <c r="R115" s="190">
        <f>Q115*H115</f>
        <v>0</v>
      </c>
      <c r="S115" s="190">
        <v>0</v>
      </c>
      <c r="T115" s="191">
        <f>S115*H115</f>
        <v>0</v>
      </c>
      <c r="AR115" s="24" t="s">
        <v>194</v>
      </c>
      <c r="AT115" s="24" t="s">
        <v>190</v>
      </c>
      <c r="AU115" s="24" t="s">
        <v>24</v>
      </c>
      <c r="AY115" s="24" t="s">
        <v>188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24" t="s">
        <v>25</v>
      </c>
      <c r="BK115" s="192">
        <f>ROUND(I115*H115,2)</f>
        <v>0</v>
      </c>
      <c r="BL115" s="24" t="s">
        <v>194</v>
      </c>
      <c r="BM115" s="24" t="s">
        <v>239</v>
      </c>
    </row>
    <row r="116" spans="2:65" s="1" customFormat="1" ht="27" x14ac:dyDescent="0.3">
      <c r="B116" s="41"/>
      <c r="D116" s="193" t="s">
        <v>196</v>
      </c>
      <c r="F116" s="194" t="s">
        <v>537</v>
      </c>
      <c r="I116" s="195"/>
      <c r="L116" s="41"/>
      <c r="M116" s="196"/>
      <c r="N116" s="42"/>
      <c r="O116" s="42"/>
      <c r="P116" s="42"/>
      <c r="Q116" s="42"/>
      <c r="R116" s="42"/>
      <c r="S116" s="42"/>
      <c r="T116" s="70"/>
      <c r="AT116" s="24" t="s">
        <v>196</v>
      </c>
      <c r="AU116" s="24" t="s">
        <v>24</v>
      </c>
    </row>
    <row r="117" spans="2:65" s="12" customFormat="1" x14ac:dyDescent="0.3">
      <c r="B117" s="197"/>
      <c r="D117" s="193" t="s">
        <v>198</v>
      </c>
      <c r="E117" s="198" t="s">
        <v>5</v>
      </c>
      <c r="F117" s="199" t="s">
        <v>610</v>
      </c>
      <c r="H117" s="200">
        <v>202.578</v>
      </c>
      <c r="I117" s="201"/>
      <c r="L117" s="197"/>
      <c r="M117" s="202"/>
      <c r="N117" s="203"/>
      <c r="O117" s="203"/>
      <c r="P117" s="203"/>
      <c r="Q117" s="203"/>
      <c r="R117" s="203"/>
      <c r="S117" s="203"/>
      <c r="T117" s="204"/>
      <c r="AT117" s="198" t="s">
        <v>198</v>
      </c>
      <c r="AU117" s="198" t="s">
        <v>24</v>
      </c>
      <c r="AV117" s="12" t="s">
        <v>24</v>
      </c>
      <c r="AW117" s="12" t="s">
        <v>44</v>
      </c>
      <c r="AX117" s="12" t="s">
        <v>80</v>
      </c>
      <c r="AY117" s="198" t="s">
        <v>188</v>
      </c>
    </row>
    <row r="118" spans="2:65" s="13" customFormat="1" x14ac:dyDescent="0.3">
      <c r="B118" s="205"/>
      <c r="D118" s="193" t="s">
        <v>198</v>
      </c>
      <c r="E118" s="206" t="s">
        <v>5</v>
      </c>
      <c r="F118" s="207" t="s">
        <v>200</v>
      </c>
      <c r="H118" s="208">
        <v>202.578</v>
      </c>
      <c r="I118" s="209"/>
      <c r="L118" s="205"/>
      <c r="M118" s="210"/>
      <c r="N118" s="211"/>
      <c r="O118" s="211"/>
      <c r="P118" s="211"/>
      <c r="Q118" s="211"/>
      <c r="R118" s="211"/>
      <c r="S118" s="211"/>
      <c r="T118" s="212"/>
      <c r="AT118" s="206" t="s">
        <v>198</v>
      </c>
      <c r="AU118" s="206" t="s">
        <v>24</v>
      </c>
      <c r="AV118" s="13" t="s">
        <v>194</v>
      </c>
      <c r="AW118" s="13" t="s">
        <v>44</v>
      </c>
      <c r="AX118" s="13" t="s">
        <v>25</v>
      </c>
      <c r="AY118" s="206" t="s">
        <v>188</v>
      </c>
    </row>
    <row r="119" spans="2:65" s="1" customFormat="1" ht="16.5" customHeight="1" x14ac:dyDescent="0.3">
      <c r="B119" s="180"/>
      <c r="C119" s="181" t="s">
        <v>228</v>
      </c>
      <c r="D119" s="181" t="s">
        <v>190</v>
      </c>
      <c r="E119" s="182" t="s">
        <v>242</v>
      </c>
      <c r="F119" s="183" t="s">
        <v>243</v>
      </c>
      <c r="G119" s="184" t="s">
        <v>231</v>
      </c>
      <c r="H119" s="185">
        <v>202.578</v>
      </c>
      <c r="I119" s="186"/>
      <c r="J119" s="187">
        <f>ROUND(I119*H119,2)</f>
        <v>0</v>
      </c>
      <c r="K119" s="183"/>
      <c r="L119" s="41"/>
      <c r="M119" s="188" t="s">
        <v>5</v>
      </c>
      <c r="N119" s="189" t="s">
        <v>51</v>
      </c>
      <c r="O119" s="42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24" t="s">
        <v>194</v>
      </c>
      <c r="AT119" s="24" t="s">
        <v>190</v>
      </c>
      <c r="AU119" s="24" t="s">
        <v>24</v>
      </c>
      <c r="AY119" s="24" t="s">
        <v>188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24" t="s">
        <v>25</v>
      </c>
      <c r="BK119" s="192">
        <f>ROUND(I119*H119,2)</f>
        <v>0</v>
      </c>
      <c r="BL119" s="24" t="s">
        <v>194</v>
      </c>
      <c r="BM119" s="24" t="s">
        <v>244</v>
      </c>
    </row>
    <row r="120" spans="2:65" s="1" customFormat="1" ht="27" x14ac:dyDescent="0.3">
      <c r="B120" s="41"/>
      <c r="D120" s="193" t="s">
        <v>196</v>
      </c>
      <c r="F120" s="194" t="s">
        <v>537</v>
      </c>
      <c r="I120" s="195"/>
      <c r="L120" s="41"/>
      <c r="M120" s="196"/>
      <c r="N120" s="42"/>
      <c r="O120" s="42"/>
      <c r="P120" s="42"/>
      <c r="Q120" s="42"/>
      <c r="R120" s="42"/>
      <c r="S120" s="42"/>
      <c r="T120" s="70"/>
      <c r="AT120" s="24" t="s">
        <v>196</v>
      </c>
      <c r="AU120" s="24" t="s">
        <v>24</v>
      </c>
    </row>
    <row r="121" spans="2:65" s="12" customFormat="1" x14ac:dyDescent="0.3">
      <c r="B121" s="197"/>
      <c r="D121" s="193" t="s">
        <v>198</v>
      </c>
      <c r="E121" s="198" t="s">
        <v>5</v>
      </c>
      <c r="F121" s="199" t="s">
        <v>610</v>
      </c>
      <c r="H121" s="200">
        <v>202.578</v>
      </c>
      <c r="I121" s="201"/>
      <c r="L121" s="197"/>
      <c r="M121" s="202"/>
      <c r="N121" s="203"/>
      <c r="O121" s="203"/>
      <c r="P121" s="203"/>
      <c r="Q121" s="203"/>
      <c r="R121" s="203"/>
      <c r="S121" s="203"/>
      <c r="T121" s="204"/>
      <c r="AT121" s="198" t="s">
        <v>198</v>
      </c>
      <c r="AU121" s="198" t="s">
        <v>24</v>
      </c>
      <c r="AV121" s="12" t="s">
        <v>24</v>
      </c>
      <c r="AW121" s="12" t="s">
        <v>44</v>
      </c>
      <c r="AX121" s="12" t="s">
        <v>25</v>
      </c>
      <c r="AY121" s="198" t="s">
        <v>188</v>
      </c>
    </row>
    <row r="122" spans="2:65" s="13" customFormat="1" x14ac:dyDescent="0.3">
      <c r="B122" s="205"/>
      <c r="D122" s="193" t="s">
        <v>198</v>
      </c>
      <c r="E122" s="206" t="s">
        <v>5</v>
      </c>
      <c r="F122" s="207" t="s">
        <v>200</v>
      </c>
      <c r="H122" s="208">
        <v>202.578</v>
      </c>
      <c r="I122" s="209"/>
      <c r="L122" s="205"/>
      <c r="M122" s="210"/>
      <c r="N122" s="211"/>
      <c r="O122" s="211"/>
      <c r="P122" s="211"/>
      <c r="Q122" s="211"/>
      <c r="R122" s="211"/>
      <c r="S122" s="211"/>
      <c r="T122" s="212"/>
      <c r="AT122" s="206" t="s">
        <v>198</v>
      </c>
      <c r="AU122" s="206" t="s">
        <v>24</v>
      </c>
      <c r="AV122" s="13" t="s">
        <v>194</v>
      </c>
      <c r="AW122" s="13" t="s">
        <v>44</v>
      </c>
      <c r="AX122" s="13" t="s">
        <v>80</v>
      </c>
      <c r="AY122" s="206" t="s">
        <v>188</v>
      </c>
    </row>
    <row r="123" spans="2:65" s="1" customFormat="1" ht="16.5" customHeight="1" x14ac:dyDescent="0.3">
      <c r="B123" s="180"/>
      <c r="C123" s="181" t="s">
        <v>236</v>
      </c>
      <c r="D123" s="181" t="s">
        <v>190</v>
      </c>
      <c r="E123" s="182" t="s">
        <v>247</v>
      </c>
      <c r="F123" s="183" t="s">
        <v>248</v>
      </c>
      <c r="G123" s="184" t="s">
        <v>231</v>
      </c>
      <c r="H123" s="185">
        <v>28.94</v>
      </c>
      <c r="I123" s="186"/>
      <c r="J123" s="187">
        <f>ROUND(I123*H123,2)</f>
        <v>0</v>
      </c>
      <c r="K123" s="183"/>
      <c r="L123" s="41"/>
      <c r="M123" s="188" t="s">
        <v>5</v>
      </c>
      <c r="N123" s="189" t="s">
        <v>51</v>
      </c>
      <c r="O123" s="42"/>
      <c r="P123" s="190">
        <f>O123*H123</f>
        <v>0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AR123" s="24" t="s">
        <v>194</v>
      </c>
      <c r="AT123" s="24" t="s">
        <v>190</v>
      </c>
      <c r="AU123" s="24" t="s">
        <v>24</v>
      </c>
      <c r="AY123" s="24" t="s">
        <v>188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24" t="s">
        <v>25</v>
      </c>
      <c r="BK123" s="192">
        <f>ROUND(I123*H123,2)</f>
        <v>0</v>
      </c>
      <c r="BL123" s="24" t="s">
        <v>194</v>
      </c>
      <c r="BM123" s="24" t="s">
        <v>249</v>
      </c>
    </row>
    <row r="124" spans="2:65" s="1" customFormat="1" ht="27" x14ac:dyDescent="0.3">
      <c r="B124" s="41"/>
      <c r="D124" s="193" t="s">
        <v>196</v>
      </c>
      <c r="F124" s="194" t="s">
        <v>537</v>
      </c>
      <c r="I124" s="195"/>
      <c r="L124" s="41"/>
      <c r="M124" s="196"/>
      <c r="N124" s="42"/>
      <c r="O124" s="42"/>
      <c r="P124" s="42"/>
      <c r="Q124" s="42"/>
      <c r="R124" s="42"/>
      <c r="S124" s="42"/>
      <c r="T124" s="70"/>
      <c r="AT124" s="24" t="s">
        <v>196</v>
      </c>
      <c r="AU124" s="24" t="s">
        <v>24</v>
      </c>
    </row>
    <row r="125" spans="2:65" s="12" customFormat="1" x14ac:dyDescent="0.3">
      <c r="B125" s="197"/>
      <c r="D125" s="193" t="s">
        <v>198</v>
      </c>
      <c r="E125" s="198" t="s">
        <v>5</v>
      </c>
      <c r="F125" s="199" t="s">
        <v>611</v>
      </c>
      <c r="H125" s="200">
        <v>28.94</v>
      </c>
      <c r="I125" s="201"/>
      <c r="L125" s="197"/>
      <c r="M125" s="202"/>
      <c r="N125" s="203"/>
      <c r="O125" s="203"/>
      <c r="P125" s="203"/>
      <c r="Q125" s="203"/>
      <c r="R125" s="203"/>
      <c r="S125" s="203"/>
      <c r="T125" s="204"/>
      <c r="AT125" s="198" t="s">
        <v>198</v>
      </c>
      <c r="AU125" s="198" t="s">
        <v>24</v>
      </c>
      <c r="AV125" s="12" t="s">
        <v>24</v>
      </c>
      <c r="AW125" s="12" t="s">
        <v>44</v>
      </c>
      <c r="AX125" s="12" t="s">
        <v>80</v>
      </c>
      <c r="AY125" s="198" t="s">
        <v>188</v>
      </c>
    </row>
    <row r="126" spans="2:65" s="13" customFormat="1" x14ac:dyDescent="0.3">
      <c r="B126" s="205"/>
      <c r="D126" s="193" t="s">
        <v>198</v>
      </c>
      <c r="E126" s="206" t="s">
        <v>5</v>
      </c>
      <c r="F126" s="207" t="s">
        <v>200</v>
      </c>
      <c r="H126" s="208">
        <v>28.94</v>
      </c>
      <c r="I126" s="209"/>
      <c r="L126" s="205"/>
      <c r="M126" s="210"/>
      <c r="N126" s="211"/>
      <c r="O126" s="211"/>
      <c r="P126" s="211"/>
      <c r="Q126" s="211"/>
      <c r="R126" s="211"/>
      <c r="S126" s="211"/>
      <c r="T126" s="212"/>
      <c r="AT126" s="206" t="s">
        <v>198</v>
      </c>
      <c r="AU126" s="206" t="s">
        <v>24</v>
      </c>
      <c r="AV126" s="13" t="s">
        <v>194</v>
      </c>
      <c r="AW126" s="13" t="s">
        <v>44</v>
      </c>
      <c r="AX126" s="13" t="s">
        <v>25</v>
      </c>
      <c r="AY126" s="206" t="s">
        <v>188</v>
      </c>
    </row>
    <row r="127" spans="2:65" s="1" customFormat="1" ht="16.5" customHeight="1" x14ac:dyDescent="0.3">
      <c r="B127" s="180"/>
      <c r="C127" s="181" t="s">
        <v>241</v>
      </c>
      <c r="D127" s="181" t="s">
        <v>190</v>
      </c>
      <c r="E127" s="182" t="s">
        <v>252</v>
      </c>
      <c r="F127" s="183" t="s">
        <v>253</v>
      </c>
      <c r="G127" s="184" t="s">
        <v>231</v>
      </c>
      <c r="H127" s="185">
        <v>28.94</v>
      </c>
      <c r="I127" s="186"/>
      <c r="J127" s="187">
        <f>ROUND(I127*H127,2)</f>
        <v>0</v>
      </c>
      <c r="K127" s="183"/>
      <c r="L127" s="41"/>
      <c r="M127" s="188" t="s">
        <v>5</v>
      </c>
      <c r="N127" s="189" t="s">
        <v>51</v>
      </c>
      <c r="O127" s="42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AR127" s="24" t="s">
        <v>194</v>
      </c>
      <c r="AT127" s="24" t="s">
        <v>190</v>
      </c>
      <c r="AU127" s="24" t="s">
        <v>24</v>
      </c>
      <c r="AY127" s="24" t="s">
        <v>188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24" t="s">
        <v>25</v>
      </c>
      <c r="BK127" s="192">
        <f>ROUND(I127*H127,2)</f>
        <v>0</v>
      </c>
      <c r="BL127" s="24" t="s">
        <v>194</v>
      </c>
      <c r="BM127" s="24" t="s">
        <v>254</v>
      </c>
    </row>
    <row r="128" spans="2:65" s="1" customFormat="1" ht="27" x14ac:dyDescent="0.3">
      <c r="B128" s="41"/>
      <c r="D128" s="193" t="s">
        <v>196</v>
      </c>
      <c r="F128" s="194" t="s">
        <v>537</v>
      </c>
      <c r="I128" s="195"/>
      <c r="L128" s="41"/>
      <c r="M128" s="196"/>
      <c r="N128" s="42"/>
      <c r="O128" s="42"/>
      <c r="P128" s="42"/>
      <c r="Q128" s="42"/>
      <c r="R128" s="42"/>
      <c r="S128" s="42"/>
      <c r="T128" s="70"/>
      <c r="AT128" s="24" t="s">
        <v>196</v>
      </c>
      <c r="AU128" s="24" t="s">
        <v>24</v>
      </c>
    </row>
    <row r="129" spans="2:65" s="12" customFormat="1" x14ac:dyDescent="0.3">
      <c r="B129" s="197"/>
      <c r="D129" s="193" t="s">
        <v>198</v>
      </c>
      <c r="E129" s="198" t="s">
        <v>5</v>
      </c>
      <c r="F129" s="199" t="s">
        <v>611</v>
      </c>
      <c r="H129" s="200">
        <v>28.94</v>
      </c>
      <c r="I129" s="201"/>
      <c r="L129" s="197"/>
      <c r="M129" s="202"/>
      <c r="N129" s="203"/>
      <c r="O129" s="203"/>
      <c r="P129" s="203"/>
      <c r="Q129" s="203"/>
      <c r="R129" s="203"/>
      <c r="S129" s="203"/>
      <c r="T129" s="204"/>
      <c r="AT129" s="198" t="s">
        <v>198</v>
      </c>
      <c r="AU129" s="198" t="s">
        <v>24</v>
      </c>
      <c r="AV129" s="12" t="s">
        <v>24</v>
      </c>
      <c r="AW129" s="12" t="s">
        <v>44</v>
      </c>
      <c r="AX129" s="12" t="s">
        <v>25</v>
      </c>
      <c r="AY129" s="198" t="s">
        <v>188</v>
      </c>
    </row>
    <row r="130" spans="2:65" s="13" customFormat="1" x14ac:dyDescent="0.3">
      <c r="B130" s="205"/>
      <c r="D130" s="193" t="s">
        <v>198</v>
      </c>
      <c r="E130" s="206" t="s">
        <v>5</v>
      </c>
      <c r="F130" s="207" t="s">
        <v>200</v>
      </c>
      <c r="H130" s="208">
        <v>28.94</v>
      </c>
      <c r="I130" s="209"/>
      <c r="L130" s="205"/>
      <c r="M130" s="210"/>
      <c r="N130" s="211"/>
      <c r="O130" s="211"/>
      <c r="P130" s="211"/>
      <c r="Q130" s="211"/>
      <c r="R130" s="211"/>
      <c r="S130" s="211"/>
      <c r="T130" s="212"/>
      <c r="AT130" s="206" t="s">
        <v>198</v>
      </c>
      <c r="AU130" s="206" t="s">
        <v>24</v>
      </c>
      <c r="AV130" s="13" t="s">
        <v>194</v>
      </c>
      <c r="AW130" s="13" t="s">
        <v>44</v>
      </c>
      <c r="AX130" s="13" t="s">
        <v>80</v>
      </c>
      <c r="AY130" s="206" t="s">
        <v>188</v>
      </c>
    </row>
    <row r="131" spans="2:65" s="1" customFormat="1" ht="16.5" customHeight="1" x14ac:dyDescent="0.3">
      <c r="B131" s="180"/>
      <c r="C131" s="181" t="s">
        <v>30</v>
      </c>
      <c r="D131" s="181" t="s">
        <v>190</v>
      </c>
      <c r="E131" s="182" t="s">
        <v>257</v>
      </c>
      <c r="F131" s="183" t="s">
        <v>258</v>
      </c>
      <c r="G131" s="184" t="s">
        <v>193</v>
      </c>
      <c r="H131" s="185">
        <v>587.52</v>
      </c>
      <c r="I131" s="186"/>
      <c r="J131" s="187">
        <f>ROUND(I131*H131,2)</f>
        <v>0</v>
      </c>
      <c r="K131" s="183"/>
      <c r="L131" s="41"/>
      <c r="M131" s="188" t="s">
        <v>5</v>
      </c>
      <c r="N131" s="189" t="s">
        <v>51</v>
      </c>
      <c r="O131" s="42"/>
      <c r="P131" s="190">
        <f>O131*H131</f>
        <v>0</v>
      </c>
      <c r="Q131" s="190">
        <v>2.0100000000000001E-3</v>
      </c>
      <c r="R131" s="190">
        <f>Q131*H131</f>
        <v>1.1809152000000001</v>
      </c>
      <c r="S131" s="190">
        <v>0</v>
      </c>
      <c r="T131" s="191">
        <f>S131*H131</f>
        <v>0</v>
      </c>
      <c r="AR131" s="24" t="s">
        <v>194</v>
      </c>
      <c r="AT131" s="24" t="s">
        <v>190</v>
      </c>
      <c r="AU131" s="24" t="s">
        <v>24</v>
      </c>
      <c r="AY131" s="24" t="s">
        <v>188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24" t="s">
        <v>25</v>
      </c>
      <c r="BK131" s="192">
        <f>ROUND(I131*H131,2)</f>
        <v>0</v>
      </c>
      <c r="BL131" s="24" t="s">
        <v>194</v>
      </c>
      <c r="BM131" s="24" t="s">
        <v>259</v>
      </c>
    </row>
    <row r="132" spans="2:65" s="1" customFormat="1" ht="27" x14ac:dyDescent="0.3">
      <c r="B132" s="41"/>
      <c r="D132" s="193" t="s">
        <v>196</v>
      </c>
      <c r="F132" s="194" t="s">
        <v>539</v>
      </c>
      <c r="I132" s="195"/>
      <c r="L132" s="41"/>
      <c r="M132" s="196"/>
      <c r="N132" s="42"/>
      <c r="O132" s="42"/>
      <c r="P132" s="42"/>
      <c r="Q132" s="42"/>
      <c r="R132" s="42"/>
      <c r="S132" s="42"/>
      <c r="T132" s="70"/>
      <c r="AT132" s="24" t="s">
        <v>196</v>
      </c>
      <c r="AU132" s="24" t="s">
        <v>24</v>
      </c>
    </row>
    <row r="133" spans="2:65" s="12" customFormat="1" x14ac:dyDescent="0.3">
      <c r="B133" s="197"/>
      <c r="D133" s="193" t="s">
        <v>198</v>
      </c>
      <c r="E133" s="198" t="s">
        <v>5</v>
      </c>
      <c r="F133" s="199" t="s">
        <v>612</v>
      </c>
      <c r="H133" s="200">
        <v>587.52</v>
      </c>
      <c r="I133" s="201"/>
      <c r="L133" s="197"/>
      <c r="M133" s="202"/>
      <c r="N133" s="203"/>
      <c r="O133" s="203"/>
      <c r="P133" s="203"/>
      <c r="Q133" s="203"/>
      <c r="R133" s="203"/>
      <c r="S133" s="203"/>
      <c r="T133" s="204"/>
      <c r="AT133" s="198" t="s">
        <v>198</v>
      </c>
      <c r="AU133" s="198" t="s">
        <v>24</v>
      </c>
      <c r="AV133" s="12" t="s">
        <v>24</v>
      </c>
      <c r="AW133" s="12" t="s">
        <v>44</v>
      </c>
      <c r="AX133" s="12" t="s">
        <v>25</v>
      </c>
      <c r="AY133" s="198" t="s">
        <v>188</v>
      </c>
    </row>
    <row r="134" spans="2:65" s="13" customFormat="1" x14ac:dyDescent="0.3">
      <c r="B134" s="205"/>
      <c r="D134" s="193" t="s">
        <v>198</v>
      </c>
      <c r="E134" s="206" t="s">
        <v>5</v>
      </c>
      <c r="F134" s="207" t="s">
        <v>200</v>
      </c>
      <c r="H134" s="208">
        <v>587.52</v>
      </c>
      <c r="I134" s="209"/>
      <c r="L134" s="205"/>
      <c r="M134" s="210"/>
      <c r="N134" s="211"/>
      <c r="O134" s="211"/>
      <c r="P134" s="211"/>
      <c r="Q134" s="211"/>
      <c r="R134" s="211"/>
      <c r="S134" s="211"/>
      <c r="T134" s="212"/>
      <c r="AT134" s="206" t="s">
        <v>198</v>
      </c>
      <c r="AU134" s="206" t="s">
        <v>24</v>
      </c>
      <c r="AV134" s="13" t="s">
        <v>194</v>
      </c>
      <c r="AW134" s="13" t="s">
        <v>44</v>
      </c>
      <c r="AX134" s="13" t="s">
        <v>80</v>
      </c>
      <c r="AY134" s="206" t="s">
        <v>188</v>
      </c>
    </row>
    <row r="135" spans="2:65" s="1" customFormat="1" ht="16.5" customHeight="1" x14ac:dyDescent="0.3">
      <c r="B135" s="180"/>
      <c r="C135" s="181" t="s">
        <v>251</v>
      </c>
      <c r="D135" s="181" t="s">
        <v>190</v>
      </c>
      <c r="E135" s="182" t="s">
        <v>263</v>
      </c>
      <c r="F135" s="183" t="s">
        <v>264</v>
      </c>
      <c r="G135" s="184" t="s">
        <v>193</v>
      </c>
      <c r="H135" s="185">
        <v>587.52</v>
      </c>
      <c r="I135" s="186"/>
      <c r="J135" s="187">
        <f>ROUND(I135*H135,2)</f>
        <v>0</v>
      </c>
      <c r="K135" s="183"/>
      <c r="L135" s="41"/>
      <c r="M135" s="188" t="s">
        <v>5</v>
      </c>
      <c r="N135" s="189" t="s">
        <v>51</v>
      </c>
      <c r="O135" s="42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AR135" s="24" t="s">
        <v>194</v>
      </c>
      <c r="AT135" s="24" t="s">
        <v>190</v>
      </c>
      <c r="AU135" s="24" t="s">
        <v>24</v>
      </c>
      <c r="AY135" s="24" t="s">
        <v>188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24" t="s">
        <v>25</v>
      </c>
      <c r="BK135" s="192">
        <f>ROUND(I135*H135,2)</f>
        <v>0</v>
      </c>
      <c r="BL135" s="24" t="s">
        <v>194</v>
      </c>
      <c r="BM135" s="24" t="s">
        <v>265</v>
      </c>
    </row>
    <row r="136" spans="2:65" s="1" customFormat="1" ht="27" x14ac:dyDescent="0.3">
      <c r="B136" s="41"/>
      <c r="D136" s="193" t="s">
        <v>196</v>
      </c>
      <c r="F136" s="194" t="s">
        <v>539</v>
      </c>
      <c r="I136" s="195"/>
      <c r="L136" s="41"/>
      <c r="M136" s="196"/>
      <c r="N136" s="42"/>
      <c r="O136" s="42"/>
      <c r="P136" s="42"/>
      <c r="Q136" s="42"/>
      <c r="R136" s="42"/>
      <c r="S136" s="42"/>
      <c r="T136" s="70"/>
      <c r="AT136" s="24" t="s">
        <v>196</v>
      </c>
      <c r="AU136" s="24" t="s">
        <v>24</v>
      </c>
    </row>
    <row r="137" spans="2:65" s="12" customFormat="1" x14ac:dyDescent="0.3">
      <c r="B137" s="197"/>
      <c r="D137" s="193" t="s">
        <v>198</v>
      </c>
      <c r="E137" s="198" t="s">
        <v>5</v>
      </c>
      <c r="F137" s="199" t="s">
        <v>612</v>
      </c>
      <c r="H137" s="200">
        <v>587.52</v>
      </c>
      <c r="I137" s="201"/>
      <c r="L137" s="197"/>
      <c r="M137" s="202"/>
      <c r="N137" s="203"/>
      <c r="O137" s="203"/>
      <c r="P137" s="203"/>
      <c r="Q137" s="203"/>
      <c r="R137" s="203"/>
      <c r="S137" s="203"/>
      <c r="T137" s="204"/>
      <c r="AT137" s="198" t="s">
        <v>198</v>
      </c>
      <c r="AU137" s="198" t="s">
        <v>24</v>
      </c>
      <c r="AV137" s="12" t="s">
        <v>24</v>
      </c>
      <c r="AW137" s="12" t="s">
        <v>44</v>
      </c>
      <c r="AX137" s="12" t="s">
        <v>25</v>
      </c>
      <c r="AY137" s="198" t="s">
        <v>188</v>
      </c>
    </row>
    <row r="138" spans="2:65" s="13" customFormat="1" x14ac:dyDescent="0.3">
      <c r="B138" s="205"/>
      <c r="D138" s="193" t="s">
        <v>198</v>
      </c>
      <c r="E138" s="206" t="s">
        <v>5</v>
      </c>
      <c r="F138" s="207" t="s">
        <v>200</v>
      </c>
      <c r="H138" s="208">
        <v>587.52</v>
      </c>
      <c r="I138" s="209"/>
      <c r="L138" s="205"/>
      <c r="M138" s="210"/>
      <c r="N138" s="211"/>
      <c r="O138" s="211"/>
      <c r="P138" s="211"/>
      <c r="Q138" s="211"/>
      <c r="R138" s="211"/>
      <c r="S138" s="211"/>
      <c r="T138" s="212"/>
      <c r="AT138" s="206" t="s">
        <v>198</v>
      </c>
      <c r="AU138" s="206" t="s">
        <v>24</v>
      </c>
      <c r="AV138" s="13" t="s">
        <v>194</v>
      </c>
      <c r="AW138" s="13" t="s">
        <v>44</v>
      </c>
      <c r="AX138" s="13" t="s">
        <v>80</v>
      </c>
      <c r="AY138" s="206" t="s">
        <v>188</v>
      </c>
    </row>
    <row r="139" spans="2:65" s="1" customFormat="1" ht="16.5" customHeight="1" x14ac:dyDescent="0.3">
      <c r="B139" s="180"/>
      <c r="C139" s="181" t="s">
        <v>256</v>
      </c>
      <c r="D139" s="181" t="s">
        <v>190</v>
      </c>
      <c r="E139" s="182" t="s">
        <v>267</v>
      </c>
      <c r="F139" s="183" t="s">
        <v>268</v>
      </c>
      <c r="G139" s="184" t="s">
        <v>231</v>
      </c>
      <c r="H139" s="185">
        <v>307.3</v>
      </c>
      <c r="I139" s="186"/>
      <c r="J139" s="187">
        <f>ROUND(I139*H139,2)</f>
        <v>0</v>
      </c>
      <c r="K139" s="183"/>
      <c r="L139" s="41"/>
      <c r="M139" s="188" t="s">
        <v>5</v>
      </c>
      <c r="N139" s="189" t="s">
        <v>51</v>
      </c>
      <c r="O139" s="42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AR139" s="24" t="s">
        <v>194</v>
      </c>
      <c r="AT139" s="24" t="s">
        <v>190</v>
      </c>
      <c r="AU139" s="24" t="s">
        <v>24</v>
      </c>
      <c r="AY139" s="24" t="s">
        <v>188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24" t="s">
        <v>25</v>
      </c>
      <c r="BK139" s="192">
        <f>ROUND(I139*H139,2)</f>
        <v>0</v>
      </c>
      <c r="BL139" s="24" t="s">
        <v>194</v>
      </c>
      <c r="BM139" s="24" t="s">
        <v>269</v>
      </c>
    </row>
    <row r="140" spans="2:65" s="1" customFormat="1" ht="27" x14ac:dyDescent="0.3">
      <c r="B140" s="41"/>
      <c r="D140" s="193" t="s">
        <v>196</v>
      </c>
      <c r="F140" s="194" t="s">
        <v>541</v>
      </c>
      <c r="I140" s="195"/>
      <c r="L140" s="41"/>
      <c r="M140" s="196"/>
      <c r="N140" s="42"/>
      <c r="O140" s="42"/>
      <c r="P140" s="42"/>
      <c r="Q140" s="42"/>
      <c r="R140" s="42"/>
      <c r="S140" s="42"/>
      <c r="T140" s="70"/>
      <c r="AT140" s="24" t="s">
        <v>196</v>
      </c>
      <c r="AU140" s="24" t="s">
        <v>24</v>
      </c>
    </row>
    <row r="141" spans="2:65" s="12" customFormat="1" x14ac:dyDescent="0.3">
      <c r="B141" s="197"/>
      <c r="D141" s="193" t="s">
        <v>198</v>
      </c>
      <c r="E141" s="198" t="s">
        <v>5</v>
      </c>
      <c r="F141" s="199" t="s">
        <v>613</v>
      </c>
      <c r="H141" s="200">
        <v>289.39699999999999</v>
      </c>
      <c r="I141" s="201"/>
      <c r="L141" s="197"/>
      <c r="M141" s="202"/>
      <c r="N141" s="203"/>
      <c r="O141" s="203"/>
      <c r="P141" s="203"/>
      <c r="Q141" s="203"/>
      <c r="R141" s="203"/>
      <c r="S141" s="203"/>
      <c r="T141" s="204"/>
      <c r="AT141" s="198" t="s">
        <v>198</v>
      </c>
      <c r="AU141" s="198" t="s">
        <v>24</v>
      </c>
      <c r="AV141" s="12" t="s">
        <v>24</v>
      </c>
      <c r="AW141" s="12" t="s">
        <v>44</v>
      </c>
      <c r="AX141" s="12" t="s">
        <v>80</v>
      </c>
      <c r="AY141" s="198" t="s">
        <v>188</v>
      </c>
    </row>
    <row r="142" spans="2:65" s="12" customFormat="1" x14ac:dyDescent="0.3">
      <c r="B142" s="197"/>
      <c r="D142" s="193" t="s">
        <v>198</v>
      </c>
      <c r="E142" s="198" t="s">
        <v>5</v>
      </c>
      <c r="F142" s="199" t="s">
        <v>614</v>
      </c>
      <c r="H142" s="200">
        <v>14.321999999999999</v>
      </c>
      <c r="I142" s="201"/>
      <c r="L142" s="197"/>
      <c r="M142" s="202"/>
      <c r="N142" s="203"/>
      <c r="O142" s="203"/>
      <c r="P142" s="203"/>
      <c r="Q142" s="203"/>
      <c r="R142" s="203"/>
      <c r="S142" s="203"/>
      <c r="T142" s="204"/>
      <c r="AT142" s="198" t="s">
        <v>198</v>
      </c>
      <c r="AU142" s="198" t="s">
        <v>24</v>
      </c>
      <c r="AV142" s="12" t="s">
        <v>24</v>
      </c>
      <c r="AW142" s="12" t="s">
        <v>44</v>
      </c>
      <c r="AX142" s="12" t="s">
        <v>80</v>
      </c>
      <c r="AY142" s="198" t="s">
        <v>188</v>
      </c>
    </row>
    <row r="143" spans="2:65" s="12" customFormat="1" x14ac:dyDescent="0.3">
      <c r="B143" s="197"/>
      <c r="D143" s="193" t="s">
        <v>198</v>
      </c>
      <c r="E143" s="198" t="s">
        <v>5</v>
      </c>
      <c r="F143" s="199" t="s">
        <v>615</v>
      </c>
      <c r="H143" s="200">
        <v>3.581</v>
      </c>
      <c r="I143" s="201"/>
      <c r="L143" s="197"/>
      <c r="M143" s="202"/>
      <c r="N143" s="203"/>
      <c r="O143" s="203"/>
      <c r="P143" s="203"/>
      <c r="Q143" s="203"/>
      <c r="R143" s="203"/>
      <c r="S143" s="203"/>
      <c r="T143" s="204"/>
      <c r="AT143" s="198" t="s">
        <v>198</v>
      </c>
      <c r="AU143" s="198" t="s">
        <v>24</v>
      </c>
      <c r="AV143" s="12" t="s">
        <v>24</v>
      </c>
      <c r="AW143" s="12" t="s">
        <v>44</v>
      </c>
      <c r="AX143" s="12" t="s">
        <v>80</v>
      </c>
      <c r="AY143" s="198" t="s">
        <v>188</v>
      </c>
    </row>
    <row r="144" spans="2:65" s="1" customFormat="1" ht="16.5" customHeight="1" x14ac:dyDescent="0.3">
      <c r="B144" s="180"/>
      <c r="C144" s="181" t="s">
        <v>262</v>
      </c>
      <c r="D144" s="181" t="s">
        <v>190</v>
      </c>
      <c r="E144" s="182" t="s">
        <v>273</v>
      </c>
      <c r="F144" s="183" t="s">
        <v>274</v>
      </c>
      <c r="G144" s="184" t="s">
        <v>231</v>
      </c>
      <c r="H144" s="185">
        <v>307.3</v>
      </c>
      <c r="I144" s="186"/>
      <c r="J144" s="187">
        <f>ROUND(I144*H144,2)</f>
        <v>0</v>
      </c>
      <c r="K144" s="183"/>
      <c r="L144" s="41"/>
      <c r="M144" s="188" t="s">
        <v>5</v>
      </c>
      <c r="N144" s="189" t="s">
        <v>51</v>
      </c>
      <c r="O144" s="42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AR144" s="24" t="s">
        <v>194</v>
      </c>
      <c r="AT144" s="24" t="s">
        <v>190</v>
      </c>
      <c r="AU144" s="24" t="s">
        <v>24</v>
      </c>
      <c r="AY144" s="24" t="s">
        <v>188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24" t="s">
        <v>25</v>
      </c>
      <c r="BK144" s="192">
        <f>ROUND(I144*H144,2)</f>
        <v>0</v>
      </c>
      <c r="BL144" s="24" t="s">
        <v>194</v>
      </c>
      <c r="BM144" s="24" t="s">
        <v>275</v>
      </c>
    </row>
    <row r="145" spans="2:65" s="1" customFormat="1" ht="27" x14ac:dyDescent="0.3">
      <c r="B145" s="41"/>
      <c r="D145" s="193" t="s">
        <v>196</v>
      </c>
      <c r="F145" s="194" t="s">
        <v>541</v>
      </c>
      <c r="I145" s="195"/>
      <c r="L145" s="41"/>
      <c r="M145" s="196"/>
      <c r="N145" s="42"/>
      <c r="O145" s="42"/>
      <c r="P145" s="42"/>
      <c r="Q145" s="42"/>
      <c r="R145" s="42"/>
      <c r="S145" s="42"/>
      <c r="T145" s="70"/>
      <c r="AT145" s="24" t="s">
        <v>196</v>
      </c>
      <c r="AU145" s="24" t="s">
        <v>24</v>
      </c>
    </row>
    <row r="146" spans="2:65" s="1" customFormat="1" ht="16.5" customHeight="1" x14ac:dyDescent="0.3">
      <c r="B146" s="180"/>
      <c r="C146" s="181" t="s">
        <v>266</v>
      </c>
      <c r="D146" s="181" t="s">
        <v>190</v>
      </c>
      <c r="E146" s="182" t="s">
        <v>277</v>
      </c>
      <c r="F146" s="183" t="s">
        <v>278</v>
      </c>
      <c r="G146" s="184" t="s">
        <v>231</v>
      </c>
      <c r="H146" s="185">
        <v>307.3</v>
      </c>
      <c r="I146" s="186"/>
      <c r="J146" s="187">
        <f>ROUND(I146*H146,2)</f>
        <v>0</v>
      </c>
      <c r="K146" s="183"/>
      <c r="L146" s="41"/>
      <c r="M146" s="188" t="s">
        <v>5</v>
      </c>
      <c r="N146" s="189" t="s">
        <v>51</v>
      </c>
      <c r="O146" s="42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AR146" s="24" t="s">
        <v>194</v>
      </c>
      <c r="AT146" s="24" t="s">
        <v>190</v>
      </c>
      <c r="AU146" s="24" t="s">
        <v>24</v>
      </c>
      <c r="AY146" s="24" t="s">
        <v>188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24" t="s">
        <v>25</v>
      </c>
      <c r="BK146" s="192">
        <f>ROUND(I146*H146,2)</f>
        <v>0</v>
      </c>
      <c r="BL146" s="24" t="s">
        <v>194</v>
      </c>
      <c r="BM146" s="24" t="s">
        <v>279</v>
      </c>
    </row>
    <row r="147" spans="2:65" s="1" customFormat="1" ht="27" x14ac:dyDescent="0.3">
      <c r="B147" s="41"/>
      <c r="D147" s="193" t="s">
        <v>196</v>
      </c>
      <c r="F147" s="194" t="s">
        <v>541</v>
      </c>
      <c r="I147" s="195"/>
      <c r="L147" s="41"/>
      <c r="M147" s="196"/>
      <c r="N147" s="42"/>
      <c r="O147" s="42"/>
      <c r="P147" s="42"/>
      <c r="Q147" s="42"/>
      <c r="R147" s="42"/>
      <c r="S147" s="42"/>
      <c r="T147" s="70"/>
      <c r="AT147" s="24" t="s">
        <v>196</v>
      </c>
      <c r="AU147" s="24" t="s">
        <v>24</v>
      </c>
    </row>
    <row r="148" spans="2:65" s="1" customFormat="1" ht="16.5" customHeight="1" x14ac:dyDescent="0.3">
      <c r="B148" s="180"/>
      <c r="C148" s="181" t="s">
        <v>11</v>
      </c>
      <c r="D148" s="181" t="s">
        <v>190</v>
      </c>
      <c r="E148" s="182" t="s">
        <v>281</v>
      </c>
      <c r="F148" s="183" t="s">
        <v>282</v>
      </c>
      <c r="G148" s="184" t="s">
        <v>283</v>
      </c>
      <c r="H148" s="185">
        <v>588.40899999999999</v>
      </c>
      <c r="I148" s="186"/>
      <c r="J148" s="187">
        <f>ROUND(I148*H148,2)</f>
        <v>0</v>
      </c>
      <c r="K148" s="183"/>
      <c r="L148" s="41"/>
      <c r="M148" s="188" t="s">
        <v>5</v>
      </c>
      <c r="N148" s="189" t="s">
        <v>51</v>
      </c>
      <c r="O148" s="42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AR148" s="24" t="s">
        <v>194</v>
      </c>
      <c r="AT148" s="24" t="s">
        <v>190</v>
      </c>
      <c r="AU148" s="24" t="s">
        <v>24</v>
      </c>
      <c r="AY148" s="24" t="s">
        <v>188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24" t="s">
        <v>25</v>
      </c>
      <c r="BK148" s="192">
        <f>ROUND(I148*H148,2)</f>
        <v>0</v>
      </c>
      <c r="BL148" s="24" t="s">
        <v>194</v>
      </c>
      <c r="BM148" s="24" t="s">
        <v>284</v>
      </c>
    </row>
    <row r="149" spans="2:65" s="1" customFormat="1" ht="27" x14ac:dyDescent="0.3">
      <c r="B149" s="41"/>
      <c r="D149" s="193" t="s">
        <v>196</v>
      </c>
      <c r="F149" s="194" t="s">
        <v>541</v>
      </c>
      <c r="I149" s="195"/>
      <c r="L149" s="41"/>
      <c r="M149" s="196"/>
      <c r="N149" s="42"/>
      <c r="O149" s="42"/>
      <c r="P149" s="42"/>
      <c r="Q149" s="42"/>
      <c r="R149" s="42"/>
      <c r="S149" s="42"/>
      <c r="T149" s="70"/>
      <c r="AT149" s="24" t="s">
        <v>196</v>
      </c>
      <c r="AU149" s="24" t="s">
        <v>24</v>
      </c>
    </row>
    <row r="150" spans="2:65" s="12" customFormat="1" x14ac:dyDescent="0.3">
      <c r="B150" s="197"/>
      <c r="D150" s="193" t="s">
        <v>198</v>
      </c>
      <c r="F150" s="199" t="s">
        <v>616</v>
      </c>
      <c r="H150" s="200">
        <v>588.40899999999999</v>
      </c>
      <c r="I150" s="201"/>
      <c r="L150" s="197"/>
      <c r="M150" s="202"/>
      <c r="N150" s="203"/>
      <c r="O150" s="203"/>
      <c r="P150" s="203"/>
      <c r="Q150" s="203"/>
      <c r="R150" s="203"/>
      <c r="S150" s="203"/>
      <c r="T150" s="204"/>
      <c r="AT150" s="198" t="s">
        <v>198</v>
      </c>
      <c r="AU150" s="198" t="s">
        <v>24</v>
      </c>
      <c r="AV150" s="12" t="s">
        <v>24</v>
      </c>
      <c r="AW150" s="12" t="s">
        <v>6</v>
      </c>
      <c r="AX150" s="12" t="s">
        <v>25</v>
      </c>
      <c r="AY150" s="198" t="s">
        <v>188</v>
      </c>
    </row>
    <row r="151" spans="2:65" s="1" customFormat="1" ht="16.5" customHeight="1" x14ac:dyDescent="0.3">
      <c r="B151" s="180"/>
      <c r="C151" s="181" t="s">
        <v>276</v>
      </c>
      <c r="D151" s="181" t="s">
        <v>190</v>
      </c>
      <c r="E151" s="182" t="s">
        <v>287</v>
      </c>
      <c r="F151" s="183" t="s">
        <v>288</v>
      </c>
      <c r="G151" s="184" t="s">
        <v>231</v>
      </c>
      <c r="H151" s="185">
        <v>168.399</v>
      </c>
      <c r="I151" s="186"/>
      <c r="J151" s="187">
        <f>ROUND(I151*H151,2)</f>
        <v>0</v>
      </c>
      <c r="K151" s="183"/>
      <c r="L151" s="41"/>
      <c r="M151" s="188" t="s">
        <v>5</v>
      </c>
      <c r="N151" s="189" t="s">
        <v>51</v>
      </c>
      <c r="O151" s="42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AR151" s="24" t="s">
        <v>194</v>
      </c>
      <c r="AT151" s="24" t="s">
        <v>190</v>
      </c>
      <c r="AU151" s="24" t="s">
        <v>24</v>
      </c>
      <c r="AY151" s="24" t="s">
        <v>188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24" t="s">
        <v>25</v>
      </c>
      <c r="BK151" s="192">
        <f>ROUND(I151*H151,2)</f>
        <v>0</v>
      </c>
      <c r="BL151" s="24" t="s">
        <v>194</v>
      </c>
      <c r="BM151" s="24" t="s">
        <v>289</v>
      </c>
    </row>
    <row r="152" spans="2:65" s="1" customFormat="1" ht="27" x14ac:dyDescent="0.3">
      <c r="B152" s="41"/>
      <c r="D152" s="193" t="s">
        <v>196</v>
      </c>
      <c r="F152" s="194" t="s">
        <v>541</v>
      </c>
      <c r="I152" s="195"/>
      <c r="L152" s="41"/>
      <c r="M152" s="196"/>
      <c r="N152" s="42"/>
      <c r="O152" s="42"/>
      <c r="P152" s="42"/>
      <c r="Q152" s="42"/>
      <c r="R152" s="42"/>
      <c r="S152" s="42"/>
      <c r="T152" s="70"/>
      <c r="AT152" s="24" t="s">
        <v>196</v>
      </c>
      <c r="AU152" s="24" t="s">
        <v>24</v>
      </c>
    </row>
    <row r="153" spans="2:65" s="12" customFormat="1" x14ac:dyDescent="0.3">
      <c r="B153" s="197"/>
      <c r="D153" s="193" t="s">
        <v>198</v>
      </c>
      <c r="E153" s="198" t="s">
        <v>5</v>
      </c>
      <c r="F153" s="199" t="s">
        <v>617</v>
      </c>
      <c r="H153" s="200">
        <v>168.399</v>
      </c>
      <c r="I153" s="201"/>
      <c r="L153" s="197"/>
      <c r="M153" s="202"/>
      <c r="N153" s="203"/>
      <c r="O153" s="203"/>
      <c r="P153" s="203"/>
      <c r="Q153" s="203"/>
      <c r="R153" s="203"/>
      <c r="S153" s="203"/>
      <c r="T153" s="204"/>
      <c r="AT153" s="198" t="s">
        <v>198</v>
      </c>
      <c r="AU153" s="198" t="s">
        <v>24</v>
      </c>
      <c r="AV153" s="12" t="s">
        <v>24</v>
      </c>
      <c r="AW153" s="12" t="s">
        <v>44</v>
      </c>
      <c r="AX153" s="12" t="s">
        <v>25</v>
      </c>
      <c r="AY153" s="198" t="s">
        <v>188</v>
      </c>
    </row>
    <row r="154" spans="2:65" s="13" customFormat="1" x14ac:dyDescent="0.3">
      <c r="B154" s="205"/>
      <c r="D154" s="193" t="s">
        <v>198</v>
      </c>
      <c r="E154" s="206" t="s">
        <v>5</v>
      </c>
      <c r="F154" s="207" t="s">
        <v>200</v>
      </c>
      <c r="H154" s="208">
        <v>168.399</v>
      </c>
      <c r="I154" s="209"/>
      <c r="L154" s="205"/>
      <c r="M154" s="210"/>
      <c r="N154" s="211"/>
      <c r="O154" s="211"/>
      <c r="P154" s="211"/>
      <c r="Q154" s="211"/>
      <c r="R154" s="211"/>
      <c r="S154" s="211"/>
      <c r="T154" s="212"/>
      <c r="AT154" s="206" t="s">
        <v>198</v>
      </c>
      <c r="AU154" s="206" t="s">
        <v>24</v>
      </c>
      <c r="AV154" s="13" t="s">
        <v>194</v>
      </c>
      <c r="AW154" s="13" t="s">
        <v>44</v>
      </c>
      <c r="AX154" s="13" t="s">
        <v>80</v>
      </c>
      <c r="AY154" s="206" t="s">
        <v>188</v>
      </c>
    </row>
    <row r="155" spans="2:65" s="1" customFormat="1" ht="16.5" customHeight="1" x14ac:dyDescent="0.3">
      <c r="B155" s="180"/>
      <c r="C155" s="213" t="s">
        <v>280</v>
      </c>
      <c r="D155" s="213" t="s">
        <v>292</v>
      </c>
      <c r="E155" s="214" t="s">
        <v>293</v>
      </c>
      <c r="F155" s="215" t="s">
        <v>294</v>
      </c>
      <c r="G155" s="216" t="s">
        <v>283</v>
      </c>
      <c r="H155" s="217">
        <v>322.44499999999999</v>
      </c>
      <c r="I155" s="218"/>
      <c r="J155" s="219">
        <f>ROUND(I155*H155,2)</f>
        <v>0</v>
      </c>
      <c r="K155" s="215"/>
      <c r="L155" s="220"/>
      <c r="M155" s="221" t="s">
        <v>5</v>
      </c>
      <c r="N155" s="222" t="s">
        <v>51</v>
      </c>
      <c r="O155" s="42"/>
      <c r="P155" s="190">
        <f>O155*H155</f>
        <v>0</v>
      </c>
      <c r="Q155" s="190">
        <v>1</v>
      </c>
      <c r="R155" s="190">
        <f>Q155*H155</f>
        <v>322.44499999999999</v>
      </c>
      <c r="S155" s="190">
        <v>0</v>
      </c>
      <c r="T155" s="191">
        <f>S155*H155</f>
        <v>0</v>
      </c>
      <c r="AR155" s="24" t="s">
        <v>236</v>
      </c>
      <c r="AT155" s="24" t="s">
        <v>292</v>
      </c>
      <c r="AU155" s="24" t="s">
        <v>24</v>
      </c>
      <c r="AY155" s="24" t="s">
        <v>188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24" t="s">
        <v>25</v>
      </c>
      <c r="BK155" s="192">
        <f>ROUND(I155*H155,2)</f>
        <v>0</v>
      </c>
      <c r="BL155" s="24" t="s">
        <v>194</v>
      </c>
      <c r="BM155" s="24" t="s">
        <v>295</v>
      </c>
    </row>
    <row r="156" spans="2:65" s="1" customFormat="1" ht="27" x14ac:dyDescent="0.3">
      <c r="B156" s="41"/>
      <c r="D156" s="193" t="s">
        <v>196</v>
      </c>
      <c r="F156" s="194" t="s">
        <v>541</v>
      </c>
      <c r="I156" s="195"/>
      <c r="L156" s="41"/>
      <c r="M156" s="196"/>
      <c r="N156" s="42"/>
      <c r="O156" s="42"/>
      <c r="P156" s="42"/>
      <c r="Q156" s="42"/>
      <c r="R156" s="42"/>
      <c r="S156" s="42"/>
      <c r="T156" s="70"/>
      <c r="AT156" s="24" t="s">
        <v>196</v>
      </c>
      <c r="AU156" s="24" t="s">
        <v>24</v>
      </c>
    </row>
    <row r="157" spans="2:65" s="12" customFormat="1" x14ac:dyDescent="0.3">
      <c r="B157" s="197"/>
      <c r="D157" s="193" t="s">
        <v>198</v>
      </c>
      <c r="F157" s="199" t="s">
        <v>618</v>
      </c>
      <c r="H157" s="200">
        <v>322.44499999999999</v>
      </c>
      <c r="I157" s="201"/>
      <c r="L157" s="197"/>
      <c r="M157" s="202"/>
      <c r="N157" s="203"/>
      <c r="O157" s="203"/>
      <c r="P157" s="203"/>
      <c r="Q157" s="203"/>
      <c r="R157" s="203"/>
      <c r="S157" s="203"/>
      <c r="T157" s="204"/>
      <c r="AT157" s="198" t="s">
        <v>198</v>
      </c>
      <c r="AU157" s="198" t="s">
        <v>24</v>
      </c>
      <c r="AV157" s="12" t="s">
        <v>24</v>
      </c>
      <c r="AW157" s="12" t="s">
        <v>6</v>
      </c>
      <c r="AX157" s="12" t="s">
        <v>25</v>
      </c>
      <c r="AY157" s="198" t="s">
        <v>188</v>
      </c>
    </row>
    <row r="158" spans="2:65" s="1" customFormat="1" ht="25.5" customHeight="1" x14ac:dyDescent="0.3">
      <c r="B158" s="180"/>
      <c r="C158" s="181" t="s">
        <v>286</v>
      </c>
      <c r="D158" s="181" t="s">
        <v>190</v>
      </c>
      <c r="E158" s="182" t="s">
        <v>298</v>
      </c>
      <c r="F158" s="183" t="s">
        <v>299</v>
      </c>
      <c r="G158" s="184" t="s">
        <v>231</v>
      </c>
      <c r="H158" s="185">
        <v>74.843999999999994</v>
      </c>
      <c r="I158" s="186"/>
      <c r="J158" s="187">
        <f>ROUND(I158*H158,2)</f>
        <v>0</v>
      </c>
      <c r="K158" s="183"/>
      <c r="L158" s="41"/>
      <c r="M158" s="188" t="s">
        <v>5</v>
      </c>
      <c r="N158" s="189" t="s">
        <v>51</v>
      </c>
      <c r="O158" s="42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AR158" s="24" t="s">
        <v>194</v>
      </c>
      <c r="AT158" s="24" t="s">
        <v>190</v>
      </c>
      <c r="AU158" s="24" t="s">
        <v>24</v>
      </c>
      <c r="AY158" s="24" t="s">
        <v>188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24" t="s">
        <v>25</v>
      </c>
      <c r="BK158" s="192">
        <f>ROUND(I158*H158,2)</f>
        <v>0</v>
      </c>
      <c r="BL158" s="24" t="s">
        <v>194</v>
      </c>
      <c r="BM158" s="24" t="s">
        <v>300</v>
      </c>
    </row>
    <row r="159" spans="2:65" s="1" customFormat="1" ht="27" x14ac:dyDescent="0.3">
      <c r="B159" s="41"/>
      <c r="D159" s="193" t="s">
        <v>196</v>
      </c>
      <c r="F159" s="194" t="s">
        <v>541</v>
      </c>
      <c r="I159" s="195"/>
      <c r="L159" s="41"/>
      <c r="M159" s="196"/>
      <c r="N159" s="42"/>
      <c r="O159" s="42"/>
      <c r="P159" s="42"/>
      <c r="Q159" s="42"/>
      <c r="R159" s="42"/>
      <c r="S159" s="42"/>
      <c r="T159" s="70"/>
      <c r="AT159" s="24" t="s">
        <v>196</v>
      </c>
      <c r="AU159" s="24" t="s">
        <v>24</v>
      </c>
    </row>
    <row r="160" spans="2:65" s="12" customFormat="1" x14ac:dyDescent="0.3">
      <c r="B160" s="197"/>
      <c r="D160" s="193" t="s">
        <v>198</v>
      </c>
      <c r="E160" s="198" t="s">
        <v>5</v>
      </c>
      <c r="F160" s="199" t="s">
        <v>619</v>
      </c>
      <c r="H160" s="200">
        <v>74.843999999999994</v>
      </c>
      <c r="I160" s="201"/>
      <c r="L160" s="197"/>
      <c r="M160" s="202"/>
      <c r="N160" s="203"/>
      <c r="O160" s="203"/>
      <c r="P160" s="203"/>
      <c r="Q160" s="203"/>
      <c r="R160" s="203"/>
      <c r="S160" s="203"/>
      <c r="T160" s="204"/>
      <c r="AT160" s="198" t="s">
        <v>198</v>
      </c>
      <c r="AU160" s="198" t="s">
        <v>24</v>
      </c>
      <c r="AV160" s="12" t="s">
        <v>24</v>
      </c>
      <c r="AW160" s="12" t="s">
        <v>44</v>
      </c>
      <c r="AX160" s="12" t="s">
        <v>25</v>
      </c>
      <c r="AY160" s="198" t="s">
        <v>188</v>
      </c>
    </row>
    <row r="161" spans="2:65" s="13" customFormat="1" x14ac:dyDescent="0.3">
      <c r="B161" s="205"/>
      <c r="D161" s="193" t="s">
        <v>198</v>
      </c>
      <c r="E161" s="206" t="s">
        <v>5</v>
      </c>
      <c r="F161" s="207" t="s">
        <v>200</v>
      </c>
      <c r="H161" s="208">
        <v>74.843999999999994</v>
      </c>
      <c r="I161" s="209"/>
      <c r="L161" s="205"/>
      <c r="M161" s="210"/>
      <c r="N161" s="211"/>
      <c r="O161" s="211"/>
      <c r="P161" s="211"/>
      <c r="Q161" s="211"/>
      <c r="R161" s="211"/>
      <c r="S161" s="211"/>
      <c r="T161" s="212"/>
      <c r="AT161" s="206" t="s">
        <v>198</v>
      </c>
      <c r="AU161" s="206" t="s">
        <v>24</v>
      </c>
      <c r="AV161" s="13" t="s">
        <v>194</v>
      </c>
      <c r="AW161" s="13" t="s">
        <v>44</v>
      </c>
      <c r="AX161" s="13" t="s">
        <v>80</v>
      </c>
      <c r="AY161" s="206" t="s">
        <v>188</v>
      </c>
    </row>
    <row r="162" spans="2:65" s="1" customFormat="1" ht="16.5" customHeight="1" x14ac:dyDescent="0.3">
      <c r="B162" s="180"/>
      <c r="C162" s="213" t="s">
        <v>291</v>
      </c>
      <c r="D162" s="213" t="s">
        <v>292</v>
      </c>
      <c r="E162" s="214" t="s">
        <v>302</v>
      </c>
      <c r="F162" s="215" t="s">
        <v>303</v>
      </c>
      <c r="G162" s="216" t="s">
        <v>283</v>
      </c>
      <c r="H162" s="217">
        <v>143.309</v>
      </c>
      <c r="I162" s="218"/>
      <c r="J162" s="219">
        <f>ROUND(I162*H162,2)</f>
        <v>0</v>
      </c>
      <c r="K162" s="215"/>
      <c r="L162" s="220"/>
      <c r="M162" s="221" t="s">
        <v>5</v>
      </c>
      <c r="N162" s="222" t="s">
        <v>51</v>
      </c>
      <c r="O162" s="42"/>
      <c r="P162" s="190">
        <f>O162*H162</f>
        <v>0</v>
      </c>
      <c r="Q162" s="190">
        <v>1</v>
      </c>
      <c r="R162" s="190">
        <f>Q162*H162</f>
        <v>143.309</v>
      </c>
      <c r="S162" s="190">
        <v>0</v>
      </c>
      <c r="T162" s="191">
        <f>S162*H162</f>
        <v>0</v>
      </c>
      <c r="AR162" s="24" t="s">
        <v>236</v>
      </c>
      <c r="AT162" s="24" t="s">
        <v>292</v>
      </c>
      <c r="AU162" s="24" t="s">
        <v>24</v>
      </c>
      <c r="AY162" s="24" t="s">
        <v>188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24" t="s">
        <v>25</v>
      </c>
      <c r="BK162" s="192">
        <f>ROUND(I162*H162,2)</f>
        <v>0</v>
      </c>
      <c r="BL162" s="24" t="s">
        <v>194</v>
      </c>
      <c r="BM162" s="24" t="s">
        <v>304</v>
      </c>
    </row>
    <row r="163" spans="2:65" s="1" customFormat="1" ht="27" x14ac:dyDescent="0.3">
      <c r="B163" s="41"/>
      <c r="D163" s="193" t="s">
        <v>196</v>
      </c>
      <c r="F163" s="194" t="s">
        <v>541</v>
      </c>
      <c r="I163" s="195"/>
      <c r="L163" s="41"/>
      <c r="M163" s="196"/>
      <c r="N163" s="42"/>
      <c r="O163" s="42"/>
      <c r="P163" s="42"/>
      <c r="Q163" s="42"/>
      <c r="R163" s="42"/>
      <c r="S163" s="42"/>
      <c r="T163" s="70"/>
      <c r="AT163" s="24" t="s">
        <v>196</v>
      </c>
      <c r="AU163" s="24" t="s">
        <v>24</v>
      </c>
    </row>
    <row r="164" spans="2:65" s="12" customFormat="1" x14ac:dyDescent="0.3">
      <c r="B164" s="197"/>
      <c r="D164" s="193" t="s">
        <v>198</v>
      </c>
      <c r="F164" s="199" t="s">
        <v>620</v>
      </c>
      <c r="H164" s="200">
        <v>143.309</v>
      </c>
      <c r="I164" s="201"/>
      <c r="L164" s="197"/>
      <c r="M164" s="202"/>
      <c r="N164" s="203"/>
      <c r="O164" s="203"/>
      <c r="P164" s="203"/>
      <c r="Q164" s="203"/>
      <c r="R164" s="203"/>
      <c r="S164" s="203"/>
      <c r="T164" s="204"/>
      <c r="AT164" s="198" t="s">
        <v>198</v>
      </c>
      <c r="AU164" s="198" t="s">
        <v>24</v>
      </c>
      <c r="AV164" s="12" t="s">
        <v>24</v>
      </c>
      <c r="AW164" s="12" t="s">
        <v>6</v>
      </c>
      <c r="AX164" s="12" t="s">
        <v>25</v>
      </c>
      <c r="AY164" s="198" t="s">
        <v>188</v>
      </c>
    </row>
    <row r="165" spans="2:65" s="11" customFormat="1" ht="29.85" customHeight="1" x14ac:dyDescent="0.3">
      <c r="B165" s="167"/>
      <c r="D165" s="168" t="s">
        <v>79</v>
      </c>
      <c r="E165" s="178" t="s">
        <v>24</v>
      </c>
      <c r="F165" s="178" t="s">
        <v>306</v>
      </c>
      <c r="I165" s="170"/>
      <c r="J165" s="179">
        <f>BK165</f>
        <v>0</v>
      </c>
      <c r="L165" s="167"/>
      <c r="M165" s="172"/>
      <c r="N165" s="173"/>
      <c r="O165" s="173"/>
      <c r="P165" s="174">
        <f>SUM(P166:P169)</f>
        <v>0</v>
      </c>
      <c r="Q165" s="173"/>
      <c r="R165" s="174">
        <f>SUM(R166:R169)</f>
        <v>44.448354719999998</v>
      </c>
      <c r="S165" s="173"/>
      <c r="T165" s="175">
        <f>SUM(T166:T169)</f>
        <v>0</v>
      </c>
      <c r="AR165" s="168" t="s">
        <v>25</v>
      </c>
      <c r="AT165" s="176" t="s">
        <v>79</v>
      </c>
      <c r="AU165" s="176" t="s">
        <v>25</v>
      </c>
      <c r="AY165" s="168" t="s">
        <v>188</v>
      </c>
      <c r="BK165" s="177">
        <f>SUM(BK166:BK169)</f>
        <v>0</v>
      </c>
    </row>
    <row r="166" spans="2:65" s="1" customFormat="1" ht="16.5" customHeight="1" x14ac:dyDescent="0.3">
      <c r="B166" s="180"/>
      <c r="C166" s="181" t="s">
        <v>297</v>
      </c>
      <c r="D166" s="181" t="s">
        <v>190</v>
      </c>
      <c r="E166" s="182" t="s">
        <v>308</v>
      </c>
      <c r="F166" s="183" t="s">
        <v>309</v>
      </c>
      <c r="G166" s="184" t="s">
        <v>231</v>
      </c>
      <c r="H166" s="185">
        <v>24.948</v>
      </c>
      <c r="I166" s="186"/>
      <c r="J166" s="187">
        <f>ROUND(I166*H166,2)</f>
        <v>0</v>
      </c>
      <c r="K166" s="183"/>
      <c r="L166" s="41"/>
      <c r="M166" s="188" t="s">
        <v>5</v>
      </c>
      <c r="N166" s="189" t="s">
        <v>51</v>
      </c>
      <c r="O166" s="42"/>
      <c r="P166" s="190">
        <f>O166*H166</f>
        <v>0</v>
      </c>
      <c r="Q166" s="190">
        <v>1.7816399999999999</v>
      </c>
      <c r="R166" s="190">
        <f>Q166*H166</f>
        <v>44.448354719999998</v>
      </c>
      <c r="S166" s="190">
        <v>0</v>
      </c>
      <c r="T166" s="191">
        <f>S166*H166</f>
        <v>0</v>
      </c>
      <c r="AR166" s="24" t="s">
        <v>194</v>
      </c>
      <c r="AT166" s="24" t="s">
        <v>190</v>
      </c>
      <c r="AU166" s="24" t="s">
        <v>24</v>
      </c>
      <c r="AY166" s="24" t="s">
        <v>188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24" t="s">
        <v>25</v>
      </c>
      <c r="BK166" s="192">
        <f>ROUND(I166*H166,2)</f>
        <v>0</v>
      </c>
      <c r="BL166" s="24" t="s">
        <v>194</v>
      </c>
      <c r="BM166" s="24" t="s">
        <v>310</v>
      </c>
    </row>
    <row r="167" spans="2:65" s="1" customFormat="1" ht="27" x14ac:dyDescent="0.3">
      <c r="B167" s="41"/>
      <c r="D167" s="193" t="s">
        <v>196</v>
      </c>
      <c r="F167" s="194" t="s">
        <v>552</v>
      </c>
      <c r="I167" s="195"/>
      <c r="L167" s="41"/>
      <c r="M167" s="196"/>
      <c r="N167" s="42"/>
      <c r="O167" s="42"/>
      <c r="P167" s="42"/>
      <c r="Q167" s="42"/>
      <c r="R167" s="42"/>
      <c r="S167" s="42"/>
      <c r="T167" s="70"/>
      <c r="AT167" s="24" t="s">
        <v>196</v>
      </c>
      <c r="AU167" s="24" t="s">
        <v>24</v>
      </c>
    </row>
    <row r="168" spans="2:65" s="12" customFormat="1" x14ac:dyDescent="0.3">
      <c r="B168" s="197"/>
      <c r="D168" s="193" t="s">
        <v>198</v>
      </c>
      <c r="E168" s="198" t="s">
        <v>5</v>
      </c>
      <c r="F168" s="199" t="s">
        <v>621</v>
      </c>
      <c r="H168" s="200">
        <v>24.948</v>
      </c>
      <c r="I168" s="201"/>
      <c r="L168" s="197"/>
      <c r="M168" s="202"/>
      <c r="N168" s="203"/>
      <c r="O168" s="203"/>
      <c r="P168" s="203"/>
      <c r="Q168" s="203"/>
      <c r="R168" s="203"/>
      <c r="S168" s="203"/>
      <c r="T168" s="204"/>
      <c r="AT168" s="198" t="s">
        <v>198</v>
      </c>
      <c r="AU168" s="198" t="s">
        <v>24</v>
      </c>
      <c r="AV168" s="12" t="s">
        <v>24</v>
      </c>
      <c r="AW168" s="12" t="s">
        <v>44</v>
      </c>
      <c r="AX168" s="12" t="s">
        <v>25</v>
      </c>
      <c r="AY168" s="198" t="s">
        <v>188</v>
      </c>
    </row>
    <row r="169" spans="2:65" s="13" customFormat="1" x14ac:dyDescent="0.3">
      <c r="B169" s="205"/>
      <c r="D169" s="193" t="s">
        <v>198</v>
      </c>
      <c r="E169" s="206" t="s">
        <v>5</v>
      </c>
      <c r="F169" s="207" t="s">
        <v>200</v>
      </c>
      <c r="H169" s="208">
        <v>24.948</v>
      </c>
      <c r="I169" s="209"/>
      <c r="L169" s="205"/>
      <c r="M169" s="210"/>
      <c r="N169" s="211"/>
      <c r="O169" s="211"/>
      <c r="P169" s="211"/>
      <c r="Q169" s="211"/>
      <c r="R169" s="211"/>
      <c r="S169" s="211"/>
      <c r="T169" s="212"/>
      <c r="AT169" s="206" t="s">
        <v>198</v>
      </c>
      <c r="AU169" s="206" t="s">
        <v>24</v>
      </c>
      <c r="AV169" s="13" t="s">
        <v>194</v>
      </c>
      <c r="AW169" s="13" t="s">
        <v>44</v>
      </c>
      <c r="AX169" s="13" t="s">
        <v>80</v>
      </c>
      <c r="AY169" s="206" t="s">
        <v>188</v>
      </c>
    </row>
    <row r="170" spans="2:65" s="11" customFormat="1" ht="29.85" customHeight="1" x14ac:dyDescent="0.3">
      <c r="B170" s="167"/>
      <c r="D170" s="168" t="s">
        <v>79</v>
      </c>
      <c r="E170" s="178" t="s">
        <v>194</v>
      </c>
      <c r="F170" s="178" t="s">
        <v>313</v>
      </c>
      <c r="I170" s="170"/>
      <c r="J170" s="179">
        <f>BK170</f>
        <v>0</v>
      </c>
      <c r="L170" s="167"/>
      <c r="M170" s="172"/>
      <c r="N170" s="173"/>
      <c r="O170" s="173"/>
      <c r="P170" s="174">
        <f>SUM(P171:P174)</f>
        <v>0</v>
      </c>
      <c r="Q170" s="173"/>
      <c r="R170" s="174">
        <f>SUM(R171:R174)</f>
        <v>47.374203999999999</v>
      </c>
      <c r="S170" s="173"/>
      <c r="T170" s="175">
        <f>SUM(T171:T174)</f>
        <v>0</v>
      </c>
      <c r="AR170" s="168" t="s">
        <v>25</v>
      </c>
      <c r="AT170" s="176" t="s">
        <v>79</v>
      </c>
      <c r="AU170" s="176" t="s">
        <v>25</v>
      </c>
      <c r="AY170" s="168" t="s">
        <v>188</v>
      </c>
      <c r="BK170" s="177">
        <f>SUM(BK171:BK174)</f>
        <v>0</v>
      </c>
    </row>
    <row r="171" spans="2:65" s="1" customFormat="1" ht="16.5" customHeight="1" x14ac:dyDescent="0.3">
      <c r="B171" s="180"/>
      <c r="C171" s="181" t="s">
        <v>10</v>
      </c>
      <c r="D171" s="181" t="s">
        <v>190</v>
      </c>
      <c r="E171" s="182" t="s">
        <v>315</v>
      </c>
      <c r="F171" s="183" t="s">
        <v>316</v>
      </c>
      <c r="G171" s="184" t="s">
        <v>231</v>
      </c>
      <c r="H171" s="185">
        <v>21.206</v>
      </c>
      <c r="I171" s="186"/>
      <c r="J171" s="187">
        <f>ROUND(I171*H171,2)</f>
        <v>0</v>
      </c>
      <c r="K171" s="183"/>
      <c r="L171" s="41"/>
      <c r="M171" s="188" t="s">
        <v>5</v>
      </c>
      <c r="N171" s="189" t="s">
        <v>51</v>
      </c>
      <c r="O171" s="42"/>
      <c r="P171" s="190">
        <f>O171*H171</f>
        <v>0</v>
      </c>
      <c r="Q171" s="190">
        <v>2.234</v>
      </c>
      <c r="R171" s="190">
        <f>Q171*H171</f>
        <v>47.374203999999999</v>
      </c>
      <c r="S171" s="190">
        <v>0</v>
      </c>
      <c r="T171" s="191">
        <f>S171*H171</f>
        <v>0</v>
      </c>
      <c r="AR171" s="24" t="s">
        <v>194</v>
      </c>
      <c r="AT171" s="24" t="s">
        <v>190</v>
      </c>
      <c r="AU171" s="24" t="s">
        <v>24</v>
      </c>
      <c r="AY171" s="24" t="s">
        <v>188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24" t="s">
        <v>25</v>
      </c>
      <c r="BK171" s="192">
        <f>ROUND(I171*H171,2)</f>
        <v>0</v>
      </c>
      <c r="BL171" s="24" t="s">
        <v>194</v>
      </c>
      <c r="BM171" s="24" t="s">
        <v>317</v>
      </c>
    </row>
    <row r="172" spans="2:65" s="1" customFormat="1" ht="27" x14ac:dyDescent="0.3">
      <c r="B172" s="41"/>
      <c r="D172" s="193" t="s">
        <v>196</v>
      </c>
      <c r="F172" s="194" t="s">
        <v>554</v>
      </c>
      <c r="I172" s="195"/>
      <c r="L172" s="41"/>
      <c r="M172" s="196"/>
      <c r="N172" s="42"/>
      <c r="O172" s="42"/>
      <c r="P172" s="42"/>
      <c r="Q172" s="42"/>
      <c r="R172" s="42"/>
      <c r="S172" s="42"/>
      <c r="T172" s="70"/>
      <c r="AT172" s="24" t="s">
        <v>196</v>
      </c>
      <c r="AU172" s="24" t="s">
        <v>24</v>
      </c>
    </row>
    <row r="173" spans="2:65" s="12" customFormat="1" x14ac:dyDescent="0.3">
      <c r="B173" s="197"/>
      <c r="D173" s="193" t="s">
        <v>198</v>
      </c>
      <c r="E173" s="198" t="s">
        <v>5</v>
      </c>
      <c r="F173" s="199" t="s">
        <v>622</v>
      </c>
      <c r="H173" s="200">
        <v>21.206</v>
      </c>
      <c r="I173" s="201"/>
      <c r="L173" s="197"/>
      <c r="M173" s="202"/>
      <c r="N173" s="203"/>
      <c r="O173" s="203"/>
      <c r="P173" s="203"/>
      <c r="Q173" s="203"/>
      <c r="R173" s="203"/>
      <c r="S173" s="203"/>
      <c r="T173" s="204"/>
      <c r="AT173" s="198" t="s">
        <v>198</v>
      </c>
      <c r="AU173" s="198" t="s">
        <v>24</v>
      </c>
      <c r="AV173" s="12" t="s">
        <v>24</v>
      </c>
      <c r="AW173" s="12" t="s">
        <v>44</v>
      </c>
      <c r="AX173" s="12" t="s">
        <v>25</v>
      </c>
      <c r="AY173" s="198" t="s">
        <v>188</v>
      </c>
    </row>
    <row r="174" spans="2:65" s="13" customFormat="1" x14ac:dyDescent="0.3">
      <c r="B174" s="205"/>
      <c r="D174" s="193" t="s">
        <v>198</v>
      </c>
      <c r="E174" s="206" t="s">
        <v>5</v>
      </c>
      <c r="F174" s="207" t="s">
        <v>200</v>
      </c>
      <c r="H174" s="208">
        <v>21.206</v>
      </c>
      <c r="I174" s="209"/>
      <c r="L174" s="205"/>
      <c r="M174" s="210"/>
      <c r="N174" s="211"/>
      <c r="O174" s="211"/>
      <c r="P174" s="211"/>
      <c r="Q174" s="211"/>
      <c r="R174" s="211"/>
      <c r="S174" s="211"/>
      <c r="T174" s="212"/>
      <c r="AT174" s="206" t="s">
        <v>198</v>
      </c>
      <c r="AU174" s="206" t="s">
        <v>24</v>
      </c>
      <c r="AV174" s="13" t="s">
        <v>194</v>
      </c>
      <c r="AW174" s="13" t="s">
        <v>44</v>
      </c>
      <c r="AX174" s="13" t="s">
        <v>80</v>
      </c>
      <c r="AY174" s="206" t="s">
        <v>188</v>
      </c>
    </row>
    <row r="175" spans="2:65" s="11" customFormat="1" ht="29.85" customHeight="1" x14ac:dyDescent="0.3">
      <c r="B175" s="167"/>
      <c r="D175" s="168" t="s">
        <v>79</v>
      </c>
      <c r="E175" s="178" t="s">
        <v>212</v>
      </c>
      <c r="F175" s="178" t="s">
        <v>320</v>
      </c>
      <c r="I175" s="170"/>
      <c r="J175" s="179">
        <f>BK175</f>
        <v>0</v>
      </c>
      <c r="L175" s="167"/>
      <c r="M175" s="172"/>
      <c r="N175" s="173"/>
      <c r="O175" s="173"/>
      <c r="P175" s="174">
        <f>SUM(P176:P199)</f>
        <v>0</v>
      </c>
      <c r="Q175" s="173"/>
      <c r="R175" s="174">
        <f>SUM(R176:R199)</f>
        <v>47.893367100000006</v>
      </c>
      <c r="S175" s="173"/>
      <c r="T175" s="175">
        <f>SUM(T176:T199)</f>
        <v>0</v>
      </c>
      <c r="AR175" s="168" t="s">
        <v>25</v>
      </c>
      <c r="AT175" s="176" t="s">
        <v>79</v>
      </c>
      <c r="AU175" s="176" t="s">
        <v>25</v>
      </c>
      <c r="AY175" s="168" t="s">
        <v>188</v>
      </c>
      <c r="BK175" s="177">
        <f>SUM(BK176:BK199)</f>
        <v>0</v>
      </c>
    </row>
    <row r="176" spans="2:65" s="1" customFormat="1" ht="16.5" customHeight="1" x14ac:dyDescent="0.3">
      <c r="B176" s="180"/>
      <c r="C176" s="181" t="s">
        <v>307</v>
      </c>
      <c r="D176" s="181" t="s">
        <v>190</v>
      </c>
      <c r="E176" s="182" t="s">
        <v>322</v>
      </c>
      <c r="F176" s="183" t="s">
        <v>323</v>
      </c>
      <c r="G176" s="184" t="s">
        <v>193</v>
      </c>
      <c r="H176" s="185">
        <v>88.935000000000002</v>
      </c>
      <c r="I176" s="186"/>
      <c r="J176" s="187">
        <f>ROUND(I176*H176,2)</f>
        <v>0</v>
      </c>
      <c r="K176" s="183"/>
      <c r="L176" s="41"/>
      <c r="M176" s="188" t="s">
        <v>5</v>
      </c>
      <c r="N176" s="189" t="s">
        <v>51</v>
      </c>
      <c r="O176" s="42"/>
      <c r="P176" s="190">
        <f>O176*H176</f>
        <v>0</v>
      </c>
      <c r="Q176" s="190">
        <v>0.27994000000000002</v>
      </c>
      <c r="R176" s="190">
        <f>Q176*H176</f>
        <v>24.896463900000004</v>
      </c>
      <c r="S176" s="190">
        <v>0</v>
      </c>
      <c r="T176" s="191">
        <f>S176*H176</f>
        <v>0</v>
      </c>
      <c r="AR176" s="24" t="s">
        <v>194</v>
      </c>
      <c r="AT176" s="24" t="s">
        <v>190</v>
      </c>
      <c r="AU176" s="24" t="s">
        <v>24</v>
      </c>
      <c r="AY176" s="24" t="s">
        <v>188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24" t="s">
        <v>25</v>
      </c>
      <c r="BK176" s="192">
        <f>ROUND(I176*H176,2)</f>
        <v>0</v>
      </c>
      <c r="BL176" s="24" t="s">
        <v>194</v>
      </c>
      <c r="BM176" s="24" t="s">
        <v>324</v>
      </c>
    </row>
    <row r="177" spans="2:65" s="1" customFormat="1" ht="27" x14ac:dyDescent="0.3">
      <c r="B177" s="41"/>
      <c r="D177" s="193" t="s">
        <v>196</v>
      </c>
      <c r="F177" s="194" t="s">
        <v>556</v>
      </c>
      <c r="I177" s="195"/>
      <c r="L177" s="41"/>
      <c r="M177" s="196"/>
      <c r="N177" s="42"/>
      <c r="O177" s="42"/>
      <c r="P177" s="42"/>
      <c r="Q177" s="42"/>
      <c r="R177" s="42"/>
      <c r="S177" s="42"/>
      <c r="T177" s="70"/>
      <c r="AT177" s="24" t="s">
        <v>196</v>
      </c>
      <c r="AU177" s="24" t="s">
        <v>24</v>
      </c>
    </row>
    <row r="178" spans="2:65" s="12" customFormat="1" x14ac:dyDescent="0.3">
      <c r="B178" s="197"/>
      <c r="D178" s="193" t="s">
        <v>198</v>
      </c>
      <c r="E178" s="198" t="s">
        <v>5</v>
      </c>
      <c r="F178" s="199" t="s">
        <v>623</v>
      </c>
      <c r="H178" s="200">
        <v>88.935000000000002</v>
      </c>
      <c r="I178" s="201"/>
      <c r="L178" s="197"/>
      <c r="M178" s="202"/>
      <c r="N178" s="203"/>
      <c r="O178" s="203"/>
      <c r="P178" s="203"/>
      <c r="Q178" s="203"/>
      <c r="R178" s="203"/>
      <c r="S178" s="203"/>
      <c r="T178" s="204"/>
      <c r="AT178" s="198" t="s">
        <v>198</v>
      </c>
      <c r="AU178" s="198" t="s">
        <v>24</v>
      </c>
      <c r="AV178" s="12" t="s">
        <v>24</v>
      </c>
      <c r="AW178" s="12" t="s">
        <v>44</v>
      </c>
      <c r="AX178" s="12" t="s">
        <v>25</v>
      </c>
      <c r="AY178" s="198" t="s">
        <v>188</v>
      </c>
    </row>
    <row r="179" spans="2:65" s="13" customFormat="1" x14ac:dyDescent="0.3">
      <c r="B179" s="205"/>
      <c r="D179" s="193" t="s">
        <v>198</v>
      </c>
      <c r="E179" s="206" t="s">
        <v>5</v>
      </c>
      <c r="F179" s="207" t="s">
        <v>200</v>
      </c>
      <c r="H179" s="208">
        <v>88.935000000000002</v>
      </c>
      <c r="I179" s="209"/>
      <c r="L179" s="205"/>
      <c r="M179" s="210"/>
      <c r="N179" s="211"/>
      <c r="O179" s="211"/>
      <c r="P179" s="211"/>
      <c r="Q179" s="211"/>
      <c r="R179" s="211"/>
      <c r="S179" s="211"/>
      <c r="T179" s="212"/>
      <c r="AT179" s="206" t="s">
        <v>198</v>
      </c>
      <c r="AU179" s="206" t="s">
        <v>24</v>
      </c>
      <c r="AV179" s="13" t="s">
        <v>194</v>
      </c>
      <c r="AW179" s="13" t="s">
        <v>44</v>
      </c>
      <c r="AX179" s="13" t="s">
        <v>80</v>
      </c>
      <c r="AY179" s="206" t="s">
        <v>188</v>
      </c>
    </row>
    <row r="180" spans="2:65" s="1" customFormat="1" ht="16.5" customHeight="1" x14ac:dyDescent="0.3">
      <c r="B180" s="180"/>
      <c r="C180" s="181" t="s">
        <v>314</v>
      </c>
      <c r="D180" s="181" t="s">
        <v>190</v>
      </c>
      <c r="E180" s="182" t="s">
        <v>351</v>
      </c>
      <c r="F180" s="183" t="s">
        <v>352</v>
      </c>
      <c r="G180" s="184" t="s">
        <v>193</v>
      </c>
      <c r="H180" s="185">
        <v>66.805000000000007</v>
      </c>
      <c r="I180" s="186"/>
      <c r="J180" s="187">
        <f>ROUND(I180*H180,2)</f>
        <v>0</v>
      </c>
      <c r="K180" s="183"/>
      <c r="L180" s="41"/>
      <c r="M180" s="188" t="s">
        <v>5</v>
      </c>
      <c r="N180" s="189" t="s">
        <v>51</v>
      </c>
      <c r="O180" s="42"/>
      <c r="P180" s="190">
        <f>O180*H180</f>
        <v>0</v>
      </c>
      <c r="Q180" s="190">
        <v>0</v>
      </c>
      <c r="R180" s="190">
        <f>Q180*H180</f>
        <v>0</v>
      </c>
      <c r="S180" s="190">
        <v>0</v>
      </c>
      <c r="T180" s="191">
        <f>S180*H180</f>
        <v>0</v>
      </c>
      <c r="AR180" s="24" t="s">
        <v>194</v>
      </c>
      <c r="AT180" s="24" t="s">
        <v>190</v>
      </c>
      <c r="AU180" s="24" t="s">
        <v>24</v>
      </c>
      <c r="AY180" s="24" t="s">
        <v>188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24" t="s">
        <v>25</v>
      </c>
      <c r="BK180" s="192">
        <f>ROUND(I180*H180,2)</f>
        <v>0</v>
      </c>
      <c r="BL180" s="24" t="s">
        <v>194</v>
      </c>
      <c r="BM180" s="24" t="s">
        <v>353</v>
      </c>
    </row>
    <row r="181" spans="2:65" s="1" customFormat="1" ht="27" x14ac:dyDescent="0.3">
      <c r="B181" s="41"/>
      <c r="D181" s="193" t="s">
        <v>196</v>
      </c>
      <c r="F181" s="194" t="s">
        <v>556</v>
      </c>
      <c r="I181" s="195"/>
      <c r="L181" s="41"/>
      <c r="M181" s="196"/>
      <c r="N181" s="42"/>
      <c r="O181" s="42"/>
      <c r="P181" s="42"/>
      <c r="Q181" s="42"/>
      <c r="R181" s="42"/>
      <c r="S181" s="42"/>
      <c r="T181" s="70"/>
      <c r="AT181" s="24" t="s">
        <v>196</v>
      </c>
      <c r="AU181" s="24" t="s">
        <v>24</v>
      </c>
    </row>
    <row r="182" spans="2:65" s="12" customFormat="1" x14ac:dyDescent="0.3">
      <c r="B182" s="197"/>
      <c r="D182" s="193" t="s">
        <v>198</v>
      </c>
      <c r="E182" s="198" t="s">
        <v>5</v>
      </c>
      <c r="F182" s="199" t="s">
        <v>624</v>
      </c>
      <c r="H182" s="200">
        <v>66.805000000000007</v>
      </c>
      <c r="I182" s="201"/>
      <c r="L182" s="197"/>
      <c r="M182" s="202"/>
      <c r="N182" s="203"/>
      <c r="O182" s="203"/>
      <c r="P182" s="203"/>
      <c r="Q182" s="203"/>
      <c r="R182" s="203"/>
      <c r="S182" s="203"/>
      <c r="T182" s="204"/>
      <c r="AT182" s="198" t="s">
        <v>198</v>
      </c>
      <c r="AU182" s="198" t="s">
        <v>24</v>
      </c>
      <c r="AV182" s="12" t="s">
        <v>24</v>
      </c>
      <c r="AW182" s="12" t="s">
        <v>44</v>
      </c>
      <c r="AX182" s="12" t="s">
        <v>25</v>
      </c>
      <c r="AY182" s="198" t="s">
        <v>188</v>
      </c>
    </row>
    <row r="183" spans="2:65" s="13" customFormat="1" x14ac:dyDescent="0.3">
      <c r="B183" s="205"/>
      <c r="D183" s="193" t="s">
        <v>198</v>
      </c>
      <c r="E183" s="206" t="s">
        <v>5</v>
      </c>
      <c r="F183" s="207" t="s">
        <v>200</v>
      </c>
      <c r="H183" s="208">
        <v>66.805000000000007</v>
      </c>
      <c r="I183" s="209"/>
      <c r="L183" s="205"/>
      <c r="M183" s="210"/>
      <c r="N183" s="211"/>
      <c r="O183" s="211"/>
      <c r="P183" s="211"/>
      <c r="Q183" s="211"/>
      <c r="R183" s="211"/>
      <c r="S183" s="211"/>
      <c r="T183" s="212"/>
      <c r="AT183" s="206" t="s">
        <v>198</v>
      </c>
      <c r="AU183" s="206" t="s">
        <v>24</v>
      </c>
      <c r="AV183" s="13" t="s">
        <v>194</v>
      </c>
      <c r="AW183" s="13" t="s">
        <v>44</v>
      </c>
      <c r="AX183" s="13" t="s">
        <v>80</v>
      </c>
      <c r="AY183" s="206" t="s">
        <v>188</v>
      </c>
    </row>
    <row r="184" spans="2:65" s="1" customFormat="1" ht="25.5" customHeight="1" x14ac:dyDescent="0.3">
      <c r="B184" s="180"/>
      <c r="C184" s="181" t="s">
        <v>321</v>
      </c>
      <c r="D184" s="181" t="s">
        <v>190</v>
      </c>
      <c r="E184" s="182" t="s">
        <v>356</v>
      </c>
      <c r="F184" s="183" t="s">
        <v>357</v>
      </c>
      <c r="G184" s="184" t="s">
        <v>193</v>
      </c>
      <c r="H184" s="185">
        <v>35.805</v>
      </c>
      <c r="I184" s="186"/>
      <c r="J184" s="187">
        <f>ROUND(I184*H184,2)</f>
        <v>0</v>
      </c>
      <c r="K184" s="183"/>
      <c r="L184" s="41"/>
      <c r="M184" s="188" t="s">
        <v>5</v>
      </c>
      <c r="N184" s="189" t="s">
        <v>51</v>
      </c>
      <c r="O184" s="42"/>
      <c r="P184" s="190">
        <f>O184*H184</f>
        <v>0</v>
      </c>
      <c r="Q184" s="190">
        <v>0.18462999999999999</v>
      </c>
      <c r="R184" s="190">
        <f>Q184*H184</f>
        <v>6.6106771499999999</v>
      </c>
      <c r="S184" s="190">
        <v>0</v>
      </c>
      <c r="T184" s="191">
        <f>S184*H184</f>
        <v>0</v>
      </c>
      <c r="AR184" s="24" t="s">
        <v>194</v>
      </c>
      <c r="AT184" s="24" t="s">
        <v>190</v>
      </c>
      <c r="AU184" s="24" t="s">
        <v>24</v>
      </c>
      <c r="AY184" s="24" t="s">
        <v>188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24" t="s">
        <v>25</v>
      </c>
      <c r="BK184" s="192">
        <f>ROUND(I184*H184,2)</f>
        <v>0</v>
      </c>
      <c r="BL184" s="24" t="s">
        <v>194</v>
      </c>
      <c r="BM184" s="24" t="s">
        <v>358</v>
      </c>
    </row>
    <row r="185" spans="2:65" s="1" customFormat="1" ht="27" x14ac:dyDescent="0.3">
      <c r="B185" s="41"/>
      <c r="D185" s="193" t="s">
        <v>196</v>
      </c>
      <c r="F185" s="194" t="s">
        <v>556</v>
      </c>
      <c r="I185" s="195"/>
      <c r="L185" s="41"/>
      <c r="M185" s="196"/>
      <c r="N185" s="42"/>
      <c r="O185" s="42"/>
      <c r="P185" s="42"/>
      <c r="Q185" s="42"/>
      <c r="R185" s="42"/>
      <c r="S185" s="42"/>
      <c r="T185" s="70"/>
      <c r="AT185" s="24" t="s">
        <v>196</v>
      </c>
      <c r="AU185" s="24" t="s">
        <v>24</v>
      </c>
    </row>
    <row r="186" spans="2:65" s="12" customFormat="1" x14ac:dyDescent="0.3">
      <c r="B186" s="197"/>
      <c r="D186" s="193" t="s">
        <v>198</v>
      </c>
      <c r="E186" s="198" t="s">
        <v>5</v>
      </c>
      <c r="F186" s="199" t="s">
        <v>608</v>
      </c>
      <c r="H186" s="200">
        <v>35.805</v>
      </c>
      <c r="I186" s="201"/>
      <c r="L186" s="197"/>
      <c r="M186" s="202"/>
      <c r="N186" s="203"/>
      <c r="O186" s="203"/>
      <c r="P186" s="203"/>
      <c r="Q186" s="203"/>
      <c r="R186" s="203"/>
      <c r="S186" s="203"/>
      <c r="T186" s="204"/>
      <c r="AT186" s="198" t="s">
        <v>198</v>
      </c>
      <c r="AU186" s="198" t="s">
        <v>24</v>
      </c>
      <c r="AV186" s="12" t="s">
        <v>24</v>
      </c>
      <c r="AW186" s="12" t="s">
        <v>44</v>
      </c>
      <c r="AX186" s="12" t="s">
        <v>80</v>
      </c>
      <c r="AY186" s="198" t="s">
        <v>188</v>
      </c>
    </row>
    <row r="187" spans="2:65" s="13" customFormat="1" x14ac:dyDescent="0.3">
      <c r="B187" s="205"/>
      <c r="D187" s="193" t="s">
        <v>198</v>
      </c>
      <c r="E187" s="206" t="s">
        <v>5</v>
      </c>
      <c r="F187" s="207" t="s">
        <v>200</v>
      </c>
      <c r="H187" s="208">
        <v>35.805</v>
      </c>
      <c r="I187" s="209"/>
      <c r="L187" s="205"/>
      <c r="M187" s="210"/>
      <c r="N187" s="211"/>
      <c r="O187" s="211"/>
      <c r="P187" s="211"/>
      <c r="Q187" s="211"/>
      <c r="R187" s="211"/>
      <c r="S187" s="211"/>
      <c r="T187" s="212"/>
      <c r="AT187" s="206" t="s">
        <v>198</v>
      </c>
      <c r="AU187" s="206" t="s">
        <v>24</v>
      </c>
      <c r="AV187" s="13" t="s">
        <v>194</v>
      </c>
      <c r="AW187" s="13" t="s">
        <v>44</v>
      </c>
      <c r="AX187" s="13" t="s">
        <v>25</v>
      </c>
      <c r="AY187" s="206" t="s">
        <v>188</v>
      </c>
    </row>
    <row r="188" spans="2:65" s="1" customFormat="1" ht="25.5" customHeight="1" x14ac:dyDescent="0.3">
      <c r="B188" s="180"/>
      <c r="C188" s="181" t="s">
        <v>327</v>
      </c>
      <c r="D188" s="181" t="s">
        <v>190</v>
      </c>
      <c r="E188" s="182" t="s">
        <v>361</v>
      </c>
      <c r="F188" s="183" t="s">
        <v>362</v>
      </c>
      <c r="G188" s="184" t="s">
        <v>193</v>
      </c>
      <c r="H188" s="185">
        <v>66.805000000000007</v>
      </c>
      <c r="I188" s="186"/>
      <c r="J188" s="187">
        <f>ROUND(I188*H188,2)</f>
        <v>0</v>
      </c>
      <c r="K188" s="183"/>
      <c r="L188" s="41"/>
      <c r="M188" s="188" t="s">
        <v>5</v>
      </c>
      <c r="N188" s="189" t="s">
        <v>51</v>
      </c>
      <c r="O188" s="42"/>
      <c r="P188" s="190">
        <f>O188*H188</f>
        <v>0</v>
      </c>
      <c r="Q188" s="190">
        <v>0.12966</v>
      </c>
      <c r="R188" s="190">
        <f>Q188*H188</f>
        <v>8.6619363000000007</v>
      </c>
      <c r="S188" s="190">
        <v>0</v>
      </c>
      <c r="T188" s="191">
        <f>S188*H188</f>
        <v>0</v>
      </c>
      <c r="AR188" s="24" t="s">
        <v>194</v>
      </c>
      <c r="AT188" s="24" t="s">
        <v>190</v>
      </c>
      <c r="AU188" s="24" t="s">
        <v>24</v>
      </c>
      <c r="AY188" s="24" t="s">
        <v>188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24" t="s">
        <v>25</v>
      </c>
      <c r="BK188" s="192">
        <f>ROUND(I188*H188,2)</f>
        <v>0</v>
      </c>
      <c r="BL188" s="24" t="s">
        <v>194</v>
      </c>
      <c r="BM188" s="24" t="s">
        <v>363</v>
      </c>
    </row>
    <row r="189" spans="2:65" s="1" customFormat="1" ht="27" x14ac:dyDescent="0.3">
      <c r="B189" s="41"/>
      <c r="D189" s="193" t="s">
        <v>196</v>
      </c>
      <c r="F189" s="194" t="s">
        <v>556</v>
      </c>
      <c r="I189" s="195"/>
      <c r="L189" s="41"/>
      <c r="M189" s="196"/>
      <c r="N189" s="42"/>
      <c r="O189" s="42"/>
      <c r="P189" s="42"/>
      <c r="Q189" s="42"/>
      <c r="R189" s="42"/>
      <c r="S189" s="42"/>
      <c r="T189" s="70"/>
      <c r="AT189" s="24" t="s">
        <v>196</v>
      </c>
      <c r="AU189" s="24" t="s">
        <v>24</v>
      </c>
    </row>
    <row r="190" spans="2:65" s="12" customFormat="1" x14ac:dyDescent="0.3">
      <c r="B190" s="197"/>
      <c r="D190" s="193" t="s">
        <v>198</v>
      </c>
      <c r="E190" s="198" t="s">
        <v>5</v>
      </c>
      <c r="F190" s="199" t="s">
        <v>624</v>
      </c>
      <c r="H190" s="200">
        <v>66.805000000000007</v>
      </c>
      <c r="I190" s="201"/>
      <c r="L190" s="197"/>
      <c r="M190" s="202"/>
      <c r="N190" s="203"/>
      <c r="O190" s="203"/>
      <c r="P190" s="203"/>
      <c r="Q190" s="203"/>
      <c r="R190" s="203"/>
      <c r="S190" s="203"/>
      <c r="T190" s="204"/>
      <c r="AT190" s="198" t="s">
        <v>198</v>
      </c>
      <c r="AU190" s="198" t="s">
        <v>24</v>
      </c>
      <c r="AV190" s="12" t="s">
        <v>24</v>
      </c>
      <c r="AW190" s="12" t="s">
        <v>44</v>
      </c>
      <c r="AX190" s="12" t="s">
        <v>25</v>
      </c>
      <c r="AY190" s="198" t="s">
        <v>188</v>
      </c>
    </row>
    <row r="191" spans="2:65" s="13" customFormat="1" x14ac:dyDescent="0.3">
      <c r="B191" s="205"/>
      <c r="D191" s="193" t="s">
        <v>198</v>
      </c>
      <c r="E191" s="206" t="s">
        <v>5</v>
      </c>
      <c r="F191" s="207" t="s">
        <v>200</v>
      </c>
      <c r="H191" s="208">
        <v>66.805000000000007</v>
      </c>
      <c r="I191" s="209"/>
      <c r="L191" s="205"/>
      <c r="M191" s="210"/>
      <c r="N191" s="211"/>
      <c r="O191" s="211"/>
      <c r="P191" s="211"/>
      <c r="Q191" s="211"/>
      <c r="R191" s="211"/>
      <c r="S191" s="211"/>
      <c r="T191" s="212"/>
      <c r="AT191" s="206" t="s">
        <v>198</v>
      </c>
      <c r="AU191" s="206" t="s">
        <v>24</v>
      </c>
      <c r="AV191" s="13" t="s">
        <v>194</v>
      </c>
      <c r="AW191" s="13" t="s">
        <v>44</v>
      </c>
      <c r="AX191" s="13" t="s">
        <v>80</v>
      </c>
      <c r="AY191" s="206" t="s">
        <v>188</v>
      </c>
    </row>
    <row r="192" spans="2:65" s="1" customFormat="1" ht="16.5" customHeight="1" x14ac:dyDescent="0.3">
      <c r="B192" s="180"/>
      <c r="C192" s="181" t="s">
        <v>332</v>
      </c>
      <c r="D192" s="181" t="s">
        <v>190</v>
      </c>
      <c r="E192" s="182" t="s">
        <v>366</v>
      </c>
      <c r="F192" s="183" t="s">
        <v>367</v>
      </c>
      <c r="G192" s="184" t="s">
        <v>193</v>
      </c>
      <c r="H192" s="185">
        <v>88.935000000000002</v>
      </c>
      <c r="I192" s="186"/>
      <c r="J192" s="187">
        <f>ROUND(I192*H192,2)</f>
        <v>0</v>
      </c>
      <c r="K192" s="183"/>
      <c r="L192" s="41"/>
      <c r="M192" s="188" t="s">
        <v>5</v>
      </c>
      <c r="N192" s="189" t="s">
        <v>51</v>
      </c>
      <c r="O192" s="42"/>
      <c r="P192" s="190">
        <f>O192*H192</f>
        <v>0</v>
      </c>
      <c r="Q192" s="190">
        <v>8.4250000000000005E-2</v>
      </c>
      <c r="R192" s="190">
        <f>Q192*H192</f>
        <v>7.4927737500000005</v>
      </c>
      <c r="S192" s="190">
        <v>0</v>
      </c>
      <c r="T192" s="191">
        <f>S192*H192</f>
        <v>0</v>
      </c>
      <c r="AR192" s="24" t="s">
        <v>194</v>
      </c>
      <c r="AT192" s="24" t="s">
        <v>190</v>
      </c>
      <c r="AU192" s="24" t="s">
        <v>24</v>
      </c>
      <c r="AY192" s="24" t="s">
        <v>188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24" t="s">
        <v>25</v>
      </c>
      <c r="BK192" s="192">
        <f>ROUND(I192*H192,2)</f>
        <v>0</v>
      </c>
      <c r="BL192" s="24" t="s">
        <v>194</v>
      </c>
      <c r="BM192" s="24" t="s">
        <v>368</v>
      </c>
    </row>
    <row r="193" spans="2:65" s="1" customFormat="1" ht="27" x14ac:dyDescent="0.3">
      <c r="B193" s="41"/>
      <c r="D193" s="193" t="s">
        <v>196</v>
      </c>
      <c r="F193" s="194" t="s">
        <v>556</v>
      </c>
      <c r="I193" s="195"/>
      <c r="L193" s="41"/>
      <c r="M193" s="196"/>
      <c r="N193" s="42"/>
      <c r="O193" s="42"/>
      <c r="P193" s="42"/>
      <c r="Q193" s="42"/>
      <c r="R193" s="42"/>
      <c r="S193" s="42"/>
      <c r="T193" s="70"/>
      <c r="AT193" s="24" t="s">
        <v>196</v>
      </c>
      <c r="AU193" s="24" t="s">
        <v>24</v>
      </c>
    </row>
    <row r="194" spans="2:65" s="12" customFormat="1" x14ac:dyDescent="0.3">
      <c r="B194" s="197"/>
      <c r="D194" s="193" t="s">
        <v>198</v>
      </c>
      <c r="E194" s="198" t="s">
        <v>5</v>
      </c>
      <c r="F194" s="199" t="s">
        <v>623</v>
      </c>
      <c r="H194" s="200">
        <v>88.935000000000002</v>
      </c>
      <c r="I194" s="201"/>
      <c r="L194" s="197"/>
      <c r="M194" s="202"/>
      <c r="N194" s="203"/>
      <c r="O194" s="203"/>
      <c r="P194" s="203"/>
      <c r="Q194" s="203"/>
      <c r="R194" s="203"/>
      <c r="S194" s="203"/>
      <c r="T194" s="204"/>
      <c r="AT194" s="198" t="s">
        <v>198</v>
      </c>
      <c r="AU194" s="198" t="s">
        <v>24</v>
      </c>
      <c r="AV194" s="12" t="s">
        <v>24</v>
      </c>
      <c r="AW194" s="12" t="s">
        <v>44</v>
      </c>
      <c r="AX194" s="12" t="s">
        <v>25</v>
      </c>
      <c r="AY194" s="198" t="s">
        <v>188</v>
      </c>
    </row>
    <row r="195" spans="2:65" s="13" customFormat="1" x14ac:dyDescent="0.3">
      <c r="B195" s="205"/>
      <c r="D195" s="193" t="s">
        <v>198</v>
      </c>
      <c r="E195" s="206" t="s">
        <v>5</v>
      </c>
      <c r="F195" s="207" t="s">
        <v>200</v>
      </c>
      <c r="H195" s="208">
        <v>88.935000000000002</v>
      </c>
      <c r="I195" s="209"/>
      <c r="L195" s="205"/>
      <c r="M195" s="210"/>
      <c r="N195" s="211"/>
      <c r="O195" s="211"/>
      <c r="P195" s="211"/>
      <c r="Q195" s="211"/>
      <c r="R195" s="211"/>
      <c r="S195" s="211"/>
      <c r="T195" s="212"/>
      <c r="AT195" s="206" t="s">
        <v>198</v>
      </c>
      <c r="AU195" s="206" t="s">
        <v>24</v>
      </c>
      <c r="AV195" s="13" t="s">
        <v>194</v>
      </c>
      <c r="AW195" s="13" t="s">
        <v>44</v>
      </c>
      <c r="AX195" s="13" t="s">
        <v>80</v>
      </c>
      <c r="AY195" s="206" t="s">
        <v>188</v>
      </c>
    </row>
    <row r="196" spans="2:65" s="1" customFormat="1" ht="16.5" customHeight="1" x14ac:dyDescent="0.3">
      <c r="B196" s="180"/>
      <c r="C196" s="181" t="s">
        <v>336</v>
      </c>
      <c r="D196" s="181" t="s">
        <v>190</v>
      </c>
      <c r="E196" s="182" t="s">
        <v>370</v>
      </c>
      <c r="F196" s="183" t="s">
        <v>371</v>
      </c>
      <c r="G196" s="184" t="s">
        <v>372</v>
      </c>
      <c r="H196" s="185">
        <v>64.31</v>
      </c>
      <c r="I196" s="186"/>
      <c r="J196" s="187">
        <f>ROUND(I196*H196,2)</f>
        <v>0</v>
      </c>
      <c r="K196" s="183"/>
      <c r="L196" s="41"/>
      <c r="M196" s="188" t="s">
        <v>5</v>
      </c>
      <c r="N196" s="189" t="s">
        <v>51</v>
      </c>
      <c r="O196" s="42"/>
      <c r="P196" s="190">
        <f>O196*H196</f>
        <v>0</v>
      </c>
      <c r="Q196" s="190">
        <v>3.5999999999999999E-3</v>
      </c>
      <c r="R196" s="190">
        <f>Q196*H196</f>
        <v>0.231516</v>
      </c>
      <c r="S196" s="190">
        <v>0</v>
      </c>
      <c r="T196" s="191">
        <f>S196*H196</f>
        <v>0</v>
      </c>
      <c r="AR196" s="24" t="s">
        <v>194</v>
      </c>
      <c r="AT196" s="24" t="s">
        <v>190</v>
      </c>
      <c r="AU196" s="24" t="s">
        <v>24</v>
      </c>
      <c r="AY196" s="24" t="s">
        <v>188</v>
      </c>
      <c r="BE196" s="192">
        <f>IF(N196="základní",J196,0)</f>
        <v>0</v>
      </c>
      <c r="BF196" s="192">
        <f>IF(N196="snížená",J196,0)</f>
        <v>0</v>
      </c>
      <c r="BG196" s="192">
        <f>IF(N196="zákl. přenesená",J196,0)</f>
        <v>0</v>
      </c>
      <c r="BH196" s="192">
        <f>IF(N196="sníž. přenesená",J196,0)</f>
        <v>0</v>
      </c>
      <c r="BI196" s="192">
        <f>IF(N196="nulová",J196,0)</f>
        <v>0</v>
      </c>
      <c r="BJ196" s="24" t="s">
        <v>25</v>
      </c>
      <c r="BK196" s="192">
        <f>ROUND(I196*H196,2)</f>
        <v>0</v>
      </c>
      <c r="BL196" s="24" t="s">
        <v>194</v>
      </c>
      <c r="BM196" s="24" t="s">
        <v>373</v>
      </c>
    </row>
    <row r="197" spans="2:65" s="1" customFormat="1" ht="27" x14ac:dyDescent="0.3">
      <c r="B197" s="41"/>
      <c r="D197" s="193" t="s">
        <v>196</v>
      </c>
      <c r="F197" s="194" t="s">
        <v>556</v>
      </c>
      <c r="I197" s="195"/>
      <c r="L197" s="41"/>
      <c r="M197" s="196"/>
      <c r="N197" s="42"/>
      <c r="O197" s="42"/>
      <c r="P197" s="42"/>
      <c r="Q197" s="42"/>
      <c r="R197" s="42"/>
      <c r="S197" s="42"/>
      <c r="T197" s="70"/>
      <c r="AT197" s="24" t="s">
        <v>196</v>
      </c>
      <c r="AU197" s="24" t="s">
        <v>24</v>
      </c>
    </row>
    <row r="198" spans="2:65" s="12" customFormat="1" x14ac:dyDescent="0.3">
      <c r="B198" s="197"/>
      <c r="D198" s="193" t="s">
        <v>198</v>
      </c>
      <c r="E198" s="198" t="s">
        <v>5</v>
      </c>
      <c r="F198" s="199" t="s">
        <v>625</v>
      </c>
      <c r="H198" s="200">
        <v>64.31</v>
      </c>
      <c r="I198" s="201"/>
      <c r="L198" s="197"/>
      <c r="M198" s="202"/>
      <c r="N198" s="203"/>
      <c r="O198" s="203"/>
      <c r="P198" s="203"/>
      <c r="Q198" s="203"/>
      <c r="R198" s="203"/>
      <c r="S198" s="203"/>
      <c r="T198" s="204"/>
      <c r="AT198" s="198" t="s">
        <v>198</v>
      </c>
      <c r="AU198" s="198" t="s">
        <v>24</v>
      </c>
      <c r="AV198" s="12" t="s">
        <v>24</v>
      </c>
      <c r="AW198" s="12" t="s">
        <v>44</v>
      </c>
      <c r="AX198" s="12" t="s">
        <v>25</v>
      </c>
      <c r="AY198" s="198" t="s">
        <v>188</v>
      </c>
    </row>
    <row r="199" spans="2:65" s="13" customFormat="1" x14ac:dyDescent="0.3">
      <c r="B199" s="205"/>
      <c r="D199" s="193" t="s">
        <v>198</v>
      </c>
      <c r="E199" s="206" t="s">
        <v>5</v>
      </c>
      <c r="F199" s="207" t="s">
        <v>200</v>
      </c>
      <c r="H199" s="208">
        <v>64.31</v>
      </c>
      <c r="I199" s="209"/>
      <c r="L199" s="205"/>
      <c r="M199" s="210"/>
      <c r="N199" s="211"/>
      <c r="O199" s="211"/>
      <c r="P199" s="211"/>
      <c r="Q199" s="211"/>
      <c r="R199" s="211"/>
      <c r="S199" s="211"/>
      <c r="T199" s="212"/>
      <c r="AT199" s="206" t="s">
        <v>198</v>
      </c>
      <c r="AU199" s="206" t="s">
        <v>24</v>
      </c>
      <c r="AV199" s="13" t="s">
        <v>194</v>
      </c>
      <c r="AW199" s="13" t="s">
        <v>44</v>
      </c>
      <c r="AX199" s="13" t="s">
        <v>80</v>
      </c>
      <c r="AY199" s="206" t="s">
        <v>188</v>
      </c>
    </row>
    <row r="200" spans="2:65" s="11" customFormat="1" ht="29.85" customHeight="1" x14ac:dyDescent="0.3">
      <c r="B200" s="167"/>
      <c r="D200" s="168" t="s">
        <v>79</v>
      </c>
      <c r="E200" s="178" t="s">
        <v>236</v>
      </c>
      <c r="F200" s="178" t="s">
        <v>375</v>
      </c>
      <c r="I200" s="170"/>
      <c r="J200" s="179">
        <f>BK200</f>
        <v>0</v>
      </c>
      <c r="L200" s="167"/>
      <c r="M200" s="172"/>
      <c r="N200" s="173"/>
      <c r="O200" s="173"/>
      <c r="P200" s="174">
        <f>SUM(P201:P231)</f>
        <v>0</v>
      </c>
      <c r="Q200" s="173"/>
      <c r="R200" s="174">
        <f>SUM(R201:R231)</f>
        <v>21.30884</v>
      </c>
      <c r="S200" s="173"/>
      <c r="T200" s="175">
        <f>SUM(T201:T231)</f>
        <v>0</v>
      </c>
      <c r="AR200" s="168" t="s">
        <v>25</v>
      </c>
      <c r="AT200" s="176" t="s">
        <v>79</v>
      </c>
      <c r="AU200" s="176" t="s">
        <v>25</v>
      </c>
      <c r="AY200" s="168" t="s">
        <v>188</v>
      </c>
      <c r="BK200" s="177">
        <f>SUM(BK201:BK231)</f>
        <v>0</v>
      </c>
    </row>
    <row r="201" spans="2:65" s="1" customFormat="1" ht="25.5" customHeight="1" x14ac:dyDescent="0.3">
      <c r="B201" s="180"/>
      <c r="C201" s="181" t="s">
        <v>340</v>
      </c>
      <c r="D201" s="181" t="s">
        <v>190</v>
      </c>
      <c r="E201" s="182" t="s">
        <v>387</v>
      </c>
      <c r="F201" s="183" t="s">
        <v>388</v>
      </c>
      <c r="G201" s="184" t="s">
        <v>372</v>
      </c>
      <c r="H201" s="185">
        <v>108</v>
      </c>
      <c r="I201" s="186"/>
      <c r="J201" s="187">
        <f>ROUND(I201*H201,2)</f>
        <v>0</v>
      </c>
      <c r="K201" s="183"/>
      <c r="L201" s="41"/>
      <c r="M201" s="188" t="s">
        <v>5</v>
      </c>
      <c r="N201" s="189" t="s">
        <v>51</v>
      </c>
      <c r="O201" s="42"/>
      <c r="P201" s="190">
        <f>O201*H201</f>
        <v>0</v>
      </c>
      <c r="Q201" s="190">
        <v>8.0000000000000007E-5</v>
      </c>
      <c r="R201" s="190">
        <f>Q201*H201</f>
        <v>8.6400000000000001E-3</v>
      </c>
      <c r="S201" s="190">
        <v>0</v>
      </c>
      <c r="T201" s="191">
        <f>S201*H201</f>
        <v>0</v>
      </c>
      <c r="AR201" s="24" t="s">
        <v>194</v>
      </c>
      <c r="AT201" s="24" t="s">
        <v>190</v>
      </c>
      <c r="AU201" s="24" t="s">
        <v>24</v>
      </c>
      <c r="AY201" s="24" t="s">
        <v>188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24" t="s">
        <v>25</v>
      </c>
      <c r="BK201" s="192">
        <f>ROUND(I201*H201,2)</f>
        <v>0</v>
      </c>
      <c r="BL201" s="24" t="s">
        <v>194</v>
      </c>
      <c r="BM201" s="24" t="s">
        <v>389</v>
      </c>
    </row>
    <row r="202" spans="2:65" s="1" customFormat="1" ht="27" x14ac:dyDescent="0.3">
      <c r="B202" s="41"/>
      <c r="D202" s="193" t="s">
        <v>196</v>
      </c>
      <c r="F202" s="194" t="s">
        <v>541</v>
      </c>
      <c r="I202" s="195"/>
      <c r="L202" s="41"/>
      <c r="M202" s="196"/>
      <c r="N202" s="42"/>
      <c r="O202" s="42"/>
      <c r="P202" s="42"/>
      <c r="Q202" s="42"/>
      <c r="R202" s="42"/>
      <c r="S202" s="42"/>
      <c r="T202" s="70"/>
      <c r="AT202" s="24" t="s">
        <v>196</v>
      </c>
      <c r="AU202" s="24" t="s">
        <v>24</v>
      </c>
    </row>
    <row r="203" spans="2:65" s="12" customFormat="1" x14ac:dyDescent="0.3">
      <c r="B203" s="197"/>
      <c r="D203" s="193" t="s">
        <v>198</v>
      </c>
      <c r="E203" s="198" t="s">
        <v>5</v>
      </c>
      <c r="F203" s="199" t="s">
        <v>626</v>
      </c>
      <c r="H203" s="200">
        <v>108</v>
      </c>
      <c r="I203" s="201"/>
      <c r="L203" s="197"/>
      <c r="M203" s="202"/>
      <c r="N203" s="203"/>
      <c r="O203" s="203"/>
      <c r="P203" s="203"/>
      <c r="Q203" s="203"/>
      <c r="R203" s="203"/>
      <c r="S203" s="203"/>
      <c r="T203" s="204"/>
      <c r="AT203" s="198" t="s">
        <v>198</v>
      </c>
      <c r="AU203" s="198" t="s">
        <v>24</v>
      </c>
      <c r="AV203" s="12" t="s">
        <v>24</v>
      </c>
      <c r="AW203" s="12" t="s">
        <v>44</v>
      </c>
      <c r="AX203" s="12" t="s">
        <v>80</v>
      </c>
      <c r="AY203" s="198" t="s">
        <v>188</v>
      </c>
    </row>
    <row r="204" spans="2:65" s="13" customFormat="1" x14ac:dyDescent="0.3">
      <c r="B204" s="205"/>
      <c r="D204" s="193" t="s">
        <v>198</v>
      </c>
      <c r="E204" s="206" t="s">
        <v>5</v>
      </c>
      <c r="F204" s="207" t="s">
        <v>200</v>
      </c>
      <c r="H204" s="208">
        <v>108</v>
      </c>
      <c r="I204" s="209"/>
      <c r="L204" s="205"/>
      <c r="M204" s="210"/>
      <c r="N204" s="211"/>
      <c r="O204" s="211"/>
      <c r="P204" s="211"/>
      <c r="Q204" s="211"/>
      <c r="R204" s="211"/>
      <c r="S204" s="211"/>
      <c r="T204" s="212"/>
      <c r="AT204" s="206" t="s">
        <v>198</v>
      </c>
      <c r="AU204" s="206" t="s">
        <v>24</v>
      </c>
      <c r="AV204" s="13" t="s">
        <v>194</v>
      </c>
      <c r="AW204" s="13" t="s">
        <v>44</v>
      </c>
      <c r="AX204" s="13" t="s">
        <v>25</v>
      </c>
      <c r="AY204" s="206" t="s">
        <v>188</v>
      </c>
    </row>
    <row r="205" spans="2:65" s="1" customFormat="1" ht="16.5" customHeight="1" x14ac:dyDescent="0.3">
      <c r="B205" s="180"/>
      <c r="C205" s="213" t="s">
        <v>345</v>
      </c>
      <c r="D205" s="213" t="s">
        <v>292</v>
      </c>
      <c r="E205" s="214" t="s">
        <v>392</v>
      </c>
      <c r="F205" s="215" t="s">
        <v>393</v>
      </c>
      <c r="G205" s="216" t="s">
        <v>372</v>
      </c>
      <c r="H205" s="217">
        <v>109.62</v>
      </c>
      <c r="I205" s="218"/>
      <c r="J205" s="219">
        <f>ROUND(I205*H205,2)</f>
        <v>0</v>
      </c>
      <c r="K205" s="215"/>
      <c r="L205" s="220"/>
      <c r="M205" s="221" t="s">
        <v>5</v>
      </c>
      <c r="N205" s="222" t="s">
        <v>51</v>
      </c>
      <c r="O205" s="42"/>
      <c r="P205" s="190">
        <f>O205*H205</f>
        <v>0</v>
      </c>
      <c r="Q205" s="190">
        <v>7.1999999999999995E-2</v>
      </c>
      <c r="R205" s="190">
        <f>Q205*H205</f>
        <v>7.8926400000000001</v>
      </c>
      <c r="S205" s="190">
        <v>0</v>
      </c>
      <c r="T205" s="191">
        <f>S205*H205</f>
        <v>0</v>
      </c>
      <c r="AR205" s="24" t="s">
        <v>236</v>
      </c>
      <c r="AT205" s="24" t="s">
        <v>292</v>
      </c>
      <c r="AU205" s="24" t="s">
        <v>24</v>
      </c>
      <c r="AY205" s="24" t="s">
        <v>188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24" t="s">
        <v>25</v>
      </c>
      <c r="BK205" s="192">
        <f>ROUND(I205*H205,2)</f>
        <v>0</v>
      </c>
      <c r="BL205" s="24" t="s">
        <v>194</v>
      </c>
      <c r="BM205" s="24" t="s">
        <v>394</v>
      </c>
    </row>
    <row r="206" spans="2:65" s="1" customFormat="1" ht="27" x14ac:dyDescent="0.3">
      <c r="B206" s="41"/>
      <c r="D206" s="193" t="s">
        <v>196</v>
      </c>
      <c r="F206" s="194" t="s">
        <v>541</v>
      </c>
      <c r="I206" s="195"/>
      <c r="L206" s="41"/>
      <c r="M206" s="196"/>
      <c r="N206" s="42"/>
      <c r="O206" s="42"/>
      <c r="P206" s="42"/>
      <c r="Q206" s="42"/>
      <c r="R206" s="42"/>
      <c r="S206" s="42"/>
      <c r="T206" s="70"/>
      <c r="AT206" s="24" t="s">
        <v>196</v>
      </c>
      <c r="AU206" s="24" t="s">
        <v>24</v>
      </c>
    </row>
    <row r="207" spans="2:65" s="12" customFormat="1" x14ac:dyDescent="0.3">
      <c r="B207" s="197"/>
      <c r="D207" s="193" t="s">
        <v>198</v>
      </c>
      <c r="F207" s="199" t="s">
        <v>627</v>
      </c>
      <c r="H207" s="200">
        <v>109.62</v>
      </c>
      <c r="I207" s="201"/>
      <c r="L207" s="197"/>
      <c r="M207" s="202"/>
      <c r="N207" s="203"/>
      <c r="O207" s="203"/>
      <c r="P207" s="203"/>
      <c r="Q207" s="203"/>
      <c r="R207" s="203"/>
      <c r="S207" s="203"/>
      <c r="T207" s="204"/>
      <c r="AT207" s="198" t="s">
        <v>198</v>
      </c>
      <c r="AU207" s="198" t="s">
        <v>24</v>
      </c>
      <c r="AV207" s="12" t="s">
        <v>24</v>
      </c>
      <c r="AW207" s="12" t="s">
        <v>6</v>
      </c>
      <c r="AX207" s="12" t="s">
        <v>25</v>
      </c>
      <c r="AY207" s="198" t="s">
        <v>188</v>
      </c>
    </row>
    <row r="208" spans="2:65" s="1" customFormat="1" ht="16.5" customHeight="1" x14ac:dyDescent="0.3">
      <c r="B208" s="180"/>
      <c r="C208" s="181" t="s">
        <v>350</v>
      </c>
      <c r="D208" s="181" t="s">
        <v>190</v>
      </c>
      <c r="E208" s="182" t="s">
        <v>397</v>
      </c>
      <c r="F208" s="183" t="s">
        <v>398</v>
      </c>
      <c r="G208" s="184" t="s">
        <v>399</v>
      </c>
      <c r="H208" s="185">
        <v>4</v>
      </c>
      <c r="I208" s="186"/>
      <c r="J208" s="187">
        <f>ROUND(I208*H208,2)</f>
        <v>0</v>
      </c>
      <c r="K208" s="183"/>
      <c r="L208" s="41"/>
      <c r="M208" s="188" t="s">
        <v>5</v>
      </c>
      <c r="N208" s="189" t="s">
        <v>51</v>
      </c>
      <c r="O208" s="42"/>
      <c r="P208" s="190">
        <f>O208*H208</f>
        <v>0</v>
      </c>
      <c r="Q208" s="190">
        <v>2.137E-2</v>
      </c>
      <c r="R208" s="190">
        <f>Q208*H208</f>
        <v>8.548E-2</v>
      </c>
      <c r="S208" s="190">
        <v>0</v>
      </c>
      <c r="T208" s="191">
        <f>S208*H208</f>
        <v>0</v>
      </c>
      <c r="AR208" s="24" t="s">
        <v>194</v>
      </c>
      <c r="AT208" s="24" t="s">
        <v>190</v>
      </c>
      <c r="AU208" s="24" t="s">
        <v>24</v>
      </c>
      <c r="AY208" s="24" t="s">
        <v>188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24" t="s">
        <v>25</v>
      </c>
      <c r="BK208" s="192">
        <f>ROUND(I208*H208,2)</f>
        <v>0</v>
      </c>
      <c r="BL208" s="24" t="s">
        <v>194</v>
      </c>
      <c r="BM208" s="24" t="s">
        <v>628</v>
      </c>
    </row>
    <row r="209" spans="2:65" s="1" customFormat="1" ht="27" x14ac:dyDescent="0.3">
      <c r="B209" s="41"/>
      <c r="D209" s="193" t="s">
        <v>196</v>
      </c>
      <c r="F209" s="194" t="s">
        <v>576</v>
      </c>
      <c r="I209" s="195"/>
      <c r="L209" s="41"/>
      <c r="M209" s="196"/>
      <c r="N209" s="42"/>
      <c r="O209" s="42"/>
      <c r="P209" s="42"/>
      <c r="Q209" s="42"/>
      <c r="R209" s="42"/>
      <c r="S209" s="42"/>
      <c r="T209" s="70"/>
      <c r="AT209" s="24" t="s">
        <v>196</v>
      </c>
      <c r="AU209" s="24" t="s">
        <v>24</v>
      </c>
    </row>
    <row r="210" spans="2:65" s="1" customFormat="1" ht="25.5" customHeight="1" x14ac:dyDescent="0.3">
      <c r="B210" s="180"/>
      <c r="C210" s="213" t="s">
        <v>355</v>
      </c>
      <c r="D210" s="213" t="s">
        <v>292</v>
      </c>
      <c r="E210" s="214" t="s">
        <v>403</v>
      </c>
      <c r="F210" s="215" t="s">
        <v>404</v>
      </c>
      <c r="G210" s="216" t="s">
        <v>405</v>
      </c>
      <c r="H210" s="217">
        <v>4</v>
      </c>
      <c r="I210" s="218"/>
      <c r="J210" s="219">
        <f>ROUND(I210*H210,2)</f>
        <v>0</v>
      </c>
      <c r="K210" s="215"/>
      <c r="L210" s="220"/>
      <c r="M210" s="221" t="s">
        <v>5</v>
      </c>
      <c r="N210" s="222" t="s">
        <v>51</v>
      </c>
      <c r="O210" s="42"/>
      <c r="P210" s="190">
        <f>O210*H210</f>
        <v>0</v>
      </c>
      <c r="Q210" s="190">
        <v>1.6</v>
      </c>
      <c r="R210" s="190">
        <f>Q210*H210</f>
        <v>6.4</v>
      </c>
      <c r="S210" s="190">
        <v>0</v>
      </c>
      <c r="T210" s="191">
        <f>S210*H210</f>
        <v>0</v>
      </c>
      <c r="AR210" s="24" t="s">
        <v>236</v>
      </c>
      <c r="AT210" s="24" t="s">
        <v>292</v>
      </c>
      <c r="AU210" s="24" t="s">
        <v>24</v>
      </c>
      <c r="AY210" s="24" t="s">
        <v>188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24" t="s">
        <v>25</v>
      </c>
      <c r="BK210" s="192">
        <f>ROUND(I210*H210,2)</f>
        <v>0</v>
      </c>
      <c r="BL210" s="24" t="s">
        <v>194</v>
      </c>
      <c r="BM210" s="24" t="s">
        <v>629</v>
      </c>
    </row>
    <row r="211" spans="2:65" s="1" customFormat="1" ht="27" x14ac:dyDescent="0.3">
      <c r="B211" s="41"/>
      <c r="D211" s="193" t="s">
        <v>196</v>
      </c>
      <c r="F211" s="194" t="s">
        <v>578</v>
      </c>
      <c r="I211" s="195"/>
      <c r="L211" s="41"/>
      <c r="M211" s="196"/>
      <c r="N211" s="42"/>
      <c r="O211" s="42"/>
      <c r="P211" s="42"/>
      <c r="Q211" s="42"/>
      <c r="R211" s="42"/>
      <c r="S211" s="42"/>
      <c r="T211" s="70"/>
      <c r="AT211" s="24" t="s">
        <v>196</v>
      </c>
      <c r="AU211" s="24" t="s">
        <v>24</v>
      </c>
    </row>
    <row r="212" spans="2:65" s="1" customFormat="1" ht="16.5" customHeight="1" x14ac:dyDescent="0.3">
      <c r="B212" s="180"/>
      <c r="C212" s="213" t="s">
        <v>360</v>
      </c>
      <c r="D212" s="213" t="s">
        <v>292</v>
      </c>
      <c r="E212" s="214" t="s">
        <v>413</v>
      </c>
      <c r="F212" s="215" t="s">
        <v>414</v>
      </c>
      <c r="G212" s="216" t="s">
        <v>405</v>
      </c>
      <c r="H212" s="217">
        <v>2</v>
      </c>
      <c r="I212" s="218"/>
      <c r="J212" s="219">
        <f>ROUND(I212*H212,2)</f>
        <v>0</v>
      </c>
      <c r="K212" s="215"/>
      <c r="L212" s="220"/>
      <c r="M212" s="221" t="s">
        <v>5</v>
      </c>
      <c r="N212" s="222" t="s">
        <v>51</v>
      </c>
      <c r="O212" s="42"/>
      <c r="P212" s="190">
        <f>O212*H212</f>
        <v>0</v>
      </c>
      <c r="Q212" s="190">
        <v>0.25</v>
      </c>
      <c r="R212" s="190">
        <f>Q212*H212</f>
        <v>0.5</v>
      </c>
      <c r="S212" s="190">
        <v>0</v>
      </c>
      <c r="T212" s="191">
        <f>S212*H212</f>
        <v>0</v>
      </c>
      <c r="AR212" s="24" t="s">
        <v>236</v>
      </c>
      <c r="AT212" s="24" t="s">
        <v>292</v>
      </c>
      <c r="AU212" s="24" t="s">
        <v>24</v>
      </c>
      <c r="AY212" s="24" t="s">
        <v>188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24" t="s">
        <v>25</v>
      </c>
      <c r="BK212" s="192">
        <f>ROUND(I212*H212,2)</f>
        <v>0</v>
      </c>
      <c r="BL212" s="24" t="s">
        <v>194</v>
      </c>
      <c r="BM212" s="24" t="s">
        <v>630</v>
      </c>
    </row>
    <row r="213" spans="2:65" s="1" customFormat="1" ht="27" x14ac:dyDescent="0.3">
      <c r="B213" s="41"/>
      <c r="D213" s="193" t="s">
        <v>196</v>
      </c>
      <c r="F213" s="194" t="s">
        <v>578</v>
      </c>
      <c r="I213" s="195"/>
      <c r="L213" s="41"/>
      <c r="M213" s="196"/>
      <c r="N213" s="42"/>
      <c r="O213" s="42"/>
      <c r="P213" s="42"/>
      <c r="Q213" s="42"/>
      <c r="R213" s="42"/>
      <c r="S213" s="42"/>
      <c r="T213" s="70"/>
      <c r="AT213" s="24" t="s">
        <v>196</v>
      </c>
      <c r="AU213" s="24" t="s">
        <v>24</v>
      </c>
    </row>
    <row r="214" spans="2:65" s="1" customFormat="1" ht="16.5" customHeight="1" x14ac:dyDescent="0.3">
      <c r="B214" s="180"/>
      <c r="C214" s="213" t="s">
        <v>365</v>
      </c>
      <c r="D214" s="213" t="s">
        <v>292</v>
      </c>
      <c r="E214" s="214" t="s">
        <v>417</v>
      </c>
      <c r="F214" s="215" t="s">
        <v>418</v>
      </c>
      <c r="G214" s="216" t="s">
        <v>405</v>
      </c>
      <c r="H214" s="217">
        <v>2</v>
      </c>
      <c r="I214" s="218"/>
      <c r="J214" s="219">
        <f>ROUND(I214*H214,2)</f>
        <v>0</v>
      </c>
      <c r="K214" s="215"/>
      <c r="L214" s="220"/>
      <c r="M214" s="221" t="s">
        <v>5</v>
      </c>
      <c r="N214" s="222" t="s">
        <v>51</v>
      </c>
      <c r="O214" s="42"/>
      <c r="P214" s="190">
        <f>O214*H214</f>
        <v>0</v>
      </c>
      <c r="Q214" s="190">
        <v>0.5</v>
      </c>
      <c r="R214" s="190">
        <f>Q214*H214</f>
        <v>1</v>
      </c>
      <c r="S214" s="190">
        <v>0</v>
      </c>
      <c r="T214" s="191">
        <f>S214*H214</f>
        <v>0</v>
      </c>
      <c r="AR214" s="24" t="s">
        <v>236</v>
      </c>
      <c r="AT214" s="24" t="s">
        <v>292</v>
      </c>
      <c r="AU214" s="24" t="s">
        <v>24</v>
      </c>
      <c r="AY214" s="24" t="s">
        <v>188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24" t="s">
        <v>25</v>
      </c>
      <c r="BK214" s="192">
        <f>ROUND(I214*H214,2)</f>
        <v>0</v>
      </c>
      <c r="BL214" s="24" t="s">
        <v>194</v>
      </c>
      <c r="BM214" s="24" t="s">
        <v>631</v>
      </c>
    </row>
    <row r="215" spans="2:65" s="1" customFormat="1" ht="27" x14ac:dyDescent="0.3">
      <c r="B215" s="41"/>
      <c r="D215" s="193" t="s">
        <v>196</v>
      </c>
      <c r="F215" s="194" t="s">
        <v>578</v>
      </c>
      <c r="I215" s="195"/>
      <c r="L215" s="41"/>
      <c r="M215" s="196"/>
      <c r="N215" s="42"/>
      <c r="O215" s="42"/>
      <c r="P215" s="42"/>
      <c r="Q215" s="42"/>
      <c r="R215" s="42"/>
      <c r="S215" s="42"/>
      <c r="T215" s="70"/>
      <c r="AT215" s="24" t="s">
        <v>196</v>
      </c>
      <c r="AU215" s="24" t="s">
        <v>24</v>
      </c>
    </row>
    <row r="216" spans="2:65" s="1" customFormat="1" ht="16.5" customHeight="1" x14ac:dyDescent="0.3">
      <c r="B216" s="180"/>
      <c r="C216" s="213" t="s">
        <v>369</v>
      </c>
      <c r="D216" s="213" t="s">
        <v>292</v>
      </c>
      <c r="E216" s="214" t="s">
        <v>421</v>
      </c>
      <c r="F216" s="215" t="s">
        <v>422</v>
      </c>
      <c r="G216" s="216" t="s">
        <v>405</v>
      </c>
      <c r="H216" s="217">
        <v>2</v>
      </c>
      <c r="I216" s="218"/>
      <c r="J216" s="219">
        <f>ROUND(I216*H216,2)</f>
        <v>0</v>
      </c>
      <c r="K216" s="215"/>
      <c r="L216" s="220"/>
      <c r="M216" s="221" t="s">
        <v>5</v>
      </c>
      <c r="N216" s="222" t="s">
        <v>51</v>
      </c>
      <c r="O216" s="42"/>
      <c r="P216" s="190">
        <f>O216*H216</f>
        <v>0</v>
      </c>
      <c r="Q216" s="190">
        <v>1</v>
      </c>
      <c r="R216" s="190">
        <f>Q216*H216</f>
        <v>2</v>
      </c>
      <c r="S216" s="190">
        <v>0</v>
      </c>
      <c r="T216" s="191">
        <f>S216*H216</f>
        <v>0</v>
      </c>
      <c r="AR216" s="24" t="s">
        <v>236</v>
      </c>
      <c r="AT216" s="24" t="s">
        <v>292</v>
      </c>
      <c r="AU216" s="24" t="s">
        <v>24</v>
      </c>
      <c r="AY216" s="24" t="s">
        <v>188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24" t="s">
        <v>25</v>
      </c>
      <c r="BK216" s="192">
        <f>ROUND(I216*H216,2)</f>
        <v>0</v>
      </c>
      <c r="BL216" s="24" t="s">
        <v>194</v>
      </c>
      <c r="BM216" s="24" t="s">
        <v>632</v>
      </c>
    </row>
    <row r="217" spans="2:65" s="1" customFormat="1" ht="27" x14ac:dyDescent="0.3">
      <c r="B217" s="41"/>
      <c r="D217" s="193" t="s">
        <v>196</v>
      </c>
      <c r="F217" s="194" t="s">
        <v>578</v>
      </c>
      <c r="I217" s="195"/>
      <c r="L217" s="41"/>
      <c r="M217" s="196"/>
      <c r="N217" s="42"/>
      <c r="O217" s="42"/>
      <c r="P217" s="42"/>
      <c r="Q217" s="42"/>
      <c r="R217" s="42"/>
      <c r="S217" s="42"/>
      <c r="T217" s="70"/>
      <c r="AT217" s="24" t="s">
        <v>196</v>
      </c>
      <c r="AU217" s="24" t="s">
        <v>24</v>
      </c>
    </row>
    <row r="218" spans="2:65" s="1" customFormat="1" ht="16.5" customHeight="1" x14ac:dyDescent="0.3">
      <c r="B218" s="180"/>
      <c r="C218" s="213" t="s">
        <v>376</v>
      </c>
      <c r="D218" s="213" t="s">
        <v>292</v>
      </c>
      <c r="E218" s="214" t="s">
        <v>425</v>
      </c>
      <c r="F218" s="215" t="s">
        <v>426</v>
      </c>
      <c r="G218" s="216" t="s">
        <v>405</v>
      </c>
      <c r="H218" s="217">
        <v>4</v>
      </c>
      <c r="I218" s="218"/>
      <c r="J218" s="219">
        <f>ROUND(I218*H218,2)</f>
        <v>0</v>
      </c>
      <c r="K218" s="215"/>
      <c r="L218" s="220"/>
      <c r="M218" s="221" t="s">
        <v>5</v>
      </c>
      <c r="N218" s="222" t="s">
        <v>51</v>
      </c>
      <c r="O218" s="42"/>
      <c r="P218" s="190">
        <f>O218*H218</f>
        <v>0</v>
      </c>
      <c r="Q218" s="190">
        <v>0.58499999999999996</v>
      </c>
      <c r="R218" s="190">
        <f>Q218*H218</f>
        <v>2.34</v>
      </c>
      <c r="S218" s="190">
        <v>0</v>
      </c>
      <c r="T218" s="191">
        <f>S218*H218</f>
        <v>0</v>
      </c>
      <c r="AR218" s="24" t="s">
        <v>236</v>
      </c>
      <c r="AT218" s="24" t="s">
        <v>292</v>
      </c>
      <c r="AU218" s="24" t="s">
        <v>24</v>
      </c>
      <c r="AY218" s="24" t="s">
        <v>188</v>
      </c>
      <c r="BE218" s="192">
        <f>IF(N218="základní",J218,0)</f>
        <v>0</v>
      </c>
      <c r="BF218" s="192">
        <f>IF(N218="snížená",J218,0)</f>
        <v>0</v>
      </c>
      <c r="BG218" s="192">
        <f>IF(N218="zákl. přenesená",J218,0)</f>
        <v>0</v>
      </c>
      <c r="BH218" s="192">
        <f>IF(N218="sníž. přenesená",J218,0)</f>
        <v>0</v>
      </c>
      <c r="BI218" s="192">
        <f>IF(N218="nulová",J218,0)</f>
        <v>0</v>
      </c>
      <c r="BJ218" s="24" t="s">
        <v>25</v>
      </c>
      <c r="BK218" s="192">
        <f>ROUND(I218*H218,2)</f>
        <v>0</v>
      </c>
      <c r="BL218" s="24" t="s">
        <v>194</v>
      </c>
      <c r="BM218" s="24" t="s">
        <v>633</v>
      </c>
    </row>
    <row r="219" spans="2:65" s="1" customFormat="1" ht="27" x14ac:dyDescent="0.3">
      <c r="B219" s="41"/>
      <c r="D219" s="193" t="s">
        <v>196</v>
      </c>
      <c r="F219" s="194" t="s">
        <v>578</v>
      </c>
      <c r="I219" s="195"/>
      <c r="L219" s="41"/>
      <c r="M219" s="196"/>
      <c r="N219" s="42"/>
      <c r="O219" s="42"/>
      <c r="P219" s="42"/>
      <c r="Q219" s="42"/>
      <c r="R219" s="42"/>
      <c r="S219" s="42"/>
      <c r="T219" s="70"/>
      <c r="AT219" s="24" t="s">
        <v>196</v>
      </c>
      <c r="AU219" s="24" t="s">
        <v>24</v>
      </c>
    </row>
    <row r="220" spans="2:65" s="1" customFormat="1" ht="16.5" customHeight="1" x14ac:dyDescent="0.3">
      <c r="B220" s="180"/>
      <c r="C220" s="213" t="s">
        <v>381</v>
      </c>
      <c r="D220" s="213" t="s">
        <v>292</v>
      </c>
      <c r="E220" s="214" t="s">
        <v>429</v>
      </c>
      <c r="F220" s="215" t="s">
        <v>430</v>
      </c>
      <c r="G220" s="216" t="s">
        <v>405</v>
      </c>
      <c r="H220" s="217">
        <v>1</v>
      </c>
      <c r="I220" s="218"/>
      <c r="J220" s="219">
        <f>ROUND(I220*H220,2)</f>
        <v>0</v>
      </c>
      <c r="K220" s="215"/>
      <c r="L220" s="220"/>
      <c r="M220" s="221" t="s">
        <v>5</v>
      </c>
      <c r="N220" s="222" t="s">
        <v>51</v>
      </c>
      <c r="O220" s="42"/>
      <c r="P220" s="190">
        <f>O220*H220</f>
        <v>0</v>
      </c>
      <c r="Q220" s="190">
        <v>6.8000000000000005E-2</v>
      </c>
      <c r="R220" s="190">
        <f>Q220*H220</f>
        <v>6.8000000000000005E-2</v>
      </c>
      <c r="S220" s="190">
        <v>0</v>
      </c>
      <c r="T220" s="191">
        <f>S220*H220</f>
        <v>0</v>
      </c>
      <c r="AR220" s="24" t="s">
        <v>236</v>
      </c>
      <c r="AT220" s="24" t="s">
        <v>292</v>
      </c>
      <c r="AU220" s="24" t="s">
        <v>24</v>
      </c>
      <c r="AY220" s="24" t="s">
        <v>188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24" t="s">
        <v>25</v>
      </c>
      <c r="BK220" s="192">
        <f>ROUND(I220*H220,2)</f>
        <v>0</v>
      </c>
      <c r="BL220" s="24" t="s">
        <v>194</v>
      </c>
      <c r="BM220" s="24" t="s">
        <v>634</v>
      </c>
    </row>
    <row r="221" spans="2:65" s="1" customFormat="1" ht="27" x14ac:dyDescent="0.3">
      <c r="B221" s="41"/>
      <c r="D221" s="193" t="s">
        <v>196</v>
      </c>
      <c r="F221" s="194" t="s">
        <v>578</v>
      </c>
      <c r="I221" s="195"/>
      <c r="L221" s="41"/>
      <c r="M221" s="196"/>
      <c r="N221" s="42"/>
      <c r="O221" s="42"/>
      <c r="P221" s="42"/>
      <c r="Q221" s="42"/>
      <c r="R221" s="42"/>
      <c r="S221" s="42"/>
      <c r="T221" s="70"/>
      <c r="AT221" s="24" t="s">
        <v>196</v>
      </c>
      <c r="AU221" s="24" t="s">
        <v>24</v>
      </c>
    </row>
    <row r="222" spans="2:65" s="1" customFormat="1" ht="16.5" customHeight="1" x14ac:dyDescent="0.3">
      <c r="B222" s="180"/>
      <c r="C222" s="213" t="s">
        <v>386</v>
      </c>
      <c r="D222" s="213" t="s">
        <v>292</v>
      </c>
      <c r="E222" s="214" t="s">
        <v>433</v>
      </c>
      <c r="F222" s="215" t="s">
        <v>434</v>
      </c>
      <c r="G222" s="216" t="s">
        <v>405</v>
      </c>
      <c r="H222" s="217">
        <v>1</v>
      </c>
      <c r="I222" s="218"/>
      <c r="J222" s="219">
        <f>ROUND(I222*H222,2)</f>
        <v>0</v>
      </c>
      <c r="K222" s="215"/>
      <c r="L222" s="220"/>
      <c r="M222" s="221" t="s">
        <v>5</v>
      </c>
      <c r="N222" s="222" t="s">
        <v>51</v>
      </c>
      <c r="O222" s="42"/>
      <c r="P222" s="190">
        <f>O222*H222</f>
        <v>0</v>
      </c>
      <c r="Q222" s="190">
        <v>6.8000000000000005E-2</v>
      </c>
      <c r="R222" s="190">
        <f>Q222*H222</f>
        <v>6.8000000000000005E-2</v>
      </c>
      <c r="S222" s="190">
        <v>0</v>
      </c>
      <c r="T222" s="191">
        <f>S222*H222</f>
        <v>0</v>
      </c>
      <c r="AR222" s="24" t="s">
        <v>236</v>
      </c>
      <c r="AT222" s="24" t="s">
        <v>292</v>
      </c>
      <c r="AU222" s="24" t="s">
        <v>24</v>
      </c>
      <c r="AY222" s="24" t="s">
        <v>188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24" t="s">
        <v>25</v>
      </c>
      <c r="BK222" s="192">
        <f>ROUND(I222*H222,2)</f>
        <v>0</v>
      </c>
      <c r="BL222" s="24" t="s">
        <v>194</v>
      </c>
      <c r="BM222" s="24" t="s">
        <v>635</v>
      </c>
    </row>
    <row r="223" spans="2:65" s="1" customFormat="1" ht="27" x14ac:dyDescent="0.3">
      <c r="B223" s="41"/>
      <c r="D223" s="193" t="s">
        <v>196</v>
      </c>
      <c r="F223" s="194" t="s">
        <v>578</v>
      </c>
      <c r="I223" s="195"/>
      <c r="L223" s="41"/>
      <c r="M223" s="196"/>
      <c r="N223" s="42"/>
      <c r="O223" s="42"/>
      <c r="P223" s="42"/>
      <c r="Q223" s="42"/>
      <c r="R223" s="42"/>
      <c r="S223" s="42"/>
      <c r="T223" s="70"/>
      <c r="AT223" s="24" t="s">
        <v>196</v>
      </c>
      <c r="AU223" s="24" t="s">
        <v>24</v>
      </c>
    </row>
    <row r="224" spans="2:65" s="1" customFormat="1" ht="16.5" customHeight="1" x14ac:dyDescent="0.3">
      <c r="B224" s="180"/>
      <c r="C224" s="213" t="s">
        <v>391</v>
      </c>
      <c r="D224" s="213" t="s">
        <v>292</v>
      </c>
      <c r="E224" s="214" t="s">
        <v>585</v>
      </c>
      <c r="F224" s="215" t="s">
        <v>586</v>
      </c>
      <c r="G224" s="216" t="s">
        <v>405</v>
      </c>
      <c r="H224" s="217">
        <v>1</v>
      </c>
      <c r="I224" s="218"/>
      <c r="J224" s="219">
        <f>ROUND(I224*H224,2)</f>
        <v>0</v>
      </c>
      <c r="K224" s="215"/>
      <c r="L224" s="220"/>
      <c r="M224" s="221" t="s">
        <v>5</v>
      </c>
      <c r="N224" s="222" t="s">
        <v>51</v>
      </c>
      <c r="O224" s="42"/>
      <c r="P224" s="190">
        <f>O224*H224</f>
        <v>0</v>
      </c>
      <c r="Q224" s="190">
        <v>5.3999999999999999E-2</v>
      </c>
      <c r="R224" s="190">
        <f>Q224*H224</f>
        <v>5.3999999999999999E-2</v>
      </c>
      <c r="S224" s="190">
        <v>0</v>
      </c>
      <c r="T224" s="191">
        <f>S224*H224</f>
        <v>0</v>
      </c>
      <c r="AR224" s="24" t="s">
        <v>236</v>
      </c>
      <c r="AT224" s="24" t="s">
        <v>292</v>
      </c>
      <c r="AU224" s="24" t="s">
        <v>24</v>
      </c>
      <c r="AY224" s="24" t="s">
        <v>188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24" t="s">
        <v>25</v>
      </c>
      <c r="BK224" s="192">
        <f>ROUND(I224*H224,2)</f>
        <v>0</v>
      </c>
      <c r="BL224" s="24" t="s">
        <v>194</v>
      </c>
      <c r="BM224" s="24" t="s">
        <v>636</v>
      </c>
    </row>
    <row r="225" spans="2:65" s="1" customFormat="1" ht="27" x14ac:dyDescent="0.3">
      <c r="B225" s="41"/>
      <c r="D225" s="193" t="s">
        <v>196</v>
      </c>
      <c r="F225" s="194" t="s">
        <v>578</v>
      </c>
      <c r="I225" s="195"/>
      <c r="L225" s="41"/>
      <c r="M225" s="196"/>
      <c r="N225" s="42"/>
      <c r="O225" s="42"/>
      <c r="P225" s="42"/>
      <c r="Q225" s="42"/>
      <c r="R225" s="42"/>
      <c r="S225" s="42"/>
      <c r="T225" s="70"/>
      <c r="AT225" s="24" t="s">
        <v>196</v>
      </c>
      <c r="AU225" s="24" t="s">
        <v>24</v>
      </c>
    </row>
    <row r="226" spans="2:65" s="1" customFormat="1" ht="16.5" customHeight="1" x14ac:dyDescent="0.3">
      <c r="B226" s="180"/>
      <c r="C226" s="213" t="s">
        <v>396</v>
      </c>
      <c r="D226" s="213" t="s">
        <v>292</v>
      </c>
      <c r="E226" s="214" t="s">
        <v>437</v>
      </c>
      <c r="F226" s="215" t="s">
        <v>438</v>
      </c>
      <c r="G226" s="216" t="s">
        <v>405</v>
      </c>
      <c r="H226" s="217">
        <v>2</v>
      </c>
      <c r="I226" s="218"/>
      <c r="J226" s="219">
        <f>ROUND(I226*H226,2)</f>
        <v>0</v>
      </c>
      <c r="K226" s="215"/>
      <c r="L226" s="220"/>
      <c r="M226" s="221" t="s">
        <v>5</v>
      </c>
      <c r="N226" s="222" t="s">
        <v>51</v>
      </c>
      <c r="O226" s="42"/>
      <c r="P226" s="190">
        <f>O226*H226</f>
        <v>0</v>
      </c>
      <c r="Q226" s="190">
        <v>0.04</v>
      </c>
      <c r="R226" s="190">
        <f>Q226*H226</f>
        <v>0.08</v>
      </c>
      <c r="S226" s="190">
        <v>0</v>
      </c>
      <c r="T226" s="191">
        <f>S226*H226</f>
        <v>0</v>
      </c>
      <c r="AR226" s="24" t="s">
        <v>236</v>
      </c>
      <c r="AT226" s="24" t="s">
        <v>292</v>
      </c>
      <c r="AU226" s="24" t="s">
        <v>24</v>
      </c>
      <c r="AY226" s="24" t="s">
        <v>188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24" t="s">
        <v>25</v>
      </c>
      <c r="BK226" s="192">
        <f>ROUND(I226*H226,2)</f>
        <v>0</v>
      </c>
      <c r="BL226" s="24" t="s">
        <v>194</v>
      </c>
      <c r="BM226" s="24" t="s">
        <v>637</v>
      </c>
    </row>
    <row r="227" spans="2:65" s="1" customFormat="1" ht="27" x14ac:dyDescent="0.3">
      <c r="B227" s="41"/>
      <c r="D227" s="193" t="s">
        <v>196</v>
      </c>
      <c r="F227" s="194" t="s">
        <v>578</v>
      </c>
      <c r="I227" s="195"/>
      <c r="L227" s="41"/>
      <c r="M227" s="196"/>
      <c r="N227" s="42"/>
      <c r="O227" s="42"/>
      <c r="P227" s="42"/>
      <c r="Q227" s="42"/>
      <c r="R227" s="42"/>
      <c r="S227" s="42"/>
      <c r="T227" s="70"/>
      <c r="AT227" s="24" t="s">
        <v>196</v>
      </c>
      <c r="AU227" s="24" t="s">
        <v>24</v>
      </c>
    </row>
    <row r="228" spans="2:65" s="1" customFormat="1" ht="25.5" customHeight="1" x14ac:dyDescent="0.3">
      <c r="B228" s="180"/>
      <c r="C228" s="181" t="s">
        <v>402</v>
      </c>
      <c r="D228" s="181" t="s">
        <v>190</v>
      </c>
      <c r="E228" s="182" t="s">
        <v>441</v>
      </c>
      <c r="F228" s="183" t="s">
        <v>442</v>
      </c>
      <c r="G228" s="184" t="s">
        <v>405</v>
      </c>
      <c r="H228" s="185">
        <v>4</v>
      </c>
      <c r="I228" s="186"/>
      <c r="J228" s="187">
        <f>ROUND(I228*H228,2)</f>
        <v>0</v>
      </c>
      <c r="K228" s="183"/>
      <c r="L228" s="41"/>
      <c r="M228" s="188" t="s">
        <v>5</v>
      </c>
      <c r="N228" s="189" t="s">
        <v>51</v>
      </c>
      <c r="O228" s="42"/>
      <c r="P228" s="190">
        <f>O228*H228</f>
        <v>0</v>
      </c>
      <c r="Q228" s="190">
        <v>7.0200000000000002E-3</v>
      </c>
      <c r="R228" s="190">
        <f>Q228*H228</f>
        <v>2.8080000000000001E-2</v>
      </c>
      <c r="S228" s="190">
        <v>0</v>
      </c>
      <c r="T228" s="191">
        <f>S228*H228</f>
        <v>0</v>
      </c>
      <c r="AR228" s="24" t="s">
        <v>194</v>
      </c>
      <c r="AT228" s="24" t="s">
        <v>190</v>
      </c>
      <c r="AU228" s="24" t="s">
        <v>24</v>
      </c>
      <c r="AY228" s="24" t="s">
        <v>188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24" t="s">
        <v>25</v>
      </c>
      <c r="BK228" s="192">
        <f>ROUND(I228*H228,2)</f>
        <v>0</v>
      </c>
      <c r="BL228" s="24" t="s">
        <v>194</v>
      </c>
      <c r="BM228" s="24" t="s">
        <v>443</v>
      </c>
    </row>
    <row r="229" spans="2:65" s="1" customFormat="1" ht="27" x14ac:dyDescent="0.3">
      <c r="B229" s="41"/>
      <c r="D229" s="193" t="s">
        <v>196</v>
      </c>
      <c r="F229" s="194" t="s">
        <v>592</v>
      </c>
      <c r="I229" s="195"/>
      <c r="L229" s="41"/>
      <c r="M229" s="196"/>
      <c r="N229" s="42"/>
      <c r="O229" s="42"/>
      <c r="P229" s="42"/>
      <c r="Q229" s="42"/>
      <c r="R229" s="42"/>
      <c r="S229" s="42"/>
      <c r="T229" s="70"/>
      <c r="AT229" s="24" t="s">
        <v>196</v>
      </c>
      <c r="AU229" s="24" t="s">
        <v>24</v>
      </c>
    </row>
    <row r="230" spans="2:65" s="1" customFormat="1" ht="16.5" customHeight="1" x14ac:dyDescent="0.3">
      <c r="B230" s="180"/>
      <c r="C230" s="213" t="s">
        <v>408</v>
      </c>
      <c r="D230" s="213" t="s">
        <v>292</v>
      </c>
      <c r="E230" s="214" t="s">
        <v>446</v>
      </c>
      <c r="F230" s="215" t="s">
        <v>447</v>
      </c>
      <c r="G230" s="216" t="s">
        <v>405</v>
      </c>
      <c r="H230" s="217">
        <v>4</v>
      </c>
      <c r="I230" s="218"/>
      <c r="J230" s="219">
        <f>ROUND(I230*H230,2)</f>
        <v>0</v>
      </c>
      <c r="K230" s="215"/>
      <c r="L230" s="220"/>
      <c r="M230" s="221" t="s">
        <v>5</v>
      </c>
      <c r="N230" s="222" t="s">
        <v>51</v>
      </c>
      <c r="O230" s="42"/>
      <c r="P230" s="190">
        <f>O230*H230</f>
        <v>0</v>
      </c>
      <c r="Q230" s="190">
        <v>0.19600000000000001</v>
      </c>
      <c r="R230" s="190">
        <f>Q230*H230</f>
        <v>0.78400000000000003</v>
      </c>
      <c r="S230" s="190">
        <v>0</v>
      </c>
      <c r="T230" s="191">
        <f>S230*H230</f>
        <v>0</v>
      </c>
      <c r="AR230" s="24" t="s">
        <v>236</v>
      </c>
      <c r="AT230" s="24" t="s">
        <v>292</v>
      </c>
      <c r="AU230" s="24" t="s">
        <v>24</v>
      </c>
      <c r="AY230" s="24" t="s">
        <v>188</v>
      </c>
      <c r="BE230" s="192">
        <f>IF(N230="základní",J230,0)</f>
        <v>0</v>
      </c>
      <c r="BF230" s="192">
        <f>IF(N230="snížená",J230,0)</f>
        <v>0</v>
      </c>
      <c r="BG230" s="192">
        <f>IF(N230="zákl. přenesená",J230,0)</f>
        <v>0</v>
      </c>
      <c r="BH230" s="192">
        <f>IF(N230="sníž. přenesená",J230,0)</f>
        <v>0</v>
      </c>
      <c r="BI230" s="192">
        <f>IF(N230="nulová",J230,0)</f>
        <v>0</v>
      </c>
      <c r="BJ230" s="24" t="s">
        <v>25</v>
      </c>
      <c r="BK230" s="192">
        <f>ROUND(I230*H230,2)</f>
        <v>0</v>
      </c>
      <c r="BL230" s="24" t="s">
        <v>194</v>
      </c>
      <c r="BM230" s="24" t="s">
        <v>448</v>
      </c>
    </row>
    <row r="231" spans="2:65" s="1" customFormat="1" ht="27" x14ac:dyDescent="0.3">
      <c r="B231" s="41"/>
      <c r="D231" s="193" t="s">
        <v>196</v>
      </c>
      <c r="F231" s="194" t="s">
        <v>592</v>
      </c>
      <c r="I231" s="195"/>
      <c r="L231" s="41"/>
      <c r="M231" s="196"/>
      <c r="N231" s="42"/>
      <c r="O231" s="42"/>
      <c r="P231" s="42"/>
      <c r="Q231" s="42"/>
      <c r="R231" s="42"/>
      <c r="S231" s="42"/>
      <c r="T231" s="70"/>
      <c r="AT231" s="24" t="s">
        <v>196</v>
      </c>
      <c r="AU231" s="24" t="s">
        <v>24</v>
      </c>
    </row>
    <row r="232" spans="2:65" s="11" customFormat="1" ht="29.85" customHeight="1" x14ac:dyDescent="0.3">
      <c r="B232" s="167"/>
      <c r="D232" s="168" t="s">
        <v>79</v>
      </c>
      <c r="E232" s="178" t="s">
        <v>241</v>
      </c>
      <c r="F232" s="178" t="s">
        <v>462</v>
      </c>
      <c r="I232" s="170"/>
      <c r="J232" s="179">
        <f>BK232</f>
        <v>0</v>
      </c>
      <c r="L232" s="167"/>
      <c r="M232" s="172"/>
      <c r="N232" s="173"/>
      <c r="O232" s="173"/>
      <c r="P232" s="174">
        <f>P233+SUM(P234:P245)</f>
        <v>0</v>
      </c>
      <c r="Q232" s="173"/>
      <c r="R232" s="174">
        <f>R233+SUM(R234:R245)</f>
        <v>0.1209498</v>
      </c>
      <c r="S232" s="173"/>
      <c r="T232" s="175">
        <f>T233+SUM(T234:T245)</f>
        <v>0</v>
      </c>
      <c r="AR232" s="168" t="s">
        <v>25</v>
      </c>
      <c r="AT232" s="176" t="s">
        <v>79</v>
      </c>
      <c r="AU232" s="176" t="s">
        <v>25</v>
      </c>
      <c r="AY232" s="168" t="s">
        <v>188</v>
      </c>
      <c r="BK232" s="177">
        <f>BK233+SUM(BK234:BK245)</f>
        <v>0</v>
      </c>
    </row>
    <row r="233" spans="2:65" s="1" customFormat="1" ht="25.5" customHeight="1" x14ac:dyDescent="0.3">
      <c r="B233" s="180"/>
      <c r="C233" s="181" t="s">
        <v>412</v>
      </c>
      <c r="D233" s="181" t="s">
        <v>190</v>
      </c>
      <c r="E233" s="182" t="s">
        <v>464</v>
      </c>
      <c r="F233" s="183" t="s">
        <v>465</v>
      </c>
      <c r="G233" s="184" t="s">
        <v>193</v>
      </c>
      <c r="H233" s="185">
        <v>254.34</v>
      </c>
      <c r="I233" s="186"/>
      <c r="J233" s="187">
        <f>ROUND(I233*H233,2)</f>
        <v>0</v>
      </c>
      <c r="K233" s="183"/>
      <c r="L233" s="41"/>
      <c r="M233" s="188" t="s">
        <v>5</v>
      </c>
      <c r="N233" s="189" t="s">
        <v>51</v>
      </c>
      <c r="O233" s="42"/>
      <c r="P233" s="190">
        <f>O233*H233</f>
        <v>0</v>
      </c>
      <c r="Q233" s="190">
        <v>4.6999999999999999E-4</v>
      </c>
      <c r="R233" s="190">
        <f>Q233*H233</f>
        <v>0.1195398</v>
      </c>
      <c r="S233" s="190">
        <v>0</v>
      </c>
      <c r="T233" s="191">
        <f>S233*H233</f>
        <v>0</v>
      </c>
      <c r="AR233" s="24" t="s">
        <v>194</v>
      </c>
      <c r="AT233" s="24" t="s">
        <v>190</v>
      </c>
      <c r="AU233" s="24" t="s">
        <v>24</v>
      </c>
      <c r="AY233" s="24" t="s">
        <v>188</v>
      </c>
      <c r="BE233" s="192">
        <f>IF(N233="základní",J233,0)</f>
        <v>0</v>
      </c>
      <c r="BF233" s="192">
        <f>IF(N233="snížená",J233,0)</f>
        <v>0</v>
      </c>
      <c r="BG233" s="192">
        <f>IF(N233="zákl. přenesená",J233,0)</f>
        <v>0</v>
      </c>
      <c r="BH233" s="192">
        <f>IF(N233="sníž. přenesená",J233,0)</f>
        <v>0</v>
      </c>
      <c r="BI233" s="192">
        <f>IF(N233="nulová",J233,0)</f>
        <v>0</v>
      </c>
      <c r="BJ233" s="24" t="s">
        <v>25</v>
      </c>
      <c r="BK233" s="192">
        <f>ROUND(I233*H233,2)</f>
        <v>0</v>
      </c>
      <c r="BL233" s="24" t="s">
        <v>194</v>
      </c>
      <c r="BM233" s="24" t="s">
        <v>466</v>
      </c>
    </row>
    <row r="234" spans="2:65" s="1" customFormat="1" ht="27" x14ac:dyDescent="0.3">
      <c r="B234" s="41"/>
      <c r="D234" s="193" t="s">
        <v>196</v>
      </c>
      <c r="F234" s="194" t="s">
        <v>552</v>
      </c>
      <c r="I234" s="195"/>
      <c r="L234" s="41"/>
      <c r="M234" s="196"/>
      <c r="N234" s="42"/>
      <c r="O234" s="42"/>
      <c r="P234" s="42"/>
      <c r="Q234" s="42"/>
      <c r="R234" s="42"/>
      <c r="S234" s="42"/>
      <c r="T234" s="70"/>
      <c r="AT234" s="24" t="s">
        <v>196</v>
      </c>
      <c r="AU234" s="24" t="s">
        <v>24</v>
      </c>
    </row>
    <row r="235" spans="2:65" s="12" customFormat="1" x14ac:dyDescent="0.3">
      <c r="B235" s="197"/>
      <c r="D235" s="193" t="s">
        <v>198</v>
      </c>
      <c r="E235" s="198" t="s">
        <v>5</v>
      </c>
      <c r="F235" s="199" t="s">
        <v>638</v>
      </c>
      <c r="H235" s="200">
        <v>254.34</v>
      </c>
      <c r="I235" s="201"/>
      <c r="L235" s="197"/>
      <c r="M235" s="202"/>
      <c r="N235" s="203"/>
      <c r="O235" s="203"/>
      <c r="P235" s="203"/>
      <c r="Q235" s="203"/>
      <c r="R235" s="203"/>
      <c r="S235" s="203"/>
      <c r="T235" s="204"/>
      <c r="AT235" s="198" t="s">
        <v>198</v>
      </c>
      <c r="AU235" s="198" t="s">
        <v>24</v>
      </c>
      <c r="AV235" s="12" t="s">
        <v>24</v>
      </c>
      <c r="AW235" s="12" t="s">
        <v>44</v>
      </c>
      <c r="AX235" s="12" t="s">
        <v>25</v>
      </c>
      <c r="AY235" s="198" t="s">
        <v>188</v>
      </c>
    </row>
    <row r="236" spans="2:65" s="13" customFormat="1" x14ac:dyDescent="0.3">
      <c r="B236" s="205"/>
      <c r="D236" s="193" t="s">
        <v>198</v>
      </c>
      <c r="E236" s="206" t="s">
        <v>5</v>
      </c>
      <c r="F236" s="207" t="s">
        <v>200</v>
      </c>
      <c r="H236" s="208">
        <v>254.34</v>
      </c>
      <c r="I236" s="209"/>
      <c r="L236" s="205"/>
      <c r="M236" s="210"/>
      <c r="N236" s="211"/>
      <c r="O236" s="211"/>
      <c r="P236" s="211"/>
      <c r="Q236" s="211"/>
      <c r="R236" s="211"/>
      <c r="S236" s="211"/>
      <c r="T236" s="212"/>
      <c r="AT236" s="206" t="s">
        <v>198</v>
      </c>
      <c r="AU236" s="206" t="s">
        <v>24</v>
      </c>
      <c r="AV236" s="13" t="s">
        <v>194</v>
      </c>
      <c r="AW236" s="13" t="s">
        <v>44</v>
      </c>
      <c r="AX236" s="13" t="s">
        <v>80</v>
      </c>
      <c r="AY236" s="206" t="s">
        <v>188</v>
      </c>
    </row>
    <row r="237" spans="2:65" s="1" customFormat="1" ht="25.5" customHeight="1" x14ac:dyDescent="0.3">
      <c r="B237" s="180"/>
      <c r="C237" s="181" t="s">
        <v>416</v>
      </c>
      <c r="D237" s="181" t="s">
        <v>190</v>
      </c>
      <c r="E237" s="182" t="s">
        <v>469</v>
      </c>
      <c r="F237" s="183" t="s">
        <v>639</v>
      </c>
      <c r="G237" s="184" t="s">
        <v>399</v>
      </c>
      <c r="H237" s="185">
        <v>1</v>
      </c>
      <c r="I237" s="186"/>
      <c r="J237" s="187">
        <f>ROUND(I237*H237,2)</f>
        <v>0</v>
      </c>
      <c r="K237" s="183"/>
      <c r="L237" s="41"/>
      <c r="M237" s="188" t="s">
        <v>5</v>
      </c>
      <c r="N237" s="189" t="s">
        <v>51</v>
      </c>
      <c r="O237" s="42"/>
      <c r="P237" s="190">
        <f>O237*H237</f>
        <v>0</v>
      </c>
      <c r="Q237" s="190">
        <v>4.6999999999999999E-4</v>
      </c>
      <c r="R237" s="190">
        <f>Q237*H237</f>
        <v>4.6999999999999999E-4</v>
      </c>
      <c r="S237" s="190">
        <v>0</v>
      </c>
      <c r="T237" s="191">
        <f>S237*H237</f>
        <v>0</v>
      </c>
      <c r="AR237" s="24" t="s">
        <v>194</v>
      </c>
      <c r="AT237" s="24" t="s">
        <v>190</v>
      </c>
      <c r="AU237" s="24" t="s">
        <v>24</v>
      </c>
      <c r="AY237" s="24" t="s">
        <v>188</v>
      </c>
      <c r="BE237" s="192">
        <f>IF(N237="základní",J237,0)</f>
        <v>0</v>
      </c>
      <c r="BF237" s="192">
        <f>IF(N237="snížená",J237,0)</f>
        <v>0</v>
      </c>
      <c r="BG237" s="192">
        <f>IF(N237="zákl. přenesená",J237,0)</f>
        <v>0</v>
      </c>
      <c r="BH237" s="192">
        <f>IF(N237="sníž. přenesená",J237,0)</f>
        <v>0</v>
      </c>
      <c r="BI237" s="192">
        <f>IF(N237="nulová",J237,0)</f>
        <v>0</v>
      </c>
      <c r="BJ237" s="24" t="s">
        <v>25</v>
      </c>
      <c r="BK237" s="192">
        <f>ROUND(I237*H237,2)</f>
        <v>0</v>
      </c>
      <c r="BL237" s="24" t="s">
        <v>194</v>
      </c>
      <c r="BM237" s="24" t="s">
        <v>471</v>
      </c>
    </row>
    <row r="238" spans="2:65" s="1" customFormat="1" ht="27" x14ac:dyDescent="0.3">
      <c r="B238" s="41"/>
      <c r="D238" s="193" t="s">
        <v>196</v>
      </c>
      <c r="F238" s="194" t="s">
        <v>640</v>
      </c>
      <c r="I238" s="195"/>
      <c r="L238" s="41"/>
      <c r="M238" s="196"/>
      <c r="N238" s="42"/>
      <c r="O238" s="42"/>
      <c r="P238" s="42"/>
      <c r="Q238" s="42"/>
      <c r="R238" s="42"/>
      <c r="S238" s="42"/>
      <c r="T238" s="70"/>
      <c r="AT238" s="24" t="s">
        <v>196</v>
      </c>
      <c r="AU238" s="24" t="s">
        <v>24</v>
      </c>
    </row>
    <row r="239" spans="2:65" s="1" customFormat="1" ht="16.5" customHeight="1" x14ac:dyDescent="0.3">
      <c r="B239" s="180"/>
      <c r="C239" s="181" t="s">
        <v>420</v>
      </c>
      <c r="D239" s="181" t="s">
        <v>190</v>
      </c>
      <c r="E239" s="182" t="s">
        <v>478</v>
      </c>
      <c r="F239" s="183" t="s">
        <v>594</v>
      </c>
      <c r="G239" s="184" t="s">
        <v>399</v>
      </c>
      <c r="H239" s="185">
        <v>2</v>
      </c>
      <c r="I239" s="186"/>
      <c r="J239" s="187">
        <f>ROUND(I239*H239,2)</f>
        <v>0</v>
      </c>
      <c r="K239" s="183"/>
      <c r="L239" s="41"/>
      <c r="M239" s="188" t="s">
        <v>5</v>
      </c>
      <c r="N239" s="189" t="s">
        <v>51</v>
      </c>
      <c r="O239" s="42"/>
      <c r="P239" s="190">
        <f>O239*H239</f>
        <v>0</v>
      </c>
      <c r="Q239" s="190">
        <v>4.6999999999999999E-4</v>
      </c>
      <c r="R239" s="190">
        <f>Q239*H239</f>
        <v>9.3999999999999997E-4</v>
      </c>
      <c r="S239" s="190">
        <v>0</v>
      </c>
      <c r="T239" s="191">
        <f>S239*H239</f>
        <v>0</v>
      </c>
      <c r="AR239" s="24" t="s">
        <v>194</v>
      </c>
      <c r="AT239" s="24" t="s">
        <v>190</v>
      </c>
      <c r="AU239" s="24" t="s">
        <v>24</v>
      </c>
      <c r="AY239" s="24" t="s">
        <v>188</v>
      </c>
      <c r="BE239" s="192">
        <f>IF(N239="základní",J239,0)</f>
        <v>0</v>
      </c>
      <c r="BF239" s="192">
        <f>IF(N239="snížená",J239,0)</f>
        <v>0</v>
      </c>
      <c r="BG239" s="192">
        <f>IF(N239="zákl. přenesená",J239,0)</f>
        <v>0</v>
      </c>
      <c r="BH239" s="192">
        <f>IF(N239="sníž. přenesená",J239,0)</f>
        <v>0</v>
      </c>
      <c r="BI239" s="192">
        <f>IF(N239="nulová",J239,0)</f>
        <v>0</v>
      </c>
      <c r="BJ239" s="24" t="s">
        <v>25</v>
      </c>
      <c r="BK239" s="192">
        <f>ROUND(I239*H239,2)</f>
        <v>0</v>
      </c>
      <c r="BL239" s="24" t="s">
        <v>194</v>
      </c>
      <c r="BM239" s="24" t="s">
        <v>480</v>
      </c>
    </row>
    <row r="240" spans="2:65" s="1" customFormat="1" ht="27" x14ac:dyDescent="0.3">
      <c r="B240" s="41"/>
      <c r="D240" s="193" t="s">
        <v>196</v>
      </c>
      <c r="F240" s="194" t="s">
        <v>595</v>
      </c>
      <c r="I240" s="195"/>
      <c r="L240" s="41"/>
      <c r="M240" s="196"/>
      <c r="N240" s="42"/>
      <c r="O240" s="42"/>
      <c r="P240" s="42"/>
      <c r="Q240" s="42"/>
      <c r="R240" s="42"/>
      <c r="S240" s="42"/>
      <c r="T240" s="70"/>
      <c r="AT240" s="24" t="s">
        <v>196</v>
      </c>
      <c r="AU240" s="24" t="s">
        <v>24</v>
      </c>
    </row>
    <row r="241" spans="2:65" s="1" customFormat="1" ht="16.5" customHeight="1" x14ac:dyDescent="0.3">
      <c r="B241" s="180"/>
      <c r="C241" s="181" t="s">
        <v>424</v>
      </c>
      <c r="D241" s="181" t="s">
        <v>190</v>
      </c>
      <c r="E241" s="182" t="s">
        <v>483</v>
      </c>
      <c r="F241" s="183" t="s">
        <v>484</v>
      </c>
      <c r="G241" s="184" t="s">
        <v>372</v>
      </c>
      <c r="H241" s="185">
        <v>218.31</v>
      </c>
      <c r="I241" s="186"/>
      <c r="J241" s="187">
        <f>ROUND(I241*H241,2)</f>
        <v>0</v>
      </c>
      <c r="K241" s="183"/>
      <c r="L241" s="41"/>
      <c r="M241" s="188" t="s">
        <v>5</v>
      </c>
      <c r="N241" s="189" t="s">
        <v>51</v>
      </c>
      <c r="O241" s="42"/>
      <c r="P241" s="190">
        <f>O241*H241</f>
        <v>0</v>
      </c>
      <c r="Q241" s="190">
        <v>0</v>
      </c>
      <c r="R241" s="190">
        <f>Q241*H241</f>
        <v>0</v>
      </c>
      <c r="S241" s="190">
        <v>0</v>
      </c>
      <c r="T241" s="191">
        <f>S241*H241</f>
        <v>0</v>
      </c>
      <c r="AR241" s="24" t="s">
        <v>194</v>
      </c>
      <c r="AT241" s="24" t="s">
        <v>190</v>
      </c>
      <c r="AU241" s="24" t="s">
        <v>24</v>
      </c>
      <c r="AY241" s="24" t="s">
        <v>188</v>
      </c>
      <c r="BE241" s="192">
        <f>IF(N241="základní",J241,0)</f>
        <v>0</v>
      </c>
      <c r="BF241" s="192">
        <f>IF(N241="snížená",J241,0)</f>
        <v>0</v>
      </c>
      <c r="BG241" s="192">
        <f>IF(N241="zákl. přenesená",J241,0)</f>
        <v>0</v>
      </c>
      <c r="BH241" s="192">
        <f>IF(N241="sníž. přenesená",J241,0)</f>
        <v>0</v>
      </c>
      <c r="BI241" s="192">
        <f>IF(N241="nulová",J241,0)</f>
        <v>0</v>
      </c>
      <c r="BJ241" s="24" t="s">
        <v>25</v>
      </c>
      <c r="BK241" s="192">
        <f>ROUND(I241*H241,2)</f>
        <v>0</v>
      </c>
      <c r="BL241" s="24" t="s">
        <v>194</v>
      </c>
      <c r="BM241" s="24" t="s">
        <v>485</v>
      </c>
    </row>
    <row r="242" spans="2:65" s="1" customFormat="1" ht="27" x14ac:dyDescent="0.3">
      <c r="B242" s="41"/>
      <c r="D242" s="193" t="s">
        <v>196</v>
      </c>
      <c r="F242" s="194" t="s">
        <v>556</v>
      </c>
      <c r="I242" s="195"/>
      <c r="L242" s="41"/>
      <c r="M242" s="196"/>
      <c r="N242" s="42"/>
      <c r="O242" s="42"/>
      <c r="P242" s="42"/>
      <c r="Q242" s="42"/>
      <c r="R242" s="42"/>
      <c r="S242" s="42"/>
      <c r="T242" s="70"/>
      <c r="AT242" s="24" t="s">
        <v>196</v>
      </c>
      <c r="AU242" s="24" t="s">
        <v>24</v>
      </c>
    </row>
    <row r="243" spans="2:65" s="12" customFormat="1" x14ac:dyDescent="0.3">
      <c r="B243" s="197"/>
      <c r="D243" s="193" t="s">
        <v>198</v>
      </c>
      <c r="E243" s="198" t="s">
        <v>5</v>
      </c>
      <c r="F243" s="199" t="s">
        <v>641</v>
      </c>
      <c r="H243" s="200">
        <v>218.31</v>
      </c>
      <c r="I243" s="201"/>
      <c r="L243" s="197"/>
      <c r="M243" s="202"/>
      <c r="N243" s="203"/>
      <c r="O243" s="203"/>
      <c r="P243" s="203"/>
      <c r="Q243" s="203"/>
      <c r="R243" s="203"/>
      <c r="S243" s="203"/>
      <c r="T243" s="204"/>
      <c r="AT243" s="198" t="s">
        <v>198</v>
      </c>
      <c r="AU243" s="198" t="s">
        <v>24</v>
      </c>
      <c r="AV243" s="12" t="s">
        <v>24</v>
      </c>
      <c r="AW243" s="12" t="s">
        <v>44</v>
      </c>
      <c r="AX243" s="12" t="s">
        <v>80</v>
      </c>
      <c r="AY243" s="198" t="s">
        <v>188</v>
      </c>
    </row>
    <row r="244" spans="2:65" s="13" customFormat="1" x14ac:dyDescent="0.3">
      <c r="B244" s="205"/>
      <c r="D244" s="193" t="s">
        <v>198</v>
      </c>
      <c r="E244" s="206" t="s">
        <v>5</v>
      </c>
      <c r="F244" s="207" t="s">
        <v>200</v>
      </c>
      <c r="H244" s="208">
        <v>218.31</v>
      </c>
      <c r="I244" s="209"/>
      <c r="L244" s="205"/>
      <c r="M244" s="210"/>
      <c r="N244" s="211"/>
      <c r="O244" s="211"/>
      <c r="P244" s="211"/>
      <c r="Q244" s="211"/>
      <c r="R244" s="211"/>
      <c r="S244" s="211"/>
      <c r="T244" s="212"/>
      <c r="AT244" s="206" t="s">
        <v>198</v>
      </c>
      <c r="AU244" s="206" t="s">
        <v>24</v>
      </c>
      <c r="AV244" s="13" t="s">
        <v>194</v>
      </c>
      <c r="AW244" s="13" t="s">
        <v>44</v>
      </c>
      <c r="AX244" s="13" t="s">
        <v>25</v>
      </c>
      <c r="AY244" s="206" t="s">
        <v>188</v>
      </c>
    </row>
    <row r="245" spans="2:65" s="11" customFormat="1" ht="22.35" customHeight="1" x14ac:dyDescent="0.3">
      <c r="B245" s="167"/>
      <c r="D245" s="168" t="s">
        <v>79</v>
      </c>
      <c r="E245" s="178" t="s">
        <v>487</v>
      </c>
      <c r="F245" s="178" t="s">
        <v>488</v>
      </c>
      <c r="I245" s="170"/>
      <c r="J245" s="179">
        <f>BK245</f>
        <v>0</v>
      </c>
      <c r="L245" s="167"/>
      <c r="M245" s="172"/>
      <c r="N245" s="173"/>
      <c r="O245" s="173"/>
      <c r="P245" s="174">
        <f>SUM(P246:P262)</f>
        <v>0</v>
      </c>
      <c r="Q245" s="173"/>
      <c r="R245" s="174">
        <f>SUM(R246:R262)</f>
        <v>0</v>
      </c>
      <c r="S245" s="173"/>
      <c r="T245" s="175">
        <f>SUM(T246:T262)</f>
        <v>0</v>
      </c>
      <c r="AR245" s="168" t="s">
        <v>25</v>
      </c>
      <c r="AT245" s="176" t="s">
        <v>79</v>
      </c>
      <c r="AU245" s="176" t="s">
        <v>24</v>
      </c>
      <c r="AY245" s="168" t="s">
        <v>188</v>
      </c>
      <c r="BK245" s="177">
        <f>SUM(BK246:BK262)</f>
        <v>0</v>
      </c>
    </row>
    <row r="246" spans="2:65" s="1" customFormat="1" ht="16.5" customHeight="1" x14ac:dyDescent="0.3">
      <c r="B246" s="180"/>
      <c r="C246" s="181" t="s">
        <v>428</v>
      </c>
      <c r="D246" s="181" t="s">
        <v>190</v>
      </c>
      <c r="E246" s="182" t="s">
        <v>490</v>
      </c>
      <c r="F246" s="183" t="s">
        <v>491</v>
      </c>
      <c r="G246" s="184" t="s">
        <v>283</v>
      </c>
      <c r="H246" s="185">
        <v>75.334999999999994</v>
      </c>
      <c r="I246" s="186"/>
      <c r="J246" s="187">
        <f>ROUND(I246*H246,2)</f>
        <v>0</v>
      </c>
      <c r="K246" s="183"/>
      <c r="L246" s="41"/>
      <c r="M246" s="188" t="s">
        <v>5</v>
      </c>
      <c r="N246" s="189" t="s">
        <v>51</v>
      </c>
      <c r="O246" s="42"/>
      <c r="P246" s="190">
        <f>O246*H246</f>
        <v>0</v>
      </c>
      <c r="Q246" s="190">
        <v>0</v>
      </c>
      <c r="R246" s="190">
        <f>Q246*H246</f>
        <v>0</v>
      </c>
      <c r="S246" s="190">
        <v>0</v>
      </c>
      <c r="T246" s="191">
        <f>S246*H246</f>
        <v>0</v>
      </c>
      <c r="AR246" s="24" t="s">
        <v>194</v>
      </c>
      <c r="AT246" s="24" t="s">
        <v>190</v>
      </c>
      <c r="AU246" s="24" t="s">
        <v>204</v>
      </c>
      <c r="AY246" s="24" t="s">
        <v>188</v>
      </c>
      <c r="BE246" s="192">
        <f>IF(N246="základní",J246,0)</f>
        <v>0</v>
      </c>
      <c r="BF246" s="192">
        <f>IF(N246="snížená",J246,0)</f>
        <v>0</v>
      </c>
      <c r="BG246" s="192">
        <f>IF(N246="zákl. přenesená",J246,0)</f>
        <v>0</v>
      </c>
      <c r="BH246" s="192">
        <f>IF(N246="sníž. přenesená",J246,0)</f>
        <v>0</v>
      </c>
      <c r="BI246" s="192">
        <f>IF(N246="nulová",J246,0)</f>
        <v>0</v>
      </c>
      <c r="BJ246" s="24" t="s">
        <v>25</v>
      </c>
      <c r="BK246" s="192">
        <f>ROUND(I246*H246,2)</f>
        <v>0</v>
      </c>
      <c r="BL246" s="24" t="s">
        <v>194</v>
      </c>
      <c r="BM246" s="24" t="s">
        <v>492</v>
      </c>
    </row>
    <row r="247" spans="2:65" s="1" customFormat="1" ht="27" x14ac:dyDescent="0.3">
      <c r="B247" s="41"/>
      <c r="D247" s="193" t="s">
        <v>196</v>
      </c>
      <c r="F247" s="194" t="s">
        <v>541</v>
      </c>
      <c r="I247" s="195"/>
      <c r="L247" s="41"/>
      <c r="M247" s="196"/>
      <c r="N247" s="42"/>
      <c r="O247" s="42"/>
      <c r="P247" s="42"/>
      <c r="Q247" s="42"/>
      <c r="R247" s="42"/>
      <c r="S247" s="42"/>
      <c r="T247" s="70"/>
      <c r="AT247" s="24" t="s">
        <v>196</v>
      </c>
      <c r="AU247" s="24" t="s">
        <v>204</v>
      </c>
    </row>
    <row r="248" spans="2:65" s="1" customFormat="1" ht="16.5" customHeight="1" x14ac:dyDescent="0.3">
      <c r="B248" s="180"/>
      <c r="C248" s="181" t="s">
        <v>432</v>
      </c>
      <c r="D248" s="181" t="s">
        <v>190</v>
      </c>
      <c r="E248" s="182" t="s">
        <v>494</v>
      </c>
      <c r="F248" s="183" t="s">
        <v>495</v>
      </c>
      <c r="G248" s="184" t="s">
        <v>283</v>
      </c>
      <c r="H248" s="185">
        <v>678.01499999999999</v>
      </c>
      <c r="I248" s="186"/>
      <c r="J248" s="187">
        <f>ROUND(I248*H248,2)</f>
        <v>0</v>
      </c>
      <c r="K248" s="183"/>
      <c r="L248" s="41"/>
      <c r="M248" s="188" t="s">
        <v>5</v>
      </c>
      <c r="N248" s="189" t="s">
        <v>51</v>
      </c>
      <c r="O248" s="42"/>
      <c r="P248" s="190">
        <f>O248*H248</f>
        <v>0</v>
      </c>
      <c r="Q248" s="190">
        <v>0</v>
      </c>
      <c r="R248" s="190">
        <f>Q248*H248</f>
        <v>0</v>
      </c>
      <c r="S248" s="190">
        <v>0</v>
      </c>
      <c r="T248" s="191">
        <f>S248*H248</f>
        <v>0</v>
      </c>
      <c r="AR248" s="24" t="s">
        <v>194</v>
      </c>
      <c r="AT248" s="24" t="s">
        <v>190</v>
      </c>
      <c r="AU248" s="24" t="s">
        <v>204</v>
      </c>
      <c r="AY248" s="24" t="s">
        <v>188</v>
      </c>
      <c r="BE248" s="192">
        <f>IF(N248="základní",J248,0)</f>
        <v>0</v>
      </c>
      <c r="BF248" s="192">
        <f>IF(N248="snížená",J248,0)</f>
        <v>0</v>
      </c>
      <c r="BG248" s="192">
        <f>IF(N248="zákl. přenesená",J248,0)</f>
        <v>0</v>
      </c>
      <c r="BH248" s="192">
        <f>IF(N248="sníž. přenesená",J248,0)</f>
        <v>0</v>
      </c>
      <c r="BI248" s="192">
        <f>IF(N248="nulová",J248,0)</f>
        <v>0</v>
      </c>
      <c r="BJ248" s="24" t="s">
        <v>25</v>
      </c>
      <c r="BK248" s="192">
        <f>ROUND(I248*H248,2)</f>
        <v>0</v>
      </c>
      <c r="BL248" s="24" t="s">
        <v>194</v>
      </c>
      <c r="BM248" s="24" t="s">
        <v>496</v>
      </c>
    </row>
    <row r="249" spans="2:65" s="1" customFormat="1" ht="27" x14ac:dyDescent="0.3">
      <c r="B249" s="41"/>
      <c r="D249" s="193" t="s">
        <v>196</v>
      </c>
      <c r="F249" s="194" t="s">
        <v>541</v>
      </c>
      <c r="I249" s="195"/>
      <c r="L249" s="41"/>
      <c r="M249" s="196"/>
      <c r="N249" s="42"/>
      <c r="O249" s="42"/>
      <c r="P249" s="42"/>
      <c r="Q249" s="42"/>
      <c r="R249" s="42"/>
      <c r="S249" s="42"/>
      <c r="T249" s="70"/>
      <c r="AT249" s="24" t="s">
        <v>196</v>
      </c>
      <c r="AU249" s="24" t="s">
        <v>204</v>
      </c>
    </row>
    <row r="250" spans="2:65" s="12" customFormat="1" x14ac:dyDescent="0.3">
      <c r="B250" s="197"/>
      <c r="D250" s="193" t="s">
        <v>198</v>
      </c>
      <c r="F250" s="199" t="s">
        <v>642</v>
      </c>
      <c r="H250" s="200">
        <v>678.01499999999999</v>
      </c>
      <c r="I250" s="201"/>
      <c r="L250" s="197"/>
      <c r="M250" s="202"/>
      <c r="N250" s="203"/>
      <c r="O250" s="203"/>
      <c r="P250" s="203"/>
      <c r="Q250" s="203"/>
      <c r="R250" s="203"/>
      <c r="S250" s="203"/>
      <c r="T250" s="204"/>
      <c r="AT250" s="198" t="s">
        <v>198</v>
      </c>
      <c r="AU250" s="198" t="s">
        <v>204</v>
      </c>
      <c r="AV250" s="12" t="s">
        <v>24</v>
      </c>
      <c r="AW250" s="12" t="s">
        <v>6</v>
      </c>
      <c r="AX250" s="12" t="s">
        <v>25</v>
      </c>
      <c r="AY250" s="198" t="s">
        <v>188</v>
      </c>
    </row>
    <row r="251" spans="2:65" s="1" customFormat="1" ht="16.5" customHeight="1" x14ac:dyDescent="0.3">
      <c r="B251" s="180"/>
      <c r="C251" s="181" t="s">
        <v>436</v>
      </c>
      <c r="D251" s="181" t="s">
        <v>190</v>
      </c>
      <c r="E251" s="182" t="s">
        <v>499</v>
      </c>
      <c r="F251" s="183" t="s">
        <v>500</v>
      </c>
      <c r="G251" s="184" t="s">
        <v>283</v>
      </c>
      <c r="H251" s="185">
        <v>75.334999999999994</v>
      </c>
      <c r="I251" s="186"/>
      <c r="J251" s="187">
        <f>ROUND(I251*H251,2)</f>
        <v>0</v>
      </c>
      <c r="K251" s="183"/>
      <c r="L251" s="41"/>
      <c r="M251" s="188" t="s">
        <v>5</v>
      </c>
      <c r="N251" s="189" t="s">
        <v>51</v>
      </c>
      <c r="O251" s="42"/>
      <c r="P251" s="190">
        <f>O251*H251</f>
        <v>0</v>
      </c>
      <c r="Q251" s="190">
        <v>0</v>
      </c>
      <c r="R251" s="190">
        <f>Q251*H251</f>
        <v>0</v>
      </c>
      <c r="S251" s="190">
        <v>0</v>
      </c>
      <c r="T251" s="191">
        <f>S251*H251</f>
        <v>0</v>
      </c>
      <c r="AR251" s="24" t="s">
        <v>194</v>
      </c>
      <c r="AT251" s="24" t="s">
        <v>190</v>
      </c>
      <c r="AU251" s="24" t="s">
        <v>204</v>
      </c>
      <c r="AY251" s="24" t="s">
        <v>188</v>
      </c>
      <c r="BE251" s="192">
        <f>IF(N251="základní",J251,0)</f>
        <v>0</v>
      </c>
      <c r="BF251" s="192">
        <f>IF(N251="snížená",J251,0)</f>
        <v>0</v>
      </c>
      <c r="BG251" s="192">
        <f>IF(N251="zákl. přenesená",J251,0)</f>
        <v>0</v>
      </c>
      <c r="BH251" s="192">
        <f>IF(N251="sníž. přenesená",J251,0)</f>
        <v>0</v>
      </c>
      <c r="BI251" s="192">
        <f>IF(N251="nulová",J251,0)</f>
        <v>0</v>
      </c>
      <c r="BJ251" s="24" t="s">
        <v>25</v>
      </c>
      <c r="BK251" s="192">
        <f>ROUND(I251*H251,2)</f>
        <v>0</v>
      </c>
      <c r="BL251" s="24" t="s">
        <v>194</v>
      </c>
      <c r="BM251" s="24" t="s">
        <v>501</v>
      </c>
    </row>
    <row r="252" spans="2:65" s="1" customFormat="1" ht="27" x14ac:dyDescent="0.3">
      <c r="B252" s="41"/>
      <c r="D252" s="193" t="s">
        <v>196</v>
      </c>
      <c r="F252" s="194" t="s">
        <v>541</v>
      </c>
      <c r="I252" s="195"/>
      <c r="L252" s="41"/>
      <c r="M252" s="196"/>
      <c r="N252" s="42"/>
      <c r="O252" s="42"/>
      <c r="P252" s="42"/>
      <c r="Q252" s="42"/>
      <c r="R252" s="42"/>
      <c r="S252" s="42"/>
      <c r="T252" s="70"/>
      <c r="AT252" s="24" t="s">
        <v>196</v>
      </c>
      <c r="AU252" s="24" t="s">
        <v>204</v>
      </c>
    </row>
    <row r="253" spans="2:65" s="1" customFormat="1" ht="16.5" customHeight="1" x14ac:dyDescent="0.3">
      <c r="B253" s="180"/>
      <c r="C253" s="181" t="s">
        <v>440</v>
      </c>
      <c r="D253" s="181" t="s">
        <v>190</v>
      </c>
      <c r="E253" s="182" t="s">
        <v>503</v>
      </c>
      <c r="F253" s="183" t="s">
        <v>504</v>
      </c>
      <c r="G253" s="184" t="s">
        <v>283</v>
      </c>
      <c r="H253" s="185">
        <v>6.8559999999999999</v>
      </c>
      <c r="I253" s="186"/>
      <c r="J253" s="187">
        <f>ROUND(I253*H253,2)</f>
        <v>0</v>
      </c>
      <c r="K253" s="183"/>
      <c r="L253" s="41"/>
      <c r="M253" s="188" t="s">
        <v>5</v>
      </c>
      <c r="N253" s="189" t="s">
        <v>51</v>
      </c>
      <c r="O253" s="42"/>
      <c r="P253" s="190">
        <f>O253*H253</f>
        <v>0</v>
      </c>
      <c r="Q253" s="190">
        <v>0</v>
      </c>
      <c r="R253" s="190">
        <f>Q253*H253</f>
        <v>0</v>
      </c>
      <c r="S253" s="190">
        <v>0</v>
      </c>
      <c r="T253" s="191">
        <f>S253*H253</f>
        <v>0</v>
      </c>
      <c r="AR253" s="24" t="s">
        <v>194</v>
      </c>
      <c r="AT253" s="24" t="s">
        <v>190</v>
      </c>
      <c r="AU253" s="24" t="s">
        <v>204</v>
      </c>
      <c r="AY253" s="24" t="s">
        <v>188</v>
      </c>
      <c r="BE253" s="192">
        <f>IF(N253="základní",J253,0)</f>
        <v>0</v>
      </c>
      <c r="BF253" s="192">
        <f>IF(N253="snížená",J253,0)</f>
        <v>0</v>
      </c>
      <c r="BG253" s="192">
        <f>IF(N253="zákl. přenesená",J253,0)</f>
        <v>0</v>
      </c>
      <c r="BH253" s="192">
        <f>IF(N253="sníž. přenesená",J253,0)</f>
        <v>0</v>
      </c>
      <c r="BI253" s="192">
        <f>IF(N253="nulová",J253,0)</f>
        <v>0</v>
      </c>
      <c r="BJ253" s="24" t="s">
        <v>25</v>
      </c>
      <c r="BK253" s="192">
        <f>ROUND(I253*H253,2)</f>
        <v>0</v>
      </c>
      <c r="BL253" s="24" t="s">
        <v>194</v>
      </c>
      <c r="BM253" s="24" t="s">
        <v>505</v>
      </c>
    </row>
    <row r="254" spans="2:65" s="1" customFormat="1" ht="27" x14ac:dyDescent="0.3">
      <c r="B254" s="41"/>
      <c r="D254" s="193" t="s">
        <v>196</v>
      </c>
      <c r="F254" s="194" t="s">
        <v>556</v>
      </c>
      <c r="I254" s="195"/>
      <c r="L254" s="41"/>
      <c r="M254" s="196"/>
      <c r="N254" s="42"/>
      <c r="O254" s="42"/>
      <c r="P254" s="42"/>
      <c r="Q254" s="42"/>
      <c r="R254" s="42"/>
      <c r="S254" s="42"/>
      <c r="T254" s="70"/>
      <c r="AT254" s="24" t="s">
        <v>196</v>
      </c>
      <c r="AU254" s="24" t="s">
        <v>204</v>
      </c>
    </row>
    <row r="255" spans="2:65" s="12" customFormat="1" x14ac:dyDescent="0.3">
      <c r="B255" s="197"/>
      <c r="D255" s="193" t="s">
        <v>198</v>
      </c>
      <c r="E255" s="198" t="s">
        <v>5</v>
      </c>
      <c r="F255" s="199" t="s">
        <v>643</v>
      </c>
      <c r="H255" s="200">
        <v>6.8559999999999999</v>
      </c>
      <c r="I255" s="201"/>
      <c r="L255" s="197"/>
      <c r="M255" s="202"/>
      <c r="N255" s="203"/>
      <c r="O255" s="203"/>
      <c r="P255" s="203"/>
      <c r="Q255" s="203"/>
      <c r="R255" s="203"/>
      <c r="S255" s="203"/>
      <c r="T255" s="204"/>
      <c r="AT255" s="198" t="s">
        <v>198</v>
      </c>
      <c r="AU255" s="198" t="s">
        <v>204</v>
      </c>
      <c r="AV255" s="12" t="s">
        <v>24</v>
      </c>
      <c r="AW255" s="12" t="s">
        <v>44</v>
      </c>
      <c r="AX255" s="12" t="s">
        <v>25</v>
      </c>
      <c r="AY255" s="198" t="s">
        <v>188</v>
      </c>
    </row>
    <row r="256" spans="2:65" s="13" customFormat="1" x14ac:dyDescent="0.3">
      <c r="B256" s="205"/>
      <c r="D256" s="193" t="s">
        <v>198</v>
      </c>
      <c r="E256" s="206" t="s">
        <v>5</v>
      </c>
      <c r="F256" s="207" t="s">
        <v>200</v>
      </c>
      <c r="H256" s="208">
        <v>6.8559999999999999</v>
      </c>
      <c r="I256" s="209"/>
      <c r="L256" s="205"/>
      <c r="M256" s="210"/>
      <c r="N256" s="211"/>
      <c r="O256" s="211"/>
      <c r="P256" s="211"/>
      <c r="Q256" s="211"/>
      <c r="R256" s="211"/>
      <c r="S256" s="211"/>
      <c r="T256" s="212"/>
      <c r="AT256" s="206" t="s">
        <v>198</v>
      </c>
      <c r="AU256" s="206" t="s">
        <v>204</v>
      </c>
      <c r="AV256" s="13" t="s">
        <v>194</v>
      </c>
      <c r="AW256" s="13" t="s">
        <v>44</v>
      </c>
      <c r="AX256" s="13" t="s">
        <v>80</v>
      </c>
      <c r="AY256" s="206" t="s">
        <v>188</v>
      </c>
    </row>
    <row r="257" spans="2:65" s="1" customFormat="1" ht="16.5" customHeight="1" x14ac:dyDescent="0.3">
      <c r="B257" s="180"/>
      <c r="C257" s="181" t="s">
        <v>445</v>
      </c>
      <c r="D257" s="181" t="s">
        <v>190</v>
      </c>
      <c r="E257" s="182" t="s">
        <v>508</v>
      </c>
      <c r="F257" s="183" t="s">
        <v>509</v>
      </c>
      <c r="G257" s="184" t="s">
        <v>283</v>
      </c>
      <c r="H257" s="185">
        <v>27.422999999999998</v>
      </c>
      <c r="I257" s="186"/>
      <c r="J257" s="187">
        <f>ROUND(I257*H257,2)</f>
        <v>0</v>
      </c>
      <c r="K257" s="183"/>
      <c r="L257" s="41"/>
      <c r="M257" s="188" t="s">
        <v>5</v>
      </c>
      <c r="N257" s="189" t="s">
        <v>51</v>
      </c>
      <c r="O257" s="42"/>
      <c r="P257" s="190">
        <f>O257*H257</f>
        <v>0</v>
      </c>
      <c r="Q257" s="190">
        <v>0</v>
      </c>
      <c r="R257" s="190">
        <f>Q257*H257</f>
        <v>0</v>
      </c>
      <c r="S257" s="190">
        <v>0</v>
      </c>
      <c r="T257" s="191">
        <f>S257*H257</f>
        <v>0</v>
      </c>
      <c r="AR257" s="24" t="s">
        <v>194</v>
      </c>
      <c r="AT257" s="24" t="s">
        <v>190</v>
      </c>
      <c r="AU257" s="24" t="s">
        <v>204</v>
      </c>
      <c r="AY257" s="24" t="s">
        <v>188</v>
      </c>
      <c r="BE257" s="192">
        <f>IF(N257="základní",J257,0)</f>
        <v>0</v>
      </c>
      <c r="BF257" s="192">
        <f>IF(N257="snížená",J257,0)</f>
        <v>0</v>
      </c>
      <c r="BG257" s="192">
        <f>IF(N257="zákl. přenesená",J257,0)</f>
        <v>0</v>
      </c>
      <c r="BH257" s="192">
        <f>IF(N257="sníž. přenesená",J257,0)</f>
        <v>0</v>
      </c>
      <c r="BI257" s="192">
        <f>IF(N257="nulová",J257,0)</f>
        <v>0</v>
      </c>
      <c r="BJ257" s="24" t="s">
        <v>25</v>
      </c>
      <c r="BK257" s="192">
        <f>ROUND(I257*H257,2)</f>
        <v>0</v>
      </c>
      <c r="BL257" s="24" t="s">
        <v>194</v>
      </c>
      <c r="BM257" s="24" t="s">
        <v>510</v>
      </c>
    </row>
    <row r="258" spans="2:65" s="1" customFormat="1" ht="27" x14ac:dyDescent="0.3">
      <c r="B258" s="41"/>
      <c r="D258" s="193" t="s">
        <v>196</v>
      </c>
      <c r="F258" s="194" t="s">
        <v>541</v>
      </c>
      <c r="I258" s="195"/>
      <c r="L258" s="41"/>
      <c r="M258" s="196"/>
      <c r="N258" s="42"/>
      <c r="O258" s="42"/>
      <c r="P258" s="42"/>
      <c r="Q258" s="42"/>
      <c r="R258" s="42"/>
      <c r="S258" s="42"/>
      <c r="T258" s="70"/>
      <c r="AT258" s="24" t="s">
        <v>196</v>
      </c>
      <c r="AU258" s="24" t="s">
        <v>204</v>
      </c>
    </row>
    <row r="259" spans="2:65" s="12" customFormat="1" x14ac:dyDescent="0.3">
      <c r="B259" s="197"/>
      <c r="D259" s="193" t="s">
        <v>198</v>
      </c>
      <c r="E259" s="198" t="s">
        <v>5</v>
      </c>
      <c r="F259" s="199" t="s">
        <v>644</v>
      </c>
      <c r="H259" s="200">
        <v>27.422999999999998</v>
      </c>
      <c r="I259" s="201"/>
      <c r="L259" s="197"/>
      <c r="M259" s="202"/>
      <c r="N259" s="203"/>
      <c r="O259" s="203"/>
      <c r="P259" s="203"/>
      <c r="Q259" s="203"/>
      <c r="R259" s="203"/>
      <c r="S259" s="203"/>
      <c r="T259" s="204"/>
      <c r="AT259" s="198" t="s">
        <v>198</v>
      </c>
      <c r="AU259" s="198" t="s">
        <v>204</v>
      </c>
      <c r="AV259" s="12" t="s">
        <v>24</v>
      </c>
      <c r="AW259" s="12" t="s">
        <v>44</v>
      </c>
      <c r="AX259" s="12" t="s">
        <v>25</v>
      </c>
      <c r="AY259" s="198" t="s">
        <v>188</v>
      </c>
    </row>
    <row r="260" spans="2:65" s="13" customFormat="1" x14ac:dyDescent="0.3">
      <c r="B260" s="205"/>
      <c r="D260" s="193" t="s">
        <v>198</v>
      </c>
      <c r="E260" s="206" t="s">
        <v>5</v>
      </c>
      <c r="F260" s="207" t="s">
        <v>200</v>
      </c>
      <c r="H260" s="208">
        <v>27.422999999999998</v>
      </c>
      <c r="I260" s="209"/>
      <c r="L260" s="205"/>
      <c r="M260" s="210"/>
      <c r="N260" s="211"/>
      <c r="O260" s="211"/>
      <c r="P260" s="211"/>
      <c r="Q260" s="211"/>
      <c r="R260" s="211"/>
      <c r="S260" s="211"/>
      <c r="T260" s="212"/>
      <c r="AT260" s="206" t="s">
        <v>198</v>
      </c>
      <c r="AU260" s="206" t="s">
        <v>204</v>
      </c>
      <c r="AV260" s="13" t="s">
        <v>194</v>
      </c>
      <c r="AW260" s="13" t="s">
        <v>44</v>
      </c>
      <c r="AX260" s="13" t="s">
        <v>80</v>
      </c>
      <c r="AY260" s="206" t="s">
        <v>188</v>
      </c>
    </row>
    <row r="261" spans="2:65" s="1" customFormat="1" ht="16.5" customHeight="1" x14ac:dyDescent="0.3">
      <c r="B261" s="180"/>
      <c r="C261" s="181" t="s">
        <v>449</v>
      </c>
      <c r="D261" s="181" t="s">
        <v>190</v>
      </c>
      <c r="E261" s="182" t="s">
        <v>513</v>
      </c>
      <c r="F261" s="183" t="s">
        <v>514</v>
      </c>
      <c r="G261" s="184" t="s">
        <v>283</v>
      </c>
      <c r="H261" s="185">
        <v>628.08100000000002</v>
      </c>
      <c r="I261" s="186"/>
      <c r="J261" s="187">
        <f>ROUND(I261*H261,2)</f>
        <v>0</v>
      </c>
      <c r="K261" s="183"/>
      <c r="L261" s="41"/>
      <c r="M261" s="188" t="s">
        <v>5</v>
      </c>
      <c r="N261" s="189" t="s">
        <v>51</v>
      </c>
      <c r="O261" s="42"/>
      <c r="P261" s="190">
        <f>O261*H261</f>
        <v>0</v>
      </c>
      <c r="Q261" s="190">
        <v>0</v>
      </c>
      <c r="R261" s="190">
        <f>Q261*H261</f>
        <v>0</v>
      </c>
      <c r="S261" s="190">
        <v>0</v>
      </c>
      <c r="T261" s="191">
        <f>S261*H261</f>
        <v>0</v>
      </c>
      <c r="AR261" s="24" t="s">
        <v>194</v>
      </c>
      <c r="AT261" s="24" t="s">
        <v>190</v>
      </c>
      <c r="AU261" s="24" t="s">
        <v>204</v>
      </c>
      <c r="AY261" s="24" t="s">
        <v>188</v>
      </c>
      <c r="BE261" s="192">
        <f>IF(N261="základní",J261,0)</f>
        <v>0</v>
      </c>
      <c r="BF261" s="192">
        <f>IF(N261="snížená",J261,0)</f>
        <v>0</v>
      </c>
      <c r="BG261" s="192">
        <f>IF(N261="zákl. přenesená",J261,0)</f>
        <v>0</v>
      </c>
      <c r="BH261" s="192">
        <f>IF(N261="sníž. přenesená",J261,0)</f>
        <v>0</v>
      </c>
      <c r="BI261" s="192">
        <f>IF(N261="nulová",J261,0)</f>
        <v>0</v>
      </c>
      <c r="BJ261" s="24" t="s">
        <v>25</v>
      </c>
      <c r="BK261" s="192">
        <f>ROUND(I261*H261,2)</f>
        <v>0</v>
      </c>
      <c r="BL261" s="24" t="s">
        <v>194</v>
      </c>
      <c r="BM261" s="24" t="s">
        <v>515</v>
      </c>
    </row>
    <row r="262" spans="2:65" s="1" customFormat="1" ht="27" x14ac:dyDescent="0.3">
      <c r="B262" s="41"/>
      <c r="D262" s="193" t="s">
        <v>196</v>
      </c>
      <c r="F262" s="194" t="s">
        <v>556</v>
      </c>
      <c r="I262" s="195"/>
      <c r="L262" s="41"/>
      <c r="M262" s="196"/>
      <c r="N262" s="42"/>
      <c r="O262" s="42"/>
      <c r="P262" s="42"/>
      <c r="Q262" s="42"/>
      <c r="R262" s="42"/>
      <c r="S262" s="42"/>
      <c r="T262" s="70"/>
      <c r="AT262" s="24" t="s">
        <v>196</v>
      </c>
      <c r="AU262" s="24" t="s">
        <v>204</v>
      </c>
    </row>
    <row r="263" spans="2:65" s="11" customFormat="1" ht="37.35" customHeight="1" x14ac:dyDescent="0.35">
      <c r="B263" s="167"/>
      <c r="D263" s="168" t="s">
        <v>79</v>
      </c>
      <c r="E263" s="169" t="s">
        <v>292</v>
      </c>
      <c r="F263" s="169" t="s">
        <v>516</v>
      </c>
      <c r="I263" s="170"/>
      <c r="J263" s="171">
        <f>BK263</f>
        <v>0</v>
      </c>
      <c r="L263" s="167"/>
      <c r="M263" s="172"/>
      <c r="N263" s="173"/>
      <c r="O263" s="173"/>
      <c r="P263" s="174">
        <f>P264</f>
        <v>0</v>
      </c>
      <c r="Q263" s="173"/>
      <c r="R263" s="174">
        <f>R264</f>
        <v>0</v>
      </c>
      <c r="S263" s="173"/>
      <c r="T263" s="175">
        <f>T264</f>
        <v>0</v>
      </c>
      <c r="AR263" s="168" t="s">
        <v>204</v>
      </c>
      <c r="AT263" s="176" t="s">
        <v>79</v>
      </c>
      <c r="AU263" s="176" t="s">
        <v>80</v>
      </c>
      <c r="AY263" s="168" t="s">
        <v>188</v>
      </c>
      <c r="BK263" s="177">
        <f>BK264</f>
        <v>0</v>
      </c>
    </row>
    <row r="264" spans="2:65" s="11" customFormat="1" ht="19.899999999999999" customHeight="1" x14ac:dyDescent="0.3">
      <c r="B264" s="167"/>
      <c r="D264" s="168" t="s">
        <v>79</v>
      </c>
      <c r="E264" s="178" t="s">
        <v>517</v>
      </c>
      <c r="F264" s="178" t="s">
        <v>518</v>
      </c>
      <c r="I264" s="170"/>
      <c r="J264" s="179">
        <f>BK264</f>
        <v>0</v>
      </c>
      <c r="L264" s="167"/>
      <c r="M264" s="172"/>
      <c r="N264" s="173"/>
      <c r="O264" s="173"/>
      <c r="P264" s="174">
        <f>SUM(P265:P270)</f>
        <v>0</v>
      </c>
      <c r="Q264" s="173"/>
      <c r="R264" s="174">
        <f>SUM(R265:R270)</f>
        <v>0</v>
      </c>
      <c r="S264" s="173"/>
      <c r="T264" s="175">
        <f>SUM(T265:T270)</f>
        <v>0</v>
      </c>
      <c r="AR264" s="168" t="s">
        <v>204</v>
      </c>
      <c r="AT264" s="176" t="s">
        <v>79</v>
      </c>
      <c r="AU264" s="176" t="s">
        <v>25</v>
      </c>
      <c r="AY264" s="168" t="s">
        <v>188</v>
      </c>
      <c r="BK264" s="177">
        <f>SUM(BK265:BK270)</f>
        <v>0</v>
      </c>
    </row>
    <row r="265" spans="2:65" s="1" customFormat="1" ht="25.5" customHeight="1" x14ac:dyDescent="0.3">
      <c r="B265" s="180"/>
      <c r="C265" s="181" t="s">
        <v>454</v>
      </c>
      <c r="D265" s="181" t="s">
        <v>190</v>
      </c>
      <c r="E265" s="182" t="s">
        <v>520</v>
      </c>
      <c r="F265" s="183" t="s">
        <v>645</v>
      </c>
      <c r="G265" s="184" t="s">
        <v>522</v>
      </c>
      <c r="H265" s="185">
        <v>1</v>
      </c>
      <c r="I265" s="186"/>
      <c r="J265" s="187">
        <f>ROUND(I265*H265,2)</f>
        <v>0</v>
      </c>
      <c r="K265" s="183"/>
      <c r="L265" s="41"/>
      <c r="M265" s="188" t="s">
        <v>5</v>
      </c>
      <c r="N265" s="189" t="s">
        <v>51</v>
      </c>
      <c r="O265" s="42"/>
      <c r="P265" s="190">
        <f>O265*H265</f>
        <v>0</v>
      </c>
      <c r="Q265" s="190">
        <v>0</v>
      </c>
      <c r="R265" s="190">
        <f>Q265*H265</f>
        <v>0</v>
      </c>
      <c r="S265" s="190">
        <v>0</v>
      </c>
      <c r="T265" s="191">
        <f>S265*H265</f>
        <v>0</v>
      </c>
      <c r="AR265" s="24" t="s">
        <v>512</v>
      </c>
      <c r="AT265" s="24" t="s">
        <v>190</v>
      </c>
      <c r="AU265" s="24" t="s">
        <v>24</v>
      </c>
      <c r="AY265" s="24" t="s">
        <v>188</v>
      </c>
      <c r="BE265" s="192">
        <f>IF(N265="základní",J265,0)</f>
        <v>0</v>
      </c>
      <c r="BF265" s="192">
        <f>IF(N265="snížená",J265,0)</f>
        <v>0</v>
      </c>
      <c r="BG265" s="192">
        <f>IF(N265="zákl. přenesená",J265,0)</f>
        <v>0</v>
      </c>
      <c r="BH265" s="192">
        <f>IF(N265="sníž. přenesená",J265,0)</f>
        <v>0</v>
      </c>
      <c r="BI265" s="192">
        <f>IF(N265="nulová",J265,0)</f>
        <v>0</v>
      </c>
      <c r="BJ265" s="24" t="s">
        <v>25</v>
      </c>
      <c r="BK265" s="192">
        <f>ROUND(I265*H265,2)</f>
        <v>0</v>
      </c>
      <c r="BL265" s="24" t="s">
        <v>512</v>
      </c>
      <c r="BM265" s="24" t="s">
        <v>523</v>
      </c>
    </row>
    <row r="266" spans="2:65" s="1" customFormat="1" ht="27" x14ac:dyDescent="0.3">
      <c r="B266" s="41"/>
      <c r="D266" s="193" t="s">
        <v>196</v>
      </c>
      <c r="F266" s="194" t="s">
        <v>576</v>
      </c>
      <c r="I266" s="195"/>
      <c r="L266" s="41"/>
      <c r="M266" s="196"/>
      <c r="N266" s="42"/>
      <c r="O266" s="42"/>
      <c r="P266" s="42"/>
      <c r="Q266" s="42"/>
      <c r="R266" s="42"/>
      <c r="S266" s="42"/>
      <c r="T266" s="70"/>
      <c r="AT266" s="24" t="s">
        <v>196</v>
      </c>
      <c r="AU266" s="24" t="s">
        <v>24</v>
      </c>
    </row>
    <row r="267" spans="2:65" s="1" customFormat="1" ht="25.5" customHeight="1" x14ac:dyDescent="0.3">
      <c r="B267" s="180"/>
      <c r="C267" s="181" t="s">
        <v>458</v>
      </c>
      <c r="D267" s="181" t="s">
        <v>190</v>
      </c>
      <c r="E267" s="182" t="s">
        <v>526</v>
      </c>
      <c r="F267" s="183" t="s">
        <v>527</v>
      </c>
      <c r="G267" s="184" t="s">
        <v>372</v>
      </c>
      <c r="H267" s="185">
        <v>108</v>
      </c>
      <c r="I267" s="186"/>
      <c r="J267" s="187">
        <f>ROUND(I267*H267,2)</f>
        <v>0</v>
      </c>
      <c r="K267" s="183"/>
      <c r="L267" s="41"/>
      <c r="M267" s="188" t="s">
        <v>5</v>
      </c>
      <c r="N267" s="189" t="s">
        <v>51</v>
      </c>
      <c r="O267" s="42"/>
      <c r="P267" s="190">
        <f>O267*H267</f>
        <v>0</v>
      </c>
      <c r="Q267" s="190">
        <v>0</v>
      </c>
      <c r="R267" s="190">
        <f>Q267*H267</f>
        <v>0</v>
      </c>
      <c r="S267" s="190">
        <v>0</v>
      </c>
      <c r="T267" s="191">
        <f>S267*H267</f>
        <v>0</v>
      </c>
      <c r="AR267" s="24" t="s">
        <v>512</v>
      </c>
      <c r="AT267" s="24" t="s">
        <v>190</v>
      </c>
      <c r="AU267" s="24" t="s">
        <v>24</v>
      </c>
      <c r="AY267" s="24" t="s">
        <v>188</v>
      </c>
      <c r="BE267" s="192">
        <f>IF(N267="základní",J267,0)</f>
        <v>0</v>
      </c>
      <c r="BF267" s="192">
        <f>IF(N267="snížená",J267,0)</f>
        <v>0</v>
      </c>
      <c r="BG267" s="192">
        <f>IF(N267="zákl. přenesená",J267,0)</f>
        <v>0</v>
      </c>
      <c r="BH267" s="192">
        <f>IF(N267="sníž. přenesená",J267,0)</f>
        <v>0</v>
      </c>
      <c r="BI267" s="192">
        <f>IF(N267="nulová",J267,0)</f>
        <v>0</v>
      </c>
      <c r="BJ267" s="24" t="s">
        <v>25</v>
      </c>
      <c r="BK267" s="192">
        <f>ROUND(I267*H267,2)</f>
        <v>0</v>
      </c>
      <c r="BL267" s="24" t="s">
        <v>512</v>
      </c>
      <c r="BM267" s="24" t="s">
        <v>528</v>
      </c>
    </row>
    <row r="268" spans="2:65" s="1" customFormat="1" ht="27" x14ac:dyDescent="0.3">
      <c r="B268" s="41"/>
      <c r="D268" s="193" t="s">
        <v>196</v>
      </c>
      <c r="F268" s="194" t="s">
        <v>576</v>
      </c>
      <c r="I268" s="195"/>
      <c r="L268" s="41"/>
      <c r="M268" s="196"/>
      <c r="N268" s="42"/>
      <c r="O268" s="42"/>
      <c r="P268" s="42"/>
      <c r="Q268" s="42"/>
      <c r="R268" s="42"/>
      <c r="S268" s="42"/>
      <c r="T268" s="70"/>
      <c r="AT268" s="24" t="s">
        <v>196</v>
      </c>
      <c r="AU268" s="24" t="s">
        <v>24</v>
      </c>
    </row>
    <row r="269" spans="2:65" s="12" customFormat="1" x14ac:dyDescent="0.3">
      <c r="B269" s="197"/>
      <c r="D269" s="193" t="s">
        <v>198</v>
      </c>
      <c r="E269" s="198" t="s">
        <v>5</v>
      </c>
      <c r="F269" s="199" t="s">
        <v>626</v>
      </c>
      <c r="H269" s="200">
        <v>108</v>
      </c>
      <c r="I269" s="201"/>
      <c r="L269" s="197"/>
      <c r="M269" s="202"/>
      <c r="N269" s="203"/>
      <c r="O269" s="203"/>
      <c r="P269" s="203"/>
      <c r="Q269" s="203"/>
      <c r="R269" s="203"/>
      <c r="S269" s="203"/>
      <c r="T269" s="204"/>
      <c r="AT269" s="198" t="s">
        <v>198</v>
      </c>
      <c r="AU269" s="198" t="s">
        <v>24</v>
      </c>
      <c r="AV269" s="12" t="s">
        <v>24</v>
      </c>
      <c r="AW269" s="12" t="s">
        <v>44</v>
      </c>
      <c r="AX269" s="12" t="s">
        <v>25</v>
      </c>
      <c r="AY269" s="198" t="s">
        <v>188</v>
      </c>
    </row>
    <row r="270" spans="2:65" s="13" customFormat="1" x14ac:dyDescent="0.3">
      <c r="B270" s="205"/>
      <c r="D270" s="193" t="s">
        <v>198</v>
      </c>
      <c r="E270" s="206" t="s">
        <v>5</v>
      </c>
      <c r="F270" s="207" t="s">
        <v>200</v>
      </c>
      <c r="H270" s="208">
        <v>108</v>
      </c>
      <c r="I270" s="209"/>
      <c r="L270" s="205"/>
      <c r="M270" s="223"/>
      <c r="N270" s="224"/>
      <c r="O270" s="224"/>
      <c r="P270" s="224"/>
      <c r="Q270" s="224"/>
      <c r="R270" s="224"/>
      <c r="S270" s="224"/>
      <c r="T270" s="225"/>
      <c r="AT270" s="206" t="s">
        <v>198</v>
      </c>
      <c r="AU270" s="206" t="s">
        <v>24</v>
      </c>
      <c r="AV270" s="13" t="s">
        <v>194</v>
      </c>
      <c r="AW270" s="13" t="s">
        <v>44</v>
      </c>
      <c r="AX270" s="13" t="s">
        <v>80</v>
      </c>
      <c r="AY270" s="206" t="s">
        <v>188</v>
      </c>
    </row>
    <row r="271" spans="2:65" s="1" customFormat="1" ht="6.95" customHeight="1" x14ac:dyDescent="0.3">
      <c r="B271" s="56"/>
      <c r="C271" s="57"/>
      <c r="D271" s="57"/>
      <c r="E271" s="57"/>
      <c r="F271" s="57"/>
      <c r="G271" s="57"/>
      <c r="H271" s="57"/>
      <c r="I271" s="134"/>
      <c r="J271" s="57"/>
      <c r="K271" s="57"/>
      <c r="L271" s="41"/>
    </row>
  </sheetData>
  <autoFilter ref="C91:K270"/>
  <mergeCells count="13">
    <mergeCell ref="E84:H84"/>
    <mergeCell ref="G1:H1"/>
    <mergeCell ref="L2:V2"/>
    <mergeCell ref="E49:H49"/>
    <mergeCell ref="E51:H51"/>
    <mergeCell ref="J55:J56"/>
    <mergeCell ref="E80:H80"/>
    <mergeCell ref="E82:H82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42"/>
  <sheetViews>
    <sheetView showGridLines="0" workbookViewId="0">
      <pane ySplit="1" topLeftCell="A2" activePane="bottomLeft" state="frozen"/>
      <selection pane="bottomLeft" activeCell="AD443" sqref="AD443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6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21"/>
      <c r="B1" s="107"/>
      <c r="C1" s="107"/>
      <c r="D1" s="108" t="s">
        <v>1</v>
      </c>
      <c r="E1" s="107"/>
      <c r="F1" s="109" t="s">
        <v>147</v>
      </c>
      <c r="G1" s="362" t="s">
        <v>148</v>
      </c>
      <c r="H1" s="362"/>
      <c r="I1" s="110"/>
      <c r="J1" s="109" t="s">
        <v>149</v>
      </c>
      <c r="K1" s="108" t="s">
        <v>150</v>
      </c>
      <c r="L1" s="109" t="s">
        <v>151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 x14ac:dyDescent="0.3">
      <c r="L2" s="357" t="s">
        <v>8</v>
      </c>
      <c r="M2" s="358"/>
      <c r="N2" s="358"/>
      <c r="O2" s="358"/>
      <c r="P2" s="358"/>
      <c r="Q2" s="358"/>
      <c r="R2" s="358"/>
      <c r="S2" s="358"/>
      <c r="T2" s="358"/>
      <c r="U2" s="358"/>
      <c r="V2" s="358"/>
      <c r="AT2" s="24" t="s">
        <v>104</v>
      </c>
    </row>
    <row r="3" spans="1:70" ht="6.95" customHeight="1" x14ac:dyDescent="0.3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24</v>
      </c>
    </row>
    <row r="4" spans="1:70" ht="36.950000000000003" customHeight="1" x14ac:dyDescent="0.3">
      <c r="B4" s="28"/>
      <c r="C4" s="29"/>
      <c r="D4" s="30" t="s">
        <v>152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1:70" ht="6.95" customHeight="1" x14ac:dyDescent="0.3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1:70" ht="15" x14ac:dyDescent="0.3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1:70" ht="16.5" customHeight="1" x14ac:dyDescent="0.3">
      <c r="B7" s="28"/>
      <c r="C7" s="29"/>
      <c r="D7" s="29"/>
      <c r="E7" s="363" t="str">
        <f>'Rekapitulace stavby'!K6</f>
        <v>Rekonstrukce kanalizace ul. Matušinského, Tomicova, Třanovského</v>
      </c>
      <c r="F7" s="369"/>
      <c r="G7" s="369"/>
      <c r="H7" s="369"/>
      <c r="I7" s="112"/>
      <c r="J7" s="29"/>
      <c r="K7" s="31"/>
    </row>
    <row r="8" spans="1:70" ht="15" x14ac:dyDescent="0.3">
      <c r="B8" s="28"/>
      <c r="C8" s="29"/>
      <c r="D8" s="37" t="s">
        <v>153</v>
      </c>
      <c r="E8" s="29"/>
      <c r="F8" s="29"/>
      <c r="G8" s="29"/>
      <c r="H8" s="29"/>
      <c r="I8" s="112"/>
      <c r="J8" s="29"/>
      <c r="K8" s="31"/>
    </row>
    <row r="9" spans="1:70" s="1" customFormat="1" ht="16.5" customHeight="1" x14ac:dyDescent="0.3">
      <c r="B9" s="41"/>
      <c r="C9" s="42"/>
      <c r="D9" s="42"/>
      <c r="E9" s="363" t="s">
        <v>646</v>
      </c>
      <c r="F9" s="364"/>
      <c r="G9" s="364"/>
      <c r="H9" s="364"/>
      <c r="I9" s="113"/>
      <c r="J9" s="42"/>
      <c r="K9" s="45"/>
    </row>
    <row r="10" spans="1:70" s="1" customFormat="1" ht="15" x14ac:dyDescent="0.3">
      <c r="B10" s="41"/>
      <c r="C10" s="42"/>
      <c r="D10" s="37" t="s">
        <v>155</v>
      </c>
      <c r="E10" s="42"/>
      <c r="F10" s="42"/>
      <c r="G10" s="42"/>
      <c r="H10" s="42"/>
      <c r="I10" s="113"/>
      <c r="J10" s="42"/>
      <c r="K10" s="45"/>
    </row>
    <row r="11" spans="1:70" s="1" customFormat="1" ht="36.950000000000003" customHeight="1" x14ac:dyDescent="0.3">
      <c r="B11" s="41"/>
      <c r="C11" s="42"/>
      <c r="D11" s="42"/>
      <c r="E11" s="365" t="s">
        <v>647</v>
      </c>
      <c r="F11" s="364"/>
      <c r="G11" s="364"/>
      <c r="H11" s="364"/>
      <c r="I11" s="113"/>
      <c r="J11" s="42"/>
      <c r="K11" s="45"/>
    </row>
    <row r="12" spans="1:70" s="1" customFormat="1" x14ac:dyDescent="0.3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1:70" s="1" customFormat="1" ht="14.45" customHeight="1" x14ac:dyDescent="0.3">
      <c r="B13" s="41"/>
      <c r="C13" s="42"/>
      <c r="D13" s="37" t="s">
        <v>22</v>
      </c>
      <c r="E13" s="42"/>
      <c r="F13" s="35" t="s">
        <v>5</v>
      </c>
      <c r="G13" s="42"/>
      <c r="H13" s="42"/>
      <c r="I13" s="114" t="s">
        <v>23</v>
      </c>
      <c r="J13" s="35" t="s">
        <v>24</v>
      </c>
      <c r="K13" s="45"/>
    </row>
    <row r="14" spans="1:70" s="1" customFormat="1" ht="14.45" customHeight="1" x14ac:dyDescent="0.3">
      <c r="B14" s="41"/>
      <c r="C14" s="42"/>
      <c r="D14" s="37" t="s">
        <v>26</v>
      </c>
      <c r="E14" s="42"/>
      <c r="F14" s="35" t="s">
        <v>27</v>
      </c>
      <c r="G14" s="42"/>
      <c r="H14" s="42"/>
      <c r="I14" s="114" t="s">
        <v>28</v>
      </c>
      <c r="J14" s="115" t="str">
        <f>'Rekapitulace stavby'!AN8</f>
        <v>23.11.2012</v>
      </c>
      <c r="K14" s="45"/>
    </row>
    <row r="15" spans="1:70" s="1" customFormat="1" ht="10.9" customHeight="1" x14ac:dyDescent="0.3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1:70" s="1" customFormat="1" ht="14.45" customHeight="1" x14ac:dyDescent="0.3">
      <c r="B16" s="41"/>
      <c r="C16" s="42"/>
      <c r="D16" s="37" t="s">
        <v>32</v>
      </c>
      <c r="E16" s="42"/>
      <c r="F16" s="42"/>
      <c r="G16" s="42"/>
      <c r="H16" s="42"/>
      <c r="I16" s="114" t="s">
        <v>33</v>
      </c>
      <c r="J16" s="35" t="s">
        <v>34</v>
      </c>
      <c r="K16" s="45"/>
    </row>
    <row r="17" spans="2:11" s="1" customFormat="1" ht="18" customHeight="1" x14ac:dyDescent="0.3">
      <c r="B17" s="41"/>
      <c r="C17" s="42"/>
      <c r="D17" s="42"/>
      <c r="E17" s="35" t="s">
        <v>35</v>
      </c>
      <c r="F17" s="42"/>
      <c r="G17" s="42"/>
      <c r="H17" s="42"/>
      <c r="I17" s="114" t="s">
        <v>36</v>
      </c>
      <c r="J17" s="35" t="s">
        <v>37</v>
      </c>
      <c r="K17" s="45"/>
    </row>
    <row r="18" spans="2:11" s="1" customFormat="1" ht="6.95" customHeight="1" x14ac:dyDescent="0.3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 x14ac:dyDescent="0.3">
      <c r="B19" s="41"/>
      <c r="C19" s="42"/>
      <c r="D19" s="37" t="s">
        <v>38</v>
      </c>
      <c r="E19" s="42"/>
      <c r="F19" s="42"/>
      <c r="G19" s="42"/>
      <c r="H19" s="42"/>
      <c r="I19" s="114" t="s">
        <v>33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 x14ac:dyDescent="0.3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36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 x14ac:dyDescent="0.3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 x14ac:dyDescent="0.3">
      <c r="B22" s="41"/>
      <c r="C22" s="42"/>
      <c r="D22" s="37" t="s">
        <v>40</v>
      </c>
      <c r="E22" s="42"/>
      <c r="F22" s="42"/>
      <c r="G22" s="42"/>
      <c r="H22" s="42"/>
      <c r="I22" s="114" t="s">
        <v>33</v>
      </c>
      <c r="J22" s="35" t="s">
        <v>41</v>
      </c>
      <c r="K22" s="45"/>
    </row>
    <row r="23" spans="2:11" s="1" customFormat="1" ht="18" customHeight="1" x14ac:dyDescent="0.3">
      <c r="B23" s="41"/>
      <c r="C23" s="42"/>
      <c r="D23" s="42"/>
      <c r="E23" s="35" t="s">
        <v>42</v>
      </c>
      <c r="F23" s="42"/>
      <c r="G23" s="42"/>
      <c r="H23" s="42"/>
      <c r="I23" s="114" t="s">
        <v>36</v>
      </c>
      <c r="J23" s="35" t="s">
        <v>43</v>
      </c>
      <c r="K23" s="45"/>
    </row>
    <row r="24" spans="2:11" s="1" customFormat="1" ht="6.95" customHeight="1" x14ac:dyDescent="0.3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 x14ac:dyDescent="0.3">
      <c r="B25" s="41"/>
      <c r="C25" s="42"/>
      <c r="D25" s="37" t="s">
        <v>45</v>
      </c>
      <c r="E25" s="42"/>
      <c r="F25" s="42"/>
      <c r="G25" s="42"/>
      <c r="H25" s="42"/>
      <c r="I25" s="113"/>
      <c r="J25" s="42"/>
      <c r="K25" s="45"/>
    </row>
    <row r="26" spans="2:11" s="7" customFormat="1" ht="16.5" customHeight="1" x14ac:dyDescent="0.3">
      <c r="B26" s="116"/>
      <c r="C26" s="117"/>
      <c r="D26" s="117"/>
      <c r="E26" s="327" t="s">
        <v>5</v>
      </c>
      <c r="F26" s="327"/>
      <c r="G26" s="327"/>
      <c r="H26" s="327"/>
      <c r="I26" s="118"/>
      <c r="J26" s="117"/>
      <c r="K26" s="119"/>
    </row>
    <row r="27" spans="2:11" s="1" customFormat="1" ht="6.95" customHeight="1" x14ac:dyDescent="0.3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 x14ac:dyDescent="0.3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 x14ac:dyDescent="0.3">
      <c r="B29" s="41"/>
      <c r="C29" s="42"/>
      <c r="D29" s="122" t="s">
        <v>46</v>
      </c>
      <c r="E29" s="42"/>
      <c r="F29" s="42"/>
      <c r="G29" s="42"/>
      <c r="H29" s="42"/>
      <c r="I29" s="113"/>
      <c r="J29" s="123">
        <f>ROUNDUP(J91,2)</f>
        <v>0</v>
      </c>
      <c r="K29" s="45"/>
    </row>
    <row r="30" spans="2:11" s="1" customFormat="1" ht="6.95" customHeight="1" x14ac:dyDescent="0.3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 x14ac:dyDescent="0.3">
      <c r="B31" s="41"/>
      <c r="C31" s="42"/>
      <c r="D31" s="42"/>
      <c r="E31" s="42"/>
      <c r="F31" s="46" t="s">
        <v>48</v>
      </c>
      <c r="G31" s="42"/>
      <c r="H31" s="42"/>
      <c r="I31" s="124" t="s">
        <v>47</v>
      </c>
      <c r="J31" s="46" t="s">
        <v>49</v>
      </c>
      <c r="K31" s="45"/>
    </row>
    <row r="32" spans="2:11" s="1" customFormat="1" ht="14.45" customHeight="1" x14ac:dyDescent="0.3">
      <c r="B32" s="41"/>
      <c r="C32" s="42"/>
      <c r="D32" s="49" t="s">
        <v>50</v>
      </c>
      <c r="E32" s="49" t="s">
        <v>51</v>
      </c>
      <c r="F32" s="125">
        <f>ROUNDUP(SUM(BE91:BE441), 2)</f>
        <v>0</v>
      </c>
      <c r="G32" s="42"/>
      <c r="H32" s="42"/>
      <c r="I32" s="126">
        <v>0.21</v>
      </c>
      <c r="J32" s="125">
        <f>ROUNDUP(ROUNDUP((SUM(BE91:BE441)), 2)*I32, 1)</f>
        <v>0</v>
      </c>
      <c r="K32" s="45"/>
    </row>
    <row r="33" spans="2:11" s="1" customFormat="1" ht="14.45" customHeight="1" x14ac:dyDescent="0.3">
      <c r="B33" s="41"/>
      <c r="C33" s="42"/>
      <c r="D33" s="42"/>
      <c r="E33" s="49" t="s">
        <v>52</v>
      </c>
      <c r="F33" s="125">
        <f>ROUNDUP(SUM(BF91:BF441), 2)</f>
        <v>0</v>
      </c>
      <c r="G33" s="42"/>
      <c r="H33" s="42"/>
      <c r="I33" s="126">
        <v>0.15</v>
      </c>
      <c r="J33" s="125">
        <f>ROUNDUP(ROUNDUP((SUM(BF91:BF441)), 2)*I33, 1)</f>
        <v>0</v>
      </c>
      <c r="K33" s="45"/>
    </row>
    <row r="34" spans="2:11" s="1" customFormat="1" ht="14.45" hidden="1" customHeight="1" x14ac:dyDescent="0.3">
      <c r="B34" s="41"/>
      <c r="C34" s="42"/>
      <c r="D34" s="42"/>
      <c r="E34" s="49" t="s">
        <v>53</v>
      </c>
      <c r="F34" s="125">
        <f>ROUNDUP(SUM(BG91:BG441), 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hidden="1" customHeight="1" x14ac:dyDescent="0.3">
      <c r="B35" s="41"/>
      <c r="C35" s="42"/>
      <c r="D35" s="42"/>
      <c r="E35" s="49" t="s">
        <v>54</v>
      </c>
      <c r="F35" s="125">
        <f>ROUNDUP(SUM(BH91:BH441), 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hidden="1" customHeight="1" x14ac:dyDescent="0.3">
      <c r="B36" s="41"/>
      <c r="C36" s="42"/>
      <c r="D36" s="42"/>
      <c r="E36" s="49" t="s">
        <v>55</v>
      </c>
      <c r="F36" s="125">
        <f>ROUNDUP(SUM(BI91:BI441), 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 x14ac:dyDescent="0.3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 x14ac:dyDescent="0.3">
      <c r="B38" s="41"/>
      <c r="C38" s="127"/>
      <c r="D38" s="128" t="s">
        <v>56</v>
      </c>
      <c r="E38" s="71"/>
      <c r="F38" s="71"/>
      <c r="G38" s="129" t="s">
        <v>57</v>
      </c>
      <c r="H38" s="130" t="s">
        <v>58</v>
      </c>
      <c r="I38" s="131"/>
      <c r="J38" s="132">
        <f>SUM(J29:J36)</f>
        <v>0</v>
      </c>
      <c r="K38" s="133"/>
    </row>
    <row r="39" spans="2:11" s="1" customFormat="1" ht="14.45" customHeight="1" x14ac:dyDescent="0.3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 x14ac:dyDescent="0.3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0000000000003" customHeight="1" x14ac:dyDescent="0.3">
      <c r="B44" s="41"/>
      <c r="C44" s="30" t="s">
        <v>157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 x14ac:dyDescent="0.3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 x14ac:dyDescent="0.3">
      <c r="B46" s="41"/>
      <c r="C46" s="37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6.5" customHeight="1" x14ac:dyDescent="0.3">
      <c r="B47" s="41"/>
      <c r="C47" s="42"/>
      <c r="D47" s="42"/>
      <c r="E47" s="363" t="str">
        <f>E7</f>
        <v>Rekonstrukce kanalizace ul. Matušinského, Tomicova, Třanovského</v>
      </c>
      <c r="F47" s="369"/>
      <c r="G47" s="369"/>
      <c r="H47" s="369"/>
      <c r="I47" s="113"/>
      <c r="J47" s="42"/>
      <c r="K47" s="45"/>
    </row>
    <row r="48" spans="2:11" ht="15" x14ac:dyDescent="0.3">
      <c r="B48" s="28"/>
      <c r="C48" s="37" t="s">
        <v>153</v>
      </c>
      <c r="D48" s="29"/>
      <c r="E48" s="29"/>
      <c r="F48" s="29"/>
      <c r="G48" s="29"/>
      <c r="H48" s="29"/>
      <c r="I48" s="112"/>
      <c r="J48" s="29"/>
      <c r="K48" s="31"/>
    </row>
    <row r="49" spans="2:47" s="1" customFormat="1" ht="16.5" customHeight="1" x14ac:dyDescent="0.3">
      <c r="B49" s="41"/>
      <c r="C49" s="42"/>
      <c r="D49" s="42"/>
      <c r="E49" s="363" t="s">
        <v>646</v>
      </c>
      <c r="F49" s="364"/>
      <c r="G49" s="364"/>
      <c r="H49" s="364"/>
      <c r="I49" s="113"/>
      <c r="J49" s="42"/>
      <c r="K49" s="45"/>
    </row>
    <row r="50" spans="2:47" s="1" customFormat="1" ht="14.45" customHeight="1" x14ac:dyDescent="0.3">
      <c r="B50" s="41"/>
      <c r="C50" s="37" t="s">
        <v>155</v>
      </c>
      <c r="D50" s="42"/>
      <c r="E50" s="42"/>
      <c r="F50" s="42"/>
      <c r="G50" s="42"/>
      <c r="H50" s="42"/>
      <c r="I50" s="113"/>
      <c r="J50" s="42"/>
      <c r="K50" s="45"/>
    </row>
    <row r="51" spans="2:47" s="1" customFormat="1" ht="17.25" customHeight="1" x14ac:dyDescent="0.3">
      <c r="B51" s="41"/>
      <c r="C51" s="42"/>
      <c r="D51" s="42"/>
      <c r="E51" s="365" t="str">
        <f>E11</f>
        <v>01.1.1 - SO 01.1.1 přípojky navržené k přepojení v rámci výkopu kanalizace Ra1</v>
      </c>
      <c r="F51" s="364"/>
      <c r="G51" s="364"/>
      <c r="H51" s="364"/>
      <c r="I51" s="113"/>
      <c r="J51" s="42"/>
      <c r="K51" s="45"/>
    </row>
    <row r="52" spans="2:47" s="1" customFormat="1" ht="6.95" customHeight="1" x14ac:dyDescent="0.3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47" s="1" customFormat="1" ht="18" customHeight="1" x14ac:dyDescent="0.3">
      <c r="B53" s="41"/>
      <c r="C53" s="37" t="s">
        <v>26</v>
      </c>
      <c r="D53" s="42"/>
      <c r="E53" s="42"/>
      <c r="F53" s="35" t="str">
        <f>F14</f>
        <v>Ostrava,k.ú.715018 Radvanice</v>
      </c>
      <c r="G53" s="42"/>
      <c r="H53" s="42"/>
      <c r="I53" s="114" t="s">
        <v>28</v>
      </c>
      <c r="J53" s="115" t="str">
        <f>IF(J14="","",J14)</f>
        <v>23.11.2012</v>
      </c>
      <c r="K53" s="45"/>
    </row>
    <row r="54" spans="2:47" s="1" customFormat="1" ht="6.95" customHeight="1" x14ac:dyDescent="0.3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47" s="1" customFormat="1" ht="15" x14ac:dyDescent="0.3">
      <c r="B55" s="41"/>
      <c r="C55" s="37" t="s">
        <v>32</v>
      </c>
      <c r="D55" s="42"/>
      <c r="E55" s="42"/>
      <c r="F55" s="35" t="str">
        <f>E17</f>
        <v>Statutární město Ostrava</v>
      </c>
      <c r="G55" s="42"/>
      <c r="H55" s="42"/>
      <c r="I55" s="114" t="s">
        <v>40</v>
      </c>
      <c r="J55" s="327" t="str">
        <f>E23</f>
        <v>Koneko spol. s r. o.</v>
      </c>
      <c r="K55" s="45"/>
    </row>
    <row r="56" spans="2:47" s="1" customFormat="1" ht="14.45" customHeight="1" x14ac:dyDescent="0.3">
      <c r="B56" s="41"/>
      <c r="C56" s="37" t="s">
        <v>38</v>
      </c>
      <c r="D56" s="42"/>
      <c r="E56" s="42"/>
      <c r="F56" s="35" t="str">
        <f>IF(E20="","",E20)</f>
        <v/>
      </c>
      <c r="G56" s="42"/>
      <c r="H56" s="42"/>
      <c r="I56" s="113"/>
      <c r="J56" s="366"/>
      <c r="K56" s="45"/>
    </row>
    <row r="57" spans="2:47" s="1" customFormat="1" ht="10.35" customHeight="1" x14ac:dyDescent="0.3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47" s="1" customFormat="1" ht="29.25" customHeight="1" x14ac:dyDescent="0.3">
      <c r="B58" s="41"/>
      <c r="C58" s="137" t="s">
        <v>158</v>
      </c>
      <c r="D58" s="127"/>
      <c r="E58" s="127"/>
      <c r="F58" s="127"/>
      <c r="G58" s="127"/>
      <c r="H58" s="127"/>
      <c r="I58" s="138"/>
      <c r="J58" s="139" t="s">
        <v>159</v>
      </c>
      <c r="K58" s="140"/>
    </row>
    <row r="59" spans="2:47" s="1" customFormat="1" ht="10.35" customHeight="1" x14ac:dyDescent="0.3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 x14ac:dyDescent="0.3">
      <c r="B60" s="41"/>
      <c r="C60" s="141" t="s">
        <v>160</v>
      </c>
      <c r="D60" s="42"/>
      <c r="E60" s="42"/>
      <c r="F60" s="42"/>
      <c r="G60" s="42"/>
      <c r="H60" s="42"/>
      <c r="I60" s="113"/>
      <c r="J60" s="123">
        <f>J91</f>
        <v>0</v>
      </c>
      <c r="K60" s="45"/>
      <c r="AU60" s="24" t="s">
        <v>161</v>
      </c>
    </row>
    <row r="61" spans="2:47" s="8" customFormat="1" ht="24.95" customHeight="1" x14ac:dyDescent="0.3">
      <c r="B61" s="142"/>
      <c r="C61" s="143"/>
      <c r="D61" s="144" t="s">
        <v>162</v>
      </c>
      <c r="E61" s="145"/>
      <c r="F61" s="145"/>
      <c r="G61" s="145"/>
      <c r="H61" s="145"/>
      <c r="I61" s="146"/>
      <c r="J61" s="147">
        <f>J92</f>
        <v>0</v>
      </c>
      <c r="K61" s="148"/>
    </row>
    <row r="62" spans="2:47" s="9" customFormat="1" ht="19.899999999999999" customHeight="1" x14ac:dyDescent="0.3">
      <c r="B62" s="149"/>
      <c r="C62" s="150"/>
      <c r="D62" s="151" t="s">
        <v>163</v>
      </c>
      <c r="E62" s="152"/>
      <c r="F62" s="152"/>
      <c r="G62" s="152"/>
      <c r="H62" s="152"/>
      <c r="I62" s="153"/>
      <c r="J62" s="154">
        <f>J93</f>
        <v>0</v>
      </c>
      <c r="K62" s="155"/>
    </row>
    <row r="63" spans="2:47" s="9" customFormat="1" ht="19.899999999999999" customHeight="1" x14ac:dyDescent="0.3">
      <c r="B63" s="149"/>
      <c r="C63" s="150"/>
      <c r="D63" s="151" t="s">
        <v>164</v>
      </c>
      <c r="E63" s="152"/>
      <c r="F63" s="152"/>
      <c r="G63" s="152"/>
      <c r="H63" s="152"/>
      <c r="I63" s="153"/>
      <c r="J63" s="154">
        <f>J272</f>
        <v>0</v>
      </c>
      <c r="K63" s="155"/>
    </row>
    <row r="64" spans="2:47" s="9" customFormat="1" ht="19.899999999999999" customHeight="1" x14ac:dyDescent="0.3">
      <c r="B64" s="149"/>
      <c r="C64" s="150"/>
      <c r="D64" s="151" t="s">
        <v>166</v>
      </c>
      <c r="E64" s="152"/>
      <c r="F64" s="152"/>
      <c r="G64" s="152"/>
      <c r="H64" s="152"/>
      <c r="I64" s="153"/>
      <c r="J64" s="154">
        <f>J292</f>
        <v>0</v>
      </c>
      <c r="K64" s="155"/>
    </row>
    <row r="65" spans="2:12" s="9" customFormat="1" ht="19.899999999999999" customHeight="1" x14ac:dyDescent="0.3">
      <c r="B65" s="149"/>
      <c r="C65" s="150"/>
      <c r="D65" s="151" t="s">
        <v>167</v>
      </c>
      <c r="E65" s="152"/>
      <c r="F65" s="152"/>
      <c r="G65" s="152"/>
      <c r="H65" s="152"/>
      <c r="I65" s="153"/>
      <c r="J65" s="154">
        <f>J369</f>
        <v>0</v>
      </c>
      <c r="K65" s="155"/>
    </row>
    <row r="66" spans="2:12" s="9" customFormat="1" ht="19.899999999999999" customHeight="1" x14ac:dyDescent="0.3">
      <c r="B66" s="149"/>
      <c r="C66" s="150"/>
      <c r="D66" s="151" t="s">
        <v>168</v>
      </c>
      <c r="E66" s="152"/>
      <c r="F66" s="152"/>
      <c r="G66" s="152"/>
      <c r="H66" s="152"/>
      <c r="I66" s="153"/>
      <c r="J66" s="154">
        <f>J402</f>
        <v>0</v>
      </c>
      <c r="K66" s="155"/>
    </row>
    <row r="67" spans="2:12" s="9" customFormat="1" ht="14.85" customHeight="1" x14ac:dyDescent="0.3">
      <c r="B67" s="149"/>
      <c r="C67" s="150"/>
      <c r="D67" s="151" t="s">
        <v>169</v>
      </c>
      <c r="E67" s="152"/>
      <c r="F67" s="152"/>
      <c r="G67" s="152"/>
      <c r="H67" s="152"/>
      <c r="I67" s="153"/>
      <c r="J67" s="154">
        <f>J422</f>
        <v>0</v>
      </c>
      <c r="K67" s="155"/>
    </row>
    <row r="68" spans="2:12" s="8" customFormat="1" ht="24.95" customHeight="1" x14ac:dyDescent="0.3">
      <c r="B68" s="142"/>
      <c r="C68" s="143"/>
      <c r="D68" s="144" t="s">
        <v>170</v>
      </c>
      <c r="E68" s="145"/>
      <c r="F68" s="145"/>
      <c r="G68" s="145"/>
      <c r="H68" s="145"/>
      <c r="I68" s="146"/>
      <c r="J68" s="147">
        <f>J436</f>
        <v>0</v>
      </c>
      <c r="K68" s="148"/>
    </row>
    <row r="69" spans="2:12" s="9" customFormat="1" ht="19.899999999999999" customHeight="1" x14ac:dyDescent="0.3">
      <c r="B69" s="149"/>
      <c r="C69" s="150"/>
      <c r="D69" s="151" t="s">
        <v>171</v>
      </c>
      <c r="E69" s="152"/>
      <c r="F69" s="152"/>
      <c r="G69" s="152"/>
      <c r="H69" s="152"/>
      <c r="I69" s="153"/>
      <c r="J69" s="154">
        <f>J437</f>
        <v>0</v>
      </c>
      <c r="K69" s="155"/>
    </row>
    <row r="70" spans="2:12" s="1" customFormat="1" ht="21.75" customHeight="1" x14ac:dyDescent="0.3">
      <c r="B70" s="41"/>
      <c r="C70" s="42"/>
      <c r="D70" s="42"/>
      <c r="E70" s="42"/>
      <c r="F70" s="42"/>
      <c r="G70" s="42"/>
      <c r="H70" s="42"/>
      <c r="I70" s="113"/>
      <c r="J70" s="42"/>
      <c r="K70" s="45"/>
    </row>
    <row r="71" spans="2:12" s="1" customFormat="1" ht="6.95" customHeight="1" x14ac:dyDescent="0.3">
      <c r="B71" s="56"/>
      <c r="C71" s="57"/>
      <c r="D71" s="57"/>
      <c r="E71" s="57"/>
      <c r="F71" s="57"/>
      <c r="G71" s="57"/>
      <c r="H71" s="57"/>
      <c r="I71" s="134"/>
      <c r="J71" s="57"/>
      <c r="K71" s="58"/>
    </row>
    <row r="75" spans="2:12" s="1" customFormat="1" ht="6.95" customHeight="1" x14ac:dyDescent="0.3">
      <c r="B75" s="59"/>
      <c r="C75" s="60"/>
      <c r="D75" s="60"/>
      <c r="E75" s="60"/>
      <c r="F75" s="60"/>
      <c r="G75" s="60"/>
      <c r="H75" s="60"/>
      <c r="I75" s="135"/>
      <c r="J75" s="60"/>
      <c r="K75" s="60"/>
      <c r="L75" s="41"/>
    </row>
    <row r="76" spans="2:12" s="1" customFormat="1" ht="36.950000000000003" customHeight="1" x14ac:dyDescent="0.3">
      <c r="B76" s="41"/>
      <c r="C76" s="61" t="s">
        <v>172</v>
      </c>
      <c r="L76" s="41"/>
    </row>
    <row r="77" spans="2:12" s="1" customFormat="1" ht="6.95" customHeight="1" x14ac:dyDescent="0.3">
      <c r="B77" s="41"/>
      <c r="L77" s="41"/>
    </row>
    <row r="78" spans="2:12" s="1" customFormat="1" ht="14.45" customHeight="1" x14ac:dyDescent="0.3">
      <c r="B78" s="41"/>
      <c r="C78" s="63" t="s">
        <v>19</v>
      </c>
      <c r="L78" s="41"/>
    </row>
    <row r="79" spans="2:12" s="1" customFormat="1" ht="16.5" customHeight="1" x14ac:dyDescent="0.3">
      <c r="B79" s="41"/>
      <c r="E79" s="367" t="str">
        <f>E7</f>
        <v>Rekonstrukce kanalizace ul. Matušinského, Tomicova, Třanovského</v>
      </c>
      <c r="F79" s="368"/>
      <c r="G79" s="368"/>
      <c r="H79" s="368"/>
      <c r="L79" s="41"/>
    </row>
    <row r="80" spans="2:12" ht="15" x14ac:dyDescent="0.3">
      <c r="B80" s="28"/>
      <c r="C80" s="63" t="s">
        <v>153</v>
      </c>
      <c r="L80" s="28"/>
    </row>
    <row r="81" spans="2:65" s="1" customFormat="1" ht="16.5" customHeight="1" x14ac:dyDescent="0.3">
      <c r="B81" s="41"/>
      <c r="E81" s="367" t="s">
        <v>646</v>
      </c>
      <c r="F81" s="361"/>
      <c r="G81" s="361"/>
      <c r="H81" s="361"/>
      <c r="L81" s="41"/>
    </row>
    <row r="82" spans="2:65" s="1" customFormat="1" ht="14.45" customHeight="1" x14ac:dyDescent="0.3">
      <c r="B82" s="41"/>
      <c r="C82" s="63" t="s">
        <v>155</v>
      </c>
      <c r="L82" s="41"/>
    </row>
    <row r="83" spans="2:65" s="1" customFormat="1" ht="17.25" customHeight="1" x14ac:dyDescent="0.3">
      <c r="B83" s="41"/>
      <c r="E83" s="338" t="str">
        <f>E11</f>
        <v>01.1.1 - SO 01.1.1 přípojky navržené k přepojení v rámci výkopu kanalizace Ra1</v>
      </c>
      <c r="F83" s="361"/>
      <c r="G83" s="361"/>
      <c r="H83" s="361"/>
      <c r="L83" s="41"/>
    </row>
    <row r="84" spans="2:65" s="1" customFormat="1" ht="6.95" customHeight="1" x14ac:dyDescent="0.3">
      <c r="B84" s="41"/>
      <c r="L84" s="41"/>
    </row>
    <row r="85" spans="2:65" s="1" customFormat="1" ht="18" customHeight="1" x14ac:dyDescent="0.3">
      <c r="B85" s="41"/>
      <c r="C85" s="63" t="s">
        <v>26</v>
      </c>
      <c r="F85" s="156" t="str">
        <f>F14</f>
        <v>Ostrava,k.ú.715018 Radvanice</v>
      </c>
      <c r="I85" s="157" t="s">
        <v>28</v>
      </c>
      <c r="J85" s="67" t="str">
        <f>IF(J14="","",J14)</f>
        <v>23.11.2012</v>
      </c>
      <c r="L85" s="41"/>
    </row>
    <row r="86" spans="2:65" s="1" customFormat="1" ht="6.95" customHeight="1" x14ac:dyDescent="0.3">
      <c r="B86" s="41"/>
      <c r="L86" s="41"/>
    </row>
    <row r="87" spans="2:65" s="1" customFormat="1" ht="15" x14ac:dyDescent="0.3">
      <c r="B87" s="41"/>
      <c r="C87" s="63" t="s">
        <v>32</v>
      </c>
      <c r="F87" s="156" t="str">
        <f>E17</f>
        <v>Statutární město Ostrava</v>
      </c>
      <c r="I87" s="157" t="s">
        <v>40</v>
      </c>
      <c r="J87" s="156" t="str">
        <f>E23</f>
        <v>Koneko spol. s r. o.</v>
      </c>
      <c r="L87" s="41"/>
    </row>
    <row r="88" spans="2:65" s="1" customFormat="1" ht="14.45" customHeight="1" x14ac:dyDescent="0.3">
      <c r="B88" s="41"/>
      <c r="C88" s="63" t="s">
        <v>38</v>
      </c>
      <c r="F88" s="156" t="str">
        <f>IF(E20="","",E20)</f>
        <v/>
      </c>
      <c r="L88" s="41"/>
    </row>
    <row r="89" spans="2:65" s="1" customFormat="1" ht="10.35" customHeight="1" x14ac:dyDescent="0.3">
      <c r="B89" s="41"/>
      <c r="L89" s="41"/>
    </row>
    <row r="90" spans="2:65" s="10" customFormat="1" ht="29.25" customHeight="1" x14ac:dyDescent="0.3">
      <c r="B90" s="158"/>
      <c r="C90" s="159" t="s">
        <v>173</v>
      </c>
      <c r="D90" s="160" t="s">
        <v>65</v>
      </c>
      <c r="E90" s="160" t="s">
        <v>61</v>
      </c>
      <c r="F90" s="160" t="s">
        <v>174</v>
      </c>
      <c r="G90" s="160" t="s">
        <v>175</v>
      </c>
      <c r="H90" s="160" t="s">
        <v>176</v>
      </c>
      <c r="I90" s="161" t="s">
        <v>177</v>
      </c>
      <c r="J90" s="160" t="s">
        <v>159</v>
      </c>
      <c r="K90" s="162" t="s">
        <v>178</v>
      </c>
      <c r="L90" s="158"/>
      <c r="M90" s="73" t="s">
        <v>179</v>
      </c>
      <c r="N90" s="74" t="s">
        <v>50</v>
      </c>
      <c r="O90" s="74" t="s">
        <v>180</v>
      </c>
      <c r="P90" s="74" t="s">
        <v>181</v>
      </c>
      <c r="Q90" s="74" t="s">
        <v>182</v>
      </c>
      <c r="R90" s="74" t="s">
        <v>183</v>
      </c>
      <c r="S90" s="74" t="s">
        <v>184</v>
      </c>
      <c r="T90" s="75" t="s">
        <v>185</v>
      </c>
    </row>
    <row r="91" spans="2:65" s="1" customFormat="1" ht="29.25" customHeight="1" x14ac:dyDescent="0.35">
      <c r="B91" s="41"/>
      <c r="C91" s="77" t="s">
        <v>160</v>
      </c>
      <c r="J91" s="163">
        <f>BK91</f>
        <v>0</v>
      </c>
      <c r="L91" s="41"/>
      <c r="M91" s="76"/>
      <c r="N91" s="68"/>
      <c r="O91" s="68"/>
      <c r="P91" s="164">
        <f>P92+P436</f>
        <v>0</v>
      </c>
      <c r="Q91" s="68"/>
      <c r="R91" s="164">
        <f>R92+R436</f>
        <v>43.823832099999997</v>
      </c>
      <c r="S91" s="68"/>
      <c r="T91" s="165">
        <f>T92+T436</f>
        <v>7.1688000000000001</v>
      </c>
      <c r="AT91" s="24" t="s">
        <v>79</v>
      </c>
      <c r="AU91" s="24" t="s">
        <v>161</v>
      </c>
      <c r="BK91" s="166">
        <f>BK92+BK436</f>
        <v>0</v>
      </c>
    </row>
    <row r="92" spans="2:65" s="11" customFormat="1" ht="37.35" customHeight="1" x14ac:dyDescent="0.35">
      <c r="B92" s="167"/>
      <c r="D92" s="168" t="s">
        <v>79</v>
      </c>
      <c r="E92" s="169" t="s">
        <v>186</v>
      </c>
      <c r="F92" s="169" t="s">
        <v>187</v>
      </c>
      <c r="I92" s="170"/>
      <c r="J92" s="171">
        <f>BK92</f>
        <v>0</v>
      </c>
      <c r="L92" s="167"/>
      <c r="M92" s="172"/>
      <c r="N92" s="173"/>
      <c r="O92" s="173"/>
      <c r="P92" s="174">
        <f>P93+P272+P292+P369+P402</f>
        <v>0</v>
      </c>
      <c r="Q92" s="173"/>
      <c r="R92" s="174">
        <f>R93+R272+R292+R369+R402</f>
        <v>43.823832099999997</v>
      </c>
      <c r="S92" s="173"/>
      <c r="T92" s="175">
        <f>T93+T272+T292+T369+T402</f>
        <v>7.1688000000000001</v>
      </c>
      <c r="AR92" s="168" t="s">
        <v>25</v>
      </c>
      <c r="AT92" s="176" t="s">
        <v>79</v>
      </c>
      <c r="AU92" s="176" t="s">
        <v>80</v>
      </c>
      <c r="AY92" s="168" t="s">
        <v>188</v>
      </c>
      <c r="BK92" s="177">
        <f>BK93+BK272+BK292+BK369+BK402</f>
        <v>0</v>
      </c>
    </row>
    <row r="93" spans="2:65" s="11" customFormat="1" ht="19.899999999999999" customHeight="1" x14ac:dyDescent="0.3">
      <c r="B93" s="167"/>
      <c r="D93" s="168" t="s">
        <v>79</v>
      </c>
      <c r="E93" s="178" t="s">
        <v>25</v>
      </c>
      <c r="F93" s="178" t="s">
        <v>189</v>
      </c>
      <c r="I93" s="170"/>
      <c r="J93" s="179">
        <f>BK93</f>
        <v>0</v>
      </c>
      <c r="L93" s="167"/>
      <c r="M93" s="172"/>
      <c r="N93" s="173"/>
      <c r="O93" s="173"/>
      <c r="P93" s="174">
        <f>SUM(P94:P271)</f>
        <v>0</v>
      </c>
      <c r="Q93" s="173"/>
      <c r="R93" s="174">
        <f>SUM(R94:R271)</f>
        <v>36.048609970000001</v>
      </c>
      <c r="S93" s="173"/>
      <c r="T93" s="175">
        <f>SUM(T94:T271)</f>
        <v>7.1688000000000001</v>
      </c>
      <c r="AR93" s="168" t="s">
        <v>25</v>
      </c>
      <c r="AT93" s="176" t="s">
        <v>79</v>
      </c>
      <c r="AU93" s="176" t="s">
        <v>25</v>
      </c>
      <c r="AY93" s="168" t="s">
        <v>188</v>
      </c>
      <c r="BK93" s="177">
        <f>SUM(BK94:BK271)</f>
        <v>0</v>
      </c>
    </row>
    <row r="94" spans="2:65" s="1" customFormat="1" ht="16.5" customHeight="1" x14ac:dyDescent="0.3">
      <c r="B94" s="180"/>
      <c r="C94" s="181" t="s">
        <v>25</v>
      </c>
      <c r="D94" s="181" t="s">
        <v>190</v>
      </c>
      <c r="E94" s="182" t="s">
        <v>648</v>
      </c>
      <c r="F94" s="183" t="s">
        <v>649</v>
      </c>
      <c r="G94" s="184" t="s">
        <v>193</v>
      </c>
      <c r="H94" s="185">
        <v>8.9610000000000003</v>
      </c>
      <c r="I94" s="186"/>
      <c r="J94" s="187">
        <f>ROUND(I94*H94,2)</f>
        <v>0</v>
      </c>
      <c r="K94" s="183"/>
      <c r="L94" s="41"/>
      <c r="M94" s="188" t="s">
        <v>5</v>
      </c>
      <c r="N94" s="189" t="s">
        <v>51</v>
      </c>
      <c r="O94" s="42"/>
      <c r="P94" s="190">
        <f>O94*H94</f>
        <v>0</v>
      </c>
      <c r="Q94" s="190">
        <v>0</v>
      </c>
      <c r="R94" s="190">
        <f>Q94*H94</f>
        <v>0</v>
      </c>
      <c r="S94" s="190">
        <v>0.57999999999999996</v>
      </c>
      <c r="T94" s="191">
        <f>S94*H94</f>
        <v>5.1973799999999999</v>
      </c>
      <c r="AR94" s="24" t="s">
        <v>194</v>
      </c>
      <c r="AT94" s="24" t="s">
        <v>190</v>
      </c>
      <c r="AU94" s="24" t="s">
        <v>24</v>
      </c>
      <c r="AY94" s="24" t="s">
        <v>188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24" t="s">
        <v>25</v>
      </c>
      <c r="BK94" s="192">
        <f>ROUND(I94*H94,2)</f>
        <v>0</v>
      </c>
      <c r="BL94" s="24" t="s">
        <v>194</v>
      </c>
      <c r="BM94" s="24" t="s">
        <v>650</v>
      </c>
    </row>
    <row r="95" spans="2:65" s="1" customFormat="1" ht="27" x14ac:dyDescent="0.3">
      <c r="B95" s="41"/>
      <c r="D95" s="193" t="s">
        <v>196</v>
      </c>
      <c r="F95" s="194" t="s">
        <v>651</v>
      </c>
      <c r="I95" s="195"/>
      <c r="L95" s="41"/>
      <c r="M95" s="196"/>
      <c r="N95" s="42"/>
      <c r="O95" s="42"/>
      <c r="P95" s="42"/>
      <c r="Q95" s="42"/>
      <c r="R95" s="42"/>
      <c r="S95" s="42"/>
      <c r="T95" s="70"/>
      <c r="AT95" s="24" t="s">
        <v>196</v>
      </c>
      <c r="AU95" s="24" t="s">
        <v>24</v>
      </c>
    </row>
    <row r="96" spans="2:65" s="12" customFormat="1" x14ac:dyDescent="0.3">
      <c r="B96" s="197"/>
      <c r="D96" s="193" t="s">
        <v>198</v>
      </c>
      <c r="E96" s="198" t="s">
        <v>5</v>
      </c>
      <c r="F96" s="199" t="s">
        <v>652</v>
      </c>
      <c r="H96" s="200">
        <v>0.623</v>
      </c>
      <c r="I96" s="201"/>
      <c r="L96" s="197"/>
      <c r="M96" s="202"/>
      <c r="N96" s="203"/>
      <c r="O96" s="203"/>
      <c r="P96" s="203"/>
      <c r="Q96" s="203"/>
      <c r="R96" s="203"/>
      <c r="S96" s="203"/>
      <c r="T96" s="204"/>
      <c r="AT96" s="198" t="s">
        <v>198</v>
      </c>
      <c r="AU96" s="198" t="s">
        <v>24</v>
      </c>
      <c r="AV96" s="12" t="s">
        <v>24</v>
      </c>
      <c r="AW96" s="12" t="s">
        <v>44</v>
      </c>
      <c r="AX96" s="12" t="s">
        <v>80</v>
      </c>
      <c r="AY96" s="198" t="s">
        <v>188</v>
      </c>
    </row>
    <row r="97" spans="2:51" s="12" customFormat="1" x14ac:dyDescent="0.3">
      <c r="B97" s="197"/>
      <c r="D97" s="193" t="s">
        <v>198</v>
      </c>
      <c r="E97" s="198" t="s">
        <v>5</v>
      </c>
      <c r="F97" s="199" t="s">
        <v>653</v>
      </c>
      <c r="H97" s="200">
        <v>2.923</v>
      </c>
      <c r="I97" s="201"/>
      <c r="L97" s="197"/>
      <c r="M97" s="202"/>
      <c r="N97" s="203"/>
      <c r="O97" s="203"/>
      <c r="P97" s="203"/>
      <c r="Q97" s="203"/>
      <c r="R97" s="203"/>
      <c r="S97" s="203"/>
      <c r="T97" s="204"/>
      <c r="AT97" s="198" t="s">
        <v>198</v>
      </c>
      <c r="AU97" s="198" t="s">
        <v>24</v>
      </c>
      <c r="AV97" s="12" t="s">
        <v>24</v>
      </c>
      <c r="AW97" s="12" t="s">
        <v>44</v>
      </c>
      <c r="AX97" s="12" t="s">
        <v>80</v>
      </c>
      <c r="AY97" s="198" t="s">
        <v>188</v>
      </c>
    </row>
    <row r="98" spans="2:51" s="12" customFormat="1" x14ac:dyDescent="0.3">
      <c r="B98" s="197"/>
      <c r="D98" s="193" t="s">
        <v>198</v>
      </c>
      <c r="E98" s="198" t="s">
        <v>5</v>
      </c>
      <c r="F98" s="199" t="s">
        <v>654</v>
      </c>
      <c r="H98" s="200">
        <v>0.123</v>
      </c>
      <c r="I98" s="201"/>
      <c r="L98" s="197"/>
      <c r="M98" s="202"/>
      <c r="N98" s="203"/>
      <c r="O98" s="203"/>
      <c r="P98" s="203"/>
      <c r="Q98" s="203"/>
      <c r="R98" s="203"/>
      <c r="S98" s="203"/>
      <c r="T98" s="204"/>
      <c r="AT98" s="198" t="s">
        <v>198</v>
      </c>
      <c r="AU98" s="198" t="s">
        <v>24</v>
      </c>
      <c r="AV98" s="12" t="s">
        <v>24</v>
      </c>
      <c r="AW98" s="12" t="s">
        <v>44</v>
      </c>
      <c r="AX98" s="12" t="s">
        <v>80</v>
      </c>
      <c r="AY98" s="198" t="s">
        <v>188</v>
      </c>
    </row>
    <row r="99" spans="2:51" s="12" customFormat="1" x14ac:dyDescent="0.3">
      <c r="B99" s="197"/>
      <c r="D99" s="193" t="s">
        <v>198</v>
      </c>
      <c r="E99" s="198" t="s">
        <v>5</v>
      </c>
      <c r="F99" s="199" t="s">
        <v>655</v>
      </c>
      <c r="H99" s="200">
        <v>0.623</v>
      </c>
      <c r="I99" s="201"/>
      <c r="L99" s="197"/>
      <c r="M99" s="202"/>
      <c r="N99" s="203"/>
      <c r="O99" s="203"/>
      <c r="P99" s="203"/>
      <c r="Q99" s="203"/>
      <c r="R99" s="203"/>
      <c r="S99" s="203"/>
      <c r="T99" s="204"/>
      <c r="AT99" s="198" t="s">
        <v>198</v>
      </c>
      <c r="AU99" s="198" t="s">
        <v>24</v>
      </c>
      <c r="AV99" s="12" t="s">
        <v>24</v>
      </c>
      <c r="AW99" s="12" t="s">
        <v>44</v>
      </c>
      <c r="AX99" s="12" t="s">
        <v>80</v>
      </c>
      <c r="AY99" s="198" t="s">
        <v>188</v>
      </c>
    </row>
    <row r="100" spans="2:51" s="12" customFormat="1" x14ac:dyDescent="0.3">
      <c r="B100" s="197"/>
      <c r="D100" s="193" t="s">
        <v>198</v>
      </c>
      <c r="E100" s="198" t="s">
        <v>5</v>
      </c>
      <c r="F100" s="199" t="s">
        <v>656</v>
      </c>
      <c r="H100" s="200">
        <v>0.32300000000000001</v>
      </c>
      <c r="I100" s="201"/>
      <c r="L100" s="197"/>
      <c r="M100" s="202"/>
      <c r="N100" s="203"/>
      <c r="O100" s="203"/>
      <c r="P100" s="203"/>
      <c r="Q100" s="203"/>
      <c r="R100" s="203"/>
      <c r="S100" s="203"/>
      <c r="T100" s="204"/>
      <c r="AT100" s="198" t="s">
        <v>198</v>
      </c>
      <c r="AU100" s="198" t="s">
        <v>24</v>
      </c>
      <c r="AV100" s="12" t="s">
        <v>24</v>
      </c>
      <c r="AW100" s="12" t="s">
        <v>44</v>
      </c>
      <c r="AX100" s="12" t="s">
        <v>80</v>
      </c>
      <c r="AY100" s="198" t="s">
        <v>188</v>
      </c>
    </row>
    <row r="101" spans="2:51" s="12" customFormat="1" x14ac:dyDescent="0.3">
      <c r="B101" s="197"/>
      <c r="D101" s="193" t="s">
        <v>198</v>
      </c>
      <c r="E101" s="198" t="s">
        <v>5</v>
      </c>
      <c r="F101" s="199" t="s">
        <v>657</v>
      </c>
      <c r="H101" s="200">
        <v>0.32300000000000001</v>
      </c>
      <c r="I101" s="201"/>
      <c r="L101" s="197"/>
      <c r="M101" s="202"/>
      <c r="N101" s="203"/>
      <c r="O101" s="203"/>
      <c r="P101" s="203"/>
      <c r="Q101" s="203"/>
      <c r="R101" s="203"/>
      <c r="S101" s="203"/>
      <c r="T101" s="204"/>
      <c r="AT101" s="198" t="s">
        <v>198</v>
      </c>
      <c r="AU101" s="198" t="s">
        <v>24</v>
      </c>
      <c r="AV101" s="12" t="s">
        <v>24</v>
      </c>
      <c r="AW101" s="12" t="s">
        <v>44</v>
      </c>
      <c r="AX101" s="12" t="s">
        <v>80</v>
      </c>
      <c r="AY101" s="198" t="s">
        <v>188</v>
      </c>
    </row>
    <row r="102" spans="2:51" s="12" customFormat="1" x14ac:dyDescent="0.3">
      <c r="B102" s="197"/>
      <c r="D102" s="193" t="s">
        <v>198</v>
      </c>
      <c r="E102" s="198" t="s">
        <v>5</v>
      </c>
      <c r="F102" s="199" t="s">
        <v>658</v>
      </c>
      <c r="H102" s="200">
        <v>0.223</v>
      </c>
      <c r="I102" s="201"/>
      <c r="L102" s="197"/>
      <c r="M102" s="202"/>
      <c r="N102" s="203"/>
      <c r="O102" s="203"/>
      <c r="P102" s="203"/>
      <c r="Q102" s="203"/>
      <c r="R102" s="203"/>
      <c r="S102" s="203"/>
      <c r="T102" s="204"/>
      <c r="AT102" s="198" t="s">
        <v>198</v>
      </c>
      <c r="AU102" s="198" t="s">
        <v>24</v>
      </c>
      <c r="AV102" s="12" t="s">
        <v>24</v>
      </c>
      <c r="AW102" s="12" t="s">
        <v>44</v>
      </c>
      <c r="AX102" s="12" t="s">
        <v>80</v>
      </c>
      <c r="AY102" s="198" t="s">
        <v>188</v>
      </c>
    </row>
    <row r="103" spans="2:51" s="12" customFormat="1" x14ac:dyDescent="0.3">
      <c r="B103" s="197"/>
      <c r="D103" s="193" t="s">
        <v>198</v>
      </c>
      <c r="E103" s="198" t="s">
        <v>5</v>
      </c>
      <c r="F103" s="199" t="s">
        <v>659</v>
      </c>
      <c r="H103" s="200">
        <v>0.6</v>
      </c>
      <c r="I103" s="201"/>
      <c r="L103" s="197"/>
      <c r="M103" s="202"/>
      <c r="N103" s="203"/>
      <c r="O103" s="203"/>
      <c r="P103" s="203"/>
      <c r="Q103" s="203"/>
      <c r="R103" s="203"/>
      <c r="S103" s="203"/>
      <c r="T103" s="204"/>
      <c r="AT103" s="198" t="s">
        <v>198</v>
      </c>
      <c r="AU103" s="198" t="s">
        <v>24</v>
      </c>
      <c r="AV103" s="12" t="s">
        <v>24</v>
      </c>
      <c r="AW103" s="12" t="s">
        <v>44</v>
      </c>
      <c r="AX103" s="12" t="s">
        <v>80</v>
      </c>
      <c r="AY103" s="198" t="s">
        <v>188</v>
      </c>
    </row>
    <row r="104" spans="2:51" s="12" customFormat="1" x14ac:dyDescent="0.3">
      <c r="B104" s="197"/>
      <c r="D104" s="193" t="s">
        <v>198</v>
      </c>
      <c r="E104" s="198" t="s">
        <v>5</v>
      </c>
      <c r="F104" s="199" t="s">
        <v>660</v>
      </c>
      <c r="H104" s="200">
        <v>0.3</v>
      </c>
      <c r="I104" s="201"/>
      <c r="L104" s="197"/>
      <c r="M104" s="202"/>
      <c r="N104" s="203"/>
      <c r="O104" s="203"/>
      <c r="P104" s="203"/>
      <c r="Q104" s="203"/>
      <c r="R104" s="203"/>
      <c r="S104" s="203"/>
      <c r="T104" s="204"/>
      <c r="AT104" s="198" t="s">
        <v>198</v>
      </c>
      <c r="AU104" s="198" t="s">
        <v>24</v>
      </c>
      <c r="AV104" s="12" t="s">
        <v>24</v>
      </c>
      <c r="AW104" s="12" t="s">
        <v>44</v>
      </c>
      <c r="AX104" s="12" t="s">
        <v>80</v>
      </c>
      <c r="AY104" s="198" t="s">
        <v>188</v>
      </c>
    </row>
    <row r="105" spans="2:51" s="12" customFormat="1" x14ac:dyDescent="0.3">
      <c r="B105" s="197"/>
      <c r="D105" s="193" t="s">
        <v>198</v>
      </c>
      <c r="E105" s="198" t="s">
        <v>5</v>
      </c>
      <c r="F105" s="199" t="s">
        <v>661</v>
      </c>
      <c r="H105" s="200">
        <v>0.4</v>
      </c>
      <c r="I105" s="201"/>
      <c r="L105" s="197"/>
      <c r="M105" s="202"/>
      <c r="N105" s="203"/>
      <c r="O105" s="203"/>
      <c r="P105" s="203"/>
      <c r="Q105" s="203"/>
      <c r="R105" s="203"/>
      <c r="S105" s="203"/>
      <c r="T105" s="204"/>
      <c r="AT105" s="198" t="s">
        <v>198</v>
      </c>
      <c r="AU105" s="198" t="s">
        <v>24</v>
      </c>
      <c r="AV105" s="12" t="s">
        <v>24</v>
      </c>
      <c r="AW105" s="12" t="s">
        <v>44</v>
      </c>
      <c r="AX105" s="12" t="s">
        <v>80</v>
      </c>
      <c r="AY105" s="198" t="s">
        <v>188</v>
      </c>
    </row>
    <row r="106" spans="2:51" s="12" customFormat="1" x14ac:dyDescent="0.3">
      <c r="B106" s="197"/>
      <c r="D106" s="193" t="s">
        <v>198</v>
      </c>
      <c r="E106" s="198" t="s">
        <v>5</v>
      </c>
      <c r="F106" s="199" t="s">
        <v>662</v>
      </c>
      <c r="H106" s="200">
        <v>0.4</v>
      </c>
      <c r="I106" s="201"/>
      <c r="L106" s="197"/>
      <c r="M106" s="202"/>
      <c r="N106" s="203"/>
      <c r="O106" s="203"/>
      <c r="P106" s="203"/>
      <c r="Q106" s="203"/>
      <c r="R106" s="203"/>
      <c r="S106" s="203"/>
      <c r="T106" s="204"/>
      <c r="AT106" s="198" t="s">
        <v>198</v>
      </c>
      <c r="AU106" s="198" t="s">
        <v>24</v>
      </c>
      <c r="AV106" s="12" t="s">
        <v>24</v>
      </c>
      <c r="AW106" s="12" t="s">
        <v>44</v>
      </c>
      <c r="AX106" s="12" t="s">
        <v>80</v>
      </c>
      <c r="AY106" s="198" t="s">
        <v>188</v>
      </c>
    </row>
    <row r="107" spans="2:51" s="12" customFormat="1" x14ac:dyDescent="0.3">
      <c r="B107" s="197"/>
      <c r="D107" s="193" t="s">
        <v>198</v>
      </c>
      <c r="E107" s="198" t="s">
        <v>5</v>
      </c>
      <c r="F107" s="199" t="s">
        <v>663</v>
      </c>
      <c r="H107" s="200">
        <v>0.4</v>
      </c>
      <c r="I107" s="201"/>
      <c r="L107" s="197"/>
      <c r="M107" s="202"/>
      <c r="N107" s="203"/>
      <c r="O107" s="203"/>
      <c r="P107" s="203"/>
      <c r="Q107" s="203"/>
      <c r="R107" s="203"/>
      <c r="S107" s="203"/>
      <c r="T107" s="204"/>
      <c r="AT107" s="198" t="s">
        <v>198</v>
      </c>
      <c r="AU107" s="198" t="s">
        <v>24</v>
      </c>
      <c r="AV107" s="12" t="s">
        <v>24</v>
      </c>
      <c r="AW107" s="12" t="s">
        <v>44</v>
      </c>
      <c r="AX107" s="12" t="s">
        <v>80</v>
      </c>
      <c r="AY107" s="198" t="s">
        <v>188</v>
      </c>
    </row>
    <row r="108" spans="2:51" s="12" customFormat="1" x14ac:dyDescent="0.3">
      <c r="B108" s="197"/>
      <c r="D108" s="193" t="s">
        <v>198</v>
      </c>
      <c r="E108" s="198" t="s">
        <v>5</v>
      </c>
      <c r="F108" s="199" t="s">
        <v>664</v>
      </c>
      <c r="H108" s="200">
        <v>0.2</v>
      </c>
      <c r="I108" s="201"/>
      <c r="L108" s="197"/>
      <c r="M108" s="202"/>
      <c r="N108" s="203"/>
      <c r="O108" s="203"/>
      <c r="P108" s="203"/>
      <c r="Q108" s="203"/>
      <c r="R108" s="203"/>
      <c r="S108" s="203"/>
      <c r="T108" s="204"/>
      <c r="AT108" s="198" t="s">
        <v>198</v>
      </c>
      <c r="AU108" s="198" t="s">
        <v>24</v>
      </c>
      <c r="AV108" s="12" t="s">
        <v>24</v>
      </c>
      <c r="AW108" s="12" t="s">
        <v>44</v>
      </c>
      <c r="AX108" s="12" t="s">
        <v>80</v>
      </c>
      <c r="AY108" s="198" t="s">
        <v>188</v>
      </c>
    </row>
    <row r="109" spans="2:51" s="12" customFormat="1" x14ac:dyDescent="0.3">
      <c r="B109" s="197"/>
      <c r="D109" s="193" t="s">
        <v>198</v>
      </c>
      <c r="E109" s="198" t="s">
        <v>5</v>
      </c>
      <c r="F109" s="199" t="s">
        <v>665</v>
      </c>
      <c r="H109" s="200">
        <v>0.3</v>
      </c>
      <c r="I109" s="201"/>
      <c r="L109" s="197"/>
      <c r="M109" s="202"/>
      <c r="N109" s="203"/>
      <c r="O109" s="203"/>
      <c r="P109" s="203"/>
      <c r="Q109" s="203"/>
      <c r="R109" s="203"/>
      <c r="S109" s="203"/>
      <c r="T109" s="204"/>
      <c r="AT109" s="198" t="s">
        <v>198</v>
      </c>
      <c r="AU109" s="198" t="s">
        <v>24</v>
      </c>
      <c r="AV109" s="12" t="s">
        <v>24</v>
      </c>
      <c r="AW109" s="12" t="s">
        <v>44</v>
      </c>
      <c r="AX109" s="12" t="s">
        <v>80</v>
      </c>
      <c r="AY109" s="198" t="s">
        <v>188</v>
      </c>
    </row>
    <row r="110" spans="2:51" s="12" customFormat="1" x14ac:dyDescent="0.3">
      <c r="B110" s="197"/>
      <c r="D110" s="193" t="s">
        <v>198</v>
      </c>
      <c r="E110" s="198" t="s">
        <v>5</v>
      </c>
      <c r="F110" s="199" t="s">
        <v>666</v>
      </c>
      <c r="H110" s="200">
        <v>0.6</v>
      </c>
      <c r="I110" s="201"/>
      <c r="L110" s="197"/>
      <c r="M110" s="202"/>
      <c r="N110" s="203"/>
      <c r="O110" s="203"/>
      <c r="P110" s="203"/>
      <c r="Q110" s="203"/>
      <c r="R110" s="203"/>
      <c r="S110" s="203"/>
      <c r="T110" s="204"/>
      <c r="AT110" s="198" t="s">
        <v>198</v>
      </c>
      <c r="AU110" s="198" t="s">
        <v>24</v>
      </c>
      <c r="AV110" s="12" t="s">
        <v>24</v>
      </c>
      <c r="AW110" s="12" t="s">
        <v>44</v>
      </c>
      <c r="AX110" s="12" t="s">
        <v>80</v>
      </c>
      <c r="AY110" s="198" t="s">
        <v>188</v>
      </c>
    </row>
    <row r="111" spans="2:51" s="12" customFormat="1" x14ac:dyDescent="0.3">
      <c r="B111" s="197"/>
      <c r="D111" s="193" t="s">
        <v>198</v>
      </c>
      <c r="E111" s="198" t="s">
        <v>5</v>
      </c>
      <c r="F111" s="199" t="s">
        <v>667</v>
      </c>
      <c r="H111" s="200">
        <v>0.6</v>
      </c>
      <c r="I111" s="201"/>
      <c r="L111" s="197"/>
      <c r="M111" s="202"/>
      <c r="N111" s="203"/>
      <c r="O111" s="203"/>
      <c r="P111" s="203"/>
      <c r="Q111" s="203"/>
      <c r="R111" s="203"/>
      <c r="S111" s="203"/>
      <c r="T111" s="204"/>
      <c r="AT111" s="198" t="s">
        <v>198</v>
      </c>
      <c r="AU111" s="198" t="s">
        <v>24</v>
      </c>
      <c r="AV111" s="12" t="s">
        <v>24</v>
      </c>
      <c r="AW111" s="12" t="s">
        <v>44</v>
      </c>
      <c r="AX111" s="12" t="s">
        <v>80</v>
      </c>
      <c r="AY111" s="198" t="s">
        <v>188</v>
      </c>
    </row>
    <row r="112" spans="2:51" s="13" customFormat="1" x14ac:dyDescent="0.3">
      <c r="B112" s="205"/>
      <c r="D112" s="193" t="s">
        <v>198</v>
      </c>
      <c r="E112" s="206" t="s">
        <v>5</v>
      </c>
      <c r="F112" s="207" t="s">
        <v>200</v>
      </c>
      <c r="H112" s="208">
        <v>8.9610000000000003</v>
      </c>
      <c r="I112" s="209"/>
      <c r="L112" s="205"/>
      <c r="M112" s="210"/>
      <c r="N112" s="211"/>
      <c r="O112" s="211"/>
      <c r="P112" s="211"/>
      <c r="Q112" s="211"/>
      <c r="R112" s="211"/>
      <c r="S112" s="211"/>
      <c r="T112" s="212"/>
      <c r="AT112" s="206" t="s">
        <v>198</v>
      </c>
      <c r="AU112" s="206" t="s">
        <v>24</v>
      </c>
      <c r="AV112" s="13" t="s">
        <v>194</v>
      </c>
      <c r="AW112" s="13" t="s">
        <v>44</v>
      </c>
      <c r="AX112" s="13" t="s">
        <v>25</v>
      </c>
      <c r="AY112" s="206" t="s">
        <v>188</v>
      </c>
    </row>
    <row r="113" spans="2:65" s="1" customFormat="1" ht="16.5" customHeight="1" x14ac:dyDescent="0.3">
      <c r="B113" s="180"/>
      <c r="C113" s="181" t="s">
        <v>24</v>
      </c>
      <c r="D113" s="181" t="s">
        <v>190</v>
      </c>
      <c r="E113" s="182" t="s">
        <v>668</v>
      </c>
      <c r="F113" s="183" t="s">
        <v>669</v>
      </c>
      <c r="G113" s="184" t="s">
        <v>193</v>
      </c>
      <c r="H113" s="185">
        <v>8.9610000000000003</v>
      </c>
      <c r="I113" s="186"/>
      <c r="J113" s="187">
        <f>ROUND(I113*H113,2)</f>
        <v>0</v>
      </c>
      <c r="K113" s="183"/>
      <c r="L113" s="41"/>
      <c r="M113" s="188" t="s">
        <v>5</v>
      </c>
      <c r="N113" s="189" t="s">
        <v>51</v>
      </c>
      <c r="O113" s="42"/>
      <c r="P113" s="190">
        <f>O113*H113</f>
        <v>0</v>
      </c>
      <c r="Q113" s="190">
        <v>0</v>
      </c>
      <c r="R113" s="190">
        <f>Q113*H113</f>
        <v>0</v>
      </c>
      <c r="S113" s="190">
        <v>0.22</v>
      </c>
      <c r="T113" s="191">
        <f>S113*H113</f>
        <v>1.9714200000000002</v>
      </c>
      <c r="AR113" s="24" t="s">
        <v>194</v>
      </c>
      <c r="AT113" s="24" t="s">
        <v>190</v>
      </c>
      <c r="AU113" s="24" t="s">
        <v>24</v>
      </c>
      <c r="AY113" s="24" t="s">
        <v>188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24" t="s">
        <v>25</v>
      </c>
      <c r="BK113" s="192">
        <f>ROUND(I113*H113,2)</f>
        <v>0</v>
      </c>
      <c r="BL113" s="24" t="s">
        <v>194</v>
      </c>
      <c r="BM113" s="24" t="s">
        <v>670</v>
      </c>
    </row>
    <row r="114" spans="2:65" s="1" customFormat="1" ht="27" x14ac:dyDescent="0.3">
      <c r="B114" s="41"/>
      <c r="D114" s="193" t="s">
        <v>196</v>
      </c>
      <c r="F114" s="194" t="s">
        <v>651</v>
      </c>
      <c r="I114" s="195"/>
      <c r="L114" s="41"/>
      <c r="M114" s="196"/>
      <c r="N114" s="42"/>
      <c r="O114" s="42"/>
      <c r="P114" s="42"/>
      <c r="Q114" s="42"/>
      <c r="R114" s="42"/>
      <c r="S114" s="42"/>
      <c r="T114" s="70"/>
      <c r="AT114" s="24" t="s">
        <v>196</v>
      </c>
      <c r="AU114" s="24" t="s">
        <v>24</v>
      </c>
    </row>
    <row r="115" spans="2:65" s="12" customFormat="1" x14ac:dyDescent="0.3">
      <c r="B115" s="197"/>
      <c r="D115" s="193" t="s">
        <v>198</v>
      </c>
      <c r="E115" s="198" t="s">
        <v>5</v>
      </c>
      <c r="F115" s="199" t="s">
        <v>652</v>
      </c>
      <c r="H115" s="200">
        <v>0.623</v>
      </c>
      <c r="I115" s="201"/>
      <c r="L115" s="197"/>
      <c r="M115" s="202"/>
      <c r="N115" s="203"/>
      <c r="O115" s="203"/>
      <c r="P115" s="203"/>
      <c r="Q115" s="203"/>
      <c r="R115" s="203"/>
      <c r="S115" s="203"/>
      <c r="T115" s="204"/>
      <c r="AT115" s="198" t="s">
        <v>198</v>
      </c>
      <c r="AU115" s="198" t="s">
        <v>24</v>
      </c>
      <c r="AV115" s="12" t="s">
        <v>24</v>
      </c>
      <c r="AW115" s="12" t="s">
        <v>44</v>
      </c>
      <c r="AX115" s="12" t="s">
        <v>80</v>
      </c>
      <c r="AY115" s="198" t="s">
        <v>188</v>
      </c>
    </row>
    <row r="116" spans="2:65" s="12" customFormat="1" x14ac:dyDescent="0.3">
      <c r="B116" s="197"/>
      <c r="D116" s="193" t="s">
        <v>198</v>
      </c>
      <c r="E116" s="198" t="s">
        <v>5</v>
      </c>
      <c r="F116" s="199" t="s">
        <v>653</v>
      </c>
      <c r="H116" s="200">
        <v>2.923</v>
      </c>
      <c r="I116" s="201"/>
      <c r="L116" s="197"/>
      <c r="M116" s="202"/>
      <c r="N116" s="203"/>
      <c r="O116" s="203"/>
      <c r="P116" s="203"/>
      <c r="Q116" s="203"/>
      <c r="R116" s="203"/>
      <c r="S116" s="203"/>
      <c r="T116" s="204"/>
      <c r="AT116" s="198" t="s">
        <v>198</v>
      </c>
      <c r="AU116" s="198" t="s">
        <v>24</v>
      </c>
      <c r="AV116" s="12" t="s">
        <v>24</v>
      </c>
      <c r="AW116" s="12" t="s">
        <v>44</v>
      </c>
      <c r="AX116" s="12" t="s">
        <v>80</v>
      </c>
      <c r="AY116" s="198" t="s">
        <v>188</v>
      </c>
    </row>
    <row r="117" spans="2:65" s="12" customFormat="1" x14ac:dyDescent="0.3">
      <c r="B117" s="197"/>
      <c r="D117" s="193" t="s">
        <v>198</v>
      </c>
      <c r="E117" s="198" t="s">
        <v>5</v>
      </c>
      <c r="F117" s="199" t="s">
        <v>654</v>
      </c>
      <c r="H117" s="200">
        <v>0.123</v>
      </c>
      <c r="I117" s="201"/>
      <c r="L117" s="197"/>
      <c r="M117" s="202"/>
      <c r="N117" s="203"/>
      <c r="O117" s="203"/>
      <c r="P117" s="203"/>
      <c r="Q117" s="203"/>
      <c r="R117" s="203"/>
      <c r="S117" s="203"/>
      <c r="T117" s="204"/>
      <c r="AT117" s="198" t="s">
        <v>198</v>
      </c>
      <c r="AU117" s="198" t="s">
        <v>24</v>
      </c>
      <c r="AV117" s="12" t="s">
        <v>24</v>
      </c>
      <c r="AW117" s="12" t="s">
        <v>44</v>
      </c>
      <c r="AX117" s="12" t="s">
        <v>80</v>
      </c>
      <c r="AY117" s="198" t="s">
        <v>188</v>
      </c>
    </row>
    <row r="118" spans="2:65" s="12" customFormat="1" x14ac:dyDescent="0.3">
      <c r="B118" s="197"/>
      <c r="D118" s="193" t="s">
        <v>198</v>
      </c>
      <c r="E118" s="198" t="s">
        <v>5</v>
      </c>
      <c r="F118" s="199" t="s">
        <v>655</v>
      </c>
      <c r="H118" s="200">
        <v>0.623</v>
      </c>
      <c r="I118" s="201"/>
      <c r="L118" s="197"/>
      <c r="M118" s="202"/>
      <c r="N118" s="203"/>
      <c r="O118" s="203"/>
      <c r="P118" s="203"/>
      <c r="Q118" s="203"/>
      <c r="R118" s="203"/>
      <c r="S118" s="203"/>
      <c r="T118" s="204"/>
      <c r="AT118" s="198" t="s">
        <v>198</v>
      </c>
      <c r="AU118" s="198" t="s">
        <v>24</v>
      </c>
      <c r="AV118" s="12" t="s">
        <v>24</v>
      </c>
      <c r="AW118" s="12" t="s">
        <v>44</v>
      </c>
      <c r="AX118" s="12" t="s">
        <v>80</v>
      </c>
      <c r="AY118" s="198" t="s">
        <v>188</v>
      </c>
    </row>
    <row r="119" spans="2:65" s="12" customFormat="1" x14ac:dyDescent="0.3">
      <c r="B119" s="197"/>
      <c r="D119" s="193" t="s">
        <v>198</v>
      </c>
      <c r="E119" s="198" t="s">
        <v>5</v>
      </c>
      <c r="F119" s="199" t="s">
        <v>656</v>
      </c>
      <c r="H119" s="200">
        <v>0.32300000000000001</v>
      </c>
      <c r="I119" s="201"/>
      <c r="L119" s="197"/>
      <c r="M119" s="202"/>
      <c r="N119" s="203"/>
      <c r="O119" s="203"/>
      <c r="P119" s="203"/>
      <c r="Q119" s="203"/>
      <c r="R119" s="203"/>
      <c r="S119" s="203"/>
      <c r="T119" s="204"/>
      <c r="AT119" s="198" t="s">
        <v>198</v>
      </c>
      <c r="AU119" s="198" t="s">
        <v>24</v>
      </c>
      <c r="AV119" s="12" t="s">
        <v>24</v>
      </c>
      <c r="AW119" s="12" t="s">
        <v>44</v>
      </c>
      <c r="AX119" s="12" t="s">
        <v>80</v>
      </c>
      <c r="AY119" s="198" t="s">
        <v>188</v>
      </c>
    </row>
    <row r="120" spans="2:65" s="12" customFormat="1" x14ac:dyDescent="0.3">
      <c r="B120" s="197"/>
      <c r="D120" s="193" t="s">
        <v>198</v>
      </c>
      <c r="E120" s="198" t="s">
        <v>5</v>
      </c>
      <c r="F120" s="199" t="s">
        <v>657</v>
      </c>
      <c r="H120" s="200">
        <v>0.32300000000000001</v>
      </c>
      <c r="I120" s="201"/>
      <c r="L120" s="197"/>
      <c r="M120" s="202"/>
      <c r="N120" s="203"/>
      <c r="O120" s="203"/>
      <c r="P120" s="203"/>
      <c r="Q120" s="203"/>
      <c r="R120" s="203"/>
      <c r="S120" s="203"/>
      <c r="T120" s="204"/>
      <c r="AT120" s="198" t="s">
        <v>198</v>
      </c>
      <c r="AU120" s="198" t="s">
        <v>24</v>
      </c>
      <c r="AV120" s="12" t="s">
        <v>24</v>
      </c>
      <c r="AW120" s="12" t="s">
        <v>44</v>
      </c>
      <c r="AX120" s="12" t="s">
        <v>80</v>
      </c>
      <c r="AY120" s="198" t="s">
        <v>188</v>
      </c>
    </row>
    <row r="121" spans="2:65" s="12" customFormat="1" x14ac:dyDescent="0.3">
      <c r="B121" s="197"/>
      <c r="D121" s="193" t="s">
        <v>198</v>
      </c>
      <c r="E121" s="198" t="s">
        <v>5</v>
      </c>
      <c r="F121" s="199" t="s">
        <v>658</v>
      </c>
      <c r="H121" s="200">
        <v>0.223</v>
      </c>
      <c r="I121" s="201"/>
      <c r="L121" s="197"/>
      <c r="M121" s="202"/>
      <c r="N121" s="203"/>
      <c r="O121" s="203"/>
      <c r="P121" s="203"/>
      <c r="Q121" s="203"/>
      <c r="R121" s="203"/>
      <c r="S121" s="203"/>
      <c r="T121" s="204"/>
      <c r="AT121" s="198" t="s">
        <v>198</v>
      </c>
      <c r="AU121" s="198" t="s">
        <v>24</v>
      </c>
      <c r="AV121" s="12" t="s">
        <v>24</v>
      </c>
      <c r="AW121" s="12" t="s">
        <v>44</v>
      </c>
      <c r="AX121" s="12" t="s">
        <v>80</v>
      </c>
      <c r="AY121" s="198" t="s">
        <v>188</v>
      </c>
    </row>
    <row r="122" spans="2:65" s="12" customFormat="1" x14ac:dyDescent="0.3">
      <c r="B122" s="197"/>
      <c r="D122" s="193" t="s">
        <v>198</v>
      </c>
      <c r="E122" s="198" t="s">
        <v>5</v>
      </c>
      <c r="F122" s="199" t="s">
        <v>659</v>
      </c>
      <c r="H122" s="200">
        <v>0.6</v>
      </c>
      <c r="I122" s="201"/>
      <c r="L122" s="197"/>
      <c r="M122" s="202"/>
      <c r="N122" s="203"/>
      <c r="O122" s="203"/>
      <c r="P122" s="203"/>
      <c r="Q122" s="203"/>
      <c r="R122" s="203"/>
      <c r="S122" s="203"/>
      <c r="T122" s="204"/>
      <c r="AT122" s="198" t="s">
        <v>198</v>
      </c>
      <c r="AU122" s="198" t="s">
        <v>24</v>
      </c>
      <c r="AV122" s="12" t="s">
        <v>24</v>
      </c>
      <c r="AW122" s="12" t="s">
        <v>44</v>
      </c>
      <c r="AX122" s="12" t="s">
        <v>80</v>
      </c>
      <c r="AY122" s="198" t="s">
        <v>188</v>
      </c>
    </row>
    <row r="123" spans="2:65" s="12" customFormat="1" x14ac:dyDescent="0.3">
      <c r="B123" s="197"/>
      <c r="D123" s="193" t="s">
        <v>198</v>
      </c>
      <c r="E123" s="198" t="s">
        <v>5</v>
      </c>
      <c r="F123" s="199" t="s">
        <v>660</v>
      </c>
      <c r="H123" s="200">
        <v>0.3</v>
      </c>
      <c r="I123" s="201"/>
      <c r="L123" s="197"/>
      <c r="M123" s="202"/>
      <c r="N123" s="203"/>
      <c r="O123" s="203"/>
      <c r="P123" s="203"/>
      <c r="Q123" s="203"/>
      <c r="R123" s="203"/>
      <c r="S123" s="203"/>
      <c r="T123" s="204"/>
      <c r="AT123" s="198" t="s">
        <v>198</v>
      </c>
      <c r="AU123" s="198" t="s">
        <v>24</v>
      </c>
      <c r="AV123" s="12" t="s">
        <v>24</v>
      </c>
      <c r="AW123" s="12" t="s">
        <v>44</v>
      </c>
      <c r="AX123" s="12" t="s">
        <v>80</v>
      </c>
      <c r="AY123" s="198" t="s">
        <v>188</v>
      </c>
    </row>
    <row r="124" spans="2:65" s="12" customFormat="1" x14ac:dyDescent="0.3">
      <c r="B124" s="197"/>
      <c r="D124" s="193" t="s">
        <v>198</v>
      </c>
      <c r="E124" s="198" t="s">
        <v>5</v>
      </c>
      <c r="F124" s="199" t="s">
        <v>661</v>
      </c>
      <c r="H124" s="200">
        <v>0.4</v>
      </c>
      <c r="I124" s="201"/>
      <c r="L124" s="197"/>
      <c r="M124" s="202"/>
      <c r="N124" s="203"/>
      <c r="O124" s="203"/>
      <c r="P124" s="203"/>
      <c r="Q124" s="203"/>
      <c r="R124" s="203"/>
      <c r="S124" s="203"/>
      <c r="T124" s="204"/>
      <c r="AT124" s="198" t="s">
        <v>198</v>
      </c>
      <c r="AU124" s="198" t="s">
        <v>24</v>
      </c>
      <c r="AV124" s="12" t="s">
        <v>24</v>
      </c>
      <c r="AW124" s="12" t="s">
        <v>44</v>
      </c>
      <c r="AX124" s="12" t="s">
        <v>80</v>
      </c>
      <c r="AY124" s="198" t="s">
        <v>188</v>
      </c>
    </row>
    <row r="125" spans="2:65" s="12" customFormat="1" x14ac:dyDescent="0.3">
      <c r="B125" s="197"/>
      <c r="D125" s="193" t="s">
        <v>198</v>
      </c>
      <c r="E125" s="198" t="s">
        <v>5</v>
      </c>
      <c r="F125" s="199" t="s">
        <v>662</v>
      </c>
      <c r="H125" s="200">
        <v>0.4</v>
      </c>
      <c r="I125" s="201"/>
      <c r="L125" s="197"/>
      <c r="M125" s="202"/>
      <c r="N125" s="203"/>
      <c r="O125" s="203"/>
      <c r="P125" s="203"/>
      <c r="Q125" s="203"/>
      <c r="R125" s="203"/>
      <c r="S125" s="203"/>
      <c r="T125" s="204"/>
      <c r="AT125" s="198" t="s">
        <v>198</v>
      </c>
      <c r="AU125" s="198" t="s">
        <v>24</v>
      </c>
      <c r="AV125" s="12" t="s">
        <v>24</v>
      </c>
      <c r="AW125" s="12" t="s">
        <v>44</v>
      </c>
      <c r="AX125" s="12" t="s">
        <v>80</v>
      </c>
      <c r="AY125" s="198" t="s">
        <v>188</v>
      </c>
    </row>
    <row r="126" spans="2:65" s="12" customFormat="1" x14ac:dyDescent="0.3">
      <c r="B126" s="197"/>
      <c r="D126" s="193" t="s">
        <v>198</v>
      </c>
      <c r="E126" s="198" t="s">
        <v>5</v>
      </c>
      <c r="F126" s="199" t="s">
        <v>663</v>
      </c>
      <c r="H126" s="200">
        <v>0.4</v>
      </c>
      <c r="I126" s="201"/>
      <c r="L126" s="197"/>
      <c r="M126" s="202"/>
      <c r="N126" s="203"/>
      <c r="O126" s="203"/>
      <c r="P126" s="203"/>
      <c r="Q126" s="203"/>
      <c r="R126" s="203"/>
      <c r="S126" s="203"/>
      <c r="T126" s="204"/>
      <c r="AT126" s="198" t="s">
        <v>198</v>
      </c>
      <c r="AU126" s="198" t="s">
        <v>24</v>
      </c>
      <c r="AV126" s="12" t="s">
        <v>24</v>
      </c>
      <c r="AW126" s="12" t="s">
        <v>44</v>
      </c>
      <c r="AX126" s="12" t="s">
        <v>80</v>
      </c>
      <c r="AY126" s="198" t="s">
        <v>188</v>
      </c>
    </row>
    <row r="127" spans="2:65" s="12" customFormat="1" x14ac:dyDescent="0.3">
      <c r="B127" s="197"/>
      <c r="D127" s="193" t="s">
        <v>198</v>
      </c>
      <c r="E127" s="198" t="s">
        <v>5</v>
      </c>
      <c r="F127" s="199" t="s">
        <v>664</v>
      </c>
      <c r="H127" s="200">
        <v>0.2</v>
      </c>
      <c r="I127" s="201"/>
      <c r="L127" s="197"/>
      <c r="M127" s="202"/>
      <c r="N127" s="203"/>
      <c r="O127" s="203"/>
      <c r="P127" s="203"/>
      <c r="Q127" s="203"/>
      <c r="R127" s="203"/>
      <c r="S127" s="203"/>
      <c r="T127" s="204"/>
      <c r="AT127" s="198" t="s">
        <v>198</v>
      </c>
      <c r="AU127" s="198" t="s">
        <v>24</v>
      </c>
      <c r="AV127" s="12" t="s">
        <v>24</v>
      </c>
      <c r="AW127" s="12" t="s">
        <v>44</v>
      </c>
      <c r="AX127" s="12" t="s">
        <v>80</v>
      </c>
      <c r="AY127" s="198" t="s">
        <v>188</v>
      </c>
    </row>
    <row r="128" spans="2:65" s="12" customFormat="1" x14ac:dyDescent="0.3">
      <c r="B128" s="197"/>
      <c r="D128" s="193" t="s">
        <v>198</v>
      </c>
      <c r="E128" s="198" t="s">
        <v>5</v>
      </c>
      <c r="F128" s="199" t="s">
        <v>665</v>
      </c>
      <c r="H128" s="200">
        <v>0.3</v>
      </c>
      <c r="I128" s="201"/>
      <c r="L128" s="197"/>
      <c r="M128" s="202"/>
      <c r="N128" s="203"/>
      <c r="O128" s="203"/>
      <c r="P128" s="203"/>
      <c r="Q128" s="203"/>
      <c r="R128" s="203"/>
      <c r="S128" s="203"/>
      <c r="T128" s="204"/>
      <c r="AT128" s="198" t="s">
        <v>198</v>
      </c>
      <c r="AU128" s="198" t="s">
        <v>24</v>
      </c>
      <c r="AV128" s="12" t="s">
        <v>24</v>
      </c>
      <c r="AW128" s="12" t="s">
        <v>44</v>
      </c>
      <c r="AX128" s="12" t="s">
        <v>80</v>
      </c>
      <c r="AY128" s="198" t="s">
        <v>188</v>
      </c>
    </row>
    <row r="129" spans="2:65" s="12" customFormat="1" x14ac:dyDescent="0.3">
      <c r="B129" s="197"/>
      <c r="D129" s="193" t="s">
        <v>198</v>
      </c>
      <c r="E129" s="198" t="s">
        <v>5</v>
      </c>
      <c r="F129" s="199" t="s">
        <v>666</v>
      </c>
      <c r="H129" s="200">
        <v>0.6</v>
      </c>
      <c r="I129" s="201"/>
      <c r="L129" s="197"/>
      <c r="M129" s="202"/>
      <c r="N129" s="203"/>
      <c r="O129" s="203"/>
      <c r="P129" s="203"/>
      <c r="Q129" s="203"/>
      <c r="R129" s="203"/>
      <c r="S129" s="203"/>
      <c r="T129" s="204"/>
      <c r="AT129" s="198" t="s">
        <v>198</v>
      </c>
      <c r="AU129" s="198" t="s">
        <v>24</v>
      </c>
      <c r="AV129" s="12" t="s">
        <v>24</v>
      </c>
      <c r="AW129" s="12" t="s">
        <v>44</v>
      </c>
      <c r="AX129" s="12" t="s">
        <v>80</v>
      </c>
      <c r="AY129" s="198" t="s">
        <v>188</v>
      </c>
    </row>
    <row r="130" spans="2:65" s="12" customFormat="1" x14ac:dyDescent="0.3">
      <c r="B130" s="197"/>
      <c r="D130" s="193" t="s">
        <v>198</v>
      </c>
      <c r="E130" s="198" t="s">
        <v>5</v>
      </c>
      <c r="F130" s="199" t="s">
        <v>667</v>
      </c>
      <c r="H130" s="200">
        <v>0.6</v>
      </c>
      <c r="I130" s="201"/>
      <c r="L130" s="197"/>
      <c r="M130" s="202"/>
      <c r="N130" s="203"/>
      <c r="O130" s="203"/>
      <c r="P130" s="203"/>
      <c r="Q130" s="203"/>
      <c r="R130" s="203"/>
      <c r="S130" s="203"/>
      <c r="T130" s="204"/>
      <c r="AT130" s="198" t="s">
        <v>198</v>
      </c>
      <c r="AU130" s="198" t="s">
        <v>24</v>
      </c>
      <c r="AV130" s="12" t="s">
        <v>24</v>
      </c>
      <c r="AW130" s="12" t="s">
        <v>44</v>
      </c>
      <c r="AX130" s="12" t="s">
        <v>80</v>
      </c>
      <c r="AY130" s="198" t="s">
        <v>188</v>
      </c>
    </row>
    <row r="131" spans="2:65" s="13" customFormat="1" x14ac:dyDescent="0.3">
      <c r="B131" s="205"/>
      <c r="D131" s="193" t="s">
        <v>198</v>
      </c>
      <c r="E131" s="206" t="s">
        <v>5</v>
      </c>
      <c r="F131" s="207" t="s">
        <v>200</v>
      </c>
      <c r="H131" s="208">
        <v>8.9610000000000003</v>
      </c>
      <c r="I131" s="209"/>
      <c r="L131" s="205"/>
      <c r="M131" s="210"/>
      <c r="N131" s="211"/>
      <c r="O131" s="211"/>
      <c r="P131" s="211"/>
      <c r="Q131" s="211"/>
      <c r="R131" s="211"/>
      <c r="S131" s="211"/>
      <c r="T131" s="212"/>
      <c r="AT131" s="206" t="s">
        <v>198</v>
      </c>
      <c r="AU131" s="206" t="s">
        <v>24</v>
      </c>
      <c r="AV131" s="13" t="s">
        <v>194</v>
      </c>
      <c r="AW131" s="13" t="s">
        <v>44</v>
      </c>
      <c r="AX131" s="13" t="s">
        <v>25</v>
      </c>
      <c r="AY131" s="206" t="s">
        <v>188</v>
      </c>
    </row>
    <row r="132" spans="2:65" s="1" customFormat="1" ht="16.5" customHeight="1" x14ac:dyDescent="0.3">
      <c r="B132" s="180"/>
      <c r="C132" s="181" t="s">
        <v>204</v>
      </c>
      <c r="D132" s="181" t="s">
        <v>190</v>
      </c>
      <c r="E132" s="182" t="s">
        <v>671</v>
      </c>
      <c r="F132" s="183" t="s">
        <v>672</v>
      </c>
      <c r="G132" s="184" t="s">
        <v>231</v>
      </c>
      <c r="H132" s="185">
        <v>4.16</v>
      </c>
      <c r="I132" s="186"/>
      <c r="J132" s="187">
        <f>ROUND(I132*H132,2)</f>
        <v>0</v>
      </c>
      <c r="K132" s="183"/>
      <c r="L132" s="41"/>
      <c r="M132" s="188" t="s">
        <v>5</v>
      </c>
      <c r="N132" s="189" t="s">
        <v>51</v>
      </c>
      <c r="O132" s="42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AR132" s="24" t="s">
        <v>194</v>
      </c>
      <c r="AT132" s="24" t="s">
        <v>190</v>
      </c>
      <c r="AU132" s="24" t="s">
        <v>24</v>
      </c>
      <c r="AY132" s="24" t="s">
        <v>188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24" t="s">
        <v>25</v>
      </c>
      <c r="BK132" s="192">
        <f>ROUND(I132*H132,2)</f>
        <v>0</v>
      </c>
      <c r="BL132" s="24" t="s">
        <v>194</v>
      </c>
      <c r="BM132" s="24" t="s">
        <v>673</v>
      </c>
    </row>
    <row r="133" spans="2:65" s="1" customFormat="1" ht="27" x14ac:dyDescent="0.3">
      <c r="B133" s="41"/>
      <c r="D133" s="193" t="s">
        <v>196</v>
      </c>
      <c r="F133" s="194" t="s">
        <v>674</v>
      </c>
      <c r="I133" s="195"/>
      <c r="L133" s="41"/>
      <c r="M133" s="196"/>
      <c r="N133" s="42"/>
      <c r="O133" s="42"/>
      <c r="P133" s="42"/>
      <c r="Q133" s="42"/>
      <c r="R133" s="42"/>
      <c r="S133" s="42"/>
      <c r="T133" s="70"/>
      <c r="AT133" s="24" t="s">
        <v>196</v>
      </c>
      <c r="AU133" s="24" t="s">
        <v>24</v>
      </c>
    </row>
    <row r="134" spans="2:65" s="12" customFormat="1" x14ac:dyDescent="0.3">
      <c r="B134" s="197"/>
      <c r="D134" s="193" t="s">
        <v>198</v>
      </c>
      <c r="E134" s="198" t="s">
        <v>5</v>
      </c>
      <c r="F134" s="199" t="s">
        <v>675</v>
      </c>
      <c r="H134" s="200">
        <v>1.4570000000000001</v>
      </c>
      <c r="I134" s="201"/>
      <c r="L134" s="197"/>
      <c r="M134" s="202"/>
      <c r="N134" s="203"/>
      <c r="O134" s="203"/>
      <c r="P134" s="203"/>
      <c r="Q134" s="203"/>
      <c r="R134" s="203"/>
      <c r="S134" s="203"/>
      <c r="T134" s="204"/>
      <c r="AT134" s="198" t="s">
        <v>198</v>
      </c>
      <c r="AU134" s="198" t="s">
        <v>24</v>
      </c>
      <c r="AV134" s="12" t="s">
        <v>24</v>
      </c>
      <c r="AW134" s="12" t="s">
        <v>44</v>
      </c>
      <c r="AX134" s="12" t="s">
        <v>80</v>
      </c>
      <c r="AY134" s="198" t="s">
        <v>188</v>
      </c>
    </row>
    <row r="135" spans="2:65" s="12" customFormat="1" x14ac:dyDescent="0.3">
      <c r="B135" s="197"/>
      <c r="D135" s="193" t="s">
        <v>198</v>
      </c>
      <c r="E135" s="198" t="s">
        <v>5</v>
      </c>
      <c r="F135" s="199" t="s">
        <v>676</v>
      </c>
      <c r="H135" s="200">
        <v>6.5460000000000003</v>
      </c>
      <c r="I135" s="201"/>
      <c r="L135" s="197"/>
      <c r="M135" s="202"/>
      <c r="N135" s="203"/>
      <c r="O135" s="203"/>
      <c r="P135" s="203"/>
      <c r="Q135" s="203"/>
      <c r="R135" s="203"/>
      <c r="S135" s="203"/>
      <c r="T135" s="204"/>
      <c r="AT135" s="198" t="s">
        <v>198</v>
      </c>
      <c r="AU135" s="198" t="s">
        <v>24</v>
      </c>
      <c r="AV135" s="12" t="s">
        <v>24</v>
      </c>
      <c r="AW135" s="12" t="s">
        <v>44</v>
      </c>
      <c r="AX135" s="12" t="s">
        <v>80</v>
      </c>
      <c r="AY135" s="198" t="s">
        <v>188</v>
      </c>
    </row>
    <row r="136" spans="2:65" s="12" customFormat="1" x14ac:dyDescent="0.3">
      <c r="B136" s="197"/>
      <c r="D136" s="193" t="s">
        <v>198</v>
      </c>
      <c r="E136" s="198" t="s">
        <v>5</v>
      </c>
      <c r="F136" s="199" t="s">
        <v>677</v>
      </c>
      <c r="H136" s="200">
        <v>0.32</v>
      </c>
      <c r="I136" s="201"/>
      <c r="L136" s="197"/>
      <c r="M136" s="202"/>
      <c r="N136" s="203"/>
      <c r="O136" s="203"/>
      <c r="P136" s="203"/>
      <c r="Q136" s="203"/>
      <c r="R136" s="203"/>
      <c r="S136" s="203"/>
      <c r="T136" s="204"/>
      <c r="AT136" s="198" t="s">
        <v>198</v>
      </c>
      <c r="AU136" s="198" t="s">
        <v>24</v>
      </c>
      <c r="AV136" s="12" t="s">
        <v>24</v>
      </c>
      <c r="AW136" s="12" t="s">
        <v>44</v>
      </c>
      <c r="AX136" s="12" t="s">
        <v>80</v>
      </c>
      <c r="AY136" s="198" t="s">
        <v>188</v>
      </c>
    </row>
    <row r="137" spans="2:65" s="12" customFormat="1" x14ac:dyDescent="0.3">
      <c r="B137" s="197"/>
      <c r="D137" s="193" t="s">
        <v>198</v>
      </c>
      <c r="E137" s="198" t="s">
        <v>5</v>
      </c>
      <c r="F137" s="199" t="s">
        <v>678</v>
      </c>
      <c r="H137" s="200">
        <v>1.631</v>
      </c>
      <c r="I137" s="201"/>
      <c r="L137" s="197"/>
      <c r="M137" s="202"/>
      <c r="N137" s="203"/>
      <c r="O137" s="203"/>
      <c r="P137" s="203"/>
      <c r="Q137" s="203"/>
      <c r="R137" s="203"/>
      <c r="S137" s="203"/>
      <c r="T137" s="204"/>
      <c r="AT137" s="198" t="s">
        <v>198</v>
      </c>
      <c r="AU137" s="198" t="s">
        <v>24</v>
      </c>
      <c r="AV137" s="12" t="s">
        <v>24</v>
      </c>
      <c r="AW137" s="12" t="s">
        <v>44</v>
      </c>
      <c r="AX137" s="12" t="s">
        <v>80</v>
      </c>
      <c r="AY137" s="198" t="s">
        <v>188</v>
      </c>
    </row>
    <row r="138" spans="2:65" s="12" customFormat="1" x14ac:dyDescent="0.3">
      <c r="B138" s="197"/>
      <c r="D138" s="193" t="s">
        <v>198</v>
      </c>
      <c r="E138" s="198" t="s">
        <v>5</v>
      </c>
      <c r="F138" s="199" t="s">
        <v>679</v>
      </c>
      <c r="H138" s="200">
        <v>0.86799999999999999</v>
      </c>
      <c r="I138" s="201"/>
      <c r="L138" s="197"/>
      <c r="M138" s="202"/>
      <c r="N138" s="203"/>
      <c r="O138" s="203"/>
      <c r="P138" s="203"/>
      <c r="Q138" s="203"/>
      <c r="R138" s="203"/>
      <c r="S138" s="203"/>
      <c r="T138" s="204"/>
      <c r="AT138" s="198" t="s">
        <v>198</v>
      </c>
      <c r="AU138" s="198" t="s">
        <v>24</v>
      </c>
      <c r="AV138" s="12" t="s">
        <v>24</v>
      </c>
      <c r="AW138" s="12" t="s">
        <v>44</v>
      </c>
      <c r="AX138" s="12" t="s">
        <v>80</v>
      </c>
      <c r="AY138" s="198" t="s">
        <v>188</v>
      </c>
    </row>
    <row r="139" spans="2:65" s="12" customFormat="1" x14ac:dyDescent="0.3">
      <c r="B139" s="197"/>
      <c r="D139" s="193" t="s">
        <v>198</v>
      </c>
      <c r="E139" s="198" t="s">
        <v>5</v>
      </c>
      <c r="F139" s="199" t="s">
        <v>680</v>
      </c>
      <c r="H139" s="200">
        <v>0.86799999999999999</v>
      </c>
      <c r="I139" s="201"/>
      <c r="L139" s="197"/>
      <c r="M139" s="202"/>
      <c r="N139" s="203"/>
      <c r="O139" s="203"/>
      <c r="P139" s="203"/>
      <c r="Q139" s="203"/>
      <c r="R139" s="203"/>
      <c r="S139" s="203"/>
      <c r="T139" s="204"/>
      <c r="AT139" s="198" t="s">
        <v>198</v>
      </c>
      <c r="AU139" s="198" t="s">
        <v>24</v>
      </c>
      <c r="AV139" s="12" t="s">
        <v>24</v>
      </c>
      <c r="AW139" s="12" t="s">
        <v>44</v>
      </c>
      <c r="AX139" s="12" t="s">
        <v>80</v>
      </c>
      <c r="AY139" s="198" t="s">
        <v>188</v>
      </c>
    </row>
    <row r="140" spans="2:65" s="12" customFormat="1" x14ac:dyDescent="0.3">
      <c r="B140" s="197"/>
      <c r="D140" s="193" t="s">
        <v>198</v>
      </c>
      <c r="E140" s="198" t="s">
        <v>5</v>
      </c>
      <c r="F140" s="199" t="s">
        <v>681</v>
      </c>
      <c r="H140" s="200">
        <v>0.60099999999999998</v>
      </c>
      <c r="I140" s="201"/>
      <c r="L140" s="197"/>
      <c r="M140" s="202"/>
      <c r="N140" s="203"/>
      <c r="O140" s="203"/>
      <c r="P140" s="203"/>
      <c r="Q140" s="203"/>
      <c r="R140" s="203"/>
      <c r="S140" s="203"/>
      <c r="T140" s="204"/>
      <c r="AT140" s="198" t="s">
        <v>198</v>
      </c>
      <c r="AU140" s="198" t="s">
        <v>24</v>
      </c>
      <c r="AV140" s="12" t="s">
        <v>24</v>
      </c>
      <c r="AW140" s="12" t="s">
        <v>44</v>
      </c>
      <c r="AX140" s="12" t="s">
        <v>80</v>
      </c>
      <c r="AY140" s="198" t="s">
        <v>188</v>
      </c>
    </row>
    <row r="141" spans="2:65" s="12" customFormat="1" x14ac:dyDescent="0.3">
      <c r="B141" s="197"/>
      <c r="D141" s="193" t="s">
        <v>198</v>
      </c>
      <c r="E141" s="198" t="s">
        <v>5</v>
      </c>
      <c r="F141" s="199" t="s">
        <v>682</v>
      </c>
      <c r="H141" s="200">
        <v>1.6140000000000001</v>
      </c>
      <c r="I141" s="201"/>
      <c r="L141" s="197"/>
      <c r="M141" s="202"/>
      <c r="N141" s="203"/>
      <c r="O141" s="203"/>
      <c r="P141" s="203"/>
      <c r="Q141" s="203"/>
      <c r="R141" s="203"/>
      <c r="S141" s="203"/>
      <c r="T141" s="204"/>
      <c r="AT141" s="198" t="s">
        <v>198</v>
      </c>
      <c r="AU141" s="198" t="s">
        <v>24</v>
      </c>
      <c r="AV141" s="12" t="s">
        <v>24</v>
      </c>
      <c r="AW141" s="12" t="s">
        <v>44</v>
      </c>
      <c r="AX141" s="12" t="s">
        <v>80</v>
      </c>
      <c r="AY141" s="198" t="s">
        <v>188</v>
      </c>
    </row>
    <row r="142" spans="2:65" s="12" customFormat="1" x14ac:dyDescent="0.3">
      <c r="B142" s="197"/>
      <c r="D142" s="193" t="s">
        <v>198</v>
      </c>
      <c r="E142" s="198" t="s">
        <v>5</v>
      </c>
      <c r="F142" s="199" t="s">
        <v>683</v>
      </c>
      <c r="H142" s="200">
        <v>0.747</v>
      </c>
      <c r="I142" s="201"/>
      <c r="L142" s="197"/>
      <c r="M142" s="202"/>
      <c r="N142" s="203"/>
      <c r="O142" s="203"/>
      <c r="P142" s="203"/>
      <c r="Q142" s="203"/>
      <c r="R142" s="203"/>
      <c r="S142" s="203"/>
      <c r="T142" s="204"/>
      <c r="AT142" s="198" t="s">
        <v>198</v>
      </c>
      <c r="AU142" s="198" t="s">
        <v>24</v>
      </c>
      <c r="AV142" s="12" t="s">
        <v>24</v>
      </c>
      <c r="AW142" s="12" t="s">
        <v>44</v>
      </c>
      <c r="AX142" s="12" t="s">
        <v>80</v>
      </c>
      <c r="AY142" s="198" t="s">
        <v>188</v>
      </c>
    </row>
    <row r="143" spans="2:65" s="12" customFormat="1" x14ac:dyDescent="0.3">
      <c r="B143" s="197"/>
      <c r="D143" s="193" t="s">
        <v>198</v>
      </c>
      <c r="E143" s="198" t="s">
        <v>5</v>
      </c>
      <c r="F143" s="199" t="s">
        <v>684</v>
      </c>
      <c r="H143" s="200">
        <v>0.96399999999999997</v>
      </c>
      <c r="I143" s="201"/>
      <c r="L143" s="197"/>
      <c r="M143" s="202"/>
      <c r="N143" s="203"/>
      <c r="O143" s="203"/>
      <c r="P143" s="203"/>
      <c r="Q143" s="203"/>
      <c r="R143" s="203"/>
      <c r="S143" s="203"/>
      <c r="T143" s="204"/>
      <c r="AT143" s="198" t="s">
        <v>198</v>
      </c>
      <c r="AU143" s="198" t="s">
        <v>24</v>
      </c>
      <c r="AV143" s="12" t="s">
        <v>24</v>
      </c>
      <c r="AW143" s="12" t="s">
        <v>44</v>
      </c>
      <c r="AX143" s="12" t="s">
        <v>80</v>
      </c>
      <c r="AY143" s="198" t="s">
        <v>188</v>
      </c>
    </row>
    <row r="144" spans="2:65" s="12" customFormat="1" x14ac:dyDescent="0.3">
      <c r="B144" s="197"/>
      <c r="D144" s="193" t="s">
        <v>198</v>
      </c>
      <c r="E144" s="198" t="s">
        <v>5</v>
      </c>
      <c r="F144" s="199" t="s">
        <v>685</v>
      </c>
      <c r="H144" s="200">
        <v>0.95199999999999996</v>
      </c>
      <c r="I144" s="201"/>
      <c r="L144" s="197"/>
      <c r="M144" s="202"/>
      <c r="N144" s="203"/>
      <c r="O144" s="203"/>
      <c r="P144" s="203"/>
      <c r="Q144" s="203"/>
      <c r="R144" s="203"/>
      <c r="S144" s="203"/>
      <c r="T144" s="204"/>
      <c r="AT144" s="198" t="s">
        <v>198</v>
      </c>
      <c r="AU144" s="198" t="s">
        <v>24</v>
      </c>
      <c r="AV144" s="12" t="s">
        <v>24</v>
      </c>
      <c r="AW144" s="12" t="s">
        <v>44</v>
      </c>
      <c r="AX144" s="12" t="s">
        <v>80</v>
      </c>
      <c r="AY144" s="198" t="s">
        <v>188</v>
      </c>
    </row>
    <row r="145" spans="2:65" s="12" customFormat="1" x14ac:dyDescent="0.3">
      <c r="B145" s="197"/>
      <c r="D145" s="193" t="s">
        <v>198</v>
      </c>
      <c r="E145" s="198" t="s">
        <v>5</v>
      </c>
      <c r="F145" s="199" t="s">
        <v>686</v>
      </c>
      <c r="H145" s="200">
        <v>0.86799999999999999</v>
      </c>
      <c r="I145" s="201"/>
      <c r="L145" s="197"/>
      <c r="M145" s="202"/>
      <c r="N145" s="203"/>
      <c r="O145" s="203"/>
      <c r="P145" s="203"/>
      <c r="Q145" s="203"/>
      <c r="R145" s="203"/>
      <c r="S145" s="203"/>
      <c r="T145" s="204"/>
      <c r="AT145" s="198" t="s">
        <v>198</v>
      </c>
      <c r="AU145" s="198" t="s">
        <v>24</v>
      </c>
      <c r="AV145" s="12" t="s">
        <v>24</v>
      </c>
      <c r="AW145" s="12" t="s">
        <v>44</v>
      </c>
      <c r="AX145" s="12" t="s">
        <v>80</v>
      </c>
      <c r="AY145" s="198" t="s">
        <v>188</v>
      </c>
    </row>
    <row r="146" spans="2:65" s="12" customFormat="1" x14ac:dyDescent="0.3">
      <c r="B146" s="197"/>
      <c r="D146" s="193" t="s">
        <v>198</v>
      </c>
      <c r="E146" s="198" t="s">
        <v>5</v>
      </c>
      <c r="F146" s="199" t="s">
        <v>687</v>
      </c>
      <c r="H146" s="200">
        <v>0.42399999999999999</v>
      </c>
      <c r="I146" s="201"/>
      <c r="L146" s="197"/>
      <c r="M146" s="202"/>
      <c r="N146" s="203"/>
      <c r="O146" s="203"/>
      <c r="P146" s="203"/>
      <c r="Q146" s="203"/>
      <c r="R146" s="203"/>
      <c r="S146" s="203"/>
      <c r="T146" s="204"/>
      <c r="AT146" s="198" t="s">
        <v>198</v>
      </c>
      <c r="AU146" s="198" t="s">
        <v>24</v>
      </c>
      <c r="AV146" s="12" t="s">
        <v>24</v>
      </c>
      <c r="AW146" s="12" t="s">
        <v>44</v>
      </c>
      <c r="AX146" s="12" t="s">
        <v>80</v>
      </c>
      <c r="AY146" s="198" t="s">
        <v>188</v>
      </c>
    </row>
    <row r="147" spans="2:65" s="12" customFormat="1" x14ac:dyDescent="0.3">
      <c r="B147" s="197"/>
      <c r="D147" s="193" t="s">
        <v>198</v>
      </c>
      <c r="E147" s="198" t="s">
        <v>5</v>
      </c>
      <c r="F147" s="199" t="s">
        <v>688</v>
      </c>
      <c r="H147" s="200">
        <v>0.6</v>
      </c>
      <c r="I147" s="201"/>
      <c r="L147" s="197"/>
      <c r="M147" s="202"/>
      <c r="N147" s="203"/>
      <c r="O147" s="203"/>
      <c r="P147" s="203"/>
      <c r="Q147" s="203"/>
      <c r="R147" s="203"/>
      <c r="S147" s="203"/>
      <c r="T147" s="204"/>
      <c r="AT147" s="198" t="s">
        <v>198</v>
      </c>
      <c r="AU147" s="198" t="s">
        <v>24</v>
      </c>
      <c r="AV147" s="12" t="s">
        <v>24</v>
      </c>
      <c r="AW147" s="12" t="s">
        <v>44</v>
      </c>
      <c r="AX147" s="12" t="s">
        <v>80</v>
      </c>
      <c r="AY147" s="198" t="s">
        <v>188</v>
      </c>
    </row>
    <row r="148" spans="2:65" s="12" customFormat="1" x14ac:dyDescent="0.3">
      <c r="B148" s="197"/>
      <c r="D148" s="193" t="s">
        <v>198</v>
      </c>
      <c r="E148" s="198" t="s">
        <v>5</v>
      </c>
      <c r="F148" s="199" t="s">
        <v>689</v>
      </c>
      <c r="H148" s="200">
        <v>1.17</v>
      </c>
      <c r="I148" s="201"/>
      <c r="L148" s="197"/>
      <c r="M148" s="202"/>
      <c r="N148" s="203"/>
      <c r="O148" s="203"/>
      <c r="P148" s="203"/>
      <c r="Q148" s="203"/>
      <c r="R148" s="203"/>
      <c r="S148" s="203"/>
      <c r="T148" s="204"/>
      <c r="AT148" s="198" t="s">
        <v>198</v>
      </c>
      <c r="AU148" s="198" t="s">
        <v>24</v>
      </c>
      <c r="AV148" s="12" t="s">
        <v>24</v>
      </c>
      <c r="AW148" s="12" t="s">
        <v>44</v>
      </c>
      <c r="AX148" s="12" t="s">
        <v>80</v>
      </c>
      <c r="AY148" s="198" t="s">
        <v>188</v>
      </c>
    </row>
    <row r="149" spans="2:65" s="12" customFormat="1" x14ac:dyDescent="0.3">
      <c r="B149" s="197"/>
      <c r="D149" s="193" t="s">
        <v>198</v>
      </c>
      <c r="E149" s="198" t="s">
        <v>5</v>
      </c>
      <c r="F149" s="199" t="s">
        <v>690</v>
      </c>
      <c r="H149" s="200">
        <v>1.17</v>
      </c>
      <c r="I149" s="201"/>
      <c r="L149" s="197"/>
      <c r="M149" s="202"/>
      <c r="N149" s="203"/>
      <c r="O149" s="203"/>
      <c r="P149" s="203"/>
      <c r="Q149" s="203"/>
      <c r="R149" s="203"/>
      <c r="S149" s="203"/>
      <c r="T149" s="204"/>
      <c r="AT149" s="198" t="s">
        <v>198</v>
      </c>
      <c r="AU149" s="198" t="s">
        <v>24</v>
      </c>
      <c r="AV149" s="12" t="s">
        <v>24</v>
      </c>
      <c r="AW149" s="12" t="s">
        <v>44</v>
      </c>
      <c r="AX149" s="12" t="s">
        <v>80</v>
      </c>
      <c r="AY149" s="198" t="s">
        <v>188</v>
      </c>
    </row>
    <row r="150" spans="2:65" s="13" customFormat="1" x14ac:dyDescent="0.3">
      <c r="B150" s="205"/>
      <c r="D150" s="193" t="s">
        <v>198</v>
      </c>
      <c r="E150" s="206" t="s">
        <v>5</v>
      </c>
      <c r="F150" s="207" t="s">
        <v>200</v>
      </c>
      <c r="H150" s="208">
        <v>20.8</v>
      </c>
      <c r="I150" s="209"/>
      <c r="L150" s="205"/>
      <c r="M150" s="210"/>
      <c r="N150" s="211"/>
      <c r="O150" s="211"/>
      <c r="P150" s="211"/>
      <c r="Q150" s="211"/>
      <c r="R150" s="211"/>
      <c r="S150" s="211"/>
      <c r="T150" s="212"/>
      <c r="AT150" s="206" t="s">
        <v>198</v>
      </c>
      <c r="AU150" s="206" t="s">
        <v>24</v>
      </c>
      <c r="AV150" s="13" t="s">
        <v>194</v>
      </c>
      <c r="AW150" s="13" t="s">
        <v>44</v>
      </c>
      <c r="AX150" s="13" t="s">
        <v>25</v>
      </c>
      <c r="AY150" s="206" t="s">
        <v>188</v>
      </c>
    </row>
    <row r="151" spans="2:65" s="12" customFormat="1" x14ac:dyDescent="0.3">
      <c r="B151" s="197"/>
      <c r="D151" s="193" t="s">
        <v>198</v>
      </c>
      <c r="F151" s="199" t="s">
        <v>691</v>
      </c>
      <c r="H151" s="200">
        <v>4.16</v>
      </c>
      <c r="I151" s="201"/>
      <c r="L151" s="197"/>
      <c r="M151" s="202"/>
      <c r="N151" s="203"/>
      <c r="O151" s="203"/>
      <c r="P151" s="203"/>
      <c r="Q151" s="203"/>
      <c r="R151" s="203"/>
      <c r="S151" s="203"/>
      <c r="T151" s="204"/>
      <c r="AT151" s="198" t="s">
        <v>198</v>
      </c>
      <c r="AU151" s="198" t="s">
        <v>24</v>
      </c>
      <c r="AV151" s="12" t="s">
        <v>24</v>
      </c>
      <c r="AW151" s="12" t="s">
        <v>6</v>
      </c>
      <c r="AX151" s="12" t="s">
        <v>25</v>
      </c>
      <c r="AY151" s="198" t="s">
        <v>188</v>
      </c>
    </row>
    <row r="152" spans="2:65" s="1" customFormat="1" ht="16.5" customHeight="1" x14ac:dyDescent="0.3">
      <c r="B152" s="180"/>
      <c r="C152" s="181" t="s">
        <v>194</v>
      </c>
      <c r="D152" s="181" t="s">
        <v>190</v>
      </c>
      <c r="E152" s="182" t="s">
        <v>692</v>
      </c>
      <c r="F152" s="183" t="s">
        <v>693</v>
      </c>
      <c r="G152" s="184" t="s">
        <v>231</v>
      </c>
      <c r="H152" s="185">
        <v>14.56</v>
      </c>
      <c r="I152" s="186"/>
      <c r="J152" s="187">
        <f>ROUND(I152*H152,2)</f>
        <v>0</v>
      </c>
      <c r="K152" s="183"/>
      <c r="L152" s="41"/>
      <c r="M152" s="188" t="s">
        <v>5</v>
      </c>
      <c r="N152" s="189" t="s">
        <v>51</v>
      </c>
      <c r="O152" s="42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AR152" s="24" t="s">
        <v>194</v>
      </c>
      <c r="AT152" s="24" t="s">
        <v>190</v>
      </c>
      <c r="AU152" s="24" t="s">
        <v>24</v>
      </c>
      <c r="AY152" s="24" t="s">
        <v>188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24" t="s">
        <v>25</v>
      </c>
      <c r="BK152" s="192">
        <f>ROUND(I152*H152,2)</f>
        <v>0</v>
      </c>
      <c r="BL152" s="24" t="s">
        <v>194</v>
      </c>
      <c r="BM152" s="24" t="s">
        <v>694</v>
      </c>
    </row>
    <row r="153" spans="2:65" s="1" customFormat="1" ht="27" x14ac:dyDescent="0.3">
      <c r="B153" s="41"/>
      <c r="D153" s="193" t="s">
        <v>196</v>
      </c>
      <c r="F153" s="194" t="s">
        <v>674</v>
      </c>
      <c r="I153" s="195"/>
      <c r="L153" s="41"/>
      <c r="M153" s="196"/>
      <c r="N153" s="42"/>
      <c r="O153" s="42"/>
      <c r="P153" s="42"/>
      <c r="Q153" s="42"/>
      <c r="R153" s="42"/>
      <c r="S153" s="42"/>
      <c r="T153" s="70"/>
      <c r="AT153" s="24" t="s">
        <v>196</v>
      </c>
      <c r="AU153" s="24" t="s">
        <v>24</v>
      </c>
    </row>
    <row r="154" spans="2:65" s="12" customFormat="1" x14ac:dyDescent="0.3">
      <c r="B154" s="197"/>
      <c r="D154" s="193" t="s">
        <v>198</v>
      </c>
      <c r="E154" s="198" t="s">
        <v>5</v>
      </c>
      <c r="F154" s="199" t="s">
        <v>675</v>
      </c>
      <c r="H154" s="200">
        <v>1.4570000000000001</v>
      </c>
      <c r="I154" s="201"/>
      <c r="L154" s="197"/>
      <c r="M154" s="202"/>
      <c r="N154" s="203"/>
      <c r="O154" s="203"/>
      <c r="P154" s="203"/>
      <c r="Q154" s="203"/>
      <c r="R154" s="203"/>
      <c r="S154" s="203"/>
      <c r="T154" s="204"/>
      <c r="AT154" s="198" t="s">
        <v>198</v>
      </c>
      <c r="AU154" s="198" t="s">
        <v>24</v>
      </c>
      <c r="AV154" s="12" t="s">
        <v>24</v>
      </c>
      <c r="AW154" s="12" t="s">
        <v>44</v>
      </c>
      <c r="AX154" s="12" t="s">
        <v>80</v>
      </c>
      <c r="AY154" s="198" t="s">
        <v>188</v>
      </c>
    </row>
    <row r="155" spans="2:65" s="12" customFormat="1" x14ac:dyDescent="0.3">
      <c r="B155" s="197"/>
      <c r="D155" s="193" t="s">
        <v>198</v>
      </c>
      <c r="E155" s="198" t="s">
        <v>5</v>
      </c>
      <c r="F155" s="199" t="s">
        <v>676</v>
      </c>
      <c r="H155" s="200">
        <v>6.5460000000000003</v>
      </c>
      <c r="I155" s="201"/>
      <c r="L155" s="197"/>
      <c r="M155" s="202"/>
      <c r="N155" s="203"/>
      <c r="O155" s="203"/>
      <c r="P155" s="203"/>
      <c r="Q155" s="203"/>
      <c r="R155" s="203"/>
      <c r="S155" s="203"/>
      <c r="T155" s="204"/>
      <c r="AT155" s="198" t="s">
        <v>198</v>
      </c>
      <c r="AU155" s="198" t="s">
        <v>24</v>
      </c>
      <c r="AV155" s="12" t="s">
        <v>24</v>
      </c>
      <c r="AW155" s="12" t="s">
        <v>44</v>
      </c>
      <c r="AX155" s="12" t="s">
        <v>80</v>
      </c>
      <c r="AY155" s="198" t="s">
        <v>188</v>
      </c>
    </row>
    <row r="156" spans="2:65" s="12" customFormat="1" x14ac:dyDescent="0.3">
      <c r="B156" s="197"/>
      <c r="D156" s="193" t="s">
        <v>198</v>
      </c>
      <c r="E156" s="198" t="s">
        <v>5</v>
      </c>
      <c r="F156" s="199" t="s">
        <v>677</v>
      </c>
      <c r="H156" s="200">
        <v>0.32</v>
      </c>
      <c r="I156" s="201"/>
      <c r="L156" s="197"/>
      <c r="M156" s="202"/>
      <c r="N156" s="203"/>
      <c r="O156" s="203"/>
      <c r="P156" s="203"/>
      <c r="Q156" s="203"/>
      <c r="R156" s="203"/>
      <c r="S156" s="203"/>
      <c r="T156" s="204"/>
      <c r="AT156" s="198" t="s">
        <v>198</v>
      </c>
      <c r="AU156" s="198" t="s">
        <v>24</v>
      </c>
      <c r="AV156" s="12" t="s">
        <v>24</v>
      </c>
      <c r="AW156" s="12" t="s">
        <v>44</v>
      </c>
      <c r="AX156" s="12" t="s">
        <v>80</v>
      </c>
      <c r="AY156" s="198" t="s">
        <v>188</v>
      </c>
    </row>
    <row r="157" spans="2:65" s="12" customFormat="1" x14ac:dyDescent="0.3">
      <c r="B157" s="197"/>
      <c r="D157" s="193" t="s">
        <v>198</v>
      </c>
      <c r="E157" s="198" t="s">
        <v>5</v>
      </c>
      <c r="F157" s="199" t="s">
        <v>678</v>
      </c>
      <c r="H157" s="200">
        <v>1.631</v>
      </c>
      <c r="I157" s="201"/>
      <c r="L157" s="197"/>
      <c r="M157" s="202"/>
      <c r="N157" s="203"/>
      <c r="O157" s="203"/>
      <c r="P157" s="203"/>
      <c r="Q157" s="203"/>
      <c r="R157" s="203"/>
      <c r="S157" s="203"/>
      <c r="T157" s="204"/>
      <c r="AT157" s="198" t="s">
        <v>198</v>
      </c>
      <c r="AU157" s="198" t="s">
        <v>24</v>
      </c>
      <c r="AV157" s="12" t="s">
        <v>24</v>
      </c>
      <c r="AW157" s="12" t="s">
        <v>44</v>
      </c>
      <c r="AX157" s="12" t="s">
        <v>80</v>
      </c>
      <c r="AY157" s="198" t="s">
        <v>188</v>
      </c>
    </row>
    <row r="158" spans="2:65" s="12" customFormat="1" x14ac:dyDescent="0.3">
      <c r="B158" s="197"/>
      <c r="D158" s="193" t="s">
        <v>198</v>
      </c>
      <c r="E158" s="198" t="s">
        <v>5</v>
      </c>
      <c r="F158" s="199" t="s">
        <v>679</v>
      </c>
      <c r="H158" s="200">
        <v>0.86799999999999999</v>
      </c>
      <c r="I158" s="201"/>
      <c r="L158" s="197"/>
      <c r="M158" s="202"/>
      <c r="N158" s="203"/>
      <c r="O158" s="203"/>
      <c r="P158" s="203"/>
      <c r="Q158" s="203"/>
      <c r="R158" s="203"/>
      <c r="S158" s="203"/>
      <c r="T158" s="204"/>
      <c r="AT158" s="198" t="s">
        <v>198</v>
      </c>
      <c r="AU158" s="198" t="s">
        <v>24</v>
      </c>
      <c r="AV158" s="12" t="s">
        <v>24</v>
      </c>
      <c r="AW158" s="12" t="s">
        <v>44</v>
      </c>
      <c r="AX158" s="12" t="s">
        <v>80</v>
      </c>
      <c r="AY158" s="198" t="s">
        <v>188</v>
      </c>
    </row>
    <row r="159" spans="2:65" s="12" customFormat="1" x14ac:dyDescent="0.3">
      <c r="B159" s="197"/>
      <c r="D159" s="193" t="s">
        <v>198</v>
      </c>
      <c r="E159" s="198" t="s">
        <v>5</v>
      </c>
      <c r="F159" s="199" t="s">
        <v>680</v>
      </c>
      <c r="H159" s="200">
        <v>0.86799999999999999</v>
      </c>
      <c r="I159" s="201"/>
      <c r="L159" s="197"/>
      <c r="M159" s="202"/>
      <c r="N159" s="203"/>
      <c r="O159" s="203"/>
      <c r="P159" s="203"/>
      <c r="Q159" s="203"/>
      <c r="R159" s="203"/>
      <c r="S159" s="203"/>
      <c r="T159" s="204"/>
      <c r="AT159" s="198" t="s">
        <v>198</v>
      </c>
      <c r="AU159" s="198" t="s">
        <v>24</v>
      </c>
      <c r="AV159" s="12" t="s">
        <v>24</v>
      </c>
      <c r="AW159" s="12" t="s">
        <v>44</v>
      </c>
      <c r="AX159" s="12" t="s">
        <v>80</v>
      </c>
      <c r="AY159" s="198" t="s">
        <v>188</v>
      </c>
    </row>
    <row r="160" spans="2:65" s="12" customFormat="1" x14ac:dyDescent="0.3">
      <c r="B160" s="197"/>
      <c r="D160" s="193" t="s">
        <v>198</v>
      </c>
      <c r="E160" s="198" t="s">
        <v>5</v>
      </c>
      <c r="F160" s="199" t="s">
        <v>681</v>
      </c>
      <c r="H160" s="200">
        <v>0.60099999999999998</v>
      </c>
      <c r="I160" s="201"/>
      <c r="L160" s="197"/>
      <c r="M160" s="202"/>
      <c r="N160" s="203"/>
      <c r="O160" s="203"/>
      <c r="P160" s="203"/>
      <c r="Q160" s="203"/>
      <c r="R160" s="203"/>
      <c r="S160" s="203"/>
      <c r="T160" s="204"/>
      <c r="AT160" s="198" t="s">
        <v>198</v>
      </c>
      <c r="AU160" s="198" t="s">
        <v>24</v>
      </c>
      <c r="AV160" s="12" t="s">
        <v>24</v>
      </c>
      <c r="AW160" s="12" t="s">
        <v>44</v>
      </c>
      <c r="AX160" s="12" t="s">
        <v>80</v>
      </c>
      <c r="AY160" s="198" t="s">
        <v>188</v>
      </c>
    </row>
    <row r="161" spans="2:65" s="12" customFormat="1" x14ac:dyDescent="0.3">
      <c r="B161" s="197"/>
      <c r="D161" s="193" t="s">
        <v>198</v>
      </c>
      <c r="E161" s="198" t="s">
        <v>5</v>
      </c>
      <c r="F161" s="199" t="s">
        <v>682</v>
      </c>
      <c r="H161" s="200">
        <v>1.6140000000000001</v>
      </c>
      <c r="I161" s="201"/>
      <c r="L161" s="197"/>
      <c r="M161" s="202"/>
      <c r="N161" s="203"/>
      <c r="O161" s="203"/>
      <c r="P161" s="203"/>
      <c r="Q161" s="203"/>
      <c r="R161" s="203"/>
      <c r="S161" s="203"/>
      <c r="T161" s="204"/>
      <c r="AT161" s="198" t="s">
        <v>198</v>
      </c>
      <c r="AU161" s="198" t="s">
        <v>24</v>
      </c>
      <c r="AV161" s="12" t="s">
        <v>24</v>
      </c>
      <c r="AW161" s="12" t="s">
        <v>44</v>
      </c>
      <c r="AX161" s="12" t="s">
        <v>80</v>
      </c>
      <c r="AY161" s="198" t="s">
        <v>188</v>
      </c>
    </row>
    <row r="162" spans="2:65" s="12" customFormat="1" x14ac:dyDescent="0.3">
      <c r="B162" s="197"/>
      <c r="D162" s="193" t="s">
        <v>198</v>
      </c>
      <c r="E162" s="198" t="s">
        <v>5</v>
      </c>
      <c r="F162" s="199" t="s">
        <v>683</v>
      </c>
      <c r="H162" s="200">
        <v>0.747</v>
      </c>
      <c r="I162" s="201"/>
      <c r="L162" s="197"/>
      <c r="M162" s="202"/>
      <c r="N162" s="203"/>
      <c r="O162" s="203"/>
      <c r="P162" s="203"/>
      <c r="Q162" s="203"/>
      <c r="R162" s="203"/>
      <c r="S162" s="203"/>
      <c r="T162" s="204"/>
      <c r="AT162" s="198" t="s">
        <v>198</v>
      </c>
      <c r="AU162" s="198" t="s">
        <v>24</v>
      </c>
      <c r="AV162" s="12" t="s">
        <v>24</v>
      </c>
      <c r="AW162" s="12" t="s">
        <v>44</v>
      </c>
      <c r="AX162" s="12" t="s">
        <v>80</v>
      </c>
      <c r="AY162" s="198" t="s">
        <v>188</v>
      </c>
    </row>
    <row r="163" spans="2:65" s="12" customFormat="1" x14ac:dyDescent="0.3">
      <c r="B163" s="197"/>
      <c r="D163" s="193" t="s">
        <v>198</v>
      </c>
      <c r="E163" s="198" t="s">
        <v>5</v>
      </c>
      <c r="F163" s="199" t="s">
        <v>684</v>
      </c>
      <c r="H163" s="200">
        <v>0.96399999999999997</v>
      </c>
      <c r="I163" s="201"/>
      <c r="L163" s="197"/>
      <c r="M163" s="202"/>
      <c r="N163" s="203"/>
      <c r="O163" s="203"/>
      <c r="P163" s="203"/>
      <c r="Q163" s="203"/>
      <c r="R163" s="203"/>
      <c r="S163" s="203"/>
      <c r="T163" s="204"/>
      <c r="AT163" s="198" t="s">
        <v>198</v>
      </c>
      <c r="AU163" s="198" t="s">
        <v>24</v>
      </c>
      <c r="AV163" s="12" t="s">
        <v>24</v>
      </c>
      <c r="AW163" s="12" t="s">
        <v>44</v>
      </c>
      <c r="AX163" s="12" t="s">
        <v>80</v>
      </c>
      <c r="AY163" s="198" t="s">
        <v>188</v>
      </c>
    </row>
    <row r="164" spans="2:65" s="12" customFormat="1" x14ac:dyDescent="0.3">
      <c r="B164" s="197"/>
      <c r="D164" s="193" t="s">
        <v>198</v>
      </c>
      <c r="E164" s="198" t="s">
        <v>5</v>
      </c>
      <c r="F164" s="199" t="s">
        <v>685</v>
      </c>
      <c r="H164" s="200">
        <v>0.95199999999999996</v>
      </c>
      <c r="I164" s="201"/>
      <c r="L164" s="197"/>
      <c r="M164" s="202"/>
      <c r="N164" s="203"/>
      <c r="O164" s="203"/>
      <c r="P164" s="203"/>
      <c r="Q164" s="203"/>
      <c r="R164" s="203"/>
      <c r="S164" s="203"/>
      <c r="T164" s="204"/>
      <c r="AT164" s="198" t="s">
        <v>198</v>
      </c>
      <c r="AU164" s="198" t="s">
        <v>24</v>
      </c>
      <c r="AV164" s="12" t="s">
        <v>24</v>
      </c>
      <c r="AW164" s="12" t="s">
        <v>44</v>
      </c>
      <c r="AX164" s="12" t="s">
        <v>80</v>
      </c>
      <c r="AY164" s="198" t="s">
        <v>188</v>
      </c>
    </row>
    <row r="165" spans="2:65" s="12" customFormat="1" x14ac:dyDescent="0.3">
      <c r="B165" s="197"/>
      <c r="D165" s="193" t="s">
        <v>198</v>
      </c>
      <c r="E165" s="198" t="s">
        <v>5</v>
      </c>
      <c r="F165" s="199" t="s">
        <v>686</v>
      </c>
      <c r="H165" s="200">
        <v>0.86799999999999999</v>
      </c>
      <c r="I165" s="201"/>
      <c r="L165" s="197"/>
      <c r="M165" s="202"/>
      <c r="N165" s="203"/>
      <c r="O165" s="203"/>
      <c r="P165" s="203"/>
      <c r="Q165" s="203"/>
      <c r="R165" s="203"/>
      <c r="S165" s="203"/>
      <c r="T165" s="204"/>
      <c r="AT165" s="198" t="s">
        <v>198</v>
      </c>
      <c r="AU165" s="198" t="s">
        <v>24</v>
      </c>
      <c r="AV165" s="12" t="s">
        <v>24</v>
      </c>
      <c r="AW165" s="12" t="s">
        <v>44</v>
      </c>
      <c r="AX165" s="12" t="s">
        <v>80</v>
      </c>
      <c r="AY165" s="198" t="s">
        <v>188</v>
      </c>
    </row>
    <row r="166" spans="2:65" s="12" customFormat="1" x14ac:dyDescent="0.3">
      <c r="B166" s="197"/>
      <c r="D166" s="193" t="s">
        <v>198</v>
      </c>
      <c r="E166" s="198" t="s">
        <v>5</v>
      </c>
      <c r="F166" s="199" t="s">
        <v>687</v>
      </c>
      <c r="H166" s="200">
        <v>0.42399999999999999</v>
      </c>
      <c r="I166" s="201"/>
      <c r="L166" s="197"/>
      <c r="M166" s="202"/>
      <c r="N166" s="203"/>
      <c r="O166" s="203"/>
      <c r="P166" s="203"/>
      <c r="Q166" s="203"/>
      <c r="R166" s="203"/>
      <c r="S166" s="203"/>
      <c r="T166" s="204"/>
      <c r="AT166" s="198" t="s">
        <v>198</v>
      </c>
      <c r="AU166" s="198" t="s">
        <v>24</v>
      </c>
      <c r="AV166" s="12" t="s">
        <v>24</v>
      </c>
      <c r="AW166" s="12" t="s">
        <v>44</v>
      </c>
      <c r="AX166" s="12" t="s">
        <v>80</v>
      </c>
      <c r="AY166" s="198" t="s">
        <v>188</v>
      </c>
    </row>
    <row r="167" spans="2:65" s="12" customFormat="1" x14ac:dyDescent="0.3">
      <c r="B167" s="197"/>
      <c r="D167" s="193" t="s">
        <v>198</v>
      </c>
      <c r="E167" s="198" t="s">
        <v>5</v>
      </c>
      <c r="F167" s="199" t="s">
        <v>688</v>
      </c>
      <c r="H167" s="200">
        <v>0.6</v>
      </c>
      <c r="I167" s="201"/>
      <c r="L167" s="197"/>
      <c r="M167" s="202"/>
      <c r="N167" s="203"/>
      <c r="O167" s="203"/>
      <c r="P167" s="203"/>
      <c r="Q167" s="203"/>
      <c r="R167" s="203"/>
      <c r="S167" s="203"/>
      <c r="T167" s="204"/>
      <c r="AT167" s="198" t="s">
        <v>198</v>
      </c>
      <c r="AU167" s="198" t="s">
        <v>24</v>
      </c>
      <c r="AV167" s="12" t="s">
        <v>24</v>
      </c>
      <c r="AW167" s="12" t="s">
        <v>44</v>
      </c>
      <c r="AX167" s="12" t="s">
        <v>80</v>
      </c>
      <c r="AY167" s="198" t="s">
        <v>188</v>
      </c>
    </row>
    <row r="168" spans="2:65" s="12" customFormat="1" x14ac:dyDescent="0.3">
      <c r="B168" s="197"/>
      <c r="D168" s="193" t="s">
        <v>198</v>
      </c>
      <c r="E168" s="198" t="s">
        <v>5</v>
      </c>
      <c r="F168" s="199" t="s">
        <v>689</v>
      </c>
      <c r="H168" s="200">
        <v>1.17</v>
      </c>
      <c r="I168" s="201"/>
      <c r="L168" s="197"/>
      <c r="M168" s="202"/>
      <c r="N168" s="203"/>
      <c r="O168" s="203"/>
      <c r="P168" s="203"/>
      <c r="Q168" s="203"/>
      <c r="R168" s="203"/>
      <c r="S168" s="203"/>
      <c r="T168" s="204"/>
      <c r="AT168" s="198" t="s">
        <v>198</v>
      </c>
      <c r="AU168" s="198" t="s">
        <v>24</v>
      </c>
      <c r="AV168" s="12" t="s">
        <v>24</v>
      </c>
      <c r="AW168" s="12" t="s">
        <v>44</v>
      </c>
      <c r="AX168" s="12" t="s">
        <v>80</v>
      </c>
      <c r="AY168" s="198" t="s">
        <v>188</v>
      </c>
    </row>
    <row r="169" spans="2:65" s="12" customFormat="1" x14ac:dyDescent="0.3">
      <c r="B169" s="197"/>
      <c r="D169" s="193" t="s">
        <v>198</v>
      </c>
      <c r="E169" s="198" t="s">
        <v>5</v>
      </c>
      <c r="F169" s="199" t="s">
        <v>690</v>
      </c>
      <c r="H169" s="200">
        <v>1.17</v>
      </c>
      <c r="I169" s="201"/>
      <c r="L169" s="197"/>
      <c r="M169" s="202"/>
      <c r="N169" s="203"/>
      <c r="O169" s="203"/>
      <c r="P169" s="203"/>
      <c r="Q169" s="203"/>
      <c r="R169" s="203"/>
      <c r="S169" s="203"/>
      <c r="T169" s="204"/>
      <c r="AT169" s="198" t="s">
        <v>198</v>
      </c>
      <c r="AU169" s="198" t="s">
        <v>24</v>
      </c>
      <c r="AV169" s="12" t="s">
        <v>24</v>
      </c>
      <c r="AW169" s="12" t="s">
        <v>44</v>
      </c>
      <c r="AX169" s="12" t="s">
        <v>80</v>
      </c>
      <c r="AY169" s="198" t="s">
        <v>188</v>
      </c>
    </row>
    <row r="170" spans="2:65" s="13" customFormat="1" x14ac:dyDescent="0.3">
      <c r="B170" s="205"/>
      <c r="D170" s="193" t="s">
        <v>198</v>
      </c>
      <c r="E170" s="206" t="s">
        <v>5</v>
      </c>
      <c r="F170" s="207" t="s">
        <v>200</v>
      </c>
      <c r="H170" s="208">
        <v>20.8</v>
      </c>
      <c r="I170" s="209"/>
      <c r="L170" s="205"/>
      <c r="M170" s="210"/>
      <c r="N170" s="211"/>
      <c r="O170" s="211"/>
      <c r="P170" s="211"/>
      <c r="Q170" s="211"/>
      <c r="R170" s="211"/>
      <c r="S170" s="211"/>
      <c r="T170" s="212"/>
      <c r="AT170" s="206" t="s">
        <v>198</v>
      </c>
      <c r="AU170" s="206" t="s">
        <v>24</v>
      </c>
      <c r="AV170" s="13" t="s">
        <v>194</v>
      </c>
      <c r="AW170" s="13" t="s">
        <v>44</v>
      </c>
      <c r="AX170" s="13" t="s">
        <v>25</v>
      </c>
      <c r="AY170" s="206" t="s">
        <v>188</v>
      </c>
    </row>
    <row r="171" spans="2:65" s="12" customFormat="1" x14ac:dyDescent="0.3">
      <c r="B171" s="197"/>
      <c r="D171" s="193" t="s">
        <v>198</v>
      </c>
      <c r="F171" s="199" t="s">
        <v>695</v>
      </c>
      <c r="H171" s="200">
        <v>14.56</v>
      </c>
      <c r="I171" s="201"/>
      <c r="L171" s="197"/>
      <c r="M171" s="202"/>
      <c r="N171" s="203"/>
      <c r="O171" s="203"/>
      <c r="P171" s="203"/>
      <c r="Q171" s="203"/>
      <c r="R171" s="203"/>
      <c r="S171" s="203"/>
      <c r="T171" s="204"/>
      <c r="AT171" s="198" t="s">
        <v>198</v>
      </c>
      <c r="AU171" s="198" t="s">
        <v>24</v>
      </c>
      <c r="AV171" s="12" t="s">
        <v>24</v>
      </c>
      <c r="AW171" s="12" t="s">
        <v>6</v>
      </c>
      <c r="AX171" s="12" t="s">
        <v>25</v>
      </c>
      <c r="AY171" s="198" t="s">
        <v>188</v>
      </c>
    </row>
    <row r="172" spans="2:65" s="1" customFormat="1" ht="16.5" customHeight="1" x14ac:dyDescent="0.3">
      <c r="B172" s="180"/>
      <c r="C172" s="181" t="s">
        <v>212</v>
      </c>
      <c r="D172" s="181" t="s">
        <v>190</v>
      </c>
      <c r="E172" s="182" t="s">
        <v>242</v>
      </c>
      <c r="F172" s="183" t="s">
        <v>243</v>
      </c>
      <c r="G172" s="184" t="s">
        <v>231</v>
      </c>
      <c r="H172" s="185">
        <v>4.3680000000000003</v>
      </c>
      <c r="I172" s="186"/>
      <c r="J172" s="187">
        <f>ROUND(I172*H172,2)</f>
        <v>0</v>
      </c>
      <c r="K172" s="183"/>
      <c r="L172" s="41"/>
      <c r="M172" s="188" t="s">
        <v>5</v>
      </c>
      <c r="N172" s="189" t="s">
        <v>51</v>
      </c>
      <c r="O172" s="42"/>
      <c r="P172" s="190">
        <f>O172*H172</f>
        <v>0</v>
      </c>
      <c r="Q172" s="190">
        <v>0</v>
      </c>
      <c r="R172" s="190">
        <f>Q172*H172</f>
        <v>0</v>
      </c>
      <c r="S172" s="190">
        <v>0</v>
      </c>
      <c r="T172" s="191">
        <f>S172*H172</f>
        <v>0</v>
      </c>
      <c r="AR172" s="24" t="s">
        <v>194</v>
      </c>
      <c r="AT172" s="24" t="s">
        <v>190</v>
      </c>
      <c r="AU172" s="24" t="s">
        <v>24</v>
      </c>
      <c r="AY172" s="24" t="s">
        <v>188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24" t="s">
        <v>25</v>
      </c>
      <c r="BK172" s="192">
        <f>ROUND(I172*H172,2)</f>
        <v>0</v>
      </c>
      <c r="BL172" s="24" t="s">
        <v>194</v>
      </c>
      <c r="BM172" s="24" t="s">
        <v>244</v>
      </c>
    </row>
    <row r="173" spans="2:65" s="1" customFormat="1" ht="27" x14ac:dyDescent="0.3">
      <c r="B173" s="41"/>
      <c r="D173" s="193" t="s">
        <v>196</v>
      </c>
      <c r="F173" s="194" t="s">
        <v>696</v>
      </c>
      <c r="I173" s="195"/>
      <c r="L173" s="41"/>
      <c r="M173" s="196"/>
      <c r="N173" s="42"/>
      <c r="O173" s="42"/>
      <c r="P173" s="42"/>
      <c r="Q173" s="42"/>
      <c r="R173" s="42"/>
      <c r="S173" s="42"/>
      <c r="T173" s="70"/>
      <c r="AT173" s="24" t="s">
        <v>196</v>
      </c>
      <c r="AU173" s="24" t="s">
        <v>24</v>
      </c>
    </row>
    <row r="174" spans="2:65" s="12" customFormat="1" x14ac:dyDescent="0.3">
      <c r="B174" s="197"/>
      <c r="D174" s="193" t="s">
        <v>198</v>
      </c>
      <c r="F174" s="199" t="s">
        <v>697</v>
      </c>
      <c r="H174" s="200">
        <v>4.3680000000000003</v>
      </c>
      <c r="I174" s="201"/>
      <c r="L174" s="197"/>
      <c r="M174" s="202"/>
      <c r="N174" s="203"/>
      <c r="O174" s="203"/>
      <c r="P174" s="203"/>
      <c r="Q174" s="203"/>
      <c r="R174" s="203"/>
      <c r="S174" s="203"/>
      <c r="T174" s="204"/>
      <c r="AT174" s="198" t="s">
        <v>198</v>
      </c>
      <c r="AU174" s="198" t="s">
        <v>24</v>
      </c>
      <c r="AV174" s="12" t="s">
        <v>24</v>
      </c>
      <c r="AW174" s="12" t="s">
        <v>6</v>
      </c>
      <c r="AX174" s="12" t="s">
        <v>25</v>
      </c>
      <c r="AY174" s="198" t="s">
        <v>188</v>
      </c>
    </row>
    <row r="175" spans="2:65" s="1" customFormat="1" ht="16.5" customHeight="1" x14ac:dyDescent="0.3">
      <c r="B175" s="180"/>
      <c r="C175" s="181" t="s">
        <v>220</v>
      </c>
      <c r="D175" s="181" t="s">
        <v>190</v>
      </c>
      <c r="E175" s="182" t="s">
        <v>698</v>
      </c>
      <c r="F175" s="183" t="s">
        <v>699</v>
      </c>
      <c r="G175" s="184" t="s">
        <v>231</v>
      </c>
      <c r="H175" s="185">
        <v>2.08</v>
      </c>
      <c r="I175" s="186"/>
      <c r="J175" s="187">
        <f>ROUND(I175*H175,2)</f>
        <v>0</v>
      </c>
      <c r="K175" s="183"/>
      <c r="L175" s="41"/>
      <c r="M175" s="188" t="s">
        <v>5</v>
      </c>
      <c r="N175" s="189" t="s">
        <v>51</v>
      </c>
      <c r="O175" s="42"/>
      <c r="P175" s="190">
        <f>O175*H175</f>
        <v>0</v>
      </c>
      <c r="Q175" s="190">
        <v>0</v>
      </c>
      <c r="R175" s="190">
        <f>Q175*H175</f>
        <v>0</v>
      </c>
      <c r="S175" s="190">
        <v>0</v>
      </c>
      <c r="T175" s="191">
        <f>S175*H175</f>
        <v>0</v>
      </c>
      <c r="AR175" s="24" t="s">
        <v>194</v>
      </c>
      <c r="AT175" s="24" t="s">
        <v>190</v>
      </c>
      <c r="AU175" s="24" t="s">
        <v>24</v>
      </c>
      <c r="AY175" s="24" t="s">
        <v>188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24" t="s">
        <v>25</v>
      </c>
      <c r="BK175" s="192">
        <f>ROUND(I175*H175,2)</f>
        <v>0</v>
      </c>
      <c r="BL175" s="24" t="s">
        <v>194</v>
      </c>
      <c r="BM175" s="24" t="s">
        <v>700</v>
      </c>
    </row>
    <row r="176" spans="2:65" s="1" customFormat="1" ht="27" x14ac:dyDescent="0.3">
      <c r="B176" s="41"/>
      <c r="D176" s="193" t="s">
        <v>196</v>
      </c>
      <c r="F176" s="194" t="s">
        <v>674</v>
      </c>
      <c r="I176" s="195"/>
      <c r="L176" s="41"/>
      <c r="M176" s="196"/>
      <c r="N176" s="42"/>
      <c r="O176" s="42"/>
      <c r="P176" s="42"/>
      <c r="Q176" s="42"/>
      <c r="R176" s="42"/>
      <c r="S176" s="42"/>
      <c r="T176" s="70"/>
      <c r="AT176" s="24" t="s">
        <v>196</v>
      </c>
      <c r="AU176" s="24" t="s">
        <v>24</v>
      </c>
    </row>
    <row r="177" spans="2:51" s="12" customFormat="1" x14ac:dyDescent="0.3">
      <c r="B177" s="197"/>
      <c r="D177" s="193" t="s">
        <v>198</v>
      </c>
      <c r="E177" s="198" t="s">
        <v>5</v>
      </c>
      <c r="F177" s="199" t="s">
        <v>675</v>
      </c>
      <c r="H177" s="200">
        <v>1.4570000000000001</v>
      </c>
      <c r="I177" s="201"/>
      <c r="L177" s="197"/>
      <c r="M177" s="202"/>
      <c r="N177" s="203"/>
      <c r="O177" s="203"/>
      <c r="P177" s="203"/>
      <c r="Q177" s="203"/>
      <c r="R177" s="203"/>
      <c r="S177" s="203"/>
      <c r="T177" s="204"/>
      <c r="AT177" s="198" t="s">
        <v>198</v>
      </c>
      <c r="AU177" s="198" t="s">
        <v>24</v>
      </c>
      <c r="AV177" s="12" t="s">
        <v>24</v>
      </c>
      <c r="AW177" s="12" t="s">
        <v>44</v>
      </c>
      <c r="AX177" s="12" t="s">
        <v>80</v>
      </c>
      <c r="AY177" s="198" t="s">
        <v>188</v>
      </c>
    </row>
    <row r="178" spans="2:51" s="12" customFormat="1" x14ac:dyDescent="0.3">
      <c r="B178" s="197"/>
      <c r="D178" s="193" t="s">
        <v>198</v>
      </c>
      <c r="E178" s="198" t="s">
        <v>5</v>
      </c>
      <c r="F178" s="199" t="s">
        <v>676</v>
      </c>
      <c r="H178" s="200">
        <v>6.5460000000000003</v>
      </c>
      <c r="I178" s="201"/>
      <c r="L178" s="197"/>
      <c r="M178" s="202"/>
      <c r="N178" s="203"/>
      <c r="O178" s="203"/>
      <c r="P178" s="203"/>
      <c r="Q178" s="203"/>
      <c r="R178" s="203"/>
      <c r="S178" s="203"/>
      <c r="T178" s="204"/>
      <c r="AT178" s="198" t="s">
        <v>198</v>
      </c>
      <c r="AU178" s="198" t="s">
        <v>24</v>
      </c>
      <c r="AV178" s="12" t="s">
        <v>24</v>
      </c>
      <c r="AW178" s="12" t="s">
        <v>44</v>
      </c>
      <c r="AX178" s="12" t="s">
        <v>80</v>
      </c>
      <c r="AY178" s="198" t="s">
        <v>188</v>
      </c>
    </row>
    <row r="179" spans="2:51" s="12" customFormat="1" x14ac:dyDescent="0.3">
      <c r="B179" s="197"/>
      <c r="D179" s="193" t="s">
        <v>198</v>
      </c>
      <c r="E179" s="198" t="s">
        <v>5</v>
      </c>
      <c r="F179" s="199" t="s">
        <v>677</v>
      </c>
      <c r="H179" s="200">
        <v>0.32</v>
      </c>
      <c r="I179" s="201"/>
      <c r="L179" s="197"/>
      <c r="M179" s="202"/>
      <c r="N179" s="203"/>
      <c r="O179" s="203"/>
      <c r="P179" s="203"/>
      <c r="Q179" s="203"/>
      <c r="R179" s="203"/>
      <c r="S179" s="203"/>
      <c r="T179" s="204"/>
      <c r="AT179" s="198" t="s">
        <v>198</v>
      </c>
      <c r="AU179" s="198" t="s">
        <v>24</v>
      </c>
      <c r="AV179" s="12" t="s">
        <v>24</v>
      </c>
      <c r="AW179" s="12" t="s">
        <v>44</v>
      </c>
      <c r="AX179" s="12" t="s">
        <v>80</v>
      </c>
      <c r="AY179" s="198" t="s">
        <v>188</v>
      </c>
    </row>
    <row r="180" spans="2:51" s="12" customFormat="1" x14ac:dyDescent="0.3">
      <c r="B180" s="197"/>
      <c r="D180" s="193" t="s">
        <v>198</v>
      </c>
      <c r="E180" s="198" t="s">
        <v>5</v>
      </c>
      <c r="F180" s="199" t="s">
        <v>678</v>
      </c>
      <c r="H180" s="200">
        <v>1.631</v>
      </c>
      <c r="I180" s="201"/>
      <c r="L180" s="197"/>
      <c r="M180" s="202"/>
      <c r="N180" s="203"/>
      <c r="O180" s="203"/>
      <c r="P180" s="203"/>
      <c r="Q180" s="203"/>
      <c r="R180" s="203"/>
      <c r="S180" s="203"/>
      <c r="T180" s="204"/>
      <c r="AT180" s="198" t="s">
        <v>198</v>
      </c>
      <c r="AU180" s="198" t="s">
        <v>24</v>
      </c>
      <c r="AV180" s="12" t="s">
        <v>24</v>
      </c>
      <c r="AW180" s="12" t="s">
        <v>44</v>
      </c>
      <c r="AX180" s="12" t="s">
        <v>80</v>
      </c>
      <c r="AY180" s="198" t="s">
        <v>188</v>
      </c>
    </row>
    <row r="181" spans="2:51" s="12" customFormat="1" x14ac:dyDescent="0.3">
      <c r="B181" s="197"/>
      <c r="D181" s="193" t="s">
        <v>198</v>
      </c>
      <c r="E181" s="198" t="s">
        <v>5</v>
      </c>
      <c r="F181" s="199" t="s">
        <v>679</v>
      </c>
      <c r="H181" s="200">
        <v>0.86799999999999999</v>
      </c>
      <c r="I181" s="201"/>
      <c r="L181" s="197"/>
      <c r="M181" s="202"/>
      <c r="N181" s="203"/>
      <c r="O181" s="203"/>
      <c r="P181" s="203"/>
      <c r="Q181" s="203"/>
      <c r="R181" s="203"/>
      <c r="S181" s="203"/>
      <c r="T181" s="204"/>
      <c r="AT181" s="198" t="s">
        <v>198</v>
      </c>
      <c r="AU181" s="198" t="s">
        <v>24</v>
      </c>
      <c r="AV181" s="12" t="s">
        <v>24</v>
      </c>
      <c r="AW181" s="12" t="s">
        <v>44</v>
      </c>
      <c r="AX181" s="12" t="s">
        <v>80</v>
      </c>
      <c r="AY181" s="198" t="s">
        <v>188</v>
      </c>
    </row>
    <row r="182" spans="2:51" s="12" customFormat="1" x14ac:dyDescent="0.3">
      <c r="B182" s="197"/>
      <c r="D182" s="193" t="s">
        <v>198</v>
      </c>
      <c r="E182" s="198" t="s">
        <v>5</v>
      </c>
      <c r="F182" s="199" t="s">
        <v>680</v>
      </c>
      <c r="H182" s="200">
        <v>0.86799999999999999</v>
      </c>
      <c r="I182" s="201"/>
      <c r="L182" s="197"/>
      <c r="M182" s="202"/>
      <c r="N182" s="203"/>
      <c r="O182" s="203"/>
      <c r="P182" s="203"/>
      <c r="Q182" s="203"/>
      <c r="R182" s="203"/>
      <c r="S182" s="203"/>
      <c r="T182" s="204"/>
      <c r="AT182" s="198" t="s">
        <v>198</v>
      </c>
      <c r="AU182" s="198" t="s">
        <v>24</v>
      </c>
      <c r="AV182" s="12" t="s">
        <v>24</v>
      </c>
      <c r="AW182" s="12" t="s">
        <v>44</v>
      </c>
      <c r="AX182" s="12" t="s">
        <v>80</v>
      </c>
      <c r="AY182" s="198" t="s">
        <v>188</v>
      </c>
    </row>
    <row r="183" spans="2:51" s="12" customFormat="1" x14ac:dyDescent="0.3">
      <c r="B183" s="197"/>
      <c r="D183" s="193" t="s">
        <v>198</v>
      </c>
      <c r="E183" s="198" t="s">
        <v>5</v>
      </c>
      <c r="F183" s="199" t="s">
        <v>681</v>
      </c>
      <c r="H183" s="200">
        <v>0.60099999999999998</v>
      </c>
      <c r="I183" s="201"/>
      <c r="L183" s="197"/>
      <c r="M183" s="202"/>
      <c r="N183" s="203"/>
      <c r="O183" s="203"/>
      <c r="P183" s="203"/>
      <c r="Q183" s="203"/>
      <c r="R183" s="203"/>
      <c r="S183" s="203"/>
      <c r="T183" s="204"/>
      <c r="AT183" s="198" t="s">
        <v>198</v>
      </c>
      <c r="AU183" s="198" t="s">
        <v>24</v>
      </c>
      <c r="AV183" s="12" t="s">
        <v>24</v>
      </c>
      <c r="AW183" s="12" t="s">
        <v>44</v>
      </c>
      <c r="AX183" s="12" t="s">
        <v>80</v>
      </c>
      <c r="AY183" s="198" t="s">
        <v>188</v>
      </c>
    </row>
    <row r="184" spans="2:51" s="12" customFormat="1" x14ac:dyDescent="0.3">
      <c r="B184" s="197"/>
      <c r="D184" s="193" t="s">
        <v>198</v>
      </c>
      <c r="E184" s="198" t="s">
        <v>5</v>
      </c>
      <c r="F184" s="199" t="s">
        <v>682</v>
      </c>
      <c r="H184" s="200">
        <v>1.6140000000000001</v>
      </c>
      <c r="I184" s="201"/>
      <c r="L184" s="197"/>
      <c r="M184" s="202"/>
      <c r="N184" s="203"/>
      <c r="O184" s="203"/>
      <c r="P184" s="203"/>
      <c r="Q184" s="203"/>
      <c r="R184" s="203"/>
      <c r="S184" s="203"/>
      <c r="T184" s="204"/>
      <c r="AT184" s="198" t="s">
        <v>198</v>
      </c>
      <c r="AU184" s="198" t="s">
        <v>24</v>
      </c>
      <c r="AV184" s="12" t="s">
        <v>24</v>
      </c>
      <c r="AW184" s="12" t="s">
        <v>44</v>
      </c>
      <c r="AX184" s="12" t="s">
        <v>80</v>
      </c>
      <c r="AY184" s="198" t="s">
        <v>188</v>
      </c>
    </row>
    <row r="185" spans="2:51" s="12" customFormat="1" x14ac:dyDescent="0.3">
      <c r="B185" s="197"/>
      <c r="D185" s="193" t="s">
        <v>198</v>
      </c>
      <c r="E185" s="198" t="s">
        <v>5</v>
      </c>
      <c r="F185" s="199" t="s">
        <v>683</v>
      </c>
      <c r="H185" s="200">
        <v>0.747</v>
      </c>
      <c r="I185" s="201"/>
      <c r="L185" s="197"/>
      <c r="M185" s="202"/>
      <c r="N185" s="203"/>
      <c r="O185" s="203"/>
      <c r="P185" s="203"/>
      <c r="Q185" s="203"/>
      <c r="R185" s="203"/>
      <c r="S185" s="203"/>
      <c r="T185" s="204"/>
      <c r="AT185" s="198" t="s">
        <v>198</v>
      </c>
      <c r="AU185" s="198" t="s">
        <v>24</v>
      </c>
      <c r="AV185" s="12" t="s">
        <v>24</v>
      </c>
      <c r="AW185" s="12" t="s">
        <v>44</v>
      </c>
      <c r="AX185" s="12" t="s">
        <v>80</v>
      </c>
      <c r="AY185" s="198" t="s">
        <v>188</v>
      </c>
    </row>
    <row r="186" spans="2:51" s="12" customFormat="1" x14ac:dyDescent="0.3">
      <c r="B186" s="197"/>
      <c r="D186" s="193" t="s">
        <v>198</v>
      </c>
      <c r="E186" s="198" t="s">
        <v>5</v>
      </c>
      <c r="F186" s="199" t="s">
        <v>684</v>
      </c>
      <c r="H186" s="200">
        <v>0.96399999999999997</v>
      </c>
      <c r="I186" s="201"/>
      <c r="L186" s="197"/>
      <c r="M186" s="202"/>
      <c r="N186" s="203"/>
      <c r="O186" s="203"/>
      <c r="P186" s="203"/>
      <c r="Q186" s="203"/>
      <c r="R186" s="203"/>
      <c r="S186" s="203"/>
      <c r="T186" s="204"/>
      <c r="AT186" s="198" t="s">
        <v>198</v>
      </c>
      <c r="AU186" s="198" t="s">
        <v>24</v>
      </c>
      <c r="AV186" s="12" t="s">
        <v>24</v>
      </c>
      <c r="AW186" s="12" t="s">
        <v>44</v>
      </c>
      <c r="AX186" s="12" t="s">
        <v>80</v>
      </c>
      <c r="AY186" s="198" t="s">
        <v>188</v>
      </c>
    </row>
    <row r="187" spans="2:51" s="12" customFormat="1" x14ac:dyDescent="0.3">
      <c r="B187" s="197"/>
      <c r="D187" s="193" t="s">
        <v>198</v>
      </c>
      <c r="E187" s="198" t="s">
        <v>5</v>
      </c>
      <c r="F187" s="199" t="s">
        <v>685</v>
      </c>
      <c r="H187" s="200">
        <v>0.95199999999999996</v>
      </c>
      <c r="I187" s="201"/>
      <c r="L187" s="197"/>
      <c r="M187" s="202"/>
      <c r="N187" s="203"/>
      <c r="O187" s="203"/>
      <c r="P187" s="203"/>
      <c r="Q187" s="203"/>
      <c r="R187" s="203"/>
      <c r="S187" s="203"/>
      <c r="T187" s="204"/>
      <c r="AT187" s="198" t="s">
        <v>198</v>
      </c>
      <c r="AU187" s="198" t="s">
        <v>24</v>
      </c>
      <c r="AV187" s="12" t="s">
        <v>24</v>
      </c>
      <c r="AW187" s="12" t="s">
        <v>44</v>
      </c>
      <c r="AX187" s="12" t="s">
        <v>80</v>
      </c>
      <c r="AY187" s="198" t="s">
        <v>188</v>
      </c>
    </row>
    <row r="188" spans="2:51" s="12" customFormat="1" x14ac:dyDescent="0.3">
      <c r="B188" s="197"/>
      <c r="D188" s="193" t="s">
        <v>198</v>
      </c>
      <c r="E188" s="198" t="s">
        <v>5</v>
      </c>
      <c r="F188" s="199" t="s">
        <v>686</v>
      </c>
      <c r="H188" s="200">
        <v>0.86799999999999999</v>
      </c>
      <c r="I188" s="201"/>
      <c r="L188" s="197"/>
      <c r="M188" s="202"/>
      <c r="N188" s="203"/>
      <c r="O188" s="203"/>
      <c r="P188" s="203"/>
      <c r="Q188" s="203"/>
      <c r="R188" s="203"/>
      <c r="S188" s="203"/>
      <c r="T188" s="204"/>
      <c r="AT188" s="198" t="s">
        <v>198</v>
      </c>
      <c r="AU188" s="198" t="s">
        <v>24</v>
      </c>
      <c r="AV188" s="12" t="s">
        <v>24</v>
      </c>
      <c r="AW188" s="12" t="s">
        <v>44</v>
      </c>
      <c r="AX188" s="12" t="s">
        <v>80</v>
      </c>
      <c r="AY188" s="198" t="s">
        <v>188</v>
      </c>
    </row>
    <row r="189" spans="2:51" s="12" customFormat="1" x14ac:dyDescent="0.3">
      <c r="B189" s="197"/>
      <c r="D189" s="193" t="s">
        <v>198</v>
      </c>
      <c r="E189" s="198" t="s">
        <v>5</v>
      </c>
      <c r="F189" s="199" t="s">
        <v>687</v>
      </c>
      <c r="H189" s="200">
        <v>0.42399999999999999</v>
      </c>
      <c r="I189" s="201"/>
      <c r="L189" s="197"/>
      <c r="M189" s="202"/>
      <c r="N189" s="203"/>
      <c r="O189" s="203"/>
      <c r="P189" s="203"/>
      <c r="Q189" s="203"/>
      <c r="R189" s="203"/>
      <c r="S189" s="203"/>
      <c r="T189" s="204"/>
      <c r="AT189" s="198" t="s">
        <v>198</v>
      </c>
      <c r="AU189" s="198" t="s">
        <v>24</v>
      </c>
      <c r="AV189" s="12" t="s">
        <v>24</v>
      </c>
      <c r="AW189" s="12" t="s">
        <v>44</v>
      </c>
      <c r="AX189" s="12" t="s">
        <v>80</v>
      </c>
      <c r="AY189" s="198" t="s">
        <v>188</v>
      </c>
    </row>
    <row r="190" spans="2:51" s="12" customFormat="1" x14ac:dyDescent="0.3">
      <c r="B190" s="197"/>
      <c r="D190" s="193" t="s">
        <v>198</v>
      </c>
      <c r="E190" s="198" t="s">
        <v>5</v>
      </c>
      <c r="F190" s="199" t="s">
        <v>688</v>
      </c>
      <c r="H190" s="200">
        <v>0.6</v>
      </c>
      <c r="I190" s="201"/>
      <c r="L190" s="197"/>
      <c r="M190" s="202"/>
      <c r="N190" s="203"/>
      <c r="O190" s="203"/>
      <c r="P190" s="203"/>
      <c r="Q190" s="203"/>
      <c r="R190" s="203"/>
      <c r="S190" s="203"/>
      <c r="T190" s="204"/>
      <c r="AT190" s="198" t="s">
        <v>198</v>
      </c>
      <c r="AU190" s="198" t="s">
        <v>24</v>
      </c>
      <c r="AV190" s="12" t="s">
        <v>24</v>
      </c>
      <c r="AW190" s="12" t="s">
        <v>44</v>
      </c>
      <c r="AX190" s="12" t="s">
        <v>80</v>
      </c>
      <c r="AY190" s="198" t="s">
        <v>188</v>
      </c>
    </row>
    <row r="191" spans="2:51" s="12" customFormat="1" x14ac:dyDescent="0.3">
      <c r="B191" s="197"/>
      <c r="D191" s="193" t="s">
        <v>198</v>
      </c>
      <c r="E191" s="198" t="s">
        <v>5</v>
      </c>
      <c r="F191" s="199" t="s">
        <v>689</v>
      </c>
      <c r="H191" s="200">
        <v>1.17</v>
      </c>
      <c r="I191" s="201"/>
      <c r="L191" s="197"/>
      <c r="M191" s="202"/>
      <c r="N191" s="203"/>
      <c r="O191" s="203"/>
      <c r="P191" s="203"/>
      <c r="Q191" s="203"/>
      <c r="R191" s="203"/>
      <c r="S191" s="203"/>
      <c r="T191" s="204"/>
      <c r="AT191" s="198" t="s">
        <v>198</v>
      </c>
      <c r="AU191" s="198" t="s">
        <v>24</v>
      </c>
      <c r="AV191" s="12" t="s">
        <v>24</v>
      </c>
      <c r="AW191" s="12" t="s">
        <v>44</v>
      </c>
      <c r="AX191" s="12" t="s">
        <v>80</v>
      </c>
      <c r="AY191" s="198" t="s">
        <v>188</v>
      </c>
    </row>
    <row r="192" spans="2:51" s="12" customFormat="1" x14ac:dyDescent="0.3">
      <c r="B192" s="197"/>
      <c r="D192" s="193" t="s">
        <v>198</v>
      </c>
      <c r="E192" s="198" t="s">
        <v>5</v>
      </c>
      <c r="F192" s="199" t="s">
        <v>690</v>
      </c>
      <c r="H192" s="200">
        <v>1.17</v>
      </c>
      <c r="I192" s="201"/>
      <c r="L192" s="197"/>
      <c r="M192" s="202"/>
      <c r="N192" s="203"/>
      <c r="O192" s="203"/>
      <c r="P192" s="203"/>
      <c r="Q192" s="203"/>
      <c r="R192" s="203"/>
      <c r="S192" s="203"/>
      <c r="T192" s="204"/>
      <c r="AT192" s="198" t="s">
        <v>198</v>
      </c>
      <c r="AU192" s="198" t="s">
        <v>24</v>
      </c>
      <c r="AV192" s="12" t="s">
        <v>24</v>
      </c>
      <c r="AW192" s="12" t="s">
        <v>44</v>
      </c>
      <c r="AX192" s="12" t="s">
        <v>80</v>
      </c>
      <c r="AY192" s="198" t="s">
        <v>188</v>
      </c>
    </row>
    <row r="193" spans="2:65" s="13" customFormat="1" x14ac:dyDescent="0.3">
      <c r="B193" s="205"/>
      <c r="D193" s="193" t="s">
        <v>198</v>
      </c>
      <c r="E193" s="206" t="s">
        <v>5</v>
      </c>
      <c r="F193" s="207" t="s">
        <v>200</v>
      </c>
      <c r="H193" s="208">
        <v>20.8</v>
      </c>
      <c r="I193" s="209"/>
      <c r="L193" s="205"/>
      <c r="M193" s="210"/>
      <c r="N193" s="211"/>
      <c r="O193" s="211"/>
      <c r="P193" s="211"/>
      <c r="Q193" s="211"/>
      <c r="R193" s="211"/>
      <c r="S193" s="211"/>
      <c r="T193" s="212"/>
      <c r="AT193" s="206" t="s">
        <v>198</v>
      </c>
      <c r="AU193" s="206" t="s">
        <v>24</v>
      </c>
      <c r="AV193" s="13" t="s">
        <v>194</v>
      </c>
      <c r="AW193" s="13" t="s">
        <v>44</v>
      </c>
      <c r="AX193" s="13" t="s">
        <v>25</v>
      </c>
      <c r="AY193" s="206" t="s">
        <v>188</v>
      </c>
    </row>
    <row r="194" spans="2:65" s="12" customFormat="1" x14ac:dyDescent="0.3">
      <c r="B194" s="197"/>
      <c r="D194" s="193" t="s">
        <v>198</v>
      </c>
      <c r="F194" s="199" t="s">
        <v>701</v>
      </c>
      <c r="H194" s="200">
        <v>2.08</v>
      </c>
      <c r="I194" s="201"/>
      <c r="L194" s="197"/>
      <c r="M194" s="202"/>
      <c r="N194" s="203"/>
      <c r="O194" s="203"/>
      <c r="P194" s="203"/>
      <c r="Q194" s="203"/>
      <c r="R194" s="203"/>
      <c r="S194" s="203"/>
      <c r="T194" s="204"/>
      <c r="AT194" s="198" t="s">
        <v>198</v>
      </c>
      <c r="AU194" s="198" t="s">
        <v>24</v>
      </c>
      <c r="AV194" s="12" t="s">
        <v>24</v>
      </c>
      <c r="AW194" s="12" t="s">
        <v>6</v>
      </c>
      <c r="AX194" s="12" t="s">
        <v>25</v>
      </c>
      <c r="AY194" s="198" t="s">
        <v>188</v>
      </c>
    </row>
    <row r="195" spans="2:65" s="1" customFormat="1" ht="16.5" customHeight="1" x14ac:dyDescent="0.3">
      <c r="B195" s="180"/>
      <c r="C195" s="181" t="s">
        <v>228</v>
      </c>
      <c r="D195" s="181" t="s">
        <v>190</v>
      </c>
      <c r="E195" s="182" t="s">
        <v>252</v>
      </c>
      <c r="F195" s="183" t="s">
        <v>253</v>
      </c>
      <c r="G195" s="184" t="s">
        <v>231</v>
      </c>
      <c r="H195" s="185">
        <v>0.624</v>
      </c>
      <c r="I195" s="186"/>
      <c r="J195" s="187">
        <f>ROUND(I195*H195,2)</f>
        <v>0</v>
      </c>
      <c r="K195" s="183"/>
      <c r="L195" s="41"/>
      <c r="M195" s="188" t="s">
        <v>5</v>
      </c>
      <c r="N195" s="189" t="s">
        <v>51</v>
      </c>
      <c r="O195" s="42"/>
      <c r="P195" s="190">
        <f>O195*H195</f>
        <v>0</v>
      </c>
      <c r="Q195" s="190">
        <v>0</v>
      </c>
      <c r="R195" s="190">
        <f>Q195*H195</f>
        <v>0</v>
      </c>
      <c r="S195" s="190">
        <v>0</v>
      </c>
      <c r="T195" s="191">
        <f>S195*H195</f>
        <v>0</v>
      </c>
      <c r="AR195" s="24" t="s">
        <v>194</v>
      </c>
      <c r="AT195" s="24" t="s">
        <v>190</v>
      </c>
      <c r="AU195" s="24" t="s">
        <v>24</v>
      </c>
      <c r="AY195" s="24" t="s">
        <v>188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24" t="s">
        <v>25</v>
      </c>
      <c r="BK195" s="192">
        <f>ROUND(I195*H195,2)</f>
        <v>0</v>
      </c>
      <c r="BL195" s="24" t="s">
        <v>194</v>
      </c>
      <c r="BM195" s="24" t="s">
        <v>254</v>
      </c>
    </row>
    <row r="196" spans="2:65" s="1" customFormat="1" ht="27" x14ac:dyDescent="0.3">
      <c r="B196" s="41"/>
      <c r="D196" s="193" t="s">
        <v>196</v>
      </c>
      <c r="F196" s="194" t="s">
        <v>696</v>
      </c>
      <c r="I196" s="195"/>
      <c r="L196" s="41"/>
      <c r="M196" s="196"/>
      <c r="N196" s="42"/>
      <c r="O196" s="42"/>
      <c r="P196" s="42"/>
      <c r="Q196" s="42"/>
      <c r="R196" s="42"/>
      <c r="S196" s="42"/>
      <c r="T196" s="70"/>
      <c r="AT196" s="24" t="s">
        <v>196</v>
      </c>
      <c r="AU196" s="24" t="s">
        <v>24</v>
      </c>
    </row>
    <row r="197" spans="2:65" s="12" customFormat="1" x14ac:dyDescent="0.3">
      <c r="B197" s="197"/>
      <c r="D197" s="193" t="s">
        <v>198</v>
      </c>
      <c r="F197" s="199" t="s">
        <v>702</v>
      </c>
      <c r="H197" s="200">
        <v>0.624</v>
      </c>
      <c r="I197" s="201"/>
      <c r="L197" s="197"/>
      <c r="M197" s="202"/>
      <c r="N197" s="203"/>
      <c r="O197" s="203"/>
      <c r="P197" s="203"/>
      <c r="Q197" s="203"/>
      <c r="R197" s="203"/>
      <c r="S197" s="203"/>
      <c r="T197" s="204"/>
      <c r="AT197" s="198" t="s">
        <v>198</v>
      </c>
      <c r="AU197" s="198" t="s">
        <v>24</v>
      </c>
      <c r="AV197" s="12" t="s">
        <v>24</v>
      </c>
      <c r="AW197" s="12" t="s">
        <v>6</v>
      </c>
      <c r="AX197" s="12" t="s">
        <v>25</v>
      </c>
      <c r="AY197" s="198" t="s">
        <v>188</v>
      </c>
    </row>
    <row r="198" spans="2:65" s="1" customFormat="1" ht="16.5" customHeight="1" x14ac:dyDescent="0.3">
      <c r="B198" s="180"/>
      <c r="C198" s="181" t="s">
        <v>236</v>
      </c>
      <c r="D198" s="181" t="s">
        <v>190</v>
      </c>
      <c r="E198" s="182" t="s">
        <v>257</v>
      </c>
      <c r="F198" s="183" t="s">
        <v>258</v>
      </c>
      <c r="G198" s="184" t="s">
        <v>193</v>
      </c>
      <c r="H198" s="185">
        <v>41.597000000000001</v>
      </c>
      <c r="I198" s="186"/>
      <c r="J198" s="187">
        <f>ROUND(I198*H198,2)</f>
        <v>0</v>
      </c>
      <c r="K198" s="183"/>
      <c r="L198" s="41"/>
      <c r="M198" s="188" t="s">
        <v>5</v>
      </c>
      <c r="N198" s="189" t="s">
        <v>51</v>
      </c>
      <c r="O198" s="42"/>
      <c r="P198" s="190">
        <f>O198*H198</f>
        <v>0</v>
      </c>
      <c r="Q198" s="190">
        <v>2.0100000000000001E-3</v>
      </c>
      <c r="R198" s="190">
        <f>Q198*H198</f>
        <v>8.3609970000000006E-2</v>
      </c>
      <c r="S198" s="190">
        <v>0</v>
      </c>
      <c r="T198" s="191">
        <f>S198*H198</f>
        <v>0</v>
      </c>
      <c r="AR198" s="24" t="s">
        <v>194</v>
      </c>
      <c r="AT198" s="24" t="s">
        <v>190</v>
      </c>
      <c r="AU198" s="24" t="s">
        <v>24</v>
      </c>
      <c r="AY198" s="24" t="s">
        <v>188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24" t="s">
        <v>25</v>
      </c>
      <c r="BK198" s="192">
        <f>ROUND(I198*H198,2)</f>
        <v>0</v>
      </c>
      <c r="BL198" s="24" t="s">
        <v>194</v>
      </c>
      <c r="BM198" s="24" t="s">
        <v>259</v>
      </c>
    </row>
    <row r="199" spans="2:65" s="1" customFormat="1" ht="27" x14ac:dyDescent="0.3">
      <c r="B199" s="41"/>
      <c r="D199" s="193" t="s">
        <v>196</v>
      </c>
      <c r="F199" s="194" t="s">
        <v>703</v>
      </c>
      <c r="I199" s="195"/>
      <c r="L199" s="41"/>
      <c r="M199" s="196"/>
      <c r="N199" s="42"/>
      <c r="O199" s="42"/>
      <c r="P199" s="42"/>
      <c r="Q199" s="42"/>
      <c r="R199" s="42"/>
      <c r="S199" s="42"/>
      <c r="T199" s="70"/>
      <c r="AT199" s="24" t="s">
        <v>196</v>
      </c>
      <c r="AU199" s="24" t="s">
        <v>24</v>
      </c>
    </row>
    <row r="200" spans="2:65" s="12" customFormat="1" x14ac:dyDescent="0.3">
      <c r="B200" s="197"/>
      <c r="D200" s="193" t="s">
        <v>198</v>
      </c>
      <c r="E200" s="198" t="s">
        <v>5</v>
      </c>
      <c r="F200" s="199" t="s">
        <v>704</v>
      </c>
      <c r="H200" s="200">
        <v>2.9129999999999998</v>
      </c>
      <c r="I200" s="201"/>
      <c r="L200" s="197"/>
      <c r="M200" s="202"/>
      <c r="N200" s="203"/>
      <c r="O200" s="203"/>
      <c r="P200" s="203"/>
      <c r="Q200" s="203"/>
      <c r="R200" s="203"/>
      <c r="S200" s="203"/>
      <c r="T200" s="204"/>
      <c r="AT200" s="198" t="s">
        <v>198</v>
      </c>
      <c r="AU200" s="198" t="s">
        <v>24</v>
      </c>
      <c r="AV200" s="12" t="s">
        <v>24</v>
      </c>
      <c r="AW200" s="12" t="s">
        <v>44</v>
      </c>
      <c r="AX200" s="12" t="s">
        <v>80</v>
      </c>
      <c r="AY200" s="198" t="s">
        <v>188</v>
      </c>
    </row>
    <row r="201" spans="2:65" s="12" customFormat="1" x14ac:dyDescent="0.3">
      <c r="B201" s="197"/>
      <c r="D201" s="193" t="s">
        <v>198</v>
      </c>
      <c r="E201" s="198" t="s">
        <v>5</v>
      </c>
      <c r="F201" s="199" t="s">
        <v>705</v>
      </c>
      <c r="H201" s="200">
        <v>13.093</v>
      </c>
      <c r="I201" s="201"/>
      <c r="L201" s="197"/>
      <c r="M201" s="202"/>
      <c r="N201" s="203"/>
      <c r="O201" s="203"/>
      <c r="P201" s="203"/>
      <c r="Q201" s="203"/>
      <c r="R201" s="203"/>
      <c r="S201" s="203"/>
      <c r="T201" s="204"/>
      <c r="AT201" s="198" t="s">
        <v>198</v>
      </c>
      <c r="AU201" s="198" t="s">
        <v>24</v>
      </c>
      <c r="AV201" s="12" t="s">
        <v>24</v>
      </c>
      <c r="AW201" s="12" t="s">
        <v>44</v>
      </c>
      <c r="AX201" s="12" t="s">
        <v>80</v>
      </c>
      <c r="AY201" s="198" t="s">
        <v>188</v>
      </c>
    </row>
    <row r="202" spans="2:65" s="12" customFormat="1" x14ac:dyDescent="0.3">
      <c r="B202" s="197"/>
      <c r="D202" s="193" t="s">
        <v>198</v>
      </c>
      <c r="E202" s="198" t="s">
        <v>5</v>
      </c>
      <c r="F202" s="199" t="s">
        <v>706</v>
      </c>
      <c r="H202" s="200">
        <v>0.63900000000000001</v>
      </c>
      <c r="I202" s="201"/>
      <c r="L202" s="197"/>
      <c r="M202" s="202"/>
      <c r="N202" s="203"/>
      <c r="O202" s="203"/>
      <c r="P202" s="203"/>
      <c r="Q202" s="203"/>
      <c r="R202" s="203"/>
      <c r="S202" s="203"/>
      <c r="T202" s="204"/>
      <c r="AT202" s="198" t="s">
        <v>198</v>
      </c>
      <c r="AU202" s="198" t="s">
        <v>24</v>
      </c>
      <c r="AV202" s="12" t="s">
        <v>24</v>
      </c>
      <c r="AW202" s="12" t="s">
        <v>44</v>
      </c>
      <c r="AX202" s="12" t="s">
        <v>80</v>
      </c>
      <c r="AY202" s="198" t="s">
        <v>188</v>
      </c>
    </row>
    <row r="203" spans="2:65" s="12" customFormat="1" x14ac:dyDescent="0.3">
      <c r="B203" s="197"/>
      <c r="D203" s="193" t="s">
        <v>198</v>
      </c>
      <c r="E203" s="198" t="s">
        <v>5</v>
      </c>
      <c r="F203" s="199" t="s">
        <v>707</v>
      </c>
      <c r="H203" s="200">
        <v>3.262</v>
      </c>
      <c r="I203" s="201"/>
      <c r="L203" s="197"/>
      <c r="M203" s="202"/>
      <c r="N203" s="203"/>
      <c r="O203" s="203"/>
      <c r="P203" s="203"/>
      <c r="Q203" s="203"/>
      <c r="R203" s="203"/>
      <c r="S203" s="203"/>
      <c r="T203" s="204"/>
      <c r="AT203" s="198" t="s">
        <v>198</v>
      </c>
      <c r="AU203" s="198" t="s">
        <v>24</v>
      </c>
      <c r="AV203" s="12" t="s">
        <v>24</v>
      </c>
      <c r="AW203" s="12" t="s">
        <v>44</v>
      </c>
      <c r="AX203" s="12" t="s">
        <v>80</v>
      </c>
      <c r="AY203" s="198" t="s">
        <v>188</v>
      </c>
    </row>
    <row r="204" spans="2:65" s="12" customFormat="1" x14ac:dyDescent="0.3">
      <c r="B204" s="197"/>
      <c r="D204" s="193" t="s">
        <v>198</v>
      </c>
      <c r="E204" s="198" t="s">
        <v>5</v>
      </c>
      <c r="F204" s="199" t="s">
        <v>708</v>
      </c>
      <c r="H204" s="200">
        <v>1.7350000000000001</v>
      </c>
      <c r="I204" s="201"/>
      <c r="L204" s="197"/>
      <c r="M204" s="202"/>
      <c r="N204" s="203"/>
      <c r="O204" s="203"/>
      <c r="P204" s="203"/>
      <c r="Q204" s="203"/>
      <c r="R204" s="203"/>
      <c r="S204" s="203"/>
      <c r="T204" s="204"/>
      <c r="AT204" s="198" t="s">
        <v>198</v>
      </c>
      <c r="AU204" s="198" t="s">
        <v>24</v>
      </c>
      <c r="AV204" s="12" t="s">
        <v>24</v>
      </c>
      <c r="AW204" s="12" t="s">
        <v>44</v>
      </c>
      <c r="AX204" s="12" t="s">
        <v>80</v>
      </c>
      <c r="AY204" s="198" t="s">
        <v>188</v>
      </c>
    </row>
    <row r="205" spans="2:65" s="12" customFormat="1" x14ac:dyDescent="0.3">
      <c r="B205" s="197"/>
      <c r="D205" s="193" t="s">
        <v>198</v>
      </c>
      <c r="E205" s="198" t="s">
        <v>5</v>
      </c>
      <c r="F205" s="199" t="s">
        <v>709</v>
      </c>
      <c r="H205" s="200">
        <v>1.7350000000000001</v>
      </c>
      <c r="I205" s="201"/>
      <c r="L205" s="197"/>
      <c r="M205" s="202"/>
      <c r="N205" s="203"/>
      <c r="O205" s="203"/>
      <c r="P205" s="203"/>
      <c r="Q205" s="203"/>
      <c r="R205" s="203"/>
      <c r="S205" s="203"/>
      <c r="T205" s="204"/>
      <c r="AT205" s="198" t="s">
        <v>198</v>
      </c>
      <c r="AU205" s="198" t="s">
        <v>24</v>
      </c>
      <c r="AV205" s="12" t="s">
        <v>24</v>
      </c>
      <c r="AW205" s="12" t="s">
        <v>44</v>
      </c>
      <c r="AX205" s="12" t="s">
        <v>80</v>
      </c>
      <c r="AY205" s="198" t="s">
        <v>188</v>
      </c>
    </row>
    <row r="206" spans="2:65" s="12" customFormat="1" x14ac:dyDescent="0.3">
      <c r="B206" s="197"/>
      <c r="D206" s="193" t="s">
        <v>198</v>
      </c>
      <c r="E206" s="198" t="s">
        <v>5</v>
      </c>
      <c r="F206" s="199" t="s">
        <v>710</v>
      </c>
      <c r="H206" s="200">
        <v>1.202</v>
      </c>
      <c r="I206" s="201"/>
      <c r="L206" s="197"/>
      <c r="M206" s="202"/>
      <c r="N206" s="203"/>
      <c r="O206" s="203"/>
      <c r="P206" s="203"/>
      <c r="Q206" s="203"/>
      <c r="R206" s="203"/>
      <c r="S206" s="203"/>
      <c r="T206" s="204"/>
      <c r="AT206" s="198" t="s">
        <v>198</v>
      </c>
      <c r="AU206" s="198" t="s">
        <v>24</v>
      </c>
      <c r="AV206" s="12" t="s">
        <v>24</v>
      </c>
      <c r="AW206" s="12" t="s">
        <v>44</v>
      </c>
      <c r="AX206" s="12" t="s">
        <v>80</v>
      </c>
      <c r="AY206" s="198" t="s">
        <v>188</v>
      </c>
    </row>
    <row r="207" spans="2:65" s="12" customFormat="1" x14ac:dyDescent="0.3">
      <c r="B207" s="197"/>
      <c r="D207" s="193" t="s">
        <v>198</v>
      </c>
      <c r="E207" s="198" t="s">
        <v>5</v>
      </c>
      <c r="F207" s="199" t="s">
        <v>711</v>
      </c>
      <c r="H207" s="200">
        <v>3.2280000000000002</v>
      </c>
      <c r="I207" s="201"/>
      <c r="L207" s="197"/>
      <c r="M207" s="202"/>
      <c r="N207" s="203"/>
      <c r="O207" s="203"/>
      <c r="P207" s="203"/>
      <c r="Q207" s="203"/>
      <c r="R207" s="203"/>
      <c r="S207" s="203"/>
      <c r="T207" s="204"/>
      <c r="AT207" s="198" t="s">
        <v>198</v>
      </c>
      <c r="AU207" s="198" t="s">
        <v>24</v>
      </c>
      <c r="AV207" s="12" t="s">
        <v>24</v>
      </c>
      <c r="AW207" s="12" t="s">
        <v>44</v>
      </c>
      <c r="AX207" s="12" t="s">
        <v>80</v>
      </c>
      <c r="AY207" s="198" t="s">
        <v>188</v>
      </c>
    </row>
    <row r="208" spans="2:65" s="12" customFormat="1" x14ac:dyDescent="0.3">
      <c r="B208" s="197"/>
      <c r="D208" s="193" t="s">
        <v>198</v>
      </c>
      <c r="E208" s="198" t="s">
        <v>5</v>
      </c>
      <c r="F208" s="199" t="s">
        <v>712</v>
      </c>
      <c r="H208" s="200">
        <v>1.494</v>
      </c>
      <c r="I208" s="201"/>
      <c r="L208" s="197"/>
      <c r="M208" s="202"/>
      <c r="N208" s="203"/>
      <c r="O208" s="203"/>
      <c r="P208" s="203"/>
      <c r="Q208" s="203"/>
      <c r="R208" s="203"/>
      <c r="S208" s="203"/>
      <c r="T208" s="204"/>
      <c r="AT208" s="198" t="s">
        <v>198</v>
      </c>
      <c r="AU208" s="198" t="s">
        <v>24</v>
      </c>
      <c r="AV208" s="12" t="s">
        <v>24</v>
      </c>
      <c r="AW208" s="12" t="s">
        <v>44</v>
      </c>
      <c r="AX208" s="12" t="s">
        <v>80</v>
      </c>
      <c r="AY208" s="198" t="s">
        <v>188</v>
      </c>
    </row>
    <row r="209" spans="2:65" s="12" customFormat="1" x14ac:dyDescent="0.3">
      <c r="B209" s="197"/>
      <c r="D209" s="193" t="s">
        <v>198</v>
      </c>
      <c r="E209" s="198" t="s">
        <v>5</v>
      </c>
      <c r="F209" s="199" t="s">
        <v>713</v>
      </c>
      <c r="H209" s="200">
        <v>1.9279999999999999</v>
      </c>
      <c r="I209" s="201"/>
      <c r="L209" s="197"/>
      <c r="M209" s="202"/>
      <c r="N209" s="203"/>
      <c r="O209" s="203"/>
      <c r="P209" s="203"/>
      <c r="Q209" s="203"/>
      <c r="R209" s="203"/>
      <c r="S209" s="203"/>
      <c r="T209" s="204"/>
      <c r="AT209" s="198" t="s">
        <v>198</v>
      </c>
      <c r="AU209" s="198" t="s">
        <v>24</v>
      </c>
      <c r="AV209" s="12" t="s">
        <v>24</v>
      </c>
      <c r="AW209" s="12" t="s">
        <v>44</v>
      </c>
      <c r="AX209" s="12" t="s">
        <v>80</v>
      </c>
      <c r="AY209" s="198" t="s">
        <v>188</v>
      </c>
    </row>
    <row r="210" spans="2:65" s="12" customFormat="1" x14ac:dyDescent="0.3">
      <c r="B210" s="197"/>
      <c r="D210" s="193" t="s">
        <v>198</v>
      </c>
      <c r="E210" s="198" t="s">
        <v>5</v>
      </c>
      <c r="F210" s="199" t="s">
        <v>714</v>
      </c>
      <c r="H210" s="200">
        <v>1.9039999999999999</v>
      </c>
      <c r="I210" s="201"/>
      <c r="L210" s="197"/>
      <c r="M210" s="202"/>
      <c r="N210" s="203"/>
      <c r="O210" s="203"/>
      <c r="P210" s="203"/>
      <c r="Q210" s="203"/>
      <c r="R210" s="203"/>
      <c r="S210" s="203"/>
      <c r="T210" s="204"/>
      <c r="AT210" s="198" t="s">
        <v>198</v>
      </c>
      <c r="AU210" s="198" t="s">
        <v>24</v>
      </c>
      <c r="AV210" s="12" t="s">
        <v>24</v>
      </c>
      <c r="AW210" s="12" t="s">
        <v>44</v>
      </c>
      <c r="AX210" s="12" t="s">
        <v>80</v>
      </c>
      <c r="AY210" s="198" t="s">
        <v>188</v>
      </c>
    </row>
    <row r="211" spans="2:65" s="12" customFormat="1" x14ac:dyDescent="0.3">
      <c r="B211" s="197"/>
      <c r="D211" s="193" t="s">
        <v>198</v>
      </c>
      <c r="E211" s="198" t="s">
        <v>5</v>
      </c>
      <c r="F211" s="199" t="s">
        <v>715</v>
      </c>
      <c r="H211" s="200">
        <v>1.736</v>
      </c>
      <c r="I211" s="201"/>
      <c r="L211" s="197"/>
      <c r="M211" s="202"/>
      <c r="N211" s="203"/>
      <c r="O211" s="203"/>
      <c r="P211" s="203"/>
      <c r="Q211" s="203"/>
      <c r="R211" s="203"/>
      <c r="S211" s="203"/>
      <c r="T211" s="204"/>
      <c r="AT211" s="198" t="s">
        <v>198</v>
      </c>
      <c r="AU211" s="198" t="s">
        <v>24</v>
      </c>
      <c r="AV211" s="12" t="s">
        <v>24</v>
      </c>
      <c r="AW211" s="12" t="s">
        <v>44</v>
      </c>
      <c r="AX211" s="12" t="s">
        <v>80</v>
      </c>
      <c r="AY211" s="198" t="s">
        <v>188</v>
      </c>
    </row>
    <row r="212" spans="2:65" s="12" customFormat="1" x14ac:dyDescent="0.3">
      <c r="B212" s="197"/>
      <c r="D212" s="193" t="s">
        <v>198</v>
      </c>
      <c r="E212" s="198" t="s">
        <v>5</v>
      </c>
      <c r="F212" s="199" t="s">
        <v>716</v>
      </c>
      <c r="H212" s="200">
        <v>0.84799999999999998</v>
      </c>
      <c r="I212" s="201"/>
      <c r="L212" s="197"/>
      <c r="M212" s="202"/>
      <c r="N212" s="203"/>
      <c r="O212" s="203"/>
      <c r="P212" s="203"/>
      <c r="Q212" s="203"/>
      <c r="R212" s="203"/>
      <c r="S212" s="203"/>
      <c r="T212" s="204"/>
      <c r="AT212" s="198" t="s">
        <v>198</v>
      </c>
      <c r="AU212" s="198" t="s">
        <v>24</v>
      </c>
      <c r="AV212" s="12" t="s">
        <v>24</v>
      </c>
      <c r="AW212" s="12" t="s">
        <v>44</v>
      </c>
      <c r="AX212" s="12" t="s">
        <v>80</v>
      </c>
      <c r="AY212" s="198" t="s">
        <v>188</v>
      </c>
    </row>
    <row r="213" spans="2:65" s="12" customFormat="1" x14ac:dyDescent="0.3">
      <c r="B213" s="197"/>
      <c r="D213" s="193" t="s">
        <v>198</v>
      </c>
      <c r="E213" s="198" t="s">
        <v>5</v>
      </c>
      <c r="F213" s="199" t="s">
        <v>717</v>
      </c>
      <c r="H213" s="200">
        <v>1.2</v>
      </c>
      <c r="I213" s="201"/>
      <c r="L213" s="197"/>
      <c r="M213" s="202"/>
      <c r="N213" s="203"/>
      <c r="O213" s="203"/>
      <c r="P213" s="203"/>
      <c r="Q213" s="203"/>
      <c r="R213" s="203"/>
      <c r="S213" s="203"/>
      <c r="T213" s="204"/>
      <c r="AT213" s="198" t="s">
        <v>198</v>
      </c>
      <c r="AU213" s="198" t="s">
        <v>24</v>
      </c>
      <c r="AV213" s="12" t="s">
        <v>24</v>
      </c>
      <c r="AW213" s="12" t="s">
        <v>44</v>
      </c>
      <c r="AX213" s="12" t="s">
        <v>80</v>
      </c>
      <c r="AY213" s="198" t="s">
        <v>188</v>
      </c>
    </row>
    <row r="214" spans="2:65" s="12" customFormat="1" x14ac:dyDescent="0.3">
      <c r="B214" s="197"/>
      <c r="D214" s="193" t="s">
        <v>198</v>
      </c>
      <c r="E214" s="198" t="s">
        <v>5</v>
      </c>
      <c r="F214" s="199" t="s">
        <v>718</v>
      </c>
      <c r="H214" s="200">
        <v>2.34</v>
      </c>
      <c r="I214" s="201"/>
      <c r="L214" s="197"/>
      <c r="M214" s="202"/>
      <c r="N214" s="203"/>
      <c r="O214" s="203"/>
      <c r="P214" s="203"/>
      <c r="Q214" s="203"/>
      <c r="R214" s="203"/>
      <c r="S214" s="203"/>
      <c r="T214" s="204"/>
      <c r="AT214" s="198" t="s">
        <v>198</v>
      </c>
      <c r="AU214" s="198" t="s">
        <v>24</v>
      </c>
      <c r="AV214" s="12" t="s">
        <v>24</v>
      </c>
      <c r="AW214" s="12" t="s">
        <v>44</v>
      </c>
      <c r="AX214" s="12" t="s">
        <v>80</v>
      </c>
      <c r="AY214" s="198" t="s">
        <v>188</v>
      </c>
    </row>
    <row r="215" spans="2:65" s="12" customFormat="1" x14ac:dyDescent="0.3">
      <c r="B215" s="197"/>
      <c r="D215" s="193" t="s">
        <v>198</v>
      </c>
      <c r="E215" s="198" t="s">
        <v>5</v>
      </c>
      <c r="F215" s="199" t="s">
        <v>719</v>
      </c>
      <c r="H215" s="200">
        <v>2.34</v>
      </c>
      <c r="I215" s="201"/>
      <c r="L215" s="197"/>
      <c r="M215" s="202"/>
      <c r="N215" s="203"/>
      <c r="O215" s="203"/>
      <c r="P215" s="203"/>
      <c r="Q215" s="203"/>
      <c r="R215" s="203"/>
      <c r="S215" s="203"/>
      <c r="T215" s="204"/>
      <c r="AT215" s="198" t="s">
        <v>198</v>
      </c>
      <c r="AU215" s="198" t="s">
        <v>24</v>
      </c>
      <c r="AV215" s="12" t="s">
        <v>24</v>
      </c>
      <c r="AW215" s="12" t="s">
        <v>44</v>
      </c>
      <c r="AX215" s="12" t="s">
        <v>80</v>
      </c>
      <c r="AY215" s="198" t="s">
        <v>188</v>
      </c>
    </row>
    <row r="216" spans="2:65" s="13" customFormat="1" x14ac:dyDescent="0.3">
      <c r="B216" s="205"/>
      <c r="D216" s="193" t="s">
        <v>198</v>
      </c>
      <c r="E216" s="206" t="s">
        <v>5</v>
      </c>
      <c r="F216" s="207" t="s">
        <v>200</v>
      </c>
      <c r="H216" s="208">
        <v>41.597000000000001</v>
      </c>
      <c r="I216" s="209"/>
      <c r="L216" s="205"/>
      <c r="M216" s="210"/>
      <c r="N216" s="211"/>
      <c r="O216" s="211"/>
      <c r="P216" s="211"/>
      <c r="Q216" s="211"/>
      <c r="R216" s="211"/>
      <c r="S216" s="211"/>
      <c r="T216" s="212"/>
      <c r="AT216" s="206" t="s">
        <v>198</v>
      </c>
      <c r="AU216" s="206" t="s">
        <v>24</v>
      </c>
      <c r="AV216" s="13" t="s">
        <v>194</v>
      </c>
      <c r="AW216" s="13" t="s">
        <v>44</v>
      </c>
      <c r="AX216" s="13" t="s">
        <v>25</v>
      </c>
      <c r="AY216" s="206" t="s">
        <v>188</v>
      </c>
    </row>
    <row r="217" spans="2:65" s="1" customFormat="1" ht="16.5" customHeight="1" x14ac:dyDescent="0.3">
      <c r="B217" s="180"/>
      <c r="C217" s="181" t="s">
        <v>241</v>
      </c>
      <c r="D217" s="181" t="s">
        <v>190</v>
      </c>
      <c r="E217" s="182" t="s">
        <v>263</v>
      </c>
      <c r="F217" s="183" t="s">
        <v>264</v>
      </c>
      <c r="G217" s="184" t="s">
        <v>193</v>
      </c>
      <c r="H217" s="185">
        <v>41.597000000000001</v>
      </c>
      <c r="I217" s="186"/>
      <c r="J217" s="187">
        <f>ROUND(I217*H217,2)</f>
        <v>0</v>
      </c>
      <c r="K217" s="183"/>
      <c r="L217" s="41"/>
      <c r="M217" s="188" t="s">
        <v>5</v>
      </c>
      <c r="N217" s="189" t="s">
        <v>51</v>
      </c>
      <c r="O217" s="42"/>
      <c r="P217" s="190">
        <f>O217*H217</f>
        <v>0</v>
      </c>
      <c r="Q217" s="190">
        <v>0</v>
      </c>
      <c r="R217" s="190">
        <f>Q217*H217</f>
        <v>0</v>
      </c>
      <c r="S217" s="190">
        <v>0</v>
      </c>
      <c r="T217" s="191">
        <f>S217*H217</f>
        <v>0</v>
      </c>
      <c r="AR217" s="24" t="s">
        <v>194</v>
      </c>
      <c r="AT217" s="24" t="s">
        <v>190</v>
      </c>
      <c r="AU217" s="24" t="s">
        <v>24</v>
      </c>
      <c r="AY217" s="24" t="s">
        <v>188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24" t="s">
        <v>25</v>
      </c>
      <c r="BK217" s="192">
        <f>ROUND(I217*H217,2)</f>
        <v>0</v>
      </c>
      <c r="BL217" s="24" t="s">
        <v>194</v>
      </c>
      <c r="BM217" s="24" t="s">
        <v>265</v>
      </c>
    </row>
    <row r="218" spans="2:65" s="1" customFormat="1" ht="27" x14ac:dyDescent="0.3">
      <c r="B218" s="41"/>
      <c r="D218" s="193" t="s">
        <v>196</v>
      </c>
      <c r="F218" s="194" t="s">
        <v>703</v>
      </c>
      <c r="I218" s="195"/>
      <c r="L218" s="41"/>
      <c r="M218" s="196"/>
      <c r="N218" s="42"/>
      <c r="O218" s="42"/>
      <c r="P218" s="42"/>
      <c r="Q218" s="42"/>
      <c r="R218" s="42"/>
      <c r="S218" s="42"/>
      <c r="T218" s="70"/>
      <c r="AT218" s="24" t="s">
        <v>196</v>
      </c>
      <c r="AU218" s="24" t="s">
        <v>24</v>
      </c>
    </row>
    <row r="219" spans="2:65" s="1" customFormat="1" ht="16.5" customHeight="1" x14ac:dyDescent="0.3">
      <c r="B219" s="180"/>
      <c r="C219" s="181" t="s">
        <v>30</v>
      </c>
      <c r="D219" s="181" t="s">
        <v>190</v>
      </c>
      <c r="E219" s="182" t="s">
        <v>267</v>
      </c>
      <c r="F219" s="183" t="s">
        <v>268</v>
      </c>
      <c r="G219" s="184" t="s">
        <v>231</v>
      </c>
      <c r="H219" s="185">
        <v>20.8</v>
      </c>
      <c r="I219" s="186"/>
      <c r="J219" s="187">
        <f>ROUND(I219*H219,2)</f>
        <v>0</v>
      </c>
      <c r="K219" s="183"/>
      <c r="L219" s="41"/>
      <c r="M219" s="188" t="s">
        <v>5</v>
      </c>
      <c r="N219" s="189" t="s">
        <v>51</v>
      </c>
      <c r="O219" s="42"/>
      <c r="P219" s="190">
        <f>O219*H219</f>
        <v>0</v>
      </c>
      <c r="Q219" s="190">
        <v>0</v>
      </c>
      <c r="R219" s="190">
        <f>Q219*H219</f>
        <v>0</v>
      </c>
      <c r="S219" s="190">
        <v>0</v>
      </c>
      <c r="T219" s="191">
        <f>S219*H219</f>
        <v>0</v>
      </c>
      <c r="AR219" s="24" t="s">
        <v>194</v>
      </c>
      <c r="AT219" s="24" t="s">
        <v>190</v>
      </c>
      <c r="AU219" s="24" t="s">
        <v>24</v>
      </c>
      <c r="AY219" s="24" t="s">
        <v>188</v>
      </c>
      <c r="BE219" s="192">
        <f>IF(N219="základní",J219,0)</f>
        <v>0</v>
      </c>
      <c r="BF219" s="192">
        <f>IF(N219="snížená",J219,0)</f>
        <v>0</v>
      </c>
      <c r="BG219" s="192">
        <f>IF(N219="zákl. přenesená",J219,0)</f>
        <v>0</v>
      </c>
      <c r="BH219" s="192">
        <f>IF(N219="sníž. přenesená",J219,0)</f>
        <v>0</v>
      </c>
      <c r="BI219" s="192">
        <f>IF(N219="nulová",J219,0)</f>
        <v>0</v>
      </c>
      <c r="BJ219" s="24" t="s">
        <v>25</v>
      </c>
      <c r="BK219" s="192">
        <f>ROUND(I219*H219,2)</f>
        <v>0</v>
      </c>
      <c r="BL219" s="24" t="s">
        <v>194</v>
      </c>
      <c r="BM219" s="24" t="s">
        <v>269</v>
      </c>
    </row>
    <row r="220" spans="2:65" s="1" customFormat="1" ht="27" x14ac:dyDescent="0.3">
      <c r="B220" s="41"/>
      <c r="D220" s="193" t="s">
        <v>196</v>
      </c>
      <c r="F220" s="194" t="s">
        <v>720</v>
      </c>
      <c r="I220" s="195"/>
      <c r="L220" s="41"/>
      <c r="M220" s="196"/>
      <c r="N220" s="42"/>
      <c r="O220" s="42"/>
      <c r="P220" s="42"/>
      <c r="Q220" s="42"/>
      <c r="R220" s="42"/>
      <c r="S220" s="42"/>
      <c r="T220" s="70"/>
      <c r="AT220" s="24" t="s">
        <v>196</v>
      </c>
      <c r="AU220" s="24" t="s">
        <v>24</v>
      </c>
    </row>
    <row r="221" spans="2:65" s="1" customFormat="1" ht="16.5" customHeight="1" x14ac:dyDescent="0.3">
      <c r="B221" s="180"/>
      <c r="C221" s="181" t="s">
        <v>251</v>
      </c>
      <c r="D221" s="181" t="s">
        <v>190</v>
      </c>
      <c r="E221" s="182" t="s">
        <v>273</v>
      </c>
      <c r="F221" s="183" t="s">
        <v>274</v>
      </c>
      <c r="G221" s="184" t="s">
        <v>231</v>
      </c>
      <c r="H221" s="185">
        <v>20.8</v>
      </c>
      <c r="I221" s="186"/>
      <c r="J221" s="187">
        <f>ROUND(I221*H221,2)</f>
        <v>0</v>
      </c>
      <c r="K221" s="183"/>
      <c r="L221" s="41"/>
      <c r="M221" s="188" t="s">
        <v>5</v>
      </c>
      <c r="N221" s="189" t="s">
        <v>51</v>
      </c>
      <c r="O221" s="42"/>
      <c r="P221" s="190">
        <f>O221*H221</f>
        <v>0</v>
      </c>
      <c r="Q221" s="190">
        <v>0</v>
      </c>
      <c r="R221" s="190">
        <f>Q221*H221</f>
        <v>0</v>
      </c>
      <c r="S221" s="190">
        <v>0</v>
      </c>
      <c r="T221" s="191">
        <f>S221*H221</f>
        <v>0</v>
      </c>
      <c r="AR221" s="24" t="s">
        <v>194</v>
      </c>
      <c r="AT221" s="24" t="s">
        <v>190</v>
      </c>
      <c r="AU221" s="24" t="s">
        <v>24</v>
      </c>
      <c r="AY221" s="24" t="s">
        <v>188</v>
      </c>
      <c r="BE221" s="192">
        <f>IF(N221="základní",J221,0)</f>
        <v>0</v>
      </c>
      <c r="BF221" s="192">
        <f>IF(N221="snížená",J221,0)</f>
        <v>0</v>
      </c>
      <c r="BG221" s="192">
        <f>IF(N221="zákl. přenesená",J221,0)</f>
        <v>0</v>
      </c>
      <c r="BH221" s="192">
        <f>IF(N221="sníž. přenesená",J221,0)</f>
        <v>0</v>
      </c>
      <c r="BI221" s="192">
        <f>IF(N221="nulová",J221,0)</f>
        <v>0</v>
      </c>
      <c r="BJ221" s="24" t="s">
        <v>25</v>
      </c>
      <c r="BK221" s="192">
        <f>ROUND(I221*H221,2)</f>
        <v>0</v>
      </c>
      <c r="BL221" s="24" t="s">
        <v>194</v>
      </c>
      <c r="BM221" s="24" t="s">
        <v>275</v>
      </c>
    </row>
    <row r="222" spans="2:65" s="1" customFormat="1" ht="27" x14ac:dyDescent="0.3">
      <c r="B222" s="41"/>
      <c r="D222" s="193" t="s">
        <v>196</v>
      </c>
      <c r="F222" s="194" t="s">
        <v>720</v>
      </c>
      <c r="I222" s="195"/>
      <c r="L222" s="41"/>
      <c r="M222" s="196"/>
      <c r="N222" s="42"/>
      <c r="O222" s="42"/>
      <c r="P222" s="42"/>
      <c r="Q222" s="42"/>
      <c r="R222" s="42"/>
      <c r="S222" s="42"/>
      <c r="T222" s="70"/>
      <c r="AT222" s="24" t="s">
        <v>196</v>
      </c>
      <c r="AU222" s="24" t="s">
        <v>24</v>
      </c>
    </row>
    <row r="223" spans="2:65" s="1" customFormat="1" ht="16.5" customHeight="1" x14ac:dyDescent="0.3">
      <c r="B223" s="180"/>
      <c r="C223" s="181" t="s">
        <v>256</v>
      </c>
      <c r="D223" s="181" t="s">
        <v>190</v>
      </c>
      <c r="E223" s="182" t="s">
        <v>277</v>
      </c>
      <c r="F223" s="183" t="s">
        <v>278</v>
      </c>
      <c r="G223" s="184" t="s">
        <v>231</v>
      </c>
      <c r="H223" s="185">
        <v>20.8</v>
      </c>
      <c r="I223" s="186"/>
      <c r="J223" s="187">
        <f>ROUND(I223*H223,2)</f>
        <v>0</v>
      </c>
      <c r="K223" s="183"/>
      <c r="L223" s="41"/>
      <c r="M223" s="188" t="s">
        <v>5</v>
      </c>
      <c r="N223" s="189" t="s">
        <v>51</v>
      </c>
      <c r="O223" s="42"/>
      <c r="P223" s="190">
        <f>O223*H223</f>
        <v>0</v>
      </c>
      <c r="Q223" s="190">
        <v>0</v>
      </c>
      <c r="R223" s="190">
        <f>Q223*H223</f>
        <v>0</v>
      </c>
      <c r="S223" s="190">
        <v>0</v>
      </c>
      <c r="T223" s="191">
        <f>S223*H223</f>
        <v>0</v>
      </c>
      <c r="AR223" s="24" t="s">
        <v>194</v>
      </c>
      <c r="AT223" s="24" t="s">
        <v>190</v>
      </c>
      <c r="AU223" s="24" t="s">
        <v>24</v>
      </c>
      <c r="AY223" s="24" t="s">
        <v>188</v>
      </c>
      <c r="BE223" s="192">
        <f>IF(N223="základní",J223,0)</f>
        <v>0</v>
      </c>
      <c r="BF223" s="192">
        <f>IF(N223="snížená",J223,0)</f>
        <v>0</v>
      </c>
      <c r="BG223" s="192">
        <f>IF(N223="zákl. přenesená",J223,0)</f>
        <v>0</v>
      </c>
      <c r="BH223" s="192">
        <f>IF(N223="sníž. přenesená",J223,0)</f>
        <v>0</v>
      </c>
      <c r="BI223" s="192">
        <f>IF(N223="nulová",J223,0)</f>
        <v>0</v>
      </c>
      <c r="BJ223" s="24" t="s">
        <v>25</v>
      </c>
      <c r="BK223" s="192">
        <f>ROUND(I223*H223,2)</f>
        <v>0</v>
      </c>
      <c r="BL223" s="24" t="s">
        <v>194</v>
      </c>
      <c r="BM223" s="24" t="s">
        <v>279</v>
      </c>
    </row>
    <row r="224" spans="2:65" s="1" customFormat="1" ht="27" x14ac:dyDescent="0.3">
      <c r="B224" s="41"/>
      <c r="D224" s="193" t="s">
        <v>196</v>
      </c>
      <c r="F224" s="194" t="s">
        <v>720</v>
      </c>
      <c r="I224" s="195"/>
      <c r="L224" s="41"/>
      <c r="M224" s="196"/>
      <c r="N224" s="42"/>
      <c r="O224" s="42"/>
      <c r="P224" s="42"/>
      <c r="Q224" s="42"/>
      <c r="R224" s="42"/>
      <c r="S224" s="42"/>
      <c r="T224" s="70"/>
      <c r="AT224" s="24" t="s">
        <v>196</v>
      </c>
      <c r="AU224" s="24" t="s">
        <v>24</v>
      </c>
    </row>
    <row r="225" spans="2:65" s="1" customFormat="1" ht="16.5" customHeight="1" x14ac:dyDescent="0.3">
      <c r="B225" s="180"/>
      <c r="C225" s="181" t="s">
        <v>262</v>
      </c>
      <c r="D225" s="181" t="s">
        <v>190</v>
      </c>
      <c r="E225" s="182" t="s">
        <v>281</v>
      </c>
      <c r="F225" s="183" t="s">
        <v>282</v>
      </c>
      <c r="G225" s="184" t="s">
        <v>283</v>
      </c>
      <c r="H225" s="185">
        <v>39.826999999999998</v>
      </c>
      <c r="I225" s="186"/>
      <c r="J225" s="187">
        <f>ROUND(I225*H225,2)</f>
        <v>0</v>
      </c>
      <c r="K225" s="183"/>
      <c r="L225" s="41"/>
      <c r="M225" s="188" t="s">
        <v>5</v>
      </c>
      <c r="N225" s="189" t="s">
        <v>51</v>
      </c>
      <c r="O225" s="42"/>
      <c r="P225" s="190">
        <f>O225*H225</f>
        <v>0</v>
      </c>
      <c r="Q225" s="190">
        <v>0</v>
      </c>
      <c r="R225" s="190">
        <f>Q225*H225</f>
        <v>0</v>
      </c>
      <c r="S225" s="190">
        <v>0</v>
      </c>
      <c r="T225" s="191">
        <f>S225*H225</f>
        <v>0</v>
      </c>
      <c r="AR225" s="24" t="s">
        <v>194</v>
      </c>
      <c r="AT225" s="24" t="s">
        <v>190</v>
      </c>
      <c r="AU225" s="24" t="s">
        <v>24</v>
      </c>
      <c r="AY225" s="24" t="s">
        <v>188</v>
      </c>
      <c r="BE225" s="192">
        <f>IF(N225="základní",J225,0)</f>
        <v>0</v>
      </c>
      <c r="BF225" s="192">
        <f>IF(N225="snížená",J225,0)</f>
        <v>0</v>
      </c>
      <c r="BG225" s="192">
        <f>IF(N225="zákl. přenesená",J225,0)</f>
        <v>0</v>
      </c>
      <c r="BH225" s="192">
        <f>IF(N225="sníž. přenesená",J225,0)</f>
        <v>0</v>
      </c>
      <c r="BI225" s="192">
        <f>IF(N225="nulová",J225,0)</f>
        <v>0</v>
      </c>
      <c r="BJ225" s="24" t="s">
        <v>25</v>
      </c>
      <c r="BK225" s="192">
        <f>ROUND(I225*H225,2)</f>
        <v>0</v>
      </c>
      <c r="BL225" s="24" t="s">
        <v>194</v>
      </c>
      <c r="BM225" s="24" t="s">
        <v>284</v>
      </c>
    </row>
    <row r="226" spans="2:65" s="1" customFormat="1" ht="27" x14ac:dyDescent="0.3">
      <c r="B226" s="41"/>
      <c r="D226" s="193" t="s">
        <v>196</v>
      </c>
      <c r="F226" s="194" t="s">
        <v>720</v>
      </c>
      <c r="I226" s="195"/>
      <c r="L226" s="41"/>
      <c r="M226" s="196"/>
      <c r="N226" s="42"/>
      <c r="O226" s="42"/>
      <c r="P226" s="42"/>
      <c r="Q226" s="42"/>
      <c r="R226" s="42"/>
      <c r="S226" s="42"/>
      <c r="T226" s="70"/>
      <c r="AT226" s="24" t="s">
        <v>196</v>
      </c>
      <c r="AU226" s="24" t="s">
        <v>24</v>
      </c>
    </row>
    <row r="227" spans="2:65" s="12" customFormat="1" x14ac:dyDescent="0.3">
      <c r="B227" s="197"/>
      <c r="D227" s="193" t="s">
        <v>198</v>
      </c>
      <c r="F227" s="199" t="s">
        <v>721</v>
      </c>
      <c r="H227" s="200">
        <v>39.826999999999998</v>
      </c>
      <c r="I227" s="201"/>
      <c r="L227" s="197"/>
      <c r="M227" s="202"/>
      <c r="N227" s="203"/>
      <c r="O227" s="203"/>
      <c r="P227" s="203"/>
      <c r="Q227" s="203"/>
      <c r="R227" s="203"/>
      <c r="S227" s="203"/>
      <c r="T227" s="204"/>
      <c r="AT227" s="198" t="s">
        <v>198</v>
      </c>
      <c r="AU227" s="198" t="s">
        <v>24</v>
      </c>
      <c r="AV227" s="12" t="s">
        <v>24</v>
      </c>
      <c r="AW227" s="12" t="s">
        <v>6</v>
      </c>
      <c r="AX227" s="12" t="s">
        <v>25</v>
      </c>
      <c r="AY227" s="198" t="s">
        <v>188</v>
      </c>
    </row>
    <row r="228" spans="2:65" s="1" customFormat="1" ht="16.5" customHeight="1" x14ac:dyDescent="0.3">
      <c r="B228" s="180"/>
      <c r="C228" s="181" t="s">
        <v>266</v>
      </c>
      <c r="D228" s="181" t="s">
        <v>190</v>
      </c>
      <c r="E228" s="182" t="s">
        <v>287</v>
      </c>
      <c r="F228" s="183" t="s">
        <v>288</v>
      </c>
      <c r="G228" s="184" t="s">
        <v>231</v>
      </c>
      <c r="H228" s="185">
        <v>14.499000000000001</v>
      </c>
      <c r="I228" s="186"/>
      <c r="J228" s="187">
        <f>ROUND(I228*H228,2)</f>
        <v>0</v>
      </c>
      <c r="K228" s="183"/>
      <c r="L228" s="41"/>
      <c r="M228" s="188" t="s">
        <v>5</v>
      </c>
      <c r="N228" s="189" t="s">
        <v>51</v>
      </c>
      <c r="O228" s="42"/>
      <c r="P228" s="190">
        <f>O228*H228</f>
        <v>0</v>
      </c>
      <c r="Q228" s="190">
        <v>0</v>
      </c>
      <c r="R228" s="190">
        <f>Q228*H228</f>
        <v>0</v>
      </c>
      <c r="S228" s="190">
        <v>0</v>
      </c>
      <c r="T228" s="191">
        <f>S228*H228</f>
        <v>0</v>
      </c>
      <c r="AR228" s="24" t="s">
        <v>194</v>
      </c>
      <c r="AT228" s="24" t="s">
        <v>190</v>
      </c>
      <c r="AU228" s="24" t="s">
        <v>24</v>
      </c>
      <c r="AY228" s="24" t="s">
        <v>188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24" t="s">
        <v>25</v>
      </c>
      <c r="BK228" s="192">
        <f>ROUND(I228*H228,2)</f>
        <v>0</v>
      </c>
      <c r="BL228" s="24" t="s">
        <v>194</v>
      </c>
      <c r="BM228" s="24" t="s">
        <v>289</v>
      </c>
    </row>
    <row r="229" spans="2:65" s="1" customFormat="1" ht="27" x14ac:dyDescent="0.3">
      <c r="B229" s="41"/>
      <c r="D229" s="193" t="s">
        <v>196</v>
      </c>
      <c r="F229" s="194" t="s">
        <v>720</v>
      </c>
      <c r="I229" s="195"/>
      <c r="L229" s="41"/>
      <c r="M229" s="196"/>
      <c r="N229" s="42"/>
      <c r="O229" s="42"/>
      <c r="P229" s="42"/>
      <c r="Q229" s="42"/>
      <c r="R229" s="42"/>
      <c r="S229" s="42"/>
      <c r="T229" s="70"/>
      <c r="AT229" s="24" t="s">
        <v>196</v>
      </c>
      <c r="AU229" s="24" t="s">
        <v>24</v>
      </c>
    </row>
    <row r="230" spans="2:65" s="12" customFormat="1" x14ac:dyDescent="0.3">
      <c r="B230" s="197"/>
      <c r="D230" s="193" t="s">
        <v>198</v>
      </c>
      <c r="E230" s="198" t="s">
        <v>5</v>
      </c>
      <c r="F230" s="199" t="s">
        <v>722</v>
      </c>
      <c r="H230" s="200">
        <v>1.036</v>
      </c>
      <c r="I230" s="201"/>
      <c r="L230" s="197"/>
      <c r="M230" s="202"/>
      <c r="N230" s="203"/>
      <c r="O230" s="203"/>
      <c r="P230" s="203"/>
      <c r="Q230" s="203"/>
      <c r="R230" s="203"/>
      <c r="S230" s="203"/>
      <c r="T230" s="204"/>
      <c r="AT230" s="198" t="s">
        <v>198</v>
      </c>
      <c r="AU230" s="198" t="s">
        <v>24</v>
      </c>
      <c r="AV230" s="12" t="s">
        <v>24</v>
      </c>
      <c r="AW230" s="12" t="s">
        <v>44</v>
      </c>
      <c r="AX230" s="12" t="s">
        <v>80</v>
      </c>
      <c r="AY230" s="198" t="s">
        <v>188</v>
      </c>
    </row>
    <row r="231" spans="2:65" s="12" customFormat="1" x14ac:dyDescent="0.3">
      <c r="B231" s="197"/>
      <c r="D231" s="193" t="s">
        <v>198</v>
      </c>
      <c r="E231" s="198" t="s">
        <v>5</v>
      </c>
      <c r="F231" s="199" t="s">
        <v>723</v>
      </c>
      <c r="H231" s="200">
        <v>4.5739999999999998</v>
      </c>
      <c r="I231" s="201"/>
      <c r="L231" s="197"/>
      <c r="M231" s="202"/>
      <c r="N231" s="203"/>
      <c r="O231" s="203"/>
      <c r="P231" s="203"/>
      <c r="Q231" s="203"/>
      <c r="R231" s="203"/>
      <c r="S231" s="203"/>
      <c r="T231" s="204"/>
      <c r="AT231" s="198" t="s">
        <v>198</v>
      </c>
      <c r="AU231" s="198" t="s">
        <v>24</v>
      </c>
      <c r="AV231" s="12" t="s">
        <v>24</v>
      </c>
      <c r="AW231" s="12" t="s">
        <v>44</v>
      </c>
      <c r="AX231" s="12" t="s">
        <v>80</v>
      </c>
      <c r="AY231" s="198" t="s">
        <v>188</v>
      </c>
    </row>
    <row r="232" spans="2:65" s="12" customFormat="1" x14ac:dyDescent="0.3">
      <c r="B232" s="197"/>
      <c r="D232" s="193" t="s">
        <v>198</v>
      </c>
      <c r="E232" s="198" t="s">
        <v>5</v>
      </c>
      <c r="F232" s="199" t="s">
        <v>724</v>
      </c>
      <c r="H232" s="200">
        <v>0.23100000000000001</v>
      </c>
      <c r="I232" s="201"/>
      <c r="L232" s="197"/>
      <c r="M232" s="202"/>
      <c r="N232" s="203"/>
      <c r="O232" s="203"/>
      <c r="P232" s="203"/>
      <c r="Q232" s="203"/>
      <c r="R232" s="203"/>
      <c r="S232" s="203"/>
      <c r="T232" s="204"/>
      <c r="AT232" s="198" t="s">
        <v>198</v>
      </c>
      <c r="AU232" s="198" t="s">
        <v>24</v>
      </c>
      <c r="AV232" s="12" t="s">
        <v>24</v>
      </c>
      <c r="AW232" s="12" t="s">
        <v>44</v>
      </c>
      <c r="AX232" s="12" t="s">
        <v>80</v>
      </c>
      <c r="AY232" s="198" t="s">
        <v>188</v>
      </c>
    </row>
    <row r="233" spans="2:65" s="12" customFormat="1" x14ac:dyDescent="0.3">
      <c r="B233" s="197"/>
      <c r="D233" s="193" t="s">
        <v>198</v>
      </c>
      <c r="E233" s="198" t="s">
        <v>5</v>
      </c>
      <c r="F233" s="199" t="s">
        <v>725</v>
      </c>
      <c r="H233" s="200">
        <v>1.18</v>
      </c>
      <c r="I233" s="201"/>
      <c r="L233" s="197"/>
      <c r="M233" s="202"/>
      <c r="N233" s="203"/>
      <c r="O233" s="203"/>
      <c r="P233" s="203"/>
      <c r="Q233" s="203"/>
      <c r="R233" s="203"/>
      <c r="S233" s="203"/>
      <c r="T233" s="204"/>
      <c r="AT233" s="198" t="s">
        <v>198</v>
      </c>
      <c r="AU233" s="198" t="s">
        <v>24</v>
      </c>
      <c r="AV233" s="12" t="s">
        <v>24</v>
      </c>
      <c r="AW233" s="12" t="s">
        <v>44</v>
      </c>
      <c r="AX233" s="12" t="s">
        <v>80</v>
      </c>
      <c r="AY233" s="198" t="s">
        <v>188</v>
      </c>
    </row>
    <row r="234" spans="2:65" s="12" customFormat="1" x14ac:dyDescent="0.3">
      <c r="B234" s="197"/>
      <c r="D234" s="193" t="s">
        <v>198</v>
      </c>
      <c r="E234" s="198" t="s">
        <v>5</v>
      </c>
      <c r="F234" s="199" t="s">
        <v>726</v>
      </c>
      <c r="H234" s="200">
        <v>0.65</v>
      </c>
      <c r="I234" s="201"/>
      <c r="L234" s="197"/>
      <c r="M234" s="202"/>
      <c r="N234" s="203"/>
      <c r="O234" s="203"/>
      <c r="P234" s="203"/>
      <c r="Q234" s="203"/>
      <c r="R234" s="203"/>
      <c r="S234" s="203"/>
      <c r="T234" s="204"/>
      <c r="AT234" s="198" t="s">
        <v>198</v>
      </c>
      <c r="AU234" s="198" t="s">
        <v>24</v>
      </c>
      <c r="AV234" s="12" t="s">
        <v>24</v>
      </c>
      <c r="AW234" s="12" t="s">
        <v>44</v>
      </c>
      <c r="AX234" s="12" t="s">
        <v>80</v>
      </c>
      <c r="AY234" s="198" t="s">
        <v>188</v>
      </c>
    </row>
    <row r="235" spans="2:65" s="12" customFormat="1" x14ac:dyDescent="0.3">
      <c r="B235" s="197"/>
      <c r="D235" s="193" t="s">
        <v>198</v>
      </c>
      <c r="E235" s="198" t="s">
        <v>5</v>
      </c>
      <c r="F235" s="199" t="s">
        <v>727</v>
      </c>
      <c r="H235" s="200">
        <v>0.63400000000000001</v>
      </c>
      <c r="I235" s="201"/>
      <c r="L235" s="197"/>
      <c r="M235" s="202"/>
      <c r="N235" s="203"/>
      <c r="O235" s="203"/>
      <c r="P235" s="203"/>
      <c r="Q235" s="203"/>
      <c r="R235" s="203"/>
      <c r="S235" s="203"/>
      <c r="T235" s="204"/>
      <c r="AT235" s="198" t="s">
        <v>198</v>
      </c>
      <c r="AU235" s="198" t="s">
        <v>24</v>
      </c>
      <c r="AV235" s="12" t="s">
        <v>24</v>
      </c>
      <c r="AW235" s="12" t="s">
        <v>44</v>
      </c>
      <c r="AX235" s="12" t="s">
        <v>80</v>
      </c>
      <c r="AY235" s="198" t="s">
        <v>188</v>
      </c>
    </row>
    <row r="236" spans="2:65" s="12" customFormat="1" x14ac:dyDescent="0.3">
      <c r="B236" s="197"/>
      <c r="D236" s="193" t="s">
        <v>198</v>
      </c>
      <c r="E236" s="198" t="s">
        <v>5</v>
      </c>
      <c r="F236" s="199" t="s">
        <v>728</v>
      </c>
      <c r="H236" s="200">
        <v>0.439</v>
      </c>
      <c r="I236" s="201"/>
      <c r="L236" s="197"/>
      <c r="M236" s="202"/>
      <c r="N236" s="203"/>
      <c r="O236" s="203"/>
      <c r="P236" s="203"/>
      <c r="Q236" s="203"/>
      <c r="R236" s="203"/>
      <c r="S236" s="203"/>
      <c r="T236" s="204"/>
      <c r="AT236" s="198" t="s">
        <v>198</v>
      </c>
      <c r="AU236" s="198" t="s">
        <v>24</v>
      </c>
      <c r="AV236" s="12" t="s">
        <v>24</v>
      </c>
      <c r="AW236" s="12" t="s">
        <v>44</v>
      </c>
      <c r="AX236" s="12" t="s">
        <v>80</v>
      </c>
      <c r="AY236" s="198" t="s">
        <v>188</v>
      </c>
    </row>
    <row r="237" spans="2:65" s="12" customFormat="1" x14ac:dyDescent="0.3">
      <c r="B237" s="197"/>
      <c r="D237" s="193" t="s">
        <v>198</v>
      </c>
      <c r="E237" s="198" t="s">
        <v>5</v>
      </c>
      <c r="F237" s="199" t="s">
        <v>729</v>
      </c>
      <c r="H237" s="200">
        <v>1.179</v>
      </c>
      <c r="I237" s="201"/>
      <c r="L237" s="197"/>
      <c r="M237" s="202"/>
      <c r="N237" s="203"/>
      <c r="O237" s="203"/>
      <c r="P237" s="203"/>
      <c r="Q237" s="203"/>
      <c r="R237" s="203"/>
      <c r="S237" s="203"/>
      <c r="T237" s="204"/>
      <c r="AT237" s="198" t="s">
        <v>198</v>
      </c>
      <c r="AU237" s="198" t="s">
        <v>24</v>
      </c>
      <c r="AV237" s="12" t="s">
        <v>24</v>
      </c>
      <c r="AW237" s="12" t="s">
        <v>44</v>
      </c>
      <c r="AX237" s="12" t="s">
        <v>80</v>
      </c>
      <c r="AY237" s="198" t="s">
        <v>188</v>
      </c>
    </row>
    <row r="238" spans="2:65" s="12" customFormat="1" x14ac:dyDescent="0.3">
      <c r="B238" s="197"/>
      <c r="D238" s="193" t="s">
        <v>198</v>
      </c>
      <c r="E238" s="198" t="s">
        <v>5</v>
      </c>
      <c r="F238" s="199" t="s">
        <v>730</v>
      </c>
      <c r="H238" s="200">
        <v>0.53</v>
      </c>
      <c r="I238" s="201"/>
      <c r="L238" s="197"/>
      <c r="M238" s="202"/>
      <c r="N238" s="203"/>
      <c r="O238" s="203"/>
      <c r="P238" s="203"/>
      <c r="Q238" s="203"/>
      <c r="R238" s="203"/>
      <c r="S238" s="203"/>
      <c r="T238" s="204"/>
      <c r="AT238" s="198" t="s">
        <v>198</v>
      </c>
      <c r="AU238" s="198" t="s">
        <v>24</v>
      </c>
      <c r="AV238" s="12" t="s">
        <v>24</v>
      </c>
      <c r="AW238" s="12" t="s">
        <v>44</v>
      </c>
      <c r="AX238" s="12" t="s">
        <v>80</v>
      </c>
      <c r="AY238" s="198" t="s">
        <v>188</v>
      </c>
    </row>
    <row r="239" spans="2:65" s="12" customFormat="1" x14ac:dyDescent="0.3">
      <c r="B239" s="197"/>
      <c r="D239" s="193" t="s">
        <v>198</v>
      </c>
      <c r="E239" s="198" t="s">
        <v>5</v>
      </c>
      <c r="F239" s="199" t="s">
        <v>731</v>
      </c>
      <c r="H239" s="200">
        <v>0.67400000000000004</v>
      </c>
      <c r="I239" s="201"/>
      <c r="L239" s="197"/>
      <c r="M239" s="202"/>
      <c r="N239" s="203"/>
      <c r="O239" s="203"/>
      <c r="P239" s="203"/>
      <c r="Q239" s="203"/>
      <c r="R239" s="203"/>
      <c r="S239" s="203"/>
      <c r="T239" s="204"/>
      <c r="AT239" s="198" t="s">
        <v>198</v>
      </c>
      <c r="AU239" s="198" t="s">
        <v>24</v>
      </c>
      <c r="AV239" s="12" t="s">
        <v>24</v>
      </c>
      <c r="AW239" s="12" t="s">
        <v>44</v>
      </c>
      <c r="AX239" s="12" t="s">
        <v>80</v>
      </c>
      <c r="AY239" s="198" t="s">
        <v>188</v>
      </c>
    </row>
    <row r="240" spans="2:65" s="12" customFormat="1" x14ac:dyDescent="0.3">
      <c r="B240" s="197"/>
      <c r="D240" s="193" t="s">
        <v>198</v>
      </c>
      <c r="E240" s="198" t="s">
        <v>5</v>
      </c>
      <c r="F240" s="199" t="s">
        <v>732</v>
      </c>
      <c r="H240" s="200">
        <v>0.66200000000000003</v>
      </c>
      <c r="I240" s="201"/>
      <c r="L240" s="197"/>
      <c r="M240" s="202"/>
      <c r="N240" s="203"/>
      <c r="O240" s="203"/>
      <c r="P240" s="203"/>
      <c r="Q240" s="203"/>
      <c r="R240" s="203"/>
      <c r="S240" s="203"/>
      <c r="T240" s="204"/>
      <c r="AT240" s="198" t="s">
        <v>198</v>
      </c>
      <c r="AU240" s="198" t="s">
        <v>24</v>
      </c>
      <c r="AV240" s="12" t="s">
        <v>24</v>
      </c>
      <c r="AW240" s="12" t="s">
        <v>44</v>
      </c>
      <c r="AX240" s="12" t="s">
        <v>80</v>
      </c>
      <c r="AY240" s="198" t="s">
        <v>188</v>
      </c>
    </row>
    <row r="241" spans="2:65" s="12" customFormat="1" x14ac:dyDescent="0.3">
      <c r="B241" s="197"/>
      <c r="D241" s="193" t="s">
        <v>198</v>
      </c>
      <c r="E241" s="198" t="s">
        <v>5</v>
      </c>
      <c r="F241" s="199" t="s">
        <v>733</v>
      </c>
      <c r="H241" s="200">
        <v>0.57799999999999996</v>
      </c>
      <c r="I241" s="201"/>
      <c r="L241" s="197"/>
      <c r="M241" s="202"/>
      <c r="N241" s="203"/>
      <c r="O241" s="203"/>
      <c r="P241" s="203"/>
      <c r="Q241" s="203"/>
      <c r="R241" s="203"/>
      <c r="S241" s="203"/>
      <c r="T241" s="204"/>
      <c r="AT241" s="198" t="s">
        <v>198</v>
      </c>
      <c r="AU241" s="198" t="s">
        <v>24</v>
      </c>
      <c r="AV241" s="12" t="s">
        <v>24</v>
      </c>
      <c r="AW241" s="12" t="s">
        <v>44</v>
      </c>
      <c r="AX241" s="12" t="s">
        <v>80</v>
      </c>
      <c r="AY241" s="198" t="s">
        <v>188</v>
      </c>
    </row>
    <row r="242" spans="2:65" s="12" customFormat="1" x14ac:dyDescent="0.3">
      <c r="B242" s="197"/>
      <c r="D242" s="193" t="s">
        <v>198</v>
      </c>
      <c r="E242" s="198" t="s">
        <v>5</v>
      </c>
      <c r="F242" s="199" t="s">
        <v>734</v>
      </c>
      <c r="H242" s="200">
        <v>0.27900000000000003</v>
      </c>
      <c r="I242" s="201"/>
      <c r="L242" s="197"/>
      <c r="M242" s="202"/>
      <c r="N242" s="203"/>
      <c r="O242" s="203"/>
      <c r="P242" s="203"/>
      <c r="Q242" s="203"/>
      <c r="R242" s="203"/>
      <c r="S242" s="203"/>
      <c r="T242" s="204"/>
      <c r="AT242" s="198" t="s">
        <v>198</v>
      </c>
      <c r="AU242" s="198" t="s">
        <v>24</v>
      </c>
      <c r="AV242" s="12" t="s">
        <v>24</v>
      </c>
      <c r="AW242" s="12" t="s">
        <v>44</v>
      </c>
      <c r="AX242" s="12" t="s">
        <v>80</v>
      </c>
      <c r="AY242" s="198" t="s">
        <v>188</v>
      </c>
    </row>
    <row r="243" spans="2:65" s="12" customFormat="1" x14ac:dyDescent="0.3">
      <c r="B243" s="197"/>
      <c r="D243" s="193" t="s">
        <v>198</v>
      </c>
      <c r="E243" s="198" t="s">
        <v>5</v>
      </c>
      <c r="F243" s="199" t="s">
        <v>735</v>
      </c>
      <c r="H243" s="200">
        <v>0.38300000000000001</v>
      </c>
      <c r="I243" s="201"/>
      <c r="L243" s="197"/>
      <c r="M243" s="202"/>
      <c r="N243" s="203"/>
      <c r="O243" s="203"/>
      <c r="P243" s="203"/>
      <c r="Q243" s="203"/>
      <c r="R243" s="203"/>
      <c r="S243" s="203"/>
      <c r="T243" s="204"/>
      <c r="AT243" s="198" t="s">
        <v>198</v>
      </c>
      <c r="AU243" s="198" t="s">
        <v>24</v>
      </c>
      <c r="AV243" s="12" t="s">
        <v>24</v>
      </c>
      <c r="AW243" s="12" t="s">
        <v>44</v>
      </c>
      <c r="AX243" s="12" t="s">
        <v>80</v>
      </c>
      <c r="AY243" s="198" t="s">
        <v>188</v>
      </c>
    </row>
    <row r="244" spans="2:65" s="12" customFormat="1" x14ac:dyDescent="0.3">
      <c r="B244" s="197"/>
      <c r="D244" s="193" t="s">
        <v>198</v>
      </c>
      <c r="E244" s="198" t="s">
        <v>5</v>
      </c>
      <c r="F244" s="199" t="s">
        <v>736</v>
      </c>
      <c r="H244" s="200">
        <v>0.73499999999999999</v>
      </c>
      <c r="I244" s="201"/>
      <c r="L244" s="197"/>
      <c r="M244" s="202"/>
      <c r="N244" s="203"/>
      <c r="O244" s="203"/>
      <c r="P244" s="203"/>
      <c r="Q244" s="203"/>
      <c r="R244" s="203"/>
      <c r="S244" s="203"/>
      <c r="T244" s="204"/>
      <c r="AT244" s="198" t="s">
        <v>198</v>
      </c>
      <c r="AU244" s="198" t="s">
        <v>24</v>
      </c>
      <c r="AV244" s="12" t="s">
        <v>24</v>
      </c>
      <c r="AW244" s="12" t="s">
        <v>44</v>
      </c>
      <c r="AX244" s="12" t="s">
        <v>80</v>
      </c>
      <c r="AY244" s="198" t="s">
        <v>188</v>
      </c>
    </row>
    <row r="245" spans="2:65" s="12" customFormat="1" x14ac:dyDescent="0.3">
      <c r="B245" s="197"/>
      <c r="D245" s="193" t="s">
        <v>198</v>
      </c>
      <c r="E245" s="198" t="s">
        <v>5</v>
      </c>
      <c r="F245" s="199" t="s">
        <v>737</v>
      </c>
      <c r="H245" s="200">
        <v>0.73499999999999999</v>
      </c>
      <c r="I245" s="201"/>
      <c r="L245" s="197"/>
      <c r="M245" s="202"/>
      <c r="N245" s="203"/>
      <c r="O245" s="203"/>
      <c r="P245" s="203"/>
      <c r="Q245" s="203"/>
      <c r="R245" s="203"/>
      <c r="S245" s="203"/>
      <c r="T245" s="204"/>
      <c r="AT245" s="198" t="s">
        <v>198</v>
      </c>
      <c r="AU245" s="198" t="s">
        <v>24</v>
      </c>
      <c r="AV245" s="12" t="s">
        <v>24</v>
      </c>
      <c r="AW245" s="12" t="s">
        <v>44</v>
      </c>
      <c r="AX245" s="12" t="s">
        <v>80</v>
      </c>
      <c r="AY245" s="198" t="s">
        <v>188</v>
      </c>
    </row>
    <row r="246" spans="2:65" s="13" customFormat="1" x14ac:dyDescent="0.3">
      <c r="B246" s="205"/>
      <c r="D246" s="193" t="s">
        <v>198</v>
      </c>
      <c r="E246" s="206" t="s">
        <v>5</v>
      </c>
      <c r="F246" s="207" t="s">
        <v>200</v>
      </c>
      <c r="H246" s="208">
        <v>14.499000000000001</v>
      </c>
      <c r="I246" s="209"/>
      <c r="L246" s="205"/>
      <c r="M246" s="210"/>
      <c r="N246" s="211"/>
      <c r="O246" s="211"/>
      <c r="P246" s="211"/>
      <c r="Q246" s="211"/>
      <c r="R246" s="211"/>
      <c r="S246" s="211"/>
      <c r="T246" s="212"/>
      <c r="AT246" s="206" t="s">
        <v>198</v>
      </c>
      <c r="AU246" s="206" t="s">
        <v>24</v>
      </c>
      <c r="AV246" s="13" t="s">
        <v>194</v>
      </c>
      <c r="AW246" s="13" t="s">
        <v>44</v>
      </c>
      <c r="AX246" s="13" t="s">
        <v>25</v>
      </c>
      <c r="AY246" s="206" t="s">
        <v>188</v>
      </c>
    </row>
    <row r="247" spans="2:65" s="1" customFormat="1" ht="16.5" customHeight="1" x14ac:dyDescent="0.3">
      <c r="B247" s="180"/>
      <c r="C247" s="213" t="s">
        <v>11</v>
      </c>
      <c r="D247" s="213" t="s">
        <v>292</v>
      </c>
      <c r="E247" s="214" t="s">
        <v>293</v>
      </c>
      <c r="F247" s="215" t="s">
        <v>294</v>
      </c>
      <c r="G247" s="216" t="s">
        <v>283</v>
      </c>
      <c r="H247" s="217">
        <v>27.762</v>
      </c>
      <c r="I247" s="218"/>
      <c r="J247" s="219">
        <f>ROUND(I247*H247,2)</f>
        <v>0</v>
      </c>
      <c r="K247" s="215"/>
      <c r="L247" s="220"/>
      <c r="M247" s="221" t="s">
        <v>5</v>
      </c>
      <c r="N247" s="222" t="s">
        <v>51</v>
      </c>
      <c r="O247" s="42"/>
      <c r="P247" s="190">
        <f>O247*H247</f>
        <v>0</v>
      </c>
      <c r="Q247" s="190">
        <v>1</v>
      </c>
      <c r="R247" s="190">
        <f>Q247*H247</f>
        <v>27.762</v>
      </c>
      <c r="S247" s="190">
        <v>0</v>
      </c>
      <c r="T247" s="191">
        <f>S247*H247</f>
        <v>0</v>
      </c>
      <c r="AR247" s="24" t="s">
        <v>236</v>
      </c>
      <c r="AT247" s="24" t="s">
        <v>292</v>
      </c>
      <c r="AU247" s="24" t="s">
        <v>24</v>
      </c>
      <c r="AY247" s="24" t="s">
        <v>188</v>
      </c>
      <c r="BE247" s="192">
        <f>IF(N247="základní",J247,0)</f>
        <v>0</v>
      </c>
      <c r="BF247" s="192">
        <f>IF(N247="snížená",J247,0)</f>
        <v>0</v>
      </c>
      <c r="BG247" s="192">
        <f>IF(N247="zákl. přenesená",J247,0)</f>
        <v>0</v>
      </c>
      <c r="BH247" s="192">
        <f>IF(N247="sníž. přenesená",J247,0)</f>
        <v>0</v>
      </c>
      <c r="BI247" s="192">
        <f>IF(N247="nulová",J247,0)</f>
        <v>0</v>
      </c>
      <c r="BJ247" s="24" t="s">
        <v>25</v>
      </c>
      <c r="BK247" s="192">
        <f>ROUND(I247*H247,2)</f>
        <v>0</v>
      </c>
      <c r="BL247" s="24" t="s">
        <v>194</v>
      </c>
      <c r="BM247" s="24" t="s">
        <v>295</v>
      </c>
    </row>
    <row r="248" spans="2:65" s="1" customFormat="1" ht="27" x14ac:dyDescent="0.3">
      <c r="B248" s="41"/>
      <c r="D248" s="193" t="s">
        <v>196</v>
      </c>
      <c r="F248" s="194" t="s">
        <v>720</v>
      </c>
      <c r="I248" s="195"/>
      <c r="L248" s="41"/>
      <c r="M248" s="196"/>
      <c r="N248" s="42"/>
      <c r="O248" s="42"/>
      <c r="P248" s="42"/>
      <c r="Q248" s="42"/>
      <c r="R248" s="42"/>
      <c r="S248" s="42"/>
      <c r="T248" s="70"/>
      <c r="AT248" s="24" t="s">
        <v>196</v>
      </c>
      <c r="AU248" s="24" t="s">
        <v>24</v>
      </c>
    </row>
    <row r="249" spans="2:65" s="12" customFormat="1" x14ac:dyDescent="0.3">
      <c r="B249" s="197"/>
      <c r="D249" s="193" t="s">
        <v>198</v>
      </c>
      <c r="F249" s="199" t="s">
        <v>738</v>
      </c>
      <c r="H249" s="200">
        <v>27.762</v>
      </c>
      <c r="I249" s="201"/>
      <c r="L249" s="197"/>
      <c r="M249" s="202"/>
      <c r="N249" s="203"/>
      <c r="O249" s="203"/>
      <c r="P249" s="203"/>
      <c r="Q249" s="203"/>
      <c r="R249" s="203"/>
      <c r="S249" s="203"/>
      <c r="T249" s="204"/>
      <c r="AT249" s="198" t="s">
        <v>198</v>
      </c>
      <c r="AU249" s="198" t="s">
        <v>24</v>
      </c>
      <c r="AV249" s="12" t="s">
        <v>24</v>
      </c>
      <c r="AW249" s="12" t="s">
        <v>6</v>
      </c>
      <c r="AX249" s="12" t="s">
        <v>25</v>
      </c>
      <c r="AY249" s="198" t="s">
        <v>188</v>
      </c>
    </row>
    <row r="250" spans="2:65" s="1" customFormat="1" ht="25.5" customHeight="1" x14ac:dyDescent="0.3">
      <c r="B250" s="180"/>
      <c r="C250" s="181" t="s">
        <v>276</v>
      </c>
      <c r="D250" s="181" t="s">
        <v>190</v>
      </c>
      <c r="E250" s="182" t="s">
        <v>298</v>
      </c>
      <c r="F250" s="183" t="s">
        <v>299</v>
      </c>
      <c r="G250" s="184" t="s">
        <v>231</v>
      </c>
      <c r="H250" s="185">
        <v>4.2839999999999998</v>
      </c>
      <c r="I250" s="186"/>
      <c r="J250" s="187">
        <f>ROUND(I250*H250,2)</f>
        <v>0</v>
      </c>
      <c r="K250" s="183"/>
      <c r="L250" s="41"/>
      <c r="M250" s="188" t="s">
        <v>5</v>
      </c>
      <c r="N250" s="189" t="s">
        <v>51</v>
      </c>
      <c r="O250" s="42"/>
      <c r="P250" s="190">
        <f>O250*H250</f>
        <v>0</v>
      </c>
      <c r="Q250" s="190">
        <v>0</v>
      </c>
      <c r="R250" s="190">
        <f>Q250*H250</f>
        <v>0</v>
      </c>
      <c r="S250" s="190">
        <v>0</v>
      </c>
      <c r="T250" s="191">
        <f>S250*H250</f>
        <v>0</v>
      </c>
      <c r="AR250" s="24" t="s">
        <v>194</v>
      </c>
      <c r="AT250" s="24" t="s">
        <v>190</v>
      </c>
      <c r="AU250" s="24" t="s">
        <v>24</v>
      </c>
      <c r="AY250" s="24" t="s">
        <v>188</v>
      </c>
      <c r="BE250" s="192">
        <f>IF(N250="základní",J250,0)</f>
        <v>0</v>
      </c>
      <c r="BF250" s="192">
        <f>IF(N250="snížená",J250,0)</f>
        <v>0</v>
      </c>
      <c r="BG250" s="192">
        <f>IF(N250="zákl. přenesená",J250,0)</f>
        <v>0</v>
      </c>
      <c r="BH250" s="192">
        <f>IF(N250="sníž. přenesená",J250,0)</f>
        <v>0</v>
      </c>
      <c r="BI250" s="192">
        <f>IF(N250="nulová",J250,0)</f>
        <v>0</v>
      </c>
      <c r="BJ250" s="24" t="s">
        <v>25</v>
      </c>
      <c r="BK250" s="192">
        <f>ROUND(I250*H250,2)</f>
        <v>0</v>
      </c>
      <c r="BL250" s="24" t="s">
        <v>194</v>
      </c>
      <c r="BM250" s="24" t="s">
        <v>300</v>
      </c>
    </row>
    <row r="251" spans="2:65" s="1" customFormat="1" ht="27" x14ac:dyDescent="0.3">
      <c r="B251" s="41"/>
      <c r="D251" s="193" t="s">
        <v>196</v>
      </c>
      <c r="F251" s="194" t="s">
        <v>720</v>
      </c>
      <c r="I251" s="195"/>
      <c r="L251" s="41"/>
      <c r="M251" s="196"/>
      <c r="N251" s="42"/>
      <c r="O251" s="42"/>
      <c r="P251" s="42"/>
      <c r="Q251" s="42"/>
      <c r="R251" s="42"/>
      <c r="S251" s="42"/>
      <c r="T251" s="70"/>
      <c r="AT251" s="24" t="s">
        <v>196</v>
      </c>
      <c r="AU251" s="24" t="s">
        <v>24</v>
      </c>
    </row>
    <row r="252" spans="2:65" s="12" customFormat="1" x14ac:dyDescent="0.3">
      <c r="B252" s="197"/>
      <c r="D252" s="193" t="s">
        <v>198</v>
      </c>
      <c r="E252" s="198" t="s">
        <v>5</v>
      </c>
      <c r="F252" s="199" t="s">
        <v>739</v>
      </c>
      <c r="H252" s="200">
        <v>0.28000000000000003</v>
      </c>
      <c r="I252" s="201"/>
      <c r="L252" s="197"/>
      <c r="M252" s="202"/>
      <c r="N252" s="203"/>
      <c r="O252" s="203"/>
      <c r="P252" s="203"/>
      <c r="Q252" s="203"/>
      <c r="R252" s="203"/>
      <c r="S252" s="203"/>
      <c r="T252" s="204"/>
      <c r="AT252" s="198" t="s">
        <v>198</v>
      </c>
      <c r="AU252" s="198" t="s">
        <v>24</v>
      </c>
      <c r="AV252" s="12" t="s">
        <v>24</v>
      </c>
      <c r="AW252" s="12" t="s">
        <v>44</v>
      </c>
      <c r="AX252" s="12" t="s">
        <v>80</v>
      </c>
      <c r="AY252" s="198" t="s">
        <v>188</v>
      </c>
    </row>
    <row r="253" spans="2:65" s="12" customFormat="1" x14ac:dyDescent="0.3">
      <c r="B253" s="197"/>
      <c r="D253" s="193" t="s">
        <v>198</v>
      </c>
      <c r="E253" s="198" t="s">
        <v>5</v>
      </c>
      <c r="F253" s="199" t="s">
        <v>740</v>
      </c>
      <c r="H253" s="200">
        <v>1.3149999999999999</v>
      </c>
      <c r="I253" s="201"/>
      <c r="L253" s="197"/>
      <c r="M253" s="202"/>
      <c r="N253" s="203"/>
      <c r="O253" s="203"/>
      <c r="P253" s="203"/>
      <c r="Q253" s="203"/>
      <c r="R253" s="203"/>
      <c r="S253" s="203"/>
      <c r="T253" s="204"/>
      <c r="AT253" s="198" t="s">
        <v>198</v>
      </c>
      <c r="AU253" s="198" t="s">
        <v>24</v>
      </c>
      <c r="AV253" s="12" t="s">
        <v>24</v>
      </c>
      <c r="AW253" s="12" t="s">
        <v>44</v>
      </c>
      <c r="AX253" s="12" t="s">
        <v>80</v>
      </c>
      <c r="AY253" s="198" t="s">
        <v>188</v>
      </c>
    </row>
    <row r="254" spans="2:65" s="12" customFormat="1" x14ac:dyDescent="0.3">
      <c r="B254" s="197"/>
      <c r="D254" s="193" t="s">
        <v>198</v>
      </c>
      <c r="E254" s="198" t="s">
        <v>5</v>
      </c>
      <c r="F254" s="199" t="s">
        <v>741</v>
      </c>
      <c r="H254" s="200">
        <v>6.0999999999999999E-2</v>
      </c>
      <c r="I254" s="201"/>
      <c r="L254" s="197"/>
      <c r="M254" s="202"/>
      <c r="N254" s="203"/>
      <c r="O254" s="203"/>
      <c r="P254" s="203"/>
      <c r="Q254" s="203"/>
      <c r="R254" s="203"/>
      <c r="S254" s="203"/>
      <c r="T254" s="204"/>
      <c r="AT254" s="198" t="s">
        <v>198</v>
      </c>
      <c r="AU254" s="198" t="s">
        <v>24</v>
      </c>
      <c r="AV254" s="12" t="s">
        <v>24</v>
      </c>
      <c r="AW254" s="12" t="s">
        <v>44</v>
      </c>
      <c r="AX254" s="12" t="s">
        <v>80</v>
      </c>
      <c r="AY254" s="198" t="s">
        <v>188</v>
      </c>
    </row>
    <row r="255" spans="2:65" s="12" customFormat="1" x14ac:dyDescent="0.3">
      <c r="B255" s="197"/>
      <c r="D255" s="193" t="s">
        <v>198</v>
      </c>
      <c r="E255" s="198" t="s">
        <v>5</v>
      </c>
      <c r="F255" s="199" t="s">
        <v>742</v>
      </c>
      <c r="H255" s="200">
        <v>0.311</v>
      </c>
      <c r="I255" s="201"/>
      <c r="L255" s="197"/>
      <c r="M255" s="202"/>
      <c r="N255" s="203"/>
      <c r="O255" s="203"/>
      <c r="P255" s="203"/>
      <c r="Q255" s="203"/>
      <c r="R255" s="203"/>
      <c r="S255" s="203"/>
      <c r="T255" s="204"/>
      <c r="AT255" s="198" t="s">
        <v>198</v>
      </c>
      <c r="AU255" s="198" t="s">
        <v>24</v>
      </c>
      <c r="AV255" s="12" t="s">
        <v>24</v>
      </c>
      <c r="AW255" s="12" t="s">
        <v>44</v>
      </c>
      <c r="AX255" s="12" t="s">
        <v>80</v>
      </c>
      <c r="AY255" s="198" t="s">
        <v>188</v>
      </c>
    </row>
    <row r="256" spans="2:65" s="12" customFormat="1" x14ac:dyDescent="0.3">
      <c r="B256" s="197"/>
      <c r="D256" s="193" t="s">
        <v>198</v>
      </c>
      <c r="E256" s="198" t="s">
        <v>5</v>
      </c>
      <c r="F256" s="199" t="s">
        <v>743</v>
      </c>
      <c r="H256" s="200">
        <v>0.14499999999999999</v>
      </c>
      <c r="I256" s="201"/>
      <c r="L256" s="197"/>
      <c r="M256" s="202"/>
      <c r="N256" s="203"/>
      <c r="O256" s="203"/>
      <c r="P256" s="203"/>
      <c r="Q256" s="203"/>
      <c r="R256" s="203"/>
      <c r="S256" s="203"/>
      <c r="T256" s="204"/>
      <c r="AT256" s="198" t="s">
        <v>198</v>
      </c>
      <c r="AU256" s="198" t="s">
        <v>24</v>
      </c>
      <c r="AV256" s="12" t="s">
        <v>24</v>
      </c>
      <c r="AW256" s="12" t="s">
        <v>44</v>
      </c>
      <c r="AX256" s="12" t="s">
        <v>80</v>
      </c>
      <c r="AY256" s="198" t="s">
        <v>188</v>
      </c>
    </row>
    <row r="257" spans="2:65" s="12" customFormat="1" x14ac:dyDescent="0.3">
      <c r="B257" s="197"/>
      <c r="D257" s="193" t="s">
        <v>198</v>
      </c>
      <c r="E257" s="198" t="s">
        <v>5</v>
      </c>
      <c r="F257" s="199" t="s">
        <v>744</v>
      </c>
      <c r="H257" s="200">
        <v>0.161</v>
      </c>
      <c r="I257" s="201"/>
      <c r="L257" s="197"/>
      <c r="M257" s="202"/>
      <c r="N257" s="203"/>
      <c r="O257" s="203"/>
      <c r="P257" s="203"/>
      <c r="Q257" s="203"/>
      <c r="R257" s="203"/>
      <c r="S257" s="203"/>
      <c r="T257" s="204"/>
      <c r="AT257" s="198" t="s">
        <v>198</v>
      </c>
      <c r="AU257" s="198" t="s">
        <v>24</v>
      </c>
      <c r="AV257" s="12" t="s">
        <v>24</v>
      </c>
      <c r="AW257" s="12" t="s">
        <v>44</v>
      </c>
      <c r="AX257" s="12" t="s">
        <v>80</v>
      </c>
      <c r="AY257" s="198" t="s">
        <v>188</v>
      </c>
    </row>
    <row r="258" spans="2:65" s="12" customFormat="1" x14ac:dyDescent="0.3">
      <c r="B258" s="197"/>
      <c r="D258" s="193" t="s">
        <v>198</v>
      </c>
      <c r="E258" s="198" t="s">
        <v>5</v>
      </c>
      <c r="F258" s="199" t="s">
        <v>745</v>
      </c>
      <c r="H258" s="200">
        <v>0.111</v>
      </c>
      <c r="I258" s="201"/>
      <c r="L258" s="197"/>
      <c r="M258" s="202"/>
      <c r="N258" s="203"/>
      <c r="O258" s="203"/>
      <c r="P258" s="203"/>
      <c r="Q258" s="203"/>
      <c r="R258" s="203"/>
      <c r="S258" s="203"/>
      <c r="T258" s="204"/>
      <c r="AT258" s="198" t="s">
        <v>198</v>
      </c>
      <c r="AU258" s="198" t="s">
        <v>24</v>
      </c>
      <c r="AV258" s="12" t="s">
        <v>24</v>
      </c>
      <c r="AW258" s="12" t="s">
        <v>44</v>
      </c>
      <c r="AX258" s="12" t="s">
        <v>80</v>
      </c>
      <c r="AY258" s="198" t="s">
        <v>188</v>
      </c>
    </row>
    <row r="259" spans="2:65" s="12" customFormat="1" x14ac:dyDescent="0.3">
      <c r="B259" s="197"/>
      <c r="D259" s="193" t="s">
        <v>198</v>
      </c>
      <c r="E259" s="198" t="s">
        <v>5</v>
      </c>
      <c r="F259" s="199" t="s">
        <v>746</v>
      </c>
      <c r="H259" s="200">
        <v>0.3</v>
      </c>
      <c r="I259" s="201"/>
      <c r="L259" s="197"/>
      <c r="M259" s="202"/>
      <c r="N259" s="203"/>
      <c r="O259" s="203"/>
      <c r="P259" s="203"/>
      <c r="Q259" s="203"/>
      <c r="R259" s="203"/>
      <c r="S259" s="203"/>
      <c r="T259" s="204"/>
      <c r="AT259" s="198" t="s">
        <v>198</v>
      </c>
      <c r="AU259" s="198" t="s">
        <v>24</v>
      </c>
      <c r="AV259" s="12" t="s">
        <v>24</v>
      </c>
      <c r="AW259" s="12" t="s">
        <v>44</v>
      </c>
      <c r="AX259" s="12" t="s">
        <v>80</v>
      </c>
      <c r="AY259" s="198" t="s">
        <v>188</v>
      </c>
    </row>
    <row r="260" spans="2:65" s="12" customFormat="1" x14ac:dyDescent="0.3">
      <c r="B260" s="197"/>
      <c r="D260" s="193" t="s">
        <v>198</v>
      </c>
      <c r="E260" s="198" t="s">
        <v>5</v>
      </c>
      <c r="F260" s="199" t="s">
        <v>747</v>
      </c>
      <c r="H260" s="200">
        <v>0.15</v>
      </c>
      <c r="I260" s="201"/>
      <c r="L260" s="197"/>
      <c r="M260" s="202"/>
      <c r="N260" s="203"/>
      <c r="O260" s="203"/>
      <c r="P260" s="203"/>
      <c r="Q260" s="203"/>
      <c r="R260" s="203"/>
      <c r="S260" s="203"/>
      <c r="T260" s="204"/>
      <c r="AT260" s="198" t="s">
        <v>198</v>
      </c>
      <c r="AU260" s="198" t="s">
        <v>24</v>
      </c>
      <c r="AV260" s="12" t="s">
        <v>24</v>
      </c>
      <c r="AW260" s="12" t="s">
        <v>44</v>
      </c>
      <c r="AX260" s="12" t="s">
        <v>80</v>
      </c>
      <c r="AY260" s="198" t="s">
        <v>188</v>
      </c>
    </row>
    <row r="261" spans="2:65" s="12" customFormat="1" x14ac:dyDescent="0.3">
      <c r="B261" s="197"/>
      <c r="D261" s="193" t="s">
        <v>198</v>
      </c>
      <c r="E261" s="198" t="s">
        <v>5</v>
      </c>
      <c r="F261" s="199" t="s">
        <v>748</v>
      </c>
      <c r="H261" s="200">
        <v>0.2</v>
      </c>
      <c r="I261" s="201"/>
      <c r="L261" s="197"/>
      <c r="M261" s="202"/>
      <c r="N261" s="203"/>
      <c r="O261" s="203"/>
      <c r="P261" s="203"/>
      <c r="Q261" s="203"/>
      <c r="R261" s="203"/>
      <c r="S261" s="203"/>
      <c r="T261" s="204"/>
      <c r="AT261" s="198" t="s">
        <v>198</v>
      </c>
      <c r="AU261" s="198" t="s">
        <v>24</v>
      </c>
      <c r="AV261" s="12" t="s">
        <v>24</v>
      </c>
      <c r="AW261" s="12" t="s">
        <v>44</v>
      </c>
      <c r="AX261" s="12" t="s">
        <v>80</v>
      </c>
      <c r="AY261" s="198" t="s">
        <v>188</v>
      </c>
    </row>
    <row r="262" spans="2:65" s="12" customFormat="1" x14ac:dyDescent="0.3">
      <c r="B262" s="197"/>
      <c r="D262" s="193" t="s">
        <v>198</v>
      </c>
      <c r="E262" s="198" t="s">
        <v>5</v>
      </c>
      <c r="F262" s="199" t="s">
        <v>749</v>
      </c>
      <c r="H262" s="200">
        <v>0.2</v>
      </c>
      <c r="I262" s="201"/>
      <c r="L262" s="197"/>
      <c r="M262" s="202"/>
      <c r="N262" s="203"/>
      <c r="O262" s="203"/>
      <c r="P262" s="203"/>
      <c r="Q262" s="203"/>
      <c r="R262" s="203"/>
      <c r="S262" s="203"/>
      <c r="T262" s="204"/>
      <c r="AT262" s="198" t="s">
        <v>198</v>
      </c>
      <c r="AU262" s="198" t="s">
        <v>24</v>
      </c>
      <c r="AV262" s="12" t="s">
        <v>24</v>
      </c>
      <c r="AW262" s="12" t="s">
        <v>44</v>
      </c>
      <c r="AX262" s="12" t="s">
        <v>80</v>
      </c>
      <c r="AY262" s="198" t="s">
        <v>188</v>
      </c>
    </row>
    <row r="263" spans="2:65" s="12" customFormat="1" x14ac:dyDescent="0.3">
      <c r="B263" s="197"/>
      <c r="D263" s="193" t="s">
        <v>198</v>
      </c>
      <c r="E263" s="198" t="s">
        <v>5</v>
      </c>
      <c r="F263" s="199" t="s">
        <v>750</v>
      </c>
      <c r="H263" s="200">
        <v>0.2</v>
      </c>
      <c r="I263" s="201"/>
      <c r="L263" s="197"/>
      <c r="M263" s="202"/>
      <c r="N263" s="203"/>
      <c r="O263" s="203"/>
      <c r="P263" s="203"/>
      <c r="Q263" s="203"/>
      <c r="R263" s="203"/>
      <c r="S263" s="203"/>
      <c r="T263" s="204"/>
      <c r="AT263" s="198" t="s">
        <v>198</v>
      </c>
      <c r="AU263" s="198" t="s">
        <v>24</v>
      </c>
      <c r="AV263" s="12" t="s">
        <v>24</v>
      </c>
      <c r="AW263" s="12" t="s">
        <v>44</v>
      </c>
      <c r="AX263" s="12" t="s">
        <v>80</v>
      </c>
      <c r="AY263" s="198" t="s">
        <v>188</v>
      </c>
    </row>
    <row r="264" spans="2:65" s="12" customFormat="1" x14ac:dyDescent="0.3">
      <c r="B264" s="197"/>
      <c r="D264" s="193" t="s">
        <v>198</v>
      </c>
      <c r="E264" s="198" t="s">
        <v>5</v>
      </c>
      <c r="F264" s="199" t="s">
        <v>751</v>
      </c>
      <c r="H264" s="200">
        <v>0.1</v>
      </c>
      <c r="I264" s="201"/>
      <c r="L264" s="197"/>
      <c r="M264" s="202"/>
      <c r="N264" s="203"/>
      <c r="O264" s="203"/>
      <c r="P264" s="203"/>
      <c r="Q264" s="203"/>
      <c r="R264" s="203"/>
      <c r="S264" s="203"/>
      <c r="T264" s="204"/>
      <c r="AT264" s="198" t="s">
        <v>198</v>
      </c>
      <c r="AU264" s="198" t="s">
        <v>24</v>
      </c>
      <c r="AV264" s="12" t="s">
        <v>24</v>
      </c>
      <c r="AW264" s="12" t="s">
        <v>44</v>
      </c>
      <c r="AX264" s="12" t="s">
        <v>80</v>
      </c>
      <c r="AY264" s="198" t="s">
        <v>188</v>
      </c>
    </row>
    <row r="265" spans="2:65" s="12" customFormat="1" x14ac:dyDescent="0.3">
      <c r="B265" s="197"/>
      <c r="D265" s="193" t="s">
        <v>198</v>
      </c>
      <c r="E265" s="198" t="s">
        <v>5</v>
      </c>
      <c r="F265" s="199" t="s">
        <v>752</v>
      </c>
      <c r="H265" s="200">
        <v>0.15</v>
      </c>
      <c r="I265" s="201"/>
      <c r="L265" s="197"/>
      <c r="M265" s="202"/>
      <c r="N265" s="203"/>
      <c r="O265" s="203"/>
      <c r="P265" s="203"/>
      <c r="Q265" s="203"/>
      <c r="R265" s="203"/>
      <c r="S265" s="203"/>
      <c r="T265" s="204"/>
      <c r="AT265" s="198" t="s">
        <v>198</v>
      </c>
      <c r="AU265" s="198" t="s">
        <v>24</v>
      </c>
      <c r="AV265" s="12" t="s">
        <v>24</v>
      </c>
      <c r="AW265" s="12" t="s">
        <v>44</v>
      </c>
      <c r="AX265" s="12" t="s">
        <v>80</v>
      </c>
      <c r="AY265" s="198" t="s">
        <v>188</v>
      </c>
    </row>
    <row r="266" spans="2:65" s="12" customFormat="1" x14ac:dyDescent="0.3">
      <c r="B266" s="197"/>
      <c r="D266" s="193" t="s">
        <v>198</v>
      </c>
      <c r="E266" s="198" t="s">
        <v>5</v>
      </c>
      <c r="F266" s="199" t="s">
        <v>753</v>
      </c>
      <c r="H266" s="200">
        <v>0.3</v>
      </c>
      <c r="I266" s="201"/>
      <c r="L266" s="197"/>
      <c r="M266" s="202"/>
      <c r="N266" s="203"/>
      <c r="O266" s="203"/>
      <c r="P266" s="203"/>
      <c r="Q266" s="203"/>
      <c r="R266" s="203"/>
      <c r="S266" s="203"/>
      <c r="T266" s="204"/>
      <c r="AT266" s="198" t="s">
        <v>198</v>
      </c>
      <c r="AU266" s="198" t="s">
        <v>24</v>
      </c>
      <c r="AV266" s="12" t="s">
        <v>24</v>
      </c>
      <c r="AW266" s="12" t="s">
        <v>44</v>
      </c>
      <c r="AX266" s="12" t="s">
        <v>80</v>
      </c>
      <c r="AY266" s="198" t="s">
        <v>188</v>
      </c>
    </row>
    <row r="267" spans="2:65" s="12" customFormat="1" x14ac:dyDescent="0.3">
      <c r="B267" s="197"/>
      <c r="D267" s="193" t="s">
        <v>198</v>
      </c>
      <c r="E267" s="198" t="s">
        <v>5</v>
      </c>
      <c r="F267" s="199" t="s">
        <v>754</v>
      </c>
      <c r="H267" s="200">
        <v>0.3</v>
      </c>
      <c r="I267" s="201"/>
      <c r="L267" s="197"/>
      <c r="M267" s="202"/>
      <c r="N267" s="203"/>
      <c r="O267" s="203"/>
      <c r="P267" s="203"/>
      <c r="Q267" s="203"/>
      <c r="R267" s="203"/>
      <c r="S267" s="203"/>
      <c r="T267" s="204"/>
      <c r="AT267" s="198" t="s">
        <v>198</v>
      </c>
      <c r="AU267" s="198" t="s">
        <v>24</v>
      </c>
      <c r="AV267" s="12" t="s">
        <v>24</v>
      </c>
      <c r="AW267" s="12" t="s">
        <v>44</v>
      </c>
      <c r="AX267" s="12" t="s">
        <v>80</v>
      </c>
      <c r="AY267" s="198" t="s">
        <v>188</v>
      </c>
    </row>
    <row r="268" spans="2:65" s="13" customFormat="1" x14ac:dyDescent="0.3">
      <c r="B268" s="205"/>
      <c r="D268" s="193" t="s">
        <v>198</v>
      </c>
      <c r="E268" s="206" t="s">
        <v>5</v>
      </c>
      <c r="F268" s="207" t="s">
        <v>200</v>
      </c>
      <c r="H268" s="208">
        <v>4.2839999999999998</v>
      </c>
      <c r="I268" s="209"/>
      <c r="L268" s="205"/>
      <c r="M268" s="210"/>
      <c r="N268" s="211"/>
      <c r="O268" s="211"/>
      <c r="P268" s="211"/>
      <c r="Q268" s="211"/>
      <c r="R268" s="211"/>
      <c r="S268" s="211"/>
      <c r="T268" s="212"/>
      <c r="AT268" s="206" t="s">
        <v>198</v>
      </c>
      <c r="AU268" s="206" t="s">
        <v>24</v>
      </c>
      <c r="AV268" s="13" t="s">
        <v>194</v>
      </c>
      <c r="AW268" s="13" t="s">
        <v>44</v>
      </c>
      <c r="AX268" s="13" t="s">
        <v>25</v>
      </c>
      <c r="AY268" s="206" t="s">
        <v>188</v>
      </c>
    </row>
    <row r="269" spans="2:65" s="1" customFormat="1" ht="16.5" customHeight="1" x14ac:dyDescent="0.3">
      <c r="B269" s="180"/>
      <c r="C269" s="213" t="s">
        <v>280</v>
      </c>
      <c r="D269" s="213" t="s">
        <v>292</v>
      </c>
      <c r="E269" s="214" t="s">
        <v>302</v>
      </c>
      <c r="F269" s="215" t="s">
        <v>303</v>
      </c>
      <c r="G269" s="216" t="s">
        <v>283</v>
      </c>
      <c r="H269" s="217">
        <v>8.2029999999999994</v>
      </c>
      <c r="I269" s="218"/>
      <c r="J269" s="219">
        <f>ROUND(I269*H269,2)</f>
        <v>0</v>
      </c>
      <c r="K269" s="215"/>
      <c r="L269" s="220"/>
      <c r="M269" s="221" t="s">
        <v>5</v>
      </c>
      <c r="N269" s="222" t="s">
        <v>51</v>
      </c>
      <c r="O269" s="42"/>
      <c r="P269" s="190">
        <f>O269*H269</f>
        <v>0</v>
      </c>
      <c r="Q269" s="190">
        <v>1</v>
      </c>
      <c r="R269" s="190">
        <f>Q269*H269</f>
        <v>8.2029999999999994</v>
      </c>
      <c r="S269" s="190">
        <v>0</v>
      </c>
      <c r="T269" s="191">
        <f>S269*H269</f>
        <v>0</v>
      </c>
      <c r="AR269" s="24" t="s">
        <v>236</v>
      </c>
      <c r="AT269" s="24" t="s">
        <v>292</v>
      </c>
      <c r="AU269" s="24" t="s">
        <v>24</v>
      </c>
      <c r="AY269" s="24" t="s">
        <v>188</v>
      </c>
      <c r="BE269" s="192">
        <f>IF(N269="základní",J269,0)</f>
        <v>0</v>
      </c>
      <c r="BF269" s="192">
        <f>IF(N269="snížená",J269,0)</f>
        <v>0</v>
      </c>
      <c r="BG269" s="192">
        <f>IF(N269="zákl. přenesená",J269,0)</f>
        <v>0</v>
      </c>
      <c r="BH269" s="192">
        <f>IF(N269="sníž. přenesená",J269,0)</f>
        <v>0</v>
      </c>
      <c r="BI269" s="192">
        <f>IF(N269="nulová",J269,0)</f>
        <v>0</v>
      </c>
      <c r="BJ269" s="24" t="s">
        <v>25</v>
      </c>
      <c r="BK269" s="192">
        <f>ROUND(I269*H269,2)</f>
        <v>0</v>
      </c>
      <c r="BL269" s="24" t="s">
        <v>194</v>
      </c>
      <c r="BM269" s="24" t="s">
        <v>304</v>
      </c>
    </row>
    <row r="270" spans="2:65" s="1" customFormat="1" ht="27" x14ac:dyDescent="0.3">
      <c r="B270" s="41"/>
      <c r="D270" s="193" t="s">
        <v>196</v>
      </c>
      <c r="F270" s="194" t="s">
        <v>720</v>
      </c>
      <c r="I270" s="195"/>
      <c r="L270" s="41"/>
      <c r="M270" s="196"/>
      <c r="N270" s="42"/>
      <c r="O270" s="42"/>
      <c r="P270" s="42"/>
      <c r="Q270" s="42"/>
      <c r="R270" s="42"/>
      <c r="S270" s="42"/>
      <c r="T270" s="70"/>
      <c r="AT270" s="24" t="s">
        <v>196</v>
      </c>
      <c r="AU270" s="24" t="s">
        <v>24</v>
      </c>
    </row>
    <row r="271" spans="2:65" s="12" customFormat="1" x14ac:dyDescent="0.3">
      <c r="B271" s="197"/>
      <c r="D271" s="193" t="s">
        <v>198</v>
      </c>
      <c r="F271" s="199" t="s">
        <v>755</v>
      </c>
      <c r="H271" s="200">
        <v>8.2029999999999994</v>
      </c>
      <c r="I271" s="201"/>
      <c r="L271" s="197"/>
      <c r="M271" s="202"/>
      <c r="N271" s="203"/>
      <c r="O271" s="203"/>
      <c r="P271" s="203"/>
      <c r="Q271" s="203"/>
      <c r="R271" s="203"/>
      <c r="S271" s="203"/>
      <c r="T271" s="204"/>
      <c r="AT271" s="198" t="s">
        <v>198</v>
      </c>
      <c r="AU271" s="198" t="s">
        <v>24</v>
      </c>
      <c r="AV271" s="12" t="s">
        <v>24</v>
      </c>
      <c r="AW271" s="12" t="s">
        <v>6</v>
      </c>
      <c r="AX271" s="12" t="s">
        <v>25</v>
      </c>
      <c r="AY271" s="198" t="s">
        <v>188</v>
      </c>
    </row>
    <row r="272" spans="2:65" s="11" customFormat="1" ht="29.85" customHeight="1" x14ac:dyDescent="0.3">
      <c r="B272" s="167"/>
      <c r="D272" s="168" t="s">
        <v>79</v>
      </c>
      <c r="E272" s="178" t="s">
        <v>24</v>
      </c>
      <c r="F272" s="178" t="s">
        <v>306</v>
      </c>
      <c r="I272" s="170"/>
      <c r="J272" s="179">
        <f>BK272</f>
        <v>0</v>
      </c>
      <c r="L272" s="167"/>
      <c r="M272" s="172"/>
      <c r="N272" s="173"/>
      <c r="O272" s="173"/>
      <c r="P272" s="174">
        <f>SUM(P273:P291)</f>
        <v>0</v>
      </c>
      <c r="Q272" s="173"/>
      <c r="R272" s="174">
        <f>SUM(R273:R291)</f>
        <v>1.9954368</v>
      </c>
      <c r="S272" s="173"/>
      <c r="T272" s="175">
        <f>SUM(T273:T291)</f>
        <v>0</v>
      </c>
      <c r="AR272" s="168" t="s">
        <v>25</v>
      </c>
      <c r="AT272" s="176" t="s">
        <v>79</v>
      </c>
      <c r="AU272" s="176" t="s">
        <v>25</v>
      </c>
      <c r="AY272" s="168" t="s">
        <v>188</v>
      </c>
      <c r="BK272" s="177">
        <f>SUM(BK273:BK291)</f>
        <v>0</v>
      </c>
    </row>
    <row r="273" spans="2:65" s="1" customFormat="1" ht="16.5" customHeight="1" x14ac:dyDescent="0.3">
      <c r="B273" s="180"/>
      <c r="C273" s="181" t="s">
        <v>286</v>
      </c>
      <c r="D273" s="181" t="s">
        <v>190</v>
      </c>
      <c r="E273" s="182" t="s">
        <v>308</v>
      </c>
      <c r="F273" s="183" t="s">
        <v>756</v>
      </c>
      <c r="G273" s="184" t="s">
        <v>231</v>
      </c>
      <c r="H273" s="185">
        <v>1.1200000000000001</v>
      </c>
      <c r="I273" s="186"/>
      <c r="J273" s="187">
        <f>ROUND(I273*H273,2)</f>
        <v>0</v>
      </c>
      <c r="K273" s="183"/>
      <c r="L273" s="41"/>
      <c r="M273" s="188" t="s">
        <v>5</v>
      </c>
      <c r="N273" s="189" t="s">
        <v>51</v>
      </c>
      <c r="O273" s="42"/>
      <c r="P273" s="190">
        <f>O273*H273</f>
        <v>0</v>
      </c>
      <c r="Q273" s="190">
        <v>1.7816399999999999</v>
      </c>
      <c r="R273" s="190">
        <f>Q273*H273</f>
        <v>1.9954368</v>
      </c>
      <c r="S273" s="190">
        <v>0</v>
      </c>
      <c r="T273" s="191">
        <f>S273*H273</f>
        <v>0</v>
      </c>
      <c r="AR273" s="24" t="s">
        <v>194</v>
      </c>
      <c r="AT273" s="24" t="s">
        <v>190</v>
      </c>
      <c r="AU273" s="24" t="s">
        <v>24</v>
      </c>
      <c r="AY273" s="24" t="s">
        <v>188</v>
      </c>
      <c r="BE273" s="192">
        <f>IF(N273="základní",J273,0)</f>
        <v>0</v>
      </c>
      <c r="BF273" s="192">
        <f>IF(N273="snížená",J273,0)</f>
        <v>0</v>
      </c>
      <c r="BG273" s="192">
        <f>IF(N273="zákl. přenesená",J273,0)</f>
        <v>0</v>
      </c>
      <c r="BH273" s="192">
        <f>IF(N273="sníž. přenesená",J273,0)</f>
        <v>0</v>
      </c>
      <c r="BI273" s="192">
        <f>IF(N273="nulová",J273,0)</f>
        <v>0</v>
      </c>
      <c r="BJ273" s="24" t="s">
        <v>25</v>
      </c>
      <c r="BK273" s="192">
        <f>ROUND(I273*H273,2)</f>
        <v>0</v>
      </c>
      <c r="BL273" s="24" t="s">
        <v>194</v>
      </c>
      <c r="BM273" s="24" t="s">
        <v>310</v>
      </c>
    </row>
    <row r="274" spans="2:65" s="1" customFormat="1" ht="27" x14ac:dyDescent="0.3">
      <c r="B274" s="41"/>
      <c r="D274" s="193" t="s">
        <v>196</v>
      </c>
      <c r="F274" s="194" t="s">
        <v>720</v>
      </c>
      <c r="I274" s="195"/>
      <c r="L274" s="41"/>
      <c r="M274" s="196"/>
      <c r="N274" s="42"/>
      <c r="O274" s="42"/>
      <c r="P274" s="42"/>
      <c r="Q274" s="42"/>
      <c r="R274" s="42"/>
      <c r="S274" s="42"/>
      <c r="T274" s="70"/>
      <c r="AT274" s="24" t="s">
        <v>196</v>
      </c>
      <c r="AU274" s="24" t="s">
        <v>24</v>
      </c>
    </row>
    <row r="275" spans="2:65" s="12" customFormat="1" x14ac:dyDescent="0.3">
      <c r="B275" s="197"/>
      <c r="D275" s="193" t="s">
        <v>198</v>
      </c>
      <c r="E275" s="198" t="s">
        <v>5</v>
      </c>
      <c r="F275" s="199" t="s">
        <v>757</v>
      </c>
      <c r="H275" s="200">
        <v>7.8E-2</v>
      </c>
      <c r="I275" s="201"/>
      <c r="L275" s="197"/>
      <c r="M275" s="202"/>
      <c r="N275" s="203"/>
      <c r="O275" s="203"/>
      <c r="P275" s="203"/>
      <c r="Q275" s="203"/>
      <c r="R275" s="203"/>
      <c r="S275" s="203"/>
      <c r="T275" s="204"/>
      <c r="AT275" s="198" t="s">
        <v>198</v>
      </c>
      <c r="AU275" s="198" t="s">
        <v>24</v>
      </c>
      <c r="AV275" s="12" t="s">
        <v>24</v>
      </c>
      <c r="AW275" s="12" t="s">
        <v>44</v>
      </c>
      <c r="AX275" s="12" t="s">
        <v>80</v>
      </c>
      <c r="AY275" s="198" t="s">
        <v>188</v>
      </c>
    </row>
    <row r="276" spans="2:65" s="12" customFormat="1" x14ac:dyDescent="0.3">
      <c r="B276" s="197"/>
      <c r="D276" s="193" t="s">
        <v>198</v>
      </c>
      <c r="E276" s="198" t="s">
        <v>5</v>
      </c>
      <c r="F276" s="199" t="s">
        <v>758</v>
      </c>
      <c r="H276" s="200">
        <v>0.36499999999999999</v>
      </c>
      <c r="I276" s="201"/>
      <c r="L276" s="197"/>
      <c r="M276" s="202"/>
      <c r="N276" s="203"/>
      <c r="O276" s="203"/>
      <c r="P276" s="203"/>
      <c r="Q276" s="203"/>
      <c r="R276" s="203"/>
      <c r="S276" s="203"/>
      <c r="T276" s="204"/>
      <c r="AT276" s="198" t="s">
        <v>198</v>
      </c>
      <c r="AU276" s="198" t="s">
        <v>24</v>
      </c>
      <c r="AV276" s="12" t="s">
        <v>24</v>
      </c>
      <c r="AW276" s="12" t="s">
        <v>44</v>
      </c>
      <c r="AX276" s="12" t="s">
        <v>80</v>
      </c>
      <c r="AY276" s="198" t="s">
        <v>188</v>
      </c>
    </row>
    <row r="277" spans="2:65" s="12" customFormat="1" x14ac:dyDescent="0.3">
      <c r="B277" s="197"/>
      <c r="D277" s="193" t="s">
        <v>198</v>
      </c>
      <c r="E277" s="198" t="s">
        <v>5</v>
      </c>
      <c r="F277" s="199" t="s">
        <v>759</v>
      </c>
      <c r="H277" s="200">
        <v>1.4999999999999999E-2</v>
      </c>
      <c r="I277" s="201"/>
      <c r="L277" s="197"/>
      <c r="M277" s="202"/>
      <c r="N277" s="203"/>
      <c r="O277" s="203"/>
      <c r="P277" s="203"/>
      <c r="Q277" s="203"/>
      <c r="R277" s="203"/>
      <c r="S277" s="203"/>
      <c r="T277" s="204"/>
      <c r="AT277" s="198" t="s">
        <v>198</v>
      </c>
      <c r="AU277" s="198" t="s">
        <v>24</v>
      </c>
      <c r="AV277" s="12" t="s">
        <v>24</v>
      </c>
      <c r="AW277" s="12" t="s">
        <v>44</v>
      </c>
      <c r="AX277" s="12" t="s">
        <v>80</v>
      </c>
      <c r="AY277" s="198" t="s">
        <v>188</v>
      </c>
    </row>
    <row r="278" spans="2:65" s="12" customFormat="1" x14ac:dyDescent="0.3">
      <c r="B278" s="197"/>
      <c r="D278" s="193" t="s">
        <v>198</v>
      </c>
      <c r="E278" s="198" t="s">
        <v>5</v>
      </c>
      <c r="F278" s="199" t="s">
        <v>760</v>
      </c>
      <c r="H278" s="200">
        <v>7.8E-2</v>
      </c>
      <c r="I278" s="201"/>
      <c r="L278" s="197"/>
      <c r="M278" s="202"/>
      <c r="N278" s="203"/>
      <c r="O278" s="203"/>
      <c r="P278" s="203"/>
      <c r="Q278" s="203"/>
      <c r="R278" s="203"/>
      <c r="S278" s="203"/>
      <c r="T278" s="204"/>
      <c r="AT278" s="198" t="s">
        <v>198</v>
      </c>
      <c r="AU278" s="198" t="s">
        <v>24</v>
      </c>
      <c r="AV278" s="12" t="s">
        <v>24</v>
      </c>
      <c r="AW278" s="12" t="s">
        <v>44</v>
      </c>
      <c r="AX278" s="12" t="s">
        <v>80</v>
      </c>
      <c r="AY278" s="198" t="s">
        <v>188</v>
      </c>
    </row>
    <row r="279" spans="2:65" s="12" customFormat="1" x14ac:dyDescent="0.3">
      <c r="B279" s="197"/>
      <c r="D279" s="193" t="s">
        <v>198</v>
      </c>
      <c r="E279" s="198" t="s">
        <v>5</v>
      </c>
      <c r="F279" s="199" t="s">
        <v>761</v>
      </c>
      <c r="H279" s="200">
        <v>0.04</v>
      </c>
      <c r="I279" s="201"/>
      <c r="L279" s="197"/>
      <c r="M279" s="202"/>
      <c r="N279" s="203"/>
      <c r="O279" s="203"/>
      <c r="P279" s="203"/>
      <c r="Q279" s="203"/>
      <c r="R279" s="203"/>
      <c r="S279" s="203"/>
      <c r="T279" s="204"/>
      <c r="AT279" s="198" t="s">
        <v>198</v>
      </c>
      <c r="AU279" s="198" t="s">
        <v>24</v>
      </c>
      <c r="AV279" s="12" t="s">
        <v>24</v>
      </c>
      <c r="AW279" s="12" t="s">
        <v>44</v>
      </c>
      <c r="AX279" s="12" t="s">
        <v>80</v>
      </c>
      <c r="AY279" s="198" t="s">
        <v>188</v>
      </c>
    </row>
    <row r="280" spans="2:65" s="12" customFormat="1" x14ac:dyDescent="0.3">
      <c r="B280" s="197"/>
      <c r="D280" s="193" t="s">
        <v>198</v>
      </c>
      <c r="E280" s="198" t="s">
        <v>5</v>
      </c>
      <c r="F280" s="199" t="s">
        <v>762</v>
      </c>
      <c r="H280" s="200">
        <v>0.04</v>
      </c>
      <c r="I280" s="201"/>
      <c r="L280" s="197"/>
      <c r="M280" s="202"/>
      <c r="N280" s="203"/>
      <c r="O280" s="203"/>
      <c r="P280" s="203"/>
      <c r="Q280" s="203"/>
      <c r="R280" s="203"/>
      <c r="S280" s="203"/>
      <c r="T280" s="204"/>
      <c r="AT280" s="198" t="s">
        <v>198</v>
      </c>
      <c r="AU280" s="198" t="s">
        <v>24</v>
      </c>
      <c r="AV280" s="12" t="s">
        <v>24</v>
      </c>
      <c r="AW280" s="12" t="s">
        <v>44</v>
      </c>
      <c r="AX280" s="12" t="s">
        <v>80</v>
      </c>
      <c r="AY280" s="198" t="s">
        <v>188</v>
      </c>
    </row>
    <row r="281" spans="2:65" s="12" customFormat="1" x14ac:dyDescent="0.3">
      <c r="B281" s="197"/>
      <c r="D281" s="193" t="s">
        <v>198</v>
      </c>
      <c r="E281" s="198" t="s">
        <v>5</v>
      </c>
      <c r="F281" s="199" t="s">
        <v>763</v>
      </c>
      <c r="H281" s="200">
        <v>2.8000000000000001E-2</v>
      </c>
      <c r="I281" s="201"/>
      <c r="L281" s="197"/>
      <c r="M281" s="202"/>
      <c r="N281" s="203"/>
      <c r="O281" s="203"/>
      <c r="P281" s="203"/>
      <c r="Q281" s="203"/>
      <c r="R281" s="203"/>
      <c r="S281" s="203"/>
      <c r="T281" s="204"/>
      <c r="AT281" s="198" t="s">
        <v>198</v>
      </c>
      <c r="AU281" s="198" t="s">
        <v>24</v>
      </c>
      <c r="AV281" s="12" t="s">
        <v>24</v>
      </c>
      <c r="AW281" s="12" t="s">
        <v>44</v>
      </c>
      <c r="AX281" s="12" t="s">
        <v>80</v>
      </c>
      <c r="AY281" s="198" t="s">
        <v>188</v>
      </c>
    </row>
    <row r="282" spans="2:65" s="12" customFormat="1" x14ac:dyDescent="0.3">
      <c r="B282" s="197"/>
      <c r="D282" s="193" t="s">
        <v>198</v>
      </c>
      <c r="E282" s="198" t="s">
        <v>5</v>
      </c>
      <c r="F282" s="199" t="s">
        <v>764</v>
      </c>
      <c r="H282" s="200">
        <v>7.4999999999999997E-2</v>
      </c>
      <c r="I282" s="201"/>
      <c r="L282" s="197"/>
      <c r="M282" s="202"/>
      <c r="N282" s="203"/>
      <c r="O282" s="203"/>
      <c r="P282" s="203"/>
      <c r="Q282" s="203"/>
      <c r="R282" s="203"/>
      <c r="S282" s="203"/>
      <c r="T282" s="204"/>
      <c r="AT282" s="198" t="s">
        <v>198</v>
      </c>
      <c r="AU282" s="198" t="s">
        <v>24</v>
      </c>
      <c r="AV282" s="12" t="s">
        <v>24</v>
      </c>
      <c r="AW282" s="12" t="s">
        <v>44</v>
      </c>
      <c r="AX282" s="12" t="s">
        <v>80</v>
      </c>
      <c r="AY282" s="198" t="s">
        <v>188</v>
      </c>
    </row>
    <row r="283" spans="2:65" s="12" customFormat="1" x14ac:dyDescent="0.3">
      <c r="B283" s="197"/>
      <c r="D283" s="193" t="s">
        <v>198</v>
      </c>
      <c r="E283" s="198" t="s">
        <v>5</v>
      </c>
      <c r="F283" s="199" t="s">
        <v>765</v>
      </c>
      <c r="H283" s="200">
        <v>3.7999999999999999E-2</v>
      </c>
      <c r="I283" s="201"/>
      <c r="L283" s="197"/>
      <c r="M283" s="202"/>
      <c r="N283" s="203"/>
      <c r="O283" s="203"/>
      <c r="P283" s="203"/>
      <c r="Q283" s="203"/>
      <c r="R283" s="203"/>
      <c r="S283" s="203"/>
      <c r="T283" s="204"/>
      <c r="AT283" s="198" t="s">
        <v>198</v>
      </c>
      <c r="AU283" s="198" t="s">
        <v>24</v>
      </c>
      <c r="AV283" s="12" t="s">
        <v>24</v>
      </c>
      <c r="AW283" s="12" t="s">
        <v>44</v>
      </c>
      <c r="AX283" s="12" t="s">
        <v>80</v>
      </c>
      <c r="AY283" s="198" t="s">
        <v>188</v>
      </c>
    </row>
    <row r="284" spans="2:65" s="12" customFormat="1" x14ac:dyDescent="0.3">
      <c r="B284" s="197"/>
      <c r="D284" s="193" t="s">
        <v>198</v>
      </c>
      <c r="E284" s="198" t="s">
        <v>5</v>
      </c>
      <c r="F284" s="199" t="s">
        <v>766</v>
      </c>
      <c r="H284" s="200">
        <v>0.05</v>
      </c>
      <c r="I284" s="201"/>
      <c r="L284" s="197"/>
      <c r="M284" s="202"/>
      <c r="N284" s="203"/>
      <c r="O284" s="203"/>
      <c r="P284" s="203"/>
      <c r="Q284" s="203"/>
      <c r="R284" s="203"/>
      <c r="S284" s="203"/>
      <c r="T284" s="204"/>
      <c r="AT284" s="198" t="s">
        <v>198</v>
      </c>
      <c r="AU284" s="198" t="s">
        <v>24</v>
      </c>
      <c r="AV284" s="12" t="s">
        <v>24</v>
      </c>
      <c r="AW284" s="12" t="s">
        <v>44</v>
      </c>
      <c r="AX284" s="12" t="s">
        <v>80</v>
      </c>
      <c r="AY284" s="198" t="s">
        <v>188</v>
      </c>
    </row>
    <row r="285" spans="2:65" s="12" customFormat="1" x14ac:dyDescent="0.3">
      <c r="B285" s="197"/>
      <c r="D285" s="193" t="s">
        <v>198</v>
      </c>
      <c r="E285" s="198" t="s">
        <v>5</v>
      </c>
      <c r="F285" s="199" t="s">
        <v>767</v>
      </c>
      <c r="H285" s="200">
        <v>0.05</v>
      </c>
      <c r="I285" s="201"/>
      <c r="L285" s="197"/>
      <c r="M285" s="202"/>
      <c r="N285" s="203"/>
      <c r="O285" s="203"/>
      <c r="P285" s="203"/>
      <c r="Q285" s="203"/>
      <c r="R285" s="203"/>
      <c r="S285" s="203"/>
      <c r="T285" s="204"/>
      <c r="AT285" s="198" t="s">
        <v>198</v>
      </c>
      <c r="AU285" s="198" t="s">
        <v>24</v>
      </c>
      <c r="AV285" s="12" t="s">
        <v>24</v>
      </c>
      <c r="AW285" s="12" t="s">
        <v>44</v>
      </c>
      <c r="AX285" s="12" t="s">
        <v>80</v>
      </c>
      <c r="AY285" s="198" t="s">
        <v>188</v>
      </c>
    </row>
    <row r="286" spans="2:65" s="12" customFormat="1" x14ac:dyDescent="0.3">
      <c r="B286" s="197"/>
      <c r="D286" s="193" t="s">
        <v>198</v>
      </c>
      <c r="E286" s="198" t="s">
        <v>5</v>
      </c>
      <c r="F286" s="199" t="s">
        <v>768</v>
      </c>
      <c r="H286" s="200">
        <v>0.05</v>
      </c>
      <c r="I286" s="201"/>
      <c r="L286" s="197"/>
      <c r="M286" s="202"/>
      <c r="N286" s="203"/>
      <c r="O286" s="203"/>
      <c r="P286" s="203"/>
      <c r="Q286" s="203"/>
      <c r="R286" s="203"/>
      <c r="S286" s="203"/>
      <c r="T286" s="204"/>
      <c r="AT286" s="198" t="s">
        <v>198</v>
      </c>
      <c r="AU286" s="198" t="s">
        <v>24</v>
      </c>
      <c r="AV286" s="12" t="s">
        <v>24</v>
      </c>
      <c r="AW286" s="12" t="s">
        <v>44</v>
      </c>
      <c r="AX286" s="12" t="s">
        <v>80</v>
      </c>
      <c r="AY286" s="198" t="s">
        <v>188</v>
      </c>
    </row>
    <row r="287" spans="2:65" s="12" customFormat="1" x14ac:dyDescent="0.3">
      <c r="B287" s="197"/>
      <c r="D287" s="193" t="s">
        <v>198</v>
      </c>
      <c r="E287" s="198" t="s">
        <v>5</v>
      </c>
      <c r="F287" s="199" t="s">
        <v>769</v>
      </c>
      <c r="H287" s="200">
        <v>2.5000000000000001E-2</v>
      </c>
      <c r="I287" s="201"/>
      <c r="L287" s="197"/>
      <c r="M287" s="202"/>
      <c r="N287" s="203"/>
      <c r="O287" s="203"/>
      <c r="P287" s="203"/>
      <c r="Q287" s="203"/>
      <c r="R287" s="203"/>
      <c r="S287" s="203"/>
      <c r="T287" s="204"/>
      <c r="AT287" s="198" t="s">
        <v>198</v>
      </c>
      <c r="AU287" s="198" t="s">
        <v>24</v>
      </c>
      <c r="AV287" s="12" t="s">
        <v>24</v>
      </c>
      <c r="AW287" s="12" t="s">
        <v>44</v>
      </c>
      <c r="AX287" s="12" t="s">
        <v>80</v>
      </c>
      <c r="AY287" s="198" t="s">
        <v>188</v>
      </c>
    </row>
    <row r="288" spans="2:65" s="12" customFormat="1" x14ac:dyDescent="0.3">
      <c r="B288" s="197"/>
      <c r="D288" s="193" t="s">
        <v>198</v>
      </c>
      <c r="E288" s="198" t="s">
        <v>5</v>
      </c>
      <c r="F288" s="199" t="s">
        <v>770</v>
      </c>
      <c r="H288" s="200">
        <v>3.7999999999999999E-2</v>
      </c>
      <c r="I288" s="201"/>
      <c r="L288" s="197"/>
      <c r="M288" s="202"/>
      <c r="N288" s="203"/>
      <c r="O288" s="203"/>
      <c r="P288" s="203"/>
      <c r="Q288" s="203"/>
      <c r="R288" s="203"/>
      <c r="S288" s="203"/>
      <c r="T288" s="204"/>
      <c r="AT288" s="198" t="s">
        <v>198</v>
      </c>
      <c r="AU288" s="198" t="s">
        <v>24</v>
      </c>
      <c r="AV288" s="12" t="s">
        <v>24</v>
      </c>
      <c r="AW288" s="12" t="s">
        <v>44</v>
      </c>
      <c r="AX288" s="12" t="s">
        <v>80</v>
      </c>
      <c r="AY288" s="198" t="s">
        <v>188</v>
      </c>
    </row>
    <row r="289" spans="2:65" s="12" customFormat="1" x14ac:dyDescent="0.3">
      <c r="B289" s="197"/>
      <c r="D289" s="193" t="s">
        <v>198</v>
      </c>
      <c r="E289" s="198" t="s">
        <v>5</v>
      </c>
      <c r="F289" s="199" t="s">
        <v>771</v>
      </c>
      <c r="H289" s="200">
        <v>7.4999999999999997E-2</v>
      </c>
      <c r="I289" s="201"/>
      <c r="L289" s="197"/>
      <c r="M289" s="202"/>
      <c r="N289" s="203"/>
      <c r="O289" s="203"/>
      <c r="P289" s="203"/>
      <c r="Q289" s="203"/>
      <c r="R289" s="203"/>
      <c r="S289" s="203"/>
      <c r="T289" s="204"/>
      <c r="AT289" s="198" t="s">
        <v>198</v>
      </c>
      <c r="AU289" s="198" t="s">
        <v>24</v>
      </c>
      <c r="AV289" s="12" t="s">
        <v>24</v>
      </c>
      <c r="AW289" s="12" t="s">
        <v>44</v>
      </c>
      <c r="AX289" s="12" t="s">
        <v>80</v>
      </c>
      <c r="AY289" s="198" t="s">
        <v>188</v>
      </c>
    </row>
    <row r="290" spans="2:65" s="12" customFormat="1" x14ac:dyDescent="0.3">
      <c r="B290" s="197"/>
      <c r="D290" s="193" t="s">
        <v>198</v>
      </c>
      <c r="E290" s="198" t="s">
        <v>5</v>
      </c>
      <c r="F290" s="199" t="s">
        <v>772</v>
      </c>
      <c r="H290" s="200">
        <v>7.4999999999999997E-2</v>
      </c>
      <c r="I290" s="201"/>
      <c r="L290" s="197"/>
      <c r="M290" s="202"/>
      <c r="N290" s="203"/>
      <c r="O290" s="203"/>
      <c r="P290" s="203"/>
      <c r="Q290" s="203"/>
      <c r="R290" s="203"/>
      <c r="S290" s="203"/>
      <c r="T290" s="204"/>
      <c r="AT290" s="198" t="s">
        <v>198</v>
      </c>
      <c r="AU290" s="198" t="s">
        <v>24</v>
      </c>
      <c r="AV290" s="12" t="s">
        <v>24</v>
      </c>
      <c r="AW290" s="12" t="s">
        <v>44</v>
      </c>
      <c r="AX290" s="12" t="s">
        <v>80</v>
      </c>
      <c r="AY290" s="198" t="s">
        <v>188</v>
      </c>
    </row>
    <row r="291" spans="2:65" s="13" customFormat="1" x14ac:dyDescent="0.3">
      <c r="B291" s="205"/>
      <c r="D291" s="193" t="s">
        <v>198</v>
      </c>
      <c r="E291" s="206" t="s">
        <v>5</v>
      </c>
      <c r="F291" s="207" t="s">
        <v>200</v>
      </c>
      <c r="H291" s="208">
        <v>1.1200000000000001</v>
      </c>
      <c r="I291" s="209"/>
      <c r="L291" s="205"/>
      <c r="M291" s="210"/>
      <c r="N291" s="211"/>
      <c r="O291" s="211"/>
      <c r="P291" s="211"/>
      <c r="Q291" s="211"/>
      <c r="R291" s="211"/>
      <c r="S291" s="211"/>
      <c r="T291" s="212"/>
      <c r="AT291" s="206" t="s">
        <v>198</v>
      </c>
      <c r="AU291" s="206" t="s">
        <v>24</v>
      </c>
      <c r="AV291" s="13" t="s">
        <v>194</v>
      </c>
      <c r="AW291" s="13" t="s">
        <v>44</v>
      </c>
      <c r="AX291" s="13" t="s">
        <v>25</v>
      </c>
      <c r="AY291" s="206" t="s">
        <v>188</v>
      </c>
    </row>
    <row r="292" spans="2:65" s="11" customFormat="1" ht="29.85" customHeight="1" x14ac:dyDescent="0.3">
      <c r="B292" s="167"/>
      <c r="D292" s="168" t="s">
        <v>79</v>
      </c>
      <c r="E292" s="178" t="s">
        <v>212</v>
      </c>
      <c r="F292" s="178" t="s">
        <v>320</v>
      </c>
      <c r="I292" s="170"/>
      <c r="J292" s="179">
        <f>BK292</f>
        <v>0</v>
      </c>
      <c r="L292" s="167"/>
      <c r="M292" s="172"/>
      <c r="N292" s="173"/>
      <c r="O292" s="173"/>
      <c r="P292" s="174">
        <f>SUM(P293:P368)</f>
        <v>0</v>
      </c>
      <c r="Q292" s="173"/>
      <c r="R292" s="174">
        <f>SUM(R293:R368)</f>
        <v>4.1570223299999993</v>
      </c>
      <c r="S292" s="173"/>
      <c r="T292" s="175">
        <f>SUM(T293:T368)</f>
        <v>0</v>
      </c>
      <c r="AR292" s="168" t="s">
        <v>25</v>
      </c>
      <c r="AT292" s="176" t="s">
        <v>79</v>
      </c>
      <c r="AU292" s="176" t="s">
        <v>25</v>
      </c>
      <c r="AY292" s="168" t="s">
        <v>188</v>
      </c>
      <c r="BK292" s="177">
        <f>SUM(BK293:BK368)</f>
        <v>0</v>
      </c>
    </row>
    <row r="293" spans="2:65" s="1" customFormat="1" ht="16.5" customHeight="1" x14ac:dyDescent="0.3">
      <c r="B293" s="180"/>
      <c r="C293" s="181" t="s">
        <v>291</v>
      </c>
      <c r="D293" s="181" t="s">
        <v>190</v>
      </c>
      <c r="E293" s="182" t="s">
        <v>351</v>
      </c>
      <c r="F293" s="183" t="s">
        <v>352</v>
      </c>
      <c r="G293" s="184" t="s">
        <v>193</v>
      </c>
      <c r="H293" s="185">
        <v>17.914999999999999</v>
      </c>
      <c r="I293" s="186"/>
      <c r="J293" s="187">
        <f>ROUND(I293*H293,2)</f>
        <v>0</v>
      </c>
      <c r="K293" s="183"/>
      <c r="L293" s="41"/>
      <c r="M293" s="188" t="s">
        <v>5</v>
      </c>
      <c r="N293" s="189" t="s">
        <v>51</v>
      </c>
      <c r="O293" s="42"/>
      <c r="P293" s="190">
        <f>O293*H293</f>
        <v>0</v>
      </c>
      <c r="Q293" s="190">
        <v>0</v>
      </c>
      <c r="R293" s="190">
        <f>Q293*H293</f>
        <v>0</v>
      </c>
      <c r="S293" s="190">
        <v>0</v>
      </c>
      <c r="T293" s="191">
        <f>S293*H293</f>
        <v>0</v>
      </c>
      <c r="AR293" s="24" t="s">
        <v>194</v>
      </c>
      <c r="AT293" s="24" t="s">
        <v>190</v>
      </c>
      <c r="AU293" s="24" t="s">
        <v>24</v>
      </c>
      <c r="AY293" s="24" t="s">
        <v>188</v>
      </c>
      <c r="BE293" s="192">
        <f>IF(N293="základní",J293,0)</f>
        <v>0</v>
      </c>
      <c r="BF293" s="192">
        <f>IF(N293="snížená",J293,0)</f>
        <v>0</v>
      </c>
      <c r="BG293" s="192">
        <f>IF(N293="zákl. přenesená",J293,0)</f>
        <v>0</v>
      </c>
      <c r="BH293" s="192">
        <f>IF(N293="sníž. přenesená",J293,0)</f>
        <v>0</v>
      </c>
      <c r="BI293" s="192">
        <f>IF(N293="nulová",J293,0)</f>
        <v>0</v>
      </c>
      <c r="BJ293" s="24" t="s">
        <v>25</v>
      </c>
      <c r="BK293" s="192">
        <f>ROUND(I293*H293,2)</f>
        <v>0</v>
      </c>
      <c r="BL293" s="24" t="s">
        <v>194</v>
      </c>
      <c r="BM293" s="24" t="s">
        <v>353</v>
      </c>
    </row>
    <row r="294" spans="2:65" s="1" customFormat="1" ht="27" x14ac:dyDescent="0.3">
      <c r="B294" s="41"/>
      <c r="D294" s="193" t="s">
        <v>196</v>
      </c>
      <c r="F294" s="194" t="s">
        <v>674</v>
      </c>
      <c r="I294" s="195"/>
      <c r="L294" s="41"/>
      <c r="M294" s="196"/>
      <c r="N294" s="42"/>
      <c r="O294" s="42"/>
      <c r="P294" s="42"/>
      <c r="Q294" s="42"/>
      <c r="R294" s="42"/>
      <c r="S294" s="42"/>
      <c r="T294" s="70"/>
      <c r="AT294" s="24" t="s">
        <v>196</v>
      </c>
      <c r="AU294" s="24" t="s">
        <v>24</v>
      </c>
    </row>
    <row r="295" spans="2:65" s="12" customFormat="1" x14ac:dyDescent="0.3">
      <c r="B295" s="197"/>
      <c r="D295" s="193" t="s">
        <v>198</v>
      </c>
      <c r="E295" s="198" t="s">
        <v>5</v>
      </c>
      <c r="F295" s="199" t="s">
        <v>773</v>
      </c>
      <c r="H295" s="200">
        <v>1.2450000000000001</v>
      </c>
      <c r="I295" s="201"/>
      <c r="L295" s="197"/>
      <c r="M295" s="202"/>
      <c r="N295" s="203"/>
      <c r="O295" s="203"/>
      <c r="P295" s="203"/>
      <c r="Q295" s="203"/>
      <c r="R295" s="203"/>
      <c r="S295" s="203"/>
      <c r="T295" s="204"/>
      <c r="AT295" s="198" t="s">
        <v>198</v>
      </c>
      <c r="AU295" s="198" t="s">
        <v>24</v>
      </c>
      <c r="AV295" s="12" t="s">
        <v>24</v>
      </c>
      <c r="AW295" s="12" t="s">
        <v>44</v>
      </c>
      <c r="AX295" s="12" t="s">
        <v>80</v>
      </c>
      <c r="AY295" s="198" t="s">
        <v>188</v>
      </c>
    </row>
    <row r="296" spans="2:65" s="12" customFormat="1" x14ac:dyDescent="0.3">
      <c r="B296" s="197"/>
      <c r="D296" s="193" t="s">
        <v>198</v>
      </c>
      <c r="E296" s="198" t="s">
        <v>5</v>
      </c>
      <c r="F296" s="199" t="s">
        <v>774</v>
      </c>
      <c r="H296" s="200">
        <v>5.8449999999999998</v>
      </c>
      <c r="I296" s="201"/>
      <c r="L296" s="197"/>
      <c r="M296" s="202"/>
      <c r="N296" s="203"/>
      <c r="O296" s="203"/>
      <c r="P296" s="203"/>
      <c r="Q296" s="203"/>
      <c r="R296" s="203"/>
      <c r="S296" s="203"/>
      <c r="T296" s="204"/>
      <c r="AT296" s="198" t="s">
        <v>198</v>
      </c>
      <c r="AU296" s="198" t="s">
        <v>24</v>
      </c>
      <c r="AV296" s="12" t="s">
        <v>24</v>
      </c>
      <c r="AW296" s="12" t="s">
        <v>44</v>
      </c>
      <c r="AX296" s="12" t="s">
        <v>80</v>
      </c>
      <c r="AY296" s="198" t="s">
        <v>188</v>
      </c>
    </row>
    <row r="297" spans="2:65" s="12" customFormat="1" x14ac:dyDescent="0.3">
      <c r="B297" s="197"/>
      <c r="D297" s="193" t="s">
        <v>198</v>
      </c>
      <c r="E297" s="198" t="s">
        <v>5</v>
      </c>
      <c r="F297" s="199" t="s">
        <v>775</v>
      </c>
      <c r="H297" s="200">
        <v>0.245</v>
      </c>
      <c r="I297" s="201"/>
      <c r="L297" s="197"/>
      <c r="M297" s="202"/>
      <c r="N297" s="203"/>
      <c r="O297" s="203"/>
      <c r="P297" s="203"/>
      <c r="Q297" s="203"/>
      <c r="R297" s="203"/>
      <c r="S297" s="203"/>
      <c r="T297" s="204"/>
      <c r="AT297" s="198" t="s">
        <v>198</v>
      </c>
      <c r="AU297" s="198" t="s">
        <v>24</v>
      </c>
      <c r="AV297" s="12" t="s">
        <v>24</v>
      </c>
      <c r="AW297" s="12" t="s">
        <v>44</v>
      </c>
      <c r="AX297" s="12" t="s">
        <v>80</v>
      </c>
      <c r="AY297" s="198" t="s">
        <v>188</v>
      </c>
    </row>
    <row r="298" spans="2:65" s="12" customFormat="1" x14ac:dyDescent="0.3">
      <c r="B298" s="197"/>
      <c r="D298" s="193" t="s">
        <v>198</v>
      </c>
      <c r="E298" s="198" t="s">
        <v>5</v>
      </c>
      <c r="F298" s="199" t="s">
        <v>776</v>
      </c>
      <c r="H298" s="200">
        <v>1.2450000000000001</v>
      </c>
      <c r="I298" s="201"/>
      <c r="L298" s="197"/>
      <c r="M298" s="202"/>
      <c r="N298" s="203"/>
      <c r="O298" s="203"/>
      <c r="P298" s="203"/>
      <c r="Q298" s="203"/>
      <c r="R298" s="203"/>
      <c r="S298" s="203"/>
      <c r="T298" s="204"/>
      <c r="AT298" s="198" t="s">
        <v>198</v>
      </c>
      <c r="AU298" s="198" t="s">
        <v>24</v>
      </c>
      <c r="AV298" s="12" t="s">
        <v>24</v>
      </c>
      <c r="AW298" s="12" t="s">
        <v>44</v>
      </c>
      <c r="AX298" s="12" t="s">
        <v>80</v>
      </c>
      <c r="AY298" s="198" t="s">
        <v>188</v>
      </c>
    </row>
    <row r="299" spans="2:65" s="12" customFormat="1" x14ac:dyDescent="0.3">
      <c r="B299" s="197"/>
      <c r="D299" s="193" t="s">
        <v>198</v>
      </c>
      <c r="E299" s="198" t="s">
        <v>5</v>
      </c>
      <c r="F299" s="199" t="s">
        <v>777</v>
      </c>
      <c r="H299" s="200">
        <v>0.64500000000000002</v>
      </c>
      <c r="I299" s="201"/>
      <c r="L299" s="197"/>
      <c r="M299" s="202"/>
      <c r="N299" s="203"/>
      <c r="O299" s="203"/>
      <c r="P299" s="203"/>
      <c r="Q299" s="203"/>
      <c r="R299" s="203"/>
      <c r="S299" s="203"/>
      <c r="T299" s="204"/>
      <c r="AT299" s="198" t="s">
        <v>198</v>
      </c>
      <c r="AU299" s="198" t="s">
        <v>24</v>
      </c>
      <c r="AV299" s="12" t="s">
        <v>24</v>
      </c>
      <c r="AW299" s="12" t="s">
        <v>44</v>
      </c>
      <c r="AX299" s="12" t="s">
        <v>80</v>
      </c>
      <c r="AY299" s="198" t="s">
        <v>188</v>
      </c>
    </row>
    <row r="300" spans="2:65" s="12" customFormat="1" x14ac:dyDescent="0.3">
      <c r="B300" s="197"/>
      <c r="D300" s="193" t="s">
        <v>198</v>
      </c>
      <c r="E300" s="198" t="s">
        <v>5</v>
      </c>
      <c r="F300" s="199" t="s">
        <v>778</v>
      </c>
      <c r="H300" s="200">
        <v>0.64500000000000002</v>
      </c>
      <c r="I300" s="201"/>
      <c r="L300" s="197"/>
      <c r="M300" s="202"/>
      <c r="N300" s="203"/>
      <c r="O300" s="203"/>
      <c r="P300" s="203"/>
      <c r="Q300" s="203"/>
      <c r="R300" s="203"/>
      <c r="S300" s="203"/>
      <c r="T300" s="204"/>
      <c r="AT300" s="198" t="s">
        <v>198</v>
      </c>
      <c r="AU300" s="198" t="s">
        <v>24</v>
      </c>
      <c r="AV300" s="12" t="s">
        <v>24</v>
      </c>
      <c r="AW300" s="12" t="s">
        <v>44</v>
      </c>
      <c r="AX300" s="12" t="s">
        <v>80</v>
      </c>
      <c r="AY300" s="198" t="s">
        <v>188</v>
      </c>
    </row>
    <row r="301" spans="2:65" s="12" customFormat="1" x14ac:dyDescent="0.3">
      <c r="B301" s="197"/>
      <c r="D301" s="193" t="s">
        <v>198</v>
      </c>
      <c r="E301" s="198" t="s">
        <v>5</v>
      </c>
      <c r="F301" s="199" t="s">
        <v>779</v>
      </c>
      <c r="H301" s="200">
        <v>0.44500000000000001</v>
      </c>
      <c r="I301" s="201"/>
      <c r="L301" s="197"/>
      <c r="M301" s="202"/>
      <c r="N301" s="203"/>
      <c r="O301" s="203"/>
      <c r="P301" s="203"/>
      <c r="Q301" s="203"/>
      <c r="R301" s="203"/>
      <c r="S301" s="203"/>
      <c r="T301" s="204"/>
      <c r="AT301" s="198" t="s">
        <v>198</v>
      </c>
      <c r="AU301" s="198" t="s">
        <v>24</v>
      </c>
      <c r="AV301" s="12" t="s">
        <v>24</v>
      </c>
      <c r="AW301" s="12" t="s">
        <v>44</v>
      </c>
      <c r="AX301" s="12" t="s">
        <v>80</v>
      </c>
      <c r="AY301" s="198" t="s">
        <v>188</v>
      </c>
    </row>
    <row r="302" spans="2:65" s="12" customFormat="1" x14ac:dyDescent="0.3">
      <c r="B302" s="197"/>
      <c r="D302" s="193" t="s">
        <v>198</v>
      </c>
      <c r="E302" s="198" t="s">
        <v>5</v>
      </c>
      <c r="F302" s="199" t="s">
        <v>780</v>
      </c>
      <c r="H302" s="200">
        <v>1.2</v>
      </c>
      <c r="I302" s="201"/>
      <c r="L302" s="197"/>
      <c r="M302" s="202"/>
      <c r="N302" s="203"/>
      <c r="O302" s="203"/>
      <c r="P302" s="203"/>
      <c r="Q302" s="203"/>
      <c r="R302" s="203"/>
      <c r="S302" s="203"/>
      <c r="T302" s="204"/>
      <c r="AT302" s="198" t="s">
        <v>198</v>
      </c>
      <c r="AU302" s="198" t="s">
        <v>24</v>
      </c>
      <c r="AV302" s="12" t="s">
        <v>24</v>
      </c>
      <c r="AW302" s="12" t="s">
        <v>44</v>
      </c>
      <c r="AX302" s="12" t="s">
        <v>80</v>
      </c>
      <c r="AY302" s="198" t="s">
        <v>188</v>
      </c>
    </row>
    <row r="303" spans="2:65" s="12" customFormat="1" x14ac:dyDescent="0.3">
      <c r="B303" s="197"/>
      <c r="D303" s="193" t="s">
        <v>198</v>
      </c>
      <c r="E303" s="198" t="s">
        <v>5</v>
      </c>
      <c r="F303" s="199" t="s">
        <v>781</v>
      </c>
      <c r="H303" s="200">
        <v>0.6</v>
      </c>
      <c r="I303" s="201"/>
      <c r="L303" s="197"/>
      <c r="M303" s="202"/>
      <c r="N303" s="203"/>
      <c r="O303" s="203"/>
      <c r="P303" s="203"/>
      <c r="Q303" s="203"/>
      <c r="R303" s="203"/>
      <c r="S303" s="203"/>
      <c r="T303" s="204"/>
      <c r="AT303" s="198" t="s">
        <v>198</v>
      </c>
      <c r="AU303" s="198" t="s">
        <v>24</v>
      </c>
      <c r="AV303" s="12" t="s">
        <v>24</v>
      </c>
      <c r="AW303" s="12" t="s">
        <v>44</v>
      </c>
      <c r="AX303" s="12" t="s">
        <v>80</v>
      </c>
      <c r="AY303" s="198" t="s">
        <v>188</v>
      </c>
    </row>
    <row r="304" spans="2:65" s="12" customFormat="1" x14ac:dyDescent="0.3">
      <c r="B304" s="197"/>
      <c r="D304" s="193" t="s">
        <v>198</v>
      </c>
      <c r="E304" s="198" t="s">
        <v>5</v>
      </c>
      <c r="F304" s="199" t="s">
        <v>782</v>
      </c>
      <c r="H304" s="200">
        <v>0.8</v>
      </c>
      <c r="I304" s="201"/>
      <c r="L304" s="197"/>
      <c r="M304" s="202"/>
      <c r="N304" s="203"/>
      <c r="O304" s="203"/>
      <c r="P304" s="203"/>
      <c r="Q304" s="203"/>
      <c r="R304" s="203"/>
      <c r="S304" s="203"/>
      <c r="T304" s="204"/>
      <c r="AT304" s="198" t="s">
        <v>198</v>
      </c>
      <c r="AU304" s="198" t="s">
        <v>24</v>
      </c>
      <c r="AV304" s="12" t="s">
        <v>24</v>
      </c>
      <c r="AW304" s="12" t="s">
        <v>44</v>
      </c>
      <c r="AX304" s="12" t="s">
        <v>80</v>
      </c>
      <c r="AY304" s="198" t="s">
        <v>188</v>
      </c>
    </row>
    <row r="305" spans="2:65" s="12" customFormat="1" x14ac:dyDescent="0.3">
      <c r="B305" s="197"/>
      <c r="D305" s="193" t="s">
        <v>198</v>
      </c>
      <c r="E305" s="198" t="s">
        <v>5</v>
      </c>
      <c r="F305" s="199" t="s">
        <v>783</v>
      </c>
      <c r="H305" s="200">
        <v>0.8</v>
      </c>
      <c r="I305" s="201"/>
      <c r="L305" s="197"/>
      <c r="M305" s="202"/>
      <c r="N305" s="203"/>
      <c r="O305" s="203"/>
      <c r="P305" s="203"/>
      <c r="Q305" s="203"/>
      <c r="R305" s="203"/>
      <c r="S305" s="203"/>
      <c r="T305" s="204"/>
      <c r="AT305" s="198" t="s">
        <v>198</v>
      </c>
      <c r="AU305" s="198" t="s">
        <v>24</v>
      </c>
      <c r="AV305" s="12" t="s">
        <v>24</v>
      </c>
      <c r="AW305" s="12" t="s">
        <v>44</v>
      </c>
      <c r="AX305" s="12" t="s">
        <v>80</v>
      </c>
      <c r="AY305" s="198" t="s">
        <v>188</v>
      </c>
    </row>
    <row r="306" spans="2:65" s="12" customFormat="1" x14ac:dyDescent="0.3">
      <c r="B306" s="197"/>
      <c r="D306" s="193" t="s">
        <v>198</v>
      </c>
      <c r="E306" s="198" t="s">
        <v>5</v>
      </c>
      <c r="F306" s="199" t="s">
        <v>784</v>
      </c>
      <c r="H306" s="200">
        <v>0.8</v>
      </c>
      <c r="I306" s="201"/>
      <c r="L306" s="197"/>
      <c r="M306" s="202"/>
      <c r="N306" s="203"/>
      <c r="O306" s="203"/>
      <c r="P306" s="203"/>
      <c r="Q306" s="203"/>
      <c r="R306" s="203"/>
      <c r="S306" s="203"/>
      <c r="T306" s="204"/>
      <c r="AT306" s="198" t="s">
        <v>198</v>
      </c>
      <c r="AU306" s="198" t="s">
        <v>24</v>
      </c>
      <c r="AV306" s="12" t="s">
        <v>24</v>
      </c>
      <c r="AW306" s="12" t="s">
        <v>44</v>
      </c>
      <c r="AX306" s="12" t="s">
        <v>80</v>
      </c>
      <c r="AY306" s="198" t="s">
        <v>188</v>
      </c>
    </row>
    <row r="307" spans="2:65" s="12" customFormat="1" x14ac:dyDescent="0.3">
      <c r="B307" s="197"/>
      <c r="D307" s="193" t="s">
        <v>198</v>
      </c>
      <c r="E307" s="198" t="s">
        <v>5</v>
      </c>
      <c r="F307" s="199" t="s">
        <v>785</v>
      </c>
      <c r="H307" s="200">
        <v>0.4</v>
      </c>
      <c r="I307" s="201"/>
      <c r="L307" s="197"/>
      <c r="M307" s="202"/>
      <c r="N307" s="203"/>
      <c r="O307" s="203"/>
      <c r="P307" s="203"/>
      <c r="Q307" s="203"/>
      <c r="R307" s="203"/>
      <c r="S307" s="203"/>
      <c r="T307" s="204"/>
      <c r="AT307" s="198" t="s">
        <v>198</v>
      </c>
      <c r="AU307" s="198" t="s">
        <v>24</v>
      </c>
      <c r="AV307" s="12" t="s">
        <v>24</v>
      </c>
      <c r="AW307" s="12" t="s">
        <v>44</v>
      </c>
      <c r="AX307" s="12" t="s">
        <v>80</v>
      </c>
      <c r="AY307" s="198" t="s">
        <v>188</v>
      </c>
    </row>
    <row r="308" spans="2:65" s="12" customFormat="1" x14ac:dyDescent="0.3">
      <c r="B308" s="197"/>
      <c r="D308" s="193" t="s">
        <v>198</v>
      </c>
      <c r="E308" s="198" t="s">
        <v>5</v>
      </c>
      <c r="F308" s="199" t="s">
        <v>786</v>
      </c>
      <c r="H308" s="200">
        <v>0.6</v>
      </c>
      <c r="I308" s="201"/>
      <c r="L308" s="197"/>
      <c r="M308" s="202"/>
      <c r="N308" s="203"/>
      <c r="O308" s="203"/>
      <c r="P308" s="203"/>
      <c r="Q308" s="203"/>
      <c r="R308" s="203"/>
      <c r="S308" s="203"/>
      <c r="T308" s="204"/>
      <c r="AT308" s="198" t="s">
        <v>198</v>
      </c>
      <c r="AU308" s="198" t="s">
        <v>24</v>
      </c>
      <c r="AV308" s="12" t="s">
        <v>24</v>
      </c>
      <c r="AW308" s="12" t="s">
        <v>44</v>
      </c>
      <c r="AX308" s="12" t="s">
        <v>80</v>
      </c>
      <c r="AY308" s="198" t="s">
        <v>188</v>
      </c>
    </row>
    <row r="309" spans="2:65" s="12" customFormat="1" x14ac:dyDescent="0.3">
      <c r="B309" s="197"/>
      <c r="D309" s="193" t="s">
        <v>198</v>
      </c>
      <c r="E309" s="198" t="s">
        <v>5</v>
      </c>
      <c r="F309" s="199" t="s">
        <v>787</v>
      </c>
      <c r="H309" s="200">
        <v>1.2</v>
      </c>
      <c r="I309" s="201"/>
      <c r="L309" s="197"/>
      <c r="M309" s="202"/>
      <c r="N309" s="203"/>
      <c r="O309" s="203"/>
      <c r="P309" s="203"/>
      <c r="Q309" s="203"/>
      <c r="R309" s="203"/>
      <c r="S309" s="203"/>
      <c r="T309" s="204"/>
      <c r="AT309" s="198" t="s">
        <v>198</v>
      </c>
      <c r="AU309" s="198" t="s">
        <v>24</v>
      </c>
      <c r="AV309" s="12" t="s">
        <v>24</v>
      </c>
      <c r="AW309" s="12" t="s">
        <v>44</v>
      </c>
      <c r="AX309" s="12" t="s">
        <v>80</v>
      </c>
      <c r="AY309" s="198" t="s">
        <v>188</v>
      </c>
    </row>
    <row r="310" spans="2:65" s="12" customFormat="1" x14ac:dyDescent="0.3">
      <c r="B310" s="197"/>
      <c r="D310" s="193" t="s">
        <v>198</v>
      </c>
      <c r="E310" s="198" t="s">
        <v>5</v>
      </c>
      <c r="F310" s="199" t="s">
        <v>788</v>
      </c>
      <c r="H310" s="200">
        <v>1.2</v>
      </c>
      <c r="I310" s="201"/>
      <c r="L310" s="197"/>
      <c r="M310" s="202"/>
      <c r="N310" s="203"/>
      <c r="O310" s="203"/>
      <c r="P310" s="203"/>
      <c r="Q310" s="203"/>
      <c r="R310" s="203"/>
      <c r="S310" s="203"/>
      <c r="T310" s="204"/>
      <c r="AT310" s="198" t="s">
        <v>198</v>
      </c>
      <c r="AU310" s="198" t="s">
        <v>24</v>
      </c>
      <c r="AV310" s="12" t="s">
        <v>24</v>
      </c>
      <c r="AW310" s="12" t="s">
        <v>44</v>
      </c>
      <c r="AX310" s="12" t="s">
        <v>80</v>
      </c>
      <c r="AY310" s="198" t="s">
        <v>188</v>
      </c>
    </row>
    <row r="311" spans="2:65" s="13" customFormat="1" x14ac:dyDescent="0.3">
      <c r="B311" s="205"/>
      <c r="D311" s="193" t="s">
        <v>198</v>
      </c>
      <c r="E311" s="206" t="s">
        <v>5</v>
      </c>
      <c r="F311" s="207" t="s">
        <v>200</v>
      </c>
      <c r="H311" s="208">
        <v>17.914999999999999</v>
      </c>
      <c r="I311" s="209"/>
      <c r="L311" s="205"/>
      <c r="M311" s="210"/>
      <c r="N311" s="211"/>
      <c r="O311" s="211"/>
      <c r="P311" s="211"/>
      <c r="Q311" s="211"/>
      <c r="R311" s="211"/>
      <c r="S311" s="211"/>
      <c r="T311" s="212"/>
      <c r="AT311" s="206" t="s">
        <v>198</v>
      </c>
      <c r="AU311" s="206" t="s">
        <v>24</v>
      </c>
      <c r="AV311" s="13" t="s">
        <v>194</v>
      </c>
      <c r="AW311" s="13" t="s">
        <v>44</v>
      </c>
      <c r="AX311" s="13" t="s">
        <v>25</v>
      </c>
      <c r="AY311" s="206" t="s">
        <v>188</v>
      </c>
    </row>
    <row r="312" spans="2:65" s="1" customFormat="1" ht="25.5" customHeight="1" x14ac:dyDescent="0.3">
      <c r="B312" s="180"/>
      <c r="C312" s="181" t="s">
        <v>297</v>
      </c>
      <c r="D312" s="181" t="s">
        <v>190</v>
      </c>
      <c r="E312" s="182" t="s">
        <v>356</v>
      </c>
      <c r="F312" s="183" t="s">
        <v>357</v>
      </c>
      <c r="G312" s="184" t="s">
        <v>193</v>
      </c>
      <c r="H312" s="185">
        <v>8.9610000000000003</v>
      </c>
      <c r="I312" s="186"/>
      <c r="J312" s="187">
        <f>ROUND(I312*H312,2)</f>
        <v>0</v>
      </c>
      <c r="K312" s="183"/>
      <c r="L312" s="41"/>
      <c r="M312" s="188" t="s">
        <v>5</v>
      </c>
      <c r="N312" s="189" t="s">
        <v>51</v>
      </c>
      <c r="O312" s="42"/>
      <c r="P312" s="190">
        <f>O312*H312</f>
        <v>0</v>
      </c>
      <c r="Q312" s="190">
        <v>0.18462999999999999</v>
      </c>
      <c r="R312" s="190">
        <f>Q312*H312</f>
        <v>1.65446943</v>
      </c>
      <c r="S312" s="190">
        <v>0</v>
      </c>
      <c r="T312" s="191">
        <f>S312*H312</f>
        <v>0</v>
      </c>
      <c r="AR312" s="24" t="s">
        <v>194</v>
      </c>
      <c r="AT312" s="24" t="s">
        <v>190</v>
      </c>
      <c r="AU312" s="24" t="s">
        <v>24</v>
      </c>
      <c r="AY312" s="24" t="s">
        <v>188</v>
      </c>
      <c r="BE312" s="192">
        <f>IF(N312="základní",J312,0)</f>
        <v>0</v>
      </c>
      <c r="BF312" s="192">
        <f>IF(N312="snížená",J312,0)</f>
        <v>0</v>
      </c>
      <c r="BG312" s="192">
        <f>IF(N312="zákl. přenesená",J312,0)</f>
        <v>0</v>
      </c>
      <c r="BH312" s="192">
        <f>IF(N312="sníž. přenesená",J312,0)</f>
        <v>0</v>
      </c>
      <c r="BI312" s="192">
        <f>IF(N312="nulová",J312,0)</f>
        <v>0</v>
      </c>
      <c r="BJ312" s="24" t="s">
        <v>25</v>
      </c>
      <c r="BK312" s="192">
        <f>ROUND(I312*H312,2)</f>
        <v>0</v>
      </c>
      <c r="BL312" s="24" t="s">
        <v>194</v>
      </c>
      <c r="BM312" s="24" t="s">
        <v>358</v>
      </c>
    </row>
    <row r="313" spans="2:65" s="1" customFormat="1" ht="27" x14ac:dyDescent="0.3">
      <c r="B313" s="41"/>
      <c r="D313" s="193" t="s">
        <v>196</v>
      </c>
      <c r="F313" s="194" t="s">
        <v>674</v>
      </c>
      <c r="I313" s="195"/>
      <c r="L313" s="41"/>
      <c r="M313" s="196"/>
      <c r="N313" s="42"/>
      <c r="O313" s="42"/>
      <c r="P313" s="42"/>
      <c r="Q313" s="42"/>
      <c r="R313" s="42"/>
      <c r="S313" s="42"/>
      <c r="T313" s="70"/>
      <c r="AT313" s="24" t="s">
        <v>196</v>
      </c>
      <c r="AU313" s="24" t="s">
        <v>24</v>
      </c>
    </row>
    <row r="314" spans="2:65" s="12" customFormat="1" x14ac:dyDescent="0.3">
      <c r="B314" s="197"/>
      <c r="D314" s="193" t="s">
        <v>198</v>
      </c>
      <c r="E314" s="198" t="s">
        <v>5</v>
      </c>
      <c r="F314" s="199" t="s">
        <v>789</v>
      </c>
      <c r="H314" s="200">
        <v>0.623</v>
      </c>
      <c r="I314" s="201"/>
      <c r="L314" s="197"/>
      <c r="M314" s="202"/>
      <c r="N314" s="203"/>
      <c r="O314" s="203"/>
      <c r="P314" s="203"/>
      <c r="Q314" s="203"/>
      <c r="R314" s="203"/>
      <c r="S314" s="203"/>
      <c r="T314" s="204"/>
      <c r="AT314" s="198" t="s">
        <v>198</v>
      </c>
      <c r="AU314" s="198" t="s">
        <v>24</v>
      </c>
      <c r="AV314" s="12" t="s">
        <v>24</v>
      </c>
      <c r="AW314" s="12" t="s">
        <v>44</v>
      </c>
      <c r="AX314" s="12" t="s">
        <v>80</v>
      </c>
      <c r="AY314" s="198" t="s">
        <v>188</v>
      </c>
    </row>
    <row r="315" spans="2:65" s="12" customFormat="1" x14ac:dyDescent="0.3">
      <c r="B315" s="197"/>
      <c r="D315" s="193" t="s">
        <v>198</v>
      </c>
      <c r="E315" s="198" t="s">
        <v>5</v>
      </c>
      <c r="F315" s="199" t="s">
        <v>790</v>
      </c>
      <c r="H315" s="200">
        <v>2.923</v>
      </c>
      <c r="I315" s="201"/>
      <c r="L315" s="197"/>
      <c r="M315" s="202"/>
      <c r="N315" s="203"/>
      <c r="O315" s="203"/>
      <c r="P315" s="203"/>
      <c r="Q315" s="203"/>
      <c r="R315" s="203"/>
      <c r="S315" s="203"/>
      <c r="T315" s="204"/>
      <c r="AT315" s="198" t="s">
        <v>198</v>
      </c>
      <c r="AU315" s="198" t="s">
        <v>24</v>
      </c>
      <c r="AV315" s="12" t="s">
        <v>24</v>
      </c>
      <c r="AW315" s="12" t="s">
        <v>44</v>
      </c>
      <c r="AX315" s="12" t="s">
        <v>80</v>
      </c>
      <c r="AY315" s="198" t="s">
        <v>188</v>
      </c>
    </row>
    <row r="316" spans="2:65" s="12" customFormat="1" x14ac:dyDescent="0.3">
      <c r="B316" s="197"/>
      <c r="D316" s="193" t="s">
        <v>198</v>
      </c>
      <c r="E316" s="198" t="s">
        <v>5</v>
      </c>
      <c r="F316" s="199" t="s">
        <v>791</v>
      </c>
      <c r="H316" s="200">
        <v>0.123</v>
      </c>
      <c r="I316" s="201"/>
      <c r="L316" s="197"/>
      <c r="M316" s="202"/>
      <c r="N316" s="203"/>
      <c r="O316" s="203"/>
      <c r="P316" s="203"/>
      <c r="Q316" s="203"/>
      <c r="R316" s="203"/>
      <c r="S316" s="203"/>
      <c r="T316" s="204"/>
      <c r="AT316" s="198" t="s">
        <v>198</v>
      </c>
      <c r="AU316" s="198" t="s">
        <v>24</v>
      </c>
      <c r="AV316" s="12" t="s">
        <v>24</v>
      </c>
      <c r="AW316" s="12" t="s">
        <v>44</v>
      </c>
      <c r="AX316" s="12" t="s">
        <v>80</v>
      </c>
      <c r="AY316" s="198" t="s">
        <v>188</v>
      </c>
    </row>
    <row r="317" spans="2:65" s="12" customFormat="1" x14ac:dyDescent="0.3">
      <c r="B317" s="197"/>
      <c r="D317" s="193" t="s">
        <v>198</v>
      </c>
      <c r="E317" s="198" t="s">
        <v>5</v>
      </c>
      <c r="F317" s="199" t="s">
        <v>792</v>
      </c>
      <c r="H317" s="200">
        <v>0.623</v>
      </c>
      <c r="I317" s="201"/>
      <c r="L317" s="197"/>
      <c r="M317" s="202"/>
      <c r="N317" s="203"/>
      <c r="O317" s="203"/>
      <c r="P317" s="203"/>
      <c r="Q317" s="203"/>
      <c r="R317" s="203"/>
      <c r="S317" s="203"/>
      <c r="T317" s="204"/>
      <c r="AT317" s="198" t="s">
        <v>198</v>
      </c>
      <c r="AU317" s="198" t="s">
        <v>24</v>
      </c>
      <c r="AV317" s="12" t="s">
        <v>24</v>
      </c>
      <c r="AW317" s="12" t="s">
        <v>44</v>
      </c>
      <c r="AX317" s="12" t="s">
        <v>80</v>
      </c>
      <c r="AY317" s="198" t="s">
        <v>188</v>
      </c>
    </row>
    <row r="318" spans="2:65" s="12" customFormat="1" x14ac:dyDescent="0.3">
      <c r="B318" s="197"/>
      <c r="D318" s="193" t="s">
        <v>198</v>
      </c>
      <c r="E318" s="198" t="s">
        <v>5</v>
      </c>
      <c r="F318" s="199" t="s">
        <v>793</v>
      </c>
      <c r="H318" s="200">
        <v>0.32300000000000001</v>
      </c>
      <c r="I318" s="201"/>
      <c r="L318" s="197"/>
      <c r="M318" s="202"/>
      <c r="N318" s="203"/>
      <c r="O318" s="203"/>
      <c r="P318" s="203"/>
      <c r="Q318" s="203"/>
      <c r="R318" s="203"/>
      <c r="S318" s="203"/>
      <c r="T318" s="204"/>
      <c r="AT318" s="198" t="s">
        <v>198</v>
      </c>
      <c r="AU318" s="198" t="s">
        <v>24</v>
      </c>
      <c r="AV318" s="12" t="s">
        <v>24</v>
      </c>
      <c r="AW318" s="12" t="s">
        <v>44</v>
      </c>
      <c r="AX318" s="12" t="s">
        <v>80</v>
      </c>
      <c r="AY318" s="198" t="s">
        <v>188</v>
      </c>
    </row>
    <row r="319" spans="2:65" s="12" customFormat="1" x14ac:dyDescent="0.3">
      <c r="B319" s="197"/>
      <c r="D319" s="193" t="s">
        <v>198</v>
      </c>
      <c r="E319" s="198" t="s">
        <v>5</v>
      </c>
      <c r="F319" s="199" t="s">
        <v>794</v>
      </c>
      <c r="H319" s="200">
        <v>0.32300000000000001</v>
      </c>
      <c r="I319" s="201"/>
      <c r="L319" s="197"/>
      <c r="M319" s="202"/>
      <c r="N319" s="203"/>
      <c r="O319" s="203"/>
      <c r="P319" s="203"/>
      <c r="Q319" s="203"/>
      <c r="R319" s="203"/>
      <c r="S319" s="203"/>
      <c r="T319" s="204"/>
      <c r="AT319" s="198" t="s">
        <v>198</v>
      </c>
      <c r="AU319" s="198" t="s">
        <v>24</v>
      </c>
      <c r="AV319" s="12" t="s">
        <v>24</v>
      </c>
      <c r="AW319" s="12" t="s">
        <v>44</v>
      </c>
      <c r="AX319" s="12" t="s">
        <v>80</v>
      </c>
      <c r="AY319" s="198" t="s">
        <v>188</v>
      </c>
    </row>
    <row r="320" spans="2:65" s="12" customFormat="1" x14ac:dyDescent="0.3">
      <c r="B320" s="197"/>
      <c r="D320" s="193" t="s">
        <v>198</v>
      </c>
      <c r="E320" s="198" t="s">
        <v>5</v>
      </c>
      <c r="F320" s="199" t="s">
        <v>795</v>
      </c>
      <c r="H320" s="200">
        <v>0.223</v>
      </c>
      <c r="I320" s="201"/>
      <c r="L320" s="197"/>
      <c r="M320" s="202"/>
      <c r="N320" s="203"/>
      <c r="O320" s="203"/>
      <c r="P320" s="203"/>
      <c r="Q320" s="203"/>
      <c r="R320" s="203"/>
      <c r="S320" s="203"/>
      <c r="T320" s="204"/>
      <c r="AT320" s="198" t="s">
        <v>198</v>
      </c>
      <c r="AU320" s="198" t="s">
        <v>24</v>
      </c>
      <c r="AV320" s="12" t="s">
        <v>24</v>
      </c>
      <c r="AW320" s="12" t="s">
        <v>44</v>
      </c>
      <c r="AX320" s="12" t="s">
        <v>80</v>
      </c>
      <c r="AY320" s="198" t="s">
        <v>188</v>
      </c>
    </row>
    <row r="321" spans="2:65" s="12" customFormat="1" x14ac:dyDescent="0.3">
      <c r="B321" s="197"/>
      <c r="D321" s="193" t="s">
        <v>198</v>
      </c>
      <c r="E321" s="198" t="s">
        <v>5</v>
      </c>
      <c r="F321" s="199" t="s">
        <v>796</v>
      </c>
      <c r="H321" s="200">
        <v>0.6</v>
      </c>
      <c r="I321" s="201"/>
      <c r="L321" s="197"/>
      <c r="M321" s="202"/>
      <c r="N321" s="203"/>
      <c r="O321" s="203"/>
      <c r="P321" s="203"/>
      <c r="Q321" s="203"/>
      <c r="R321" s="203"/>
      <c r="S321" s="203"/>
      <c r="T321" s="204"/>
      <c r="AT321" s="198" t="s">
        <v>198</v>
      </c>
      <c r="AU321" s="198" t="s">
        <v>24</v>
      </c>
      <c r="AV321" s="12" t="s">
        <v>24</v>
      </c>
      <c r="AW321" s="12" t="s">
        <v>44</v>
      </c>
      <c r="AX321" s="12" t="s">
        <v>80</v>
      </c>
      <c r="AY321" s="198" t="s">
        <v>188</v>
      </c>
    </row>
    <row r="322" spans="2:65" s="12" customFormat="1" x14ac:dyDescent="0.3">
      <c r="B322" s="197"/>
      <c r="D322" s="193" t="s">
        <v>198</v>
      </c>
      <c r="E322" s="198" t="s">
        <v>5</v>
      </c>
      <c r="F322" s="199" t="s">
        <v>797</v>
      </c>
      <c r="H322" s="200">
        <v>0.3</v>
      </c>
      <c r="I322" s="201"/>
      <c r="L322" s="197"/>
      <c r="M322" s="202"/>
      <c r="N322" s="203"/>
      <c r="O322" s="203"/>
      <c r="P322" s="203"/>
      <c r="Q322" s="203"/>
      <c r="R322" s="203"/>
      <c r="S322" s="203"/>
      <c r="T322" s="204"/>
      <c r="AT322" s="198" t="s">
        <v>198</v>
      </c>
      <c r="AU322" s="198" t="s">
        <v>24</v>
      </c>
      <c r="AV322" s="12" t="s">
        <v>24</v>
      </c>
      <c r="AW322" s="12" t="s">
        <v>44</v>
      </c>
      <c r="AX322" s="12" t="s">
        <v>80</v>
      </c>
      <c r="AY322" s="198" t="s">
        <v>188</v>
      </c>
    </row>
    <row r="323" spans="2:65" s="12" customFormat="1" x14ac:dyDescent="0.3">
      <c r="B323" s="197"/>
      <c r="D323" s="193" t="s">
        <v>198</v>
      </c>
      <c r="E323" s="198" t="s">
        <v>5</v>
      </c>
      <c r="F323" s="199" t="s">
        <v>798</v>
      </c>
      <c r="H323" s="200">
        <v>0.4</v>
      </c>
      <c r="I323" s="201"/>
      <c r="L323" s="197"/>
      <c r="M323" s="202"/>
      <c r="N323" s="203"/>
      <c r="O323" s="203"/>
      <c r="P323" s="203"/>
      <c r="Q323" s="203"/>
      <c r="R323" s="203"/>
      <c r="S323" s="203"/>
      <c r="T323" s="204"/>
      <c r="AT323" s="198" t="s">
        <v>198</v>
      </c>
      <c r="AU323" s="198" t="s">
        <v>24</v>
      </c>
      <c r="AV323" s="12" t="s">
        <v>24</v>
      </c>
      <c r="AW323" s="12" t="s">
        <v>44</v>
      </c>
      <c r="AX323" s="12" t="s">
        <v>80</v>
      </c>
      <c r="AY323" s="198" t="s">
        <v>188</v>
      </c>
    </row>
    <row r="324" spans="2:65" s="12" customFormat="1" x14ac:dyDescent="0.3">
      <c r="B324" s="197"/>
      <c r="D324" s="193" t="s">
        <v>198</v>
      </c>
      <c r="E324" s="198" t="s">
        <v>5</v>
      </c>
      <c r="F324" s="199" t="s">
        <v>799</v>
      </c>
      <c r="H324" s="200">
        <v>0.4</v>
      </c>
      <c r="I324" s="201"/>
      <c r="L324" s="197"/>
      <c r="M324" s="202"/>
      <c r="N324" s="203"/>
      <c r="O324" s="203"/>
      <c r="P324" s="203"/>
      <c r="Q324" s="203"/>
      <c r="R324" s="203"/>
      <c r="S324" s="203"/>
      <c r="T324" s="204"/>
      <c r="AT324" s="198" t="s">
        <v>198</v>
      </c>
      <c r="AU324" s="198" t="s">
        <v>24</v>
      </c>
      <c r="AV324" s="12" t="s">
        <v>24</v>
      </c>
      <c r="AW324" s="12" t="s">
        <v>44</v>
      </c>
      <c r="AX324" s="12" t="s">
        <v>80</v>
      </c>
      <c r="AY324" s="198" t="s">
        <v>188</v>
      </c>
    </row>
    <row r="325" spans="2:65" s="12" customFormat="1" x14ac:dyDescent="0.3">
      <c r="B325" s="197"/>
      <c r="D325" s="193" t="s">
        <v>198</v>
      </c>
      <c r="E325" s="198" t="s">
        <v>5</v>
      </c>
      <c r="F325" s="199" t="s">
        <v>800</v>
      </c>
      <c r="H325" s="200">
        <v>0.4</v>
      </c>
      <c r="I325" s="201"/>
      <c r="L325" s="197"/>
      <c r="M325" s="202"/>
      <c r="N325" s="203"/>
      <c r="O325" s="203"/>
      <c r="P325" s="203"/>
      <c r="Q325" s="203"/>
      <c r="R325" s="203"/>
      <c r="S325" s="203"/>
      <c r="T325" s="204"/>
      <c r="AT325" s="198" t="s">
        <v>198</v>
      </c>
      <c r="AU325" s="198" t="s">
        <v>24</v>
      </c>
      <c r="AV325" s="12" t="s">
        <v>24</v>
      </c>
      <c r="AW325" s="12" t="s">
        <v>44</v>
      </c>
      <c r="AX325" s="12" t="s">
        <v>80</v>
      </c>
      <c r="AY325" s="198" t="s">
        <v>188</v>
      </c>
    </row>
    <row r="326" spans="2:65" s="12" customFormat="1" x14ac:dyDescent="0.3">
      <c r="B326" s="197"/>
      <c r="D326" s="193" t="s">
        <v>198</v>
      </c>
      <c r="E326" s="198" t="s">
        <v>5</v>
      </c>
      <c r="F326" s="199" t="s">
        <v>801</v>
      </c>
      <c r="H326" s="200">
        <v>0.2</v>
      </c>
      <c r="I326" s="201"/>
      <c r="L326" s="197"/>
      <c r="M326" s="202"/>
      <c r="N326" s="203"/>
      <c r="O326" s="203"/>
      <c r="P326" s="203"/>
      <c r="Q326" s="203"/>
      <c r="R326" s="203"/>
      <c r="S326" s="203"/>
      <c r="T326" s="204"/>
      <c r="AT326" s="198" t="s">
        <v>198</v>
      </c>
      <c r="AU326" s="198" t="s">
        <v>24</v>
      </c>
      <c r="AV326" s="12" t="s">
        <v>24</v>
      </c>
      <c r="AW326" s="12" t="s">
        <v>44</v>
      </c>
      <c r="AX326" s="12" t="s">
        <v>80</v>
      </c>
      <c r="AY326" s="198" t="s">
        <v>188</v>
      </c>
    </row>
    <row r="327" spans="2:65" s="12" customFormat="1" x14ac:dyDescent="0.3">
      <c r="B327" s="197"/>
      <c r="D327" s="193" t="s">
        <v>198</v>
      </c>
      <c r="E327" s="198" t="s">
        <v>5</v>
      </c>
      <c r="F327" s="199" t="s">
        <v>802</v>
      </c>
      <c r="H327" s="200">
        <v>0.3</v>
      </c>
      <c r="I327" s="201"/>
      <c r="L327" s="197"/>
      <c r="M327" s="202"/>
      <c r="N327" s="203"/>
      <c r="O327" s="203"/>
      <c r="P327" s="203"/>
      <c r="Q327" s="203"/>
      <c r="R327" s="203"/>
      <c r="S327" s="203"/>
      <c r="T327" s="204"/>
      <c r="AT327" s="198" t="s">
        <v>198</v>
      </c>
      <c r="AU327" s="198" t="s">
        <v>24</v>
      </c>
      <c r="AV327" s="12" t="s">
        <v>24</v>
      </c>
      <c r="AW327" s="12" t="s">
        <v>44</v>
      </c>
      <c r="AX327" s="12" t="s">
        <v>80</v>
      </c>
      <c r="AY327" s="198" t="s">
        <v>188</v>
      </c>
    </row>
    <row r="328" spans="2:65" s="12" customFormat="1" x14ac:dyDescent="0.3">
      <c r="B328" s="197"/>
      <c r="D328" s="193" t="s">
        <v>198</v>
      </c>
      <c r="E328" s="198" t="s">
        <v>5</v>
      </c>
      <c r="F328" s="199" t="s">
        <v>803</v>
      </c>
      <c r="H328" s="200">
        <v>0.6</v>
      </c>
      <c r="I328" s="201"/>
      <c r="L328" s="197"/>
      <c r="M328" s="202"/>
      <c r="N328" s="203"/>
      <c r="O328" s="203"/>
      <c r="P328" s="203"/>
      <c r="Q328" s="203"/>
      <c r="R328" s="203"/>
      <c r="S328" s="203"/>
      <c r="T328" s="204"/>
      <c r="AT328" s="198" t="s">
        <v>198</v>
      </c>
      <c r="AU328" s="198" t="s">
        <v>24</v>
      </c>
      <c r="AV328" s="12" t="s">
        <v>24</v>
      </c>
      <c r="AW328" s="12" t="s">
        <v>44</v>
      </c>
      <c r="AX328" s="12" t="s">
        <v>80</v>
      </c>
      <c r="AY328" s="198" t="s">
        <v>188</v>
      </c>
    </row>
    <row r="329" spans="2:65" s="12" customFormat="1" x14ac:dyDescent="0.3">
      <c r="B329" s="197"/>
      <c r="D329" s="193" t="s">
        <v>198</v>
      </c>
      <c r="E329" s="198" t="s">
        <v>5</v>
      </c>
      <c r="F329" s="199" t="s">
        <v>804</v>
      </c>
      <c r="H329" s="200">
        <v>0.6</v>
      </c>
      <c r="I329" s="201"/>
      <c r="L329" s="197"/>
      <c r="M329" s="202"/>
      <c r="N329" s="203"/>
      <c r="O329" s="203"/>
      <c r="P329" s="203"/>
      <c r="Q329" s="203"/>
      <c r="R329" s="203"/>
      <c r="S329" s="203"/>
      <c r="T329" s="204"/>
      <c r="AT329" s="198" t="s">
        <v>198</v>
      </c>
      <c r="AU329" s="198" t="s">
        <v>24</v>
      </c>
      <c r="AV329" s="12" t="s">
        <v>24</v>
      </c>
      <c r="AW329" s="12" t="s">
        <v>44</v>
      </c>
      <c r="AX329" s="12" t="s">
        <v>80</v>
      </c>
      <c r="AY329" s="198" t="s">
        <v>188</v>
      </c>
    </row>
    <row r="330" spans="2:65" s="13" customFormat="1" x14ac:dyDescent="0.3">
      <c r="B330" s="205"/>
      <c r="D330" s="193" t="s">
        <v>198</v>
      </c>
      <c r="E330" s="206" t="s">
        <v>5</v>
      </c>
      <c r="F330" s="207" t="s">
        <v>200</v>
      </c>
      <c r="H330" s="208">
        <v>8.9610000000000003</v>
      </c>
      <c r="I330" s="209"/>
      <c r="L330" s="205"/>
      <c r="M330" s="210"/>
      <c r="N330" s="211"/>
      <c r="O330" s="211"/>
      <c r="P330" s="211"/>
      <c r="Q330" s="211"/>
      <c r="R330" s="211"/>
      <c r="S330" s="211"/>
      <c r="T330" s="212"/>
      <c r="AT330" s="206" t="s">
        <v>198</v>
      </c>
      <c r="AU330" s="206" t="s">
        <v>24</v>
      </c>
      <c r="AV330" s="13" t="s">
        <v>194</v>
      </c>
      <c r="AW330" s="13" t="s">
        <v>44</v>
      </c>
      <c r="AX330" s="13" t="s">
        <v>25</v>
      </c>
      <c r="AY330" s="206" t="s">
        <v>188</v>
      </c>
    </row>
    <row r="331" spans="2:65" s="1" customFormat="1" ht="25.5" customHeight="1" x14ac:dyDescent="0.3">
      <c r="B331" s="180"/>
      <c r="C331" s="181" t="s">
        <v>10</v>
      </c>
      <c r="D331" s="181" t="s">
        <v>190</v>
      </c>
      <c r="E331" s="182" t="s">
        <v>361</v>
      </c>
      <c r="F331" s="183" t="s">
        <v>362</v>
      </c>
      <c r="G331" s="184" t="s">
        <v>193</v>
      </c>
      <c r="H331" s="185">
        <v>17.914999999999999</v>
      </c>
      <c r="I331" s="186"/>
      <c r="J331" s="187">
        <f>ROUND(I331*H331,2)</f>
        <v>0</v>
      </c>
      <c r="K331" s="183"/>
      <c r="L331" s="41"/>
      <c r="M331" s="188" t="s">
        <v>5</v>
      </c>
      <c r="N331" s="189" t="s">
        <v>51</v>
      </c>
      <c r="O331" s="42"/>
      <c r="P331" s="190">
        <f>O331*H331</f>
        <v>0</v>
      </c>
      <c r="Q331" s="190">
        <v>0.12966</v>
      </c>
      <c r="R331" s="190">
        <f>Q331*H331</f>
        <v>2.3228588999999999</v>
      </c>
      <c r="S331" s="190">
        <v>0</v>
      </c>
      <c r="T331" s="191">
        <f>S331*H331</f>
        <v>0</v>
      </c>
      <c r="AR331" s="24" t="s">
        <v>194</v>
      </c>
      <c r="AT331" s="24" t="s">
        <v>190</v>
      </c>
      <c r="AU331" s="24" t="s">
        <v>24</v>
      </c>
      <c r="AY331" s="24" t="s">
        <v>188</v>
      </c>
      <c r="BE331" s="192">
        <f>IF(N331="základní",J331,0)</f>
        <v>0</v>
      </c>
      <c r="BF331" s="192">
        <f>IF(N331="snížená",J331,0)</f>
        <v>0</v>
      </c>
      <c r="BG331" s="192">
        <f>IF(N331="zákl. přenesená",J331,0)</f>
        <v>0</v>
      </c>
      <c r="BH331" s="192">
        <f>IF(N331="sníž. přenesená",J331,0)</f>
        <v>0</v>
      </c>
      <c r="BI331" s="192">
        <f>IF(N331="nulová",J331,0)</f>
        <v>0</v>
      </c>
      <c r="BJ331" s="24" t="s">
        <v>25</v>
      </c>
      <c r="BK331" s="192">
        <f>ROUND(I331*H331,2)</f>
        <v>0</v>
      </c>
      <c r="BL331" s="24" t="s">
        <v>194</v>
      </c>
      <c r="BM331" s="24" t="s">
        <v>363</v>
      </c>
    </row>
    <row r="332" spans="2:65" s="1" customFormat="1" ht="27" x14ac:dyDescent="0.3">
      <c r="B332" s="41"/>
      <c r="D332" s="193" t="s">
        <v>196</v>
      </c>
      <c r="F332" s="194" t="s">
        <v>674</v>
      </c>
      <c r="I332" s="195"/>
      <c r="L332" s="41"/>
      <c r="M332" s="196"/>
      <c r="N332" s="42"/>
      <c r="O332" s="42"/>
      <c r="P332" s="42"/>
      <c r="Q332" s="42"/>
      <c r="R332" s="42"/>
      <c r="S332" s="42"/>
      <c r="T332" s="70"/>
      <c r="AT332" s="24" t="s">
        <v>196</v>
      </c>
      <c r="AU332" s="24" t="s">
        <v>24</v>
      </c>
    </row>
    <row r="333" spans="2:65" s="12" customFormat="1" x14ac:dyDescent="0.3">
      <c r="B333" s="197"/>
      <c r="D333" s="193" t="s">
        <v>198</v>
      </c>
      <c r="E333" s="198" t="s">
        <v>5</v>
      </c>
      <c r="F333" s="199" t="s">
        <v>773</v>
      </c>
      <c r="H333" s="200">
        <v>1.2450000000000001</v>
      </c>
      <c r="I333" s="201"/>
      <c r="L333" s="197"/>
      <c r="M333" s="202"/>
      <c r="N333" s="203"/>
      <c r="O333" s="203"/>
      <c r="P333" s="203"/>
      <c r="Q333" s="203"/>
      <c r="R333" s="203"/>
      <c r="S333" s="203"/>
      <c r="T333" s="204"/>
      <c r="AT333" s="198" t="s">
        <v>198</v>
      </c>
      <c r="AU333" s="198" t="s">
        <v>24</v>
      </c>
      <c r="AV333" s="12" t="s">
        <v>24</v>
      </c>
      <c r="AW333" s="12" t="s">
        <v>44</v>
      </c>
      <c r="AX333" s="12" t="s">
        <v>80</v>
      </c>
      <c r="AY333" s="198" t="s">
        <v>188</v>
      </c>
    </row>
    <row r="334" spans="2:65" s="12" customFormat="1" x14ac:dyDescent="0.3">
      <c r="B334" s="197"/>
      <c r="D334" s="193" t="s">
        <v>198</v>
      </c>
      <c r="E334" s="198" t="s">
        <v>5</v>
      </c>
      <c r="F334" s="199" t="s">
        <v>774</v>
      </c>
      <c r="H334" s="200">
        <v>5.8449999999999998</v>
      </c>
      <c r="I334" s="201"/>
      <c r="L334" s="197"/>
      <c r="M334" s="202"/>
      <c r="N334" s="203"/>
      <c r="O334" s="203"/>
      <c r="P334" s="203"/>
      <c r="Q334" s="203"/>
      <c r="R334" s="203"/>
      <c r="S334" s="203"/>
      <c r="T334" s="204"/>
      <c r="AT334" s="198" t="s">
        <v>198</v>
      </c>
      <c r="AU334" s="198" t="s">
        <v>24</v>
      </c>
      <c r="AV334" s="12" t="s">
        <v>24</v>
      </c>
      <c r="AW334" s="12" t="s">
        <v>44</v>
      </c>
      <c r="AX334" s="12" t="s">
        <v>80</v>
      </c>
      <c r="AY334" s="198" t="s">
        <v>188</v>
      </c>
    </row>
    <row r="335" spans="2:65" s="12" customFormat="1" x14ac:dyDescent="0.3">
      <c r="B335" s="197"/>
      <c r="D335" s="193" t="s">
        <v>198</v>
      </c>
      <c r="E335" s="198" t="s">
        <v>5</v>
      </c>
      <c r="F335" s="199" t="s">
        <v>775</v>
      </c>
      <c r="H335" s="200">
        <v>0.245</v>
      </c>
      <c r="I335" s="201"/>
      <c r="L335" s="197"/>
      <c r="M335" s="202"/>
      <c r="N335" s="203"/>
      <c r="O335" s="203"/>
      <c r="P335" s="203"/>
      <c r="Q335" s="203"/>
      <c r="R335" s="203"/>
      <c r="S335" s="203"/>
      <c r="T335" s="204"/>
      <c r="AT335" s="198" t="s">
        <v>198</v>
      </c>
      <c r="AU335" s="198" t="s">
        <v>24</v>
      </c>
      <c r="AV335" s="12" t="s">
        <v>24</v>
      </c>
      <c r="AW335" s="12" t="s">
        <v>44</v>
      </c>
      <c r="AX335" s="12" t="s">
        <v>80</v>
      </c>
      <c r="AY335" s="198" t="s">
        <v>188</v>
      </c>
    </row>
    <row r="336" spans="2:65" s="12" customFormat="1" x14ac:dyDescent="0.3">
      <c r="B336" s="197"/>
      <c r="D336" s="193" t="s">
        <v>198</v>
      </c>
      <c r="E336" s="198" t="s">
        <v>5</v>
      </c>
      <c r="F336" s="199" t="s">
        <v>776</v>
      </c>
      <c r="H336" s="200">
        <v>1.2450000000000001</v>
      </c>
      <c r="I336" s="201"/>
      <c r="L336" s="197"/>
      <c r="M336" s="202"/>
      <c r="N336" s="203"/>
      <c r="O336" s="203"/>
      <c r="P336" s="203"/>
      <c r="Q336" s="203"/>
      <c r="R336" s="203"/>
      <c r="S336" s="203"/>
      <c r="T336" s="204"/>
      <c r="AT336" s="198" t="s">
        <v>198</v>
      </c>
      <c r="AU336" s="198" t="s">
        <v>24</v>
      </c>
      <c r="AV336" s="12" t="s">
        <v>24</v>
      </c>
      <c r="AW336" s="12" t="s">
        <v>44</v>
      </c>
      <c r="AX336" s="12" t="s">
        <v>80</v>
      </c>
      <c r="AY336" s="198" t="s">
        <v>188</v>
      </c>
    </row>
    <row r="337" spans="2:65" s="12" customFormat="1" x14ac:dyDescent="0.3">
      <c r="B337" s="197"/>
      <c r="D337" s="193" t="s">
        <v>198</v>
      </c>
      <c r="E337" s="198" t="s">
        <v>5</v>
      </c>
      <c r="F337" s="199" t="s">
        <v>777</v>
      </c>
      <c r="H337" s="200">
        <v>0.64500000000000002</v>
      </c>
      <c r="I337" s="201"/>
      <c r="L337" s="197"/>
      <c r="M337" s="202"/>
      <c r="N337" s="203"/>
      <c r="O337" s="203"/>
      <c r="P337" s="203"/>
      <c r="Q337" s="203"/>
      <c r="R337" s="203"/>
      <c r="S337" s="203"/>
      <c r="T337" s="204"/>
      <c r="AT337" s="198" t="s">
        <v>198</v>
      </c>
      <c r="AU337" s="198" t="s">
        <v>24</v>
      </c>
      <c r="AV337" s="12" t="s">
        <v>24</v>
      </c>
      <c r="AW337" s="12" t="s">
        <v>44</v>
      </c>
      <c r="AX337" s="12" t="s">
        <v>80</v>
      </c>
      <c r="AY337" s="198" t="s">
        <v>188</v>
      </c>
    </row>
    <row r="338" spans="2:65" s="12" customFormat="1" x14ac:dyDescent="0.3">
      <c r="B338" s="197"/>
      <c r="D338" s="193" t="s">
        <v>198</v>
      </c>
      <c r="E338" s="198" t="s">
        <v>5</v>
      </c>
      <c r="F338" s="199" t="s">
        <v>778</v>
      </c>
      <c r="H338" s="200">
        <v>0.64500000000000002</v>
      </c>
      <c r="I338" s="201"/>
      <c r="L338" s="197"/>
      <c r="M338" s="202"/>
      <c r="N338" s="203"/>
      <c r="O338" s="203"/>
      <c r="P338" s="203"/>
      <c r="Q338" s="203"/>
      <c r="R338" s="203"/>
      <c r="S338" s="203"/>
      <c r="T338" s="204"/>
      <c r="AT338" s="198" t="s">
        <v>198</v>
      </c>
      <c r="AU338" s="198" t="s">
        <v>24</v>
      </c>
      <c r="AV338" s="12" t="s">
        <v>24</v>
      </c>
      <c r="AW338" s="12" t="s">
        <v>44</v>
      </c>
      <c r="AX338" s="12" t="s">
        <v>80</v>
      </c>
      <c r="AY338" s="198" t="s">
        <v>188</v>
      </c>
    </row>
    <row r="339" spans="2:65" s="12" customFormat="1" x14ac:dyDescent="0.3">
      <c r="B339" s="197"/>
      <c r="D339" s="193" t="s">
        <v>198</v>
      </c>
      <c r="E339" s="198" t="s">
        <v>5</v>
      </c>
      <c r="F339" s="199" t="s">
        <v>779</v>
      </c>
      <c r="H339" s="200">
        <v>0.44500000000000001</v>
      </c>
      <c r="I339" s="201"/>
      <c r="L339" s="197"/>
      <c r="M339" s="202"/>
      <c r="N339" s="203"/>
      <c r="O339" s="203"/>
      <c r="P339" s="203"/>
      <c r="Q339" s="203"/>
      <c r="R339" s="203"/>
      <c r="S339" s="203"/>
      <c r="T339" s="204"/>
      <c r="AT339" s="198" t="s">
        <v>198</v>
      </c>
      <c r="AU339" s="198" t="s">
        <v>24</v>
      </c>
      <c r="AV339" s="12" t="s">
        <v>24</v>
      </c>
      <c r="AW339" s="12" t="s">
        <v>44</v>
      </c>
      <c r="AX339" s="12" t="s">
        <v>80</v>
      </c>
      <c r="AY339" s="198" t="s">
        <v>188</v>
      </c>
    </row>
    <row r="340" spans="2:65" s="12" customFormat="1" x14ac:dyDescent="0.3">
      <c r="B340" s="197"/>
      <c r="D340" s="193" t="s">
        <v>198</v>
      </c>
      <c r="E340" s="198" t="s">
        <v>5</v>
      </c>
      <c r="F340" s="199" t="s">
        <v>780</v>
      </c>
      <c r="H340" s="200">
        <v>1.2</v>
      </c>
      <c r="I340" s="201"/>
      <c r="L340" s="197"/>
      <c r="M340" s="202"/>
      <c r="N340" s="203"/>
      <c r="O340" s="203"/>
      <c r="P340" s="203"/>
      <c r="Q340" s="203"/>
      <c r="R340" s="203"/>
      <c r="S340" s="203"/>
      <c r="T340" s="204"/>
      <c r="AT340" s="198" t="s">
        <v>198</v>
      </c>
      <c r="AU340" s="198" t="s">
        <v>24</v>
      </c>
      <c r="AV340" s="12" t="s">
        <v>24</v>
      </c>
      <c r="AW340" s="12" t="s">
        <v>44</v>
      </c>
      <c r="AX340" s="12" t="s">
        <v>80</v>
      </c>
      <c r="AY340" s="198" t="s">
        <v>188</v>
      </c>
    </row>
    <row r="341" spans="2:65" s="12" customFormat="1" x14ac:dyDescent="0.3">
      <c r="B341" s="197"/>
      <c r="D341" s="193" t="s">
        <v>198</v>
      </c>
      <c r="E341" s="198" t="s">
        <v>5</v>
      </c>
      <c r="F341" s="199" t="s">
        <v>781</v>
      </c>
      <c r="H341" s="200">
        <v>0.6</v>
      </c>
      <c r="I341" s="201"/>
      <c r="L341" s="197"/>
      <c r="M341" s="202"/>
      <c r="N341" s="203"/>
      <c r="O341" s="203"/>
      <c r="P341" s="203"/>
      <c r="Q341" s="203"/>
      <c r="R341" s="203"/>
      <c r="S341" s="203"/>
      <c r="T341" s="204"/>
      <c r="AT341" s="198" t="s">
        <v>198</v>
      </c>
      <c r="AU341" s="198" t="s">
        <v>24</v>
      </c>
      <c r="AV341" s="12" t="s">
        <v>24</v>
      </c>
      <c r="AW341" s="12" t="s">
        <v>44</v>
      </c>
      <c r="AX341" s="12" t="s">
        <v>80</v>
      </c>
      <c r="AY341" s="198" t="s">
        <v>188</v>
      </c>
    </row>
    <row r="342" spans="2:65" s="12" customFormat="1" x14ac:dyDescent="0.3">
      <c r="B342" s="197"/>
      <c r="D342" s="193" t="s">
        <v>198</v>
      </c>
      <c r="E342" s="198" t="s">
        <v>5</v>
      </c>
      <c r="F342" s="199" t="s">
        <v>782</v>
      </c>
      <c r="H342" s="200">
        <v>0.8</v>
      </c>
      <c r="I342" s="201"/>
      <c r="L342" s="197"/>
      <c r="M342" s="202"/>
      <c r="N342" s="203"/>
      <c r="O342" s="203"/>
      <c r="P342" s="203"/>
      <c r="Q342" s="203"/>
      <c r="R342" s="203"/>
      <c r="S342" s="203"/>
      <c r="T342" s="204"/>
      <c r="AT342" s="198" t="s">
        <v>198</v>
      </c>
      <c r="AU342" s="198" t="s">
        <v>24</v>
      </c>
      <c r="AV342" s="12" t="s">
        <v>24</v>
      </c>
      <c r="AW342" s="12" t="s">
        <v>44</v>
      </c>
      <c r="AX342" s="12" t="s">
        <v>80</v>
      </c>
      <c r="AY342" s="198" t="s">
        <v>188</v>
      </c>
    </row>
    <row r="343" spans="2:65" s="12" customFormat="1" x14ac:dyDescent="0.3">
      <c r="B343" s="197"/>
      <c r="D343" s="193" t="s">
        <v>198</v>
      </c>
      <c r="E343" s="198" t="s">
        <v>5</v>
      </c>
      <c r="F343" s="199" t="s">
        <v>783</v>
      </c>
      <c r="H343" s="200">
        <v>0.8</v>
      </c>
      <c r="I343" s="201"/>
      <c r="L343" s="197"/>
      <c r="M343" s="202"/>
      <c r="N343" s="203"/>
      <c r="O343" s="203"/>
      <c r="P343" s="203"/>
      <c r="Q343" s="203"/>
      <c r="R343" s="203"/>
      <c r="S343" s="203"/>
      <c r="T343" s="204"/>
      <c r="AT343" s="198" t="s">
        <v>198</v>
      </c>
      <c r="AU343" s="198" t="s">
        <v>24</v>
      </c>
      <c r="AV343" s="12" t="s">
        <v>24</v>
      </c>
      <c r="AW343" s="12" t="s">
        <v>44</v>
      </c>
      <c r="AX343" s="12" t="s">
        <v>80</v>
      </c>
      <c r="AY343" s="198" t="s">
        <v>188</v>
      </c>
    </row>
    <row r="344" spans="2:65" s="12" customFormat="1" x14ac:dyDescent="0.3">
      <c r="B344" s="197"/>
      <c r="D344" s="193" t="s">
        <v>198</v>
      </c>
      <c r="E344" s="198" t="s">
        <v>5</v>
      </c>
      <c r="F344" s="199" t="s">
        <v>784</v>
      </c>
      <c r="H344" s="200">
        <v>0.8</v>
      </c>
      <c r="I344" s="201"/>
      <c r="L344" s="197"/>
      <c r="M344" s="202"/>
      <c r="N344" s="203"/>
      <c r="O344" s="203"/>
      <c r="P344" s="203"/>
      <c r="Q344" s="203"/>
      <c r="R344" s="203"/>
      <c r="S344" s="203"/>
      <c r="T344" s="204"/>
      <c r="AT344" s="198" t="s">
        <v>198</v>
      </c>
      <c r="AU344" s="198" t="s">
        <v>24</v>
      </c>
      <c r="AV344" s="12" t="s">
        <v>24</v>
      </c>
      <c r="AW344" s="12" t="s">
        <v>44</v>
      </c>
      <c r="AX344" s="12" t="s">
        <v>80</v>
      </c>
      <c r="AY344" s="198" t="s">
        <v>188</v>
      </c>
    </row>
    <row r="345" spans="2:65" s="12" customFormat="1" x14ac:dyDescent="0.3">
      <c r="B345" s="197"/>
      <c r="D345" s="193" t="s">
        <v>198</v>
      </c>
      <c r="E345" s="198" t="s">
        <v>5</v>
      </c>
      <c r="F345" s="199" t="s">
        <v>785</v>
      </c>
      <c r="H345" s="200">
        <v>0.4</v>
      </c>
      <c r="I345" s="201"/>
      <c r="L345" s="197"/>
      <c r="M345" s="202"/>
      <c r="N345" s="203"/>
      <c r="O345" s="203"/>
      <c r="P345" s="203"/>
      <c r="Q345" s="203"/>
      <c r="R345" s="203"/>
      <c r="S345" s="203"/>
      <c r="T345" s="204"/>
      <c r="AT345" s="198" t="s">
        <v>198</v>
      </c>
      <c r="AU345" s="198" t="s">
        <v>24</v>
      </c>
      <c r="AV345" s="12" t="s">
        <v>24</v>
      </c>
      <c r="AW345" s="12" t="s">
        <v>44</v>
      </c>
      <c r="AX345" s="12" t="s">
        <v>80</v>
      </c>
      <c r="AY345" s="198" t="s">
        <v>188</v>
      </c>
    </row>
    <row r="346" spans="2:65" s="12" customFormat="1" x14ac:dyDescent="0.3">
      <c r="B346" s="197"/>
      <c r="D346" s="193" t="s">
        <v>198</v>
      </c>
      <c r="E346" s="198" t="s">
        <v>5</v>
      </c>
      <c r="F346" s="199" t="s">
        <v>786</v>
      </c>
      <c r="H346" s="200">
        <v>0.6</v>
      </c>
      <c r="I346" s="201"/>
      <c r="L346" s="197"/>
      <c r="M346" s="202"/>
      <c r="N346" s="203"/>
      <c r="O346" s="203"/>
      <c r="P346" s="203"/>
      <c r="Q346" s="203"/>
      <c r="R346" s="203"/>
      <c r="S346" s="203"/>
      <c r="T346" s="204"/>
      <c r="AT346" s="198" t="s">
        <v>198</v>
      </c>
      <c r="AU346" s="198" t="s">
        <v>24</v>
      </c>
      <c r="AV346" s="12" t="s">
        <v>24</v>
      </c>
      <c r="AW346" s="12" t="s">
        <v>44</v>
      </c>
      <c r="AX346" s="12" t="s">
        <v>80</v>
      </c>
      <c r="AY346" s="198" t="s">
        <v>188</v>
      </c>
    </row>
    <row r="347" spans="2:65" s="12" customFormat="1" x14ac:dyDescent="0.3">
      <c r="B347" s="197"/>
      <c r="D347" s="193" t="s">
        <v>198</v>
      </c>
      <c r="E347" s="198" t="s">
        <v>5</v>
      </c>
      <c r="F347" s="199" t="s">
        <v>787</v>
      </c>
      <c r="H347" s="200">
        <v>1.2</v>
      </c>
      <c r="I347" s="201"/>
      <c r="L347" s="197"/>
      <c r="M347" s="202"/>
      <c r="N347" s="203"/>
      <c r="O347" s="203"/>
      <c r="P347" s="203"/>
      <c r="Q347" s="203"/>
      <c r="R347" s="203"/>
      <c r="S347" s="203"/>
      <c r="T347" s="204"/>
      <c r="AT347" s="198" t="s">
        <v>198</v>
      </c>
      <c r="AU347" s="198" t="s">
        <v>24</v>
      </c>
      <c r="AV347" s="12" t="s">
        <v>24</v>
      </c>
      <c r="AW347" s="12" t="s">
        <v>44</v>
      </c>
      <c r="AX347" s="12" t="s">
        <v>80</v>
      </c>
      <c r="AY347" s="198" t="s">
        <v>188</v>
      </c>
    </row>
    <row r="348" spans="2:65" s="12" customFormat="1" x14ac:dyDescent="0.3">
      <c r="B348" s="197"/>
      <c r="D348" s="193" t="s">
        <v>198</v>
      </c>
      <c r="E348" s="198" t="s">
        <v>5</v>
      </c>
      <c r="F348" s="199" t="s">
        <v>788</v>
      </c>
      <c r="H348" s="200">
        <v>1.2</v>
      </c>
      <c r="I348" s="201"/>
      <c r="L348" s="197"/>
      <c r="M348" s="202"/>
      <c r="N348" s="203"/>
      <c r="O348" s="203"/>
      <c r="P348" s="203"/>
      <c r="Q348" s="203"/>
      <c r="R348" s="203"/>
      <c r="S348" s="203"/>
      <c r="T348" s="204"/>
      <c r="AT348" s="198" t="s">
        <v>198</v>
      </c>
      <c r="AU348" s="198" t="s">
        <v>24</v>
      </c>
      <c r="AV348" s="12" t="s">
        <v>24</v>
      </c>
      <c r="AW348" s="12" t="s">
        <v>44</v>
      </c>
      <c r="AX348" s="12" t="s">
        <v>80</v>
      </c>
      <c r="AY348" s="198" t="s">
        <v>188</v>
      </c>
    </row>
    <row r="349" spans="2:65" s="13" customFormat="1" x14ac:dyDescent="0.3">
      <c r="B349" s="205"/>
      <c r="D349" s="193" t="s">
        <v>198</v>
      </c>
      <c r="E349" s="206" t="s">
        <v>5</v>
      </c>
      <c r="F349" s="207" t="s">
        <v>200</v>
      </c>
      <c r="H349" s="208">
        <v>17.914999999999999</v>
      </c>
      <c r="I349" s="209"/>
      <c r="L349" s="205"/>
      <c r="M349" s="210"/>
      <c r="N349" s="211"/>
      <c r="O349" s="211"/>
      <c r="P349" s="211"/>
      <c r="Q349" s="211"/>
      <c r="R349" s="211"/>
      <c r="S349" s="211"/>
      <c r="T349" s="212"/>
      <c r="AT349" s="206" t="s">
        <v>198</v>
      </c>
      <c r="AU349" s="206" t="s">
        <v>24</v>
      </c>
      <c r="AV349" s="13" t="s">
        <v>194</v>
      </c>
      <c r="AW349" s="13" t="s">
        <v>44</v>
      </c>
      <c r="AX349" s="13" t="s">
        <v>25</v>
      </c>
      <c r="AY349" s="206" t="s">
        <v>188</v>
      </c>
    </row>
    <row r="350" spans="2:65" s="1" customFormat="1" ht="16.5" customHeight="1" x14ac:dyDescent="0.3">
      <c r="B350" s="180"/>
      <c r="C350" s="181" t="s">
        <v>307</v>
      </c>
      <c r="D350" s="181" t="s">
        <v>190</v>
      </c>
      <c r="E350" s="182" t="s">
        <v>370</v>
      </c>
      <c r="F350" s="183" t="s">
        <v>371</v>
      </c>
      <c r="G350" s="184" t="s">
        <v>372</v>
      </c>
      <c r="H350" s="185">
        <v>49.914999999999999</v>
      </c>
      <c r="I350" s="186"/>
      <c r="J350" s="187">
        <f>ROUND(I350*H350,2)</f>
        <v>0</v>
      </c>
      <c r="K350" s="183"/>
      <c r="L350" s="41"/>
      <c r="M350" s="188" t="s">
        <v>5</v>
      </c>
      <c r="N350" s="189" t="s">
        <v>51</v>
      </c>
      <c r="O350" s="42"/>
      <c r="P350" s="190">
        <f>O350*H350</f>
        <v>0</v>
      </c>
      <c r="Q350" s="190">
        <v>3.5999999999999999E-3</v>
      </c>
      <c r="R350" s="190">
        <f>Q350*H350</f>
        <v>0.17969399999999999</v>
      </c>
      <c r="S350" s="190">
        <v>0</v>
      </c>
      <c r="T350" s="191">
        <f>S350*H350</f>
        <v>0</v>
      </c>
      <c r="AR350" s="24" t="s">
        <v>194</v>
      </c>
      <c r="AT350" s="24" t="s">
        <v>190</v>
      </c>
      <c r="AU350" s="24" t="s">
        <v>24</v>
      </c>
      <c r="AY350" s="24" t="s">
        <v>188</v>
      </c>
      <c r="BE350" s="192">
        <f>IF(N350="základní",J350,0)</f>
        <v>0</v>
      </c>
      <c r="BF350" s="192">
        <f>IF(N350="snížená",J350,0)</f>
        <v>0</v>
      </c>
      <c r="BG350" s="192">
        <f>IF(N350="zákl. přenesená",J350,0)</f>
        <v>0</v>
      </c>
      <c r="BH350" s="192">
        <f>IF(N350="sníž. přenesená",J350,0)</f>
        <v>0</v>
      </c>
      <c r="BI350" s="192">
        <f>IF(N350="nulová",J350,0)</f>
        <v>0</v>
      </c>
      <c r="BJ350" s="24" t="s">
        <v>25</v>
      </c>
      <c r="BK350" s="192">
        <f>ROUND(I350*H350,2)</f>
        <v>0</v>
      </c>
      <c r="BL350" s="24" t="s">
        <v>194</v>
      </c>
      <c r="BM350" s="24" t="s">
        <v>373</v>
      </c>
    </row>
    <row r="351" spans="2:65" s="1" customFormat="1" ht="27" x14ac:dyDescent="0.3">
      <c r="B351" s="41"/>
      <c r="D351" s="193" t="s">
        <v>196</v>
      </c>
      <c r="F351" s="194" t="s">
        <v>674</v>
      </c>
      <c r="I351" s="195"/>
      <c r="L351" s="41"/>
      <c r="M351" s="196"/>
      <c r="N351" s="42"/>
      <c r="O351" s="42"/>
      <c r="P351" s="42"/>
      <c r="Q351" s="42"/>
      <c r="R351" s="42"/>
      <c r="S351" s="42"/>
      <c r="T351" s="70"/>
      <c r="AT351" s="24" t="s">
        <v>196</v>
      </c>
      <c r="AU351" s="24" t="s">
        <v>24</v>
      </c>
    </row>
    <row r="352" spans="2:65" s="12" customFormat="1" x14ac:dyDescent="0.3">
      <c r="B352" s="197"/>
      <c r="D352" s="193" t="s">
        <v>198</v>
      </c>
      <c r="E352" s="198" t="s">
        <v>5</v>
      </c>
      <c r="F352" s="199" t="s">
        <v>805</v>
      </c>
      <c r="H352" s="200">
        <v>3.2450000000000001</v>
      </c>
      <c r="I352" s="201"/>
      <c r="L352" s="197"/>
      <c r="M352" s="202"/>
      <c r="N352" s="203"/>
      <c r="O352" s="203"/>
      <c r="P352" s="203"/>
      <c r="Q352" s="203"/>
      <c r="R352" s="203"/>
      <c r="S352" s="203"/>
      <c r="T352" s="204"/>
      <c r="AT352" s="198" t="s">
        <v>198</v>
      </c>
      <c r="AU352" s="198" t="s">
        <v>24</v>
      </c>
      <c r="AV352" s="12" t="s">
        <v>24</v>
      </c>
      <c r="AW352" s="12" t="s">
        <v>44</v>
      </c>
      <c r="AX352" s="12" t="s">
        <v>80</v>
      </c>
      <c r="AY352" s="198" t="s">
        <v>188</v>
      </c>
    </row>
    <row r="353" spans="2:51" s="12" customFormat="1" x14ac:dyDescent="0.3">
      <c r="B353" s="197"/>
      <c r="D353" s="193" t="s">
        <v>198</v>
      </c>
      <c r="E353" s="198" t="s">
        <v>5</v>
      </c>
      <c r="F353" s="199" t="s">
        <v>806</v>
      </c>
      <c r="H353" s="200">
        <v>7.8449999999999998</v>
      </c>
      <c r="I353" s="201"/>
      <c r="L353" s="197"/>
      <c r="M353" s="202"/>
      <c r="N353" s="203"/>
      <c r="O353" s="203"/>
      <c r="P353" s="203"/>
      <c r="Q353" s="203"/>
      <c r="R353" s="203"/>
      <c r="S353" s="203"/>
      <c r="T353" s="204"/>
      <c r="AT353" s="198" t="s">
        <v>198</v>
      </c>
      <c r="AU353" s="198" t="s">
        <v>24</v>
      </c>
      <c r="AV353" s="12" t="s">
        <v>24</v>
      </c>
      <c r="AW353" s="12" t="s">
        <v>44</v>
      </c>
      <c r="AX353" s="12" t="s">
        <v>80</v>
      </c>
      <c r="AY353" s="198" t="s">
        <v>188</v>
      </c>
    </row>
    <row r="354" spans="2:51" s="12" customFormat="1" x14ac:dyDescent="0.3">
      <c r="B354" s="197"/>
      <c r="D354" s="193" t="s">
        <v>198</v>
      </c>
      <c r="E354" s="198" t="s">
        <v>5</v>
      </c>
      <c r="F354" s="199" t="s">
        <v>807</v>
      </c>
      <c r="H354" s="200">
        <v>2.2450000000000001</v>
      </c>
      <c r="I354" s="201"/>
      <c r="L354" s="197"/>
      <c r="M354" s="202"/>
      <c r="N354" s="203"/>
      <c r="O354" s="203"/>
      <c r="P354" s="203"/>
      <c r="Q354" s="203"/>
      <c r="R354" s="203"/>
      <c r="S354" s="203"/>
      <c r="T354" s="204"/>
      <c r="AT354" s="198" t="s">
        <v>198</v>
      </c>
      <c r="AU354" s="198" t="s">
        <v>24</v>
      </c>
      <c r="AV354" s="12" t="s">
        <v>24</v>
      </c>
      <c r="AW354" s="12" t="s">
        <v>44</v>
      </c>
      <c r="AX354" s="12" t="s">
        <v>80</v>
      </c>
      <c r="AY354" s="198" t="s">
        <v>188</v>
      </c>
    </row>
    <row r="355" spans="2:51" s="12" customFormat="1" x14ac:dyDescent="0.3">
      <c r="B355" s="197"/>
      <c r="D355" s="193" t="s">
        <v>198</v>
      </c>
      <c r="E355" s="198" t="s">
        <v>5</v>
      </c>
      <c r="F355" s="199" t="s">
        <v>808</v>
      </c>
      <c r="H355" s="200">
        <v>3.2450000000000001</v>
      </c>
      <c r="I355" s="201"/>
      <c r="L355" s="197"/>
      <c r="M355" s="202"/>
      <c r="N355" s="203"/>
      <c r="O355" s="203"/>
      <c r="P355" s="203"/>
      <c r="Q355" s="203"/>
      <c r="R355" s="203"/>
      <c r="S355" s="203"/>
      <c r="T355" s="204"/>
      <c r="AT355" s="198" t="s">
        <v>198</v>
      </c>
      <c r="AU355" s="198" t="s">
        <v>24</v>
      </c>
      <c r="AV355" s="12" t="s">
        <v>24</v>
      </c>
      <c r="AW355" s="12" t="s">
        <v>44</v>
      </c>
      <c r="AX355" s="12" t="s">
        <v>80</v>
      </c>
      <c r="AY355" s="198" t="s">
        <v>188</v>
      </c>
    </row>
    <row r="356" spans="2:51" s="12" customFormat="1" x14ac:dyDescent="0.3">
      <c r="B356" s="197"/>
      <c r="D356" s="193" t="s">
        <v>198</v>
      </c>
      <c r="E356" s="198" t="s">
        <v>5</v>
      </c>
      <c r="F356" s="199" t="s">
        <v>809</v>
      </c>
      <c r="H356" s="200">
        <v>2.645</v>
      </c>
      <c r="I356" s="201"/>
      <c r="L356" s="197"/>
      <c r="M356" s="202"/>
      <c r="N356" s="203"/>
      <c r="O356" s="203"/>
      <c r="P356" s="203"/>
      <c r="Q356" s="203"/>
      <c r="R356" s="203"/>
      <c r="S356" s="203"/>
      <c r="T356" s="204"/>
      <c r="AT356" s="198" t="s">
        <v>198</v>
      </c>
      <c r="AU356" s="198" t="s">
        <v>24</v>
      </c>
      <c r="AV356" s="12" t="s">
        <v>24</v>
      </c>
      <c r="AW356" s="12" t="s">
        <v>44</v>
      </c>
      <c r="AX356" s="12" t="s">
        <v>80</v>
      </c>
      <c r="AY356" s="198" t="s">
        <v>188</v>
      </c>
    </row>
    <row r="357" spans="2:51" s="12" customFormat="1" x14ac:dyDescent="0.3">
      <c r="B357" s="197"/>
      <c r="D357" s="193" t="s">
        <v>198</v>
      </c>
      <c r="E357" s="198" t="s">
        <v>5</v>
      </c>
      <c r="F357" s="199" t="s">
        <v>810</v>
      </c>
      <c r="H357" s="200">
        <v>2.645</v>
      </c>
      <c r="I357" s="201"/>
      <c r="L357" s="197"/>
      <c r="M357" s="202"/>
      <c r="N357" s="203"/>
      <c r="O357" s="203"/>
      <c r="P357" s="203"/>
      <c r="Q357" s="203"/>
      <c r="R357" s="203"/>
      <c r="S357" s="203"/>
      <c r="T357" s="204"/>
      <c r="AT357" s="198" t="s">
        <v>198</v>
      </c>
      <c r="AU357" s="198" t="s">
        <v>24</v>
      </c>
      <c r="AV357" s="12" t="s">
        <v>24</v>
      </c>
      <c r="AW357" s="12" t="s">
        <v>44</v>
      </c>
      <c r="AX357" s="12" t="s">
        <v>80</v>
      </c>
      <c r="AY357" s="198" t="s">
        <v>188</v>
      </c>
    </row>
    <row r="358" spans="2:51" s="12" customFormat="1" x14ac:dyDescent="0.3">
      <c r="B358" s="197"/>
      <c r="D358" s="193" t="s">
        <v>198</v>
      </c>
      <c r="E358" s="198" t="s">
        <v>5</v>
      </c>
      <c r="F358" s="199" t="s">
        <v>811</v>
      </c>
      <c r="H358" s="200">
        <v>2.4449999999999998</v>
      </c>
      <c r="I358" s="201"/>
      <c r="L358" s="197"/>
      <c r="M358" s="202"/>
      <c r="N358" s="203"/>
      <c r="O358" s="203"/>
      <c r="P358" s="203"/>
      <c r="Q358" s="203"/>
      <c r="R358" s="203"/>
      <c r="S358" s="203"/>
      <c r="T358" s="204"/>
      <c r="AT358" s="198" t="s">
        <v>198</v>
      </c>
      <c r="AU358" s="198" t="s">
        <v>24</v>
      </c>
      <c r="AV358" s="12" t="s">
        <v>24</v>
      </c>
      <c r="AW358" s="12" t="s">
        <v>44</v>
      </c>
      <c r="AX358" s="12" t="s">
        <v>80</v>
      </c>
      <c r="AY358" s="198" t="s">
        <v>188</v>
      </c>
    </row>
    <row r="359" spans="2:51" s="12" customFormat="1" x14ac:dyDescent="0.3">
      <c r="B359" s="197"/>
      <c r="D359" s="193" t="s">
        <v>198</v>
      </c>
      <c r="E359" s="198" t="s">
        <v>5</v>
      </c>
      <c r="F359" s="199" t="s">
        <v>812</v>
      </c>
      <c r="H359" s="200">
        <v>3.2</v>
      </c>
      <c r="I359" s="201"/>
      <c r="L359" s="197"/>
      <c r="M359" s="202"/>
      <c r="N359" s="203"/>
      <c r="O359" s="203"/>
      <c r="P359" s="203"/>
      <c r="Q359" s="203"/>
      <c r="R359" s="203"/>
      <c r="S359" s="203"/>
      <c r="T359" s="204"/>
      <c r="AT359" s="198" t="s">
        <v>198</v>
      </c>
      <c r="AU359" s="198" t="s">
        <v>24</v>
      </c>
      <c r="AV359" s="12" t="s">
        <v>24</v>
      </c>
      <c r="AW359" s="12" t="s">
        <v>44</v>
      </c>
      <c r="AX359" s="12" t="s">
        <v>80</v>
      </c>
      <c r="AY359" s="198" t="s">
        <v>188</v>
      </c>
    </row>
    <row r="360" spans="2:51" s="12" customFormat="1" x14ac:dyDescent="0.3">
      <c r="B360" s="197"/>
      <c r="D360" s="193" t="s">
        <v>198</v>
      </c>
      <c r="E360" s="198" t="s">
        <v>5</v>
      </c>
      <c r="F360" s="199" t="s">
        <v>813</v>
      </c>
      <c r="H360" s="200">
        <v>2.6</v>
      </c>
      <c r="I360" s="201"/>
      <c r="L360" s="197"/>
      <c r="M360" s="202"/>
      <c r="N360" s="203"/>
      <c r="O360" s="203"/>
      <c r="P360" s="203"/>
      <c r="Q360" s="203"/>
      <c r="R360" s="203"/>
      <c r="S360" s="203"/>
      <c r="T360" s="204"/>
      <c r="AT360" s="198" t="s">
        <v>198</v>
      </c>
      <c r="AU360" s="198" t="s">
        <v>24</v>
      </c>
      <c r="AV360" s="12" t="s">
        <v>24</v>
      </c>
      <c r="AW360" s="12" t="s">
        <v>44</v>
      </c>
      <c r="AX360" s="12" t="s">
        <v>80</v>
      </c>
      <c r="AY360" s="198" t="s">
        <v>188</v>
      </c>
    </row>
    <row r="361" spans="2:51" s="12" customFormat="1" x14ac:dyDescent="0.3">
      <c r="B361" s="197"/>
      <c r="D361" s="193" t="s">
        <v>198</v>
      </c>
      <c r="E361" s="198" t="s">
        <v>5</v>
      </c>
      <c r="F361" s="199" t="s">
        <v>814</v>
      </c>
      <c r="H361" s="200">
        <v>2.8</v>
      </c>
      <c r="I361" s="201"/>
      <c r="L361" s="197"/>
      <c r="M361" s="202"/>
      <c r="N361" s="203"/>
      <c r="O361" s="203"/>
      <c r="P361" s="203"/>
      <c r="Q361" s="203"/>
      <c r="R361" s="203"/>
      <c r="S361" s="203"/>
      <c r="T361" s="204"/>
      <c r="AT361" s="198" t="s">
        <v>198</v>
      </c>
      <c r="AU361" s="198" t="s">
        <v>24</v>
      </c>
      <c r="AV361" s="12" t="s">
        <v>24</v>
      </c>
      <c r="AW361" s="12" t="s">
        <v>44</v>
      </c>
      <c r="AX361" s="12" t="s">
        <v>80</v>
      </c>
      <c r="AY361" s="198" t="s">
        <v>188</v>
      </c>
    </row>
    <row r="362" spans="2:51" s="12" customFormat="1" x14ac:dyDescent="0.3">
      <c r="B362" s="197"/>
      <c r="D362" s="193" t="s">
        <v>198</v>
      </c>
      <c r="E362" s="198" t="s">
        <v>5</v>
      </c>
      <c r="F362" s="199" t="s">
        <v>815</v>
      </c>
      <c r="H362" s="200">
        <v>2.8</v>
      </c>
      <c r="I362" s="201"/>
      <c r="L362" s="197"/>
      <c r="M362" s="202"/>
      <c r="N362" s="203"/>
      <c r="O362" s="203"/>
      <c r="P362" s="203"/>
      <c r="Q362" s="203"/>
      <c r="R362" s="203"/>
      <c r="S362" s="203"/>
      <c r="T362" s="204"/>
      <c r="AT362" s="198" t="s">
        <v>198</v>
      </c>
      <c r="AU362" s="198" t="s">
        <v>24</v>
      </c>
      <c r="AV362" s="12" t="s">
        <v>24</v>
      </c>
      <c r="AW362" s="12" t="s">
        <v>44</v>
      </c>
      <c r="AX362" s="12" t="s">
        <v>80</v>
      </c>
      <c r="AY362" s="198" t="s">
        <v>188</v>
      </c>
    </row>
    <row r="363" spans="2:51" s="12" customFormat="1" x14ac:dyDescent="0.3">
      <c r="B363" s="197"/>
      <c r="D363" s="193" t="s">
        <v>198</v>
      </c>
      <c r="E363" s="198" t="s">
        <v>5</v>
      </c>
      <c r="F363" s="199" t="s">
        <v>816</v>
      </c>
      <c r="H363" s="200">
        <v>2.8</v>
      </c>
      <c r="I363" s="201"/>
      <c r="L363" s="197"/>
      <c r="M363" s="202"/>
      <c r="N363" s="203"/>
      <c r="O363" s="203"/>
      <c r="P363" s="203"/>
      <c r="Q363" s="203"/>
      <c r="R363" s="203"/>
      <c r="S363" s="203"/>
      <c r="T363" s="204"/>
      <c r="AT363" s="198" t="s">
        <v>198</v>
      </c>
      <c r="AU363" s="198" t="s">
        <v>24</v>
      </c>
      <c r="AV363" s="12" t="s">
        <v>24</v>
      </c>
      <c r="AW363" s="12" t="s">
        <v>44</v>
      </c>
      <c r="AX363" s="12" t="s">
        <v>80</v>
      </c>
      <c r="AY363" s="198" t="s">
        <v>188</v>
      </c>
    </row>
    <row r="364" spans="2:51" s="12" customFormat="1" x14ac:dyDescent="0.3">
      <c r="B364" s="197"/>
      <c r="D364" s="193" t="s">
        <v>198</v>
      </c>
      <c r="E364" s="198" t="s">
        <v>5</v>
      </c>
      <c r="F364" s="199" t="s">
        <v>817</v>
      </c>
      <c r="H364" s="200">
        <v>2.4</v>
      </c>
      <c r="I364" s="201"/>
      <c r="L364" s="197"/>
      <c r="M364" s="202"/>
      <c r="N364" s="203"/>
      <c r="O364" s="203"/>
      <c r="P364" s="203"/>
      <c r="Q364" s="203"/>
      <c r="R364" s="203"/>
      <c r="S364" s="203"/>
      <c r="T364" s="204"/>
      <c r="AT364" s="198" t="s">
        <v>198</v>
      </c>
      <c r="AU364" s="198" t="s">
        <v>24</v>
      </c>
      <c r="AV364" s="12" t="s">
        <v>24</v>
      </c>
      <c r="AW364" s="12" t="s">
        <v>44</v>
      </c>
      <c r="AX364" s="12" t="s">
        <v>80</v>
      </c>
      <c r="AY364" s="198" t="s">
        <v>188</v>
      </c>
    </row>
    <row r="365" spans="2:51" s="12" customFormat="1" x14ac:dyDescent="0.3">
      <c r="B365" s="197"/>
      <c r="D365" s="193" t="s">
        <v>198</v>
      </c>
      <c r="E365" s="198" t="s">
        <v>5</v>
      </c>
      <c r="F365" s="199" t="s">
        <v>818</v>
      </c>
      <c r="H365" s="200">
        <v>2.6</v>
      </c>
      <c r="I365" s="201"/>
      <c r="L365" s="197"/>
      <c r="M365" s="202"/>
      <c r="N365" s="203"/>
      <c r="O365" s="203"/>
      <c r="P365" s="203"/>
      <c r="Q365" s="203"/>
      <c r="R365" s="203"/>
      <c r="S365" s="203"/>
      <c r="T365" s="204"/>
      <c r="AT365" s="198" t="s">
        <v>198</v>
      </c>
      <c r="AU365" s="198" t="s">
        <v>24</v>
      </c>
      <c r="AV365" s="12" t="s">
        <v>24</v>
      </c>
      <c r="AW365" s="12" t="s">
        <v>44</v>
      </c>
      <c r="AX365" s="12" t="s">
        <v>80</v>
      </c>
      <c r="AY365" s="198" t="s">
        <v>188</v>
      </c>
    </row>
    <row r="366" spans="2:51" s="12" customFormat="1" x14ac:dyDescent="0.3">
      <c r="B366" s="197"/>
      <c r="D366" s="193" t="s">
        <v>198</v>
      </c>
      <c r="E366" s="198" t="s">
        <v>5</v>
      </c>
      <c r="F366" s="199" t="s">
        <v>819</v>
      </c>
      <c r="H366" s="200">
        <v>3.2</v>
      </c>
      <c r="I366" s="201"/>
      <c r="L366" s="197"/>
      <c r="M366" s="202"/>
      <c r="N366" s="203"/>
      <c r="O366" s="203"/>
      <c r="P366" s="203"/>
      <c r="Q366" s="203"/>
      <c r="R366" s="203"/>
      <c r="S366" s="203"/>
      <c r="T366" s="204"/>
      <c r="AT366" s="198" t="s">
        <v>198</v>
      </c>
      <c r="AU366" s="198" t="s">
        <v>24</v>
      </c>
      <c r="AV366" s="12" t="s">
        <v>24</v>
      </c>
      <c r="AW366" s="12" t="s">
        <v>44</v>
      </c>
      <c r="AX366" s="12" t="s">
        <v>80</v>
      </c>
      <c r="AY366" s="198" t="s">
        <v>188</v>
      </c>
    </row>
    <row r="367" spans="2:51" s="12" customFormat="1" x14ac:dyDescent="0.3">
      <c r="B367" s="197"/>
      <c r="D367" s="193" t="s">
        <v>198</v>
      </c>
      <c r="E367" s="198" t="s">
        <v>5</v>
      </c>
      <c r="F367" s="199" t="s">
        <v>820</v>
      </c>
      <c r="H367" s="200">
        <v>3.2</v>
      </c>
      <c r="I367" s="201"/>
      <c r="L367" s="197"/>
      <c r="M367" s="202"/>
      <c r="N367" s="203"/>
      <c r="O367" s="203"/>
      <c r="P367" s="203"/>
      <c r="Q367" s="203"/>
      <c r="R367" s="203"/>
      <c r="S367" s="203"/>
      <c r="T367" s="204"/>
      <c r="AT367" s="198" t="s">
        <v>198</v>
      </c>
      <c r="AU367" s="198" t="s">
        <v>24</v>
      </c>
      <c r="AV367" s="12" t="s">
        <v>24</v>
      </c>
      <c r="AW367" s="12" t="s">
        <v>44</v>
      </c>
      <c r="AX367" s="12" t="s">
        <v>80</v>
      </c>
      <c r="AY367" s="198" t="s">
        <v>188</v>
      </c>
    </row>
    <row r="368" spans="2:51" s="13" customFormat="1" x14ac:dyDescent="0.3">
      <c r="B368" s="205"/>
      <c r="D368" s="193" t="s">
        <v>198</v>
      </c>
      <c r="E368" s="206" t="s">
        <v>5</v>
      </c>
      <c r="F368" s="207" t="s">
        <v>200</v>
      </c>
      <c r="H368" s="208">
        <v>49.914999999999999</v>
      </c>
      <c r="I368" s="209"/>
      <c r="L368" s="205"/>
      <c r="M368" s="210"/>
      <c r="N368" s="211"/>
      <c r="O368" s="211"/>
      <c r="P368" s="211"/>
      <c r="Q368" s="211"/>
      <c r="R368" s="211"/>
      <c r="S368" s="211"/>
      <c r="T368" s="212"/>
      <c r="AT368" s="206" t="s">
        <v>198</v>
      </c>
      <c r="AU368" s="206" t="s">
        <v>24</v>
      </c>
      <c r="AV368" s="13" t="s">
        <v>194</v>
      </c>
      <c r="AW368" s="13" t="s">
        <v>44</v>
      </c>
      <c r="AX368" s="13" t="s">
        <v>25</v>
      </c>
      <c r="AY368" s="206" t="s">
        <v>188</v>
      </c>
    </row>
    <row r="369" spans="2:65" s="11" customFormat="1" ht="29.85" customHeight="1" x14ac:dyDescent="0.3">
      <c r="B369" s="167"/>
      <c r="D369" s="168" t="s">
        <v>79</v>
      </c>
      <c r="E369" s="178" t="s">
        <v>236</v>
      </c>
      <c r="F369" s="178" t="s">
        <v>375</v>
      </c>
      <c r="I369" s="170"/>
      <c r="J369" s="179">
        <f>BK369</f>
        <v>0</v>
      </c>
      <c r="L369" s="167"/>
      <c r="M369" s="172"/>
      <c r="N369" s="173"/>
      <c r="O369" s="173"/>
      <c r="P369" s="174">
        <f>SUM(P370:P401)</f>
        <v>0</v>
      </c>
      <c r="Q369" s="173"/>
      <c r="R369" s="174">
        <f>SUM(R370:R401)</f>
        <v>1.6227630000000002</v>
      </c>
      <c r="S369" s="173"/>
      <c r="T369" s="175">
        <f>SUM(T370:T401)</f>
        <v>0</v>
      </c>
      <c r="AR369" s="168" t="s">
        <v>25</v>
      </c>
      <c r="AT369" s="176" t="s">
        <v>79</v>
      </c>
      <c r="AU369" s="176" t="s">
        <v>25</v>
      </c>
      <c r="AY369" s="168" t="s">
        <v>188</v>
      </c>
      <c r="BK369" s="177">
        <f>SUM(BK370:BK401)</f>
        <v>0</v>
      </c>
    </row>
    <row r="370" spans="2:65" s="1" customFormat="1" ht="25.5" customHeight="1" x14ac:dyDescent="0.3">
      <c r="B370" s="180"/>
      <c r="C370" s="181" t="s">
        <v>314</v>
      </c>
      <c r="D370" s="181" t="s">
        <v>190</v>
      </c>
      <c r="E370" s="182" t="s">
        <v>821</v>
      </c>
      <c r="F370" s="183" t="s">
        <v>822</v>
      </c>
      <c r="G370" s="184" t="s">
        <v>372</v>
      </c>
      <c r="H370" s="185">
        <v>7.6</v>
      </c>
      <c r="I370" s="186"/>
      <c r="J370" s="187">
        <f>ROUND(I370*H370,2)</f>
        <v>0</v>
      </c>
      <c r="K370" s="183"/>
      <c r="L370" s="41"/>
      <c r="M370" s="188" t="s">
        <v>5</v>
      </c>
      <c r="N370" s="189" t="s">
        <v>51</v>
      </c>
      <c r="O370" s="42"/>
      <c r="P370" s="190">
        <f>O370*H370</f>
        <v>0</v>
      </c>
      <c r="Q370" s="190">
        <v>3.0000000000000001E-5</v>
      </c>
      <c r="R370" s="190">
        <f>Q370*H370</f>
        <v>2.2799999999999999E-4</v>
      </c>
      <c r="S370" s="190">
        <v>0</v>
      </c>
      <c r="T370" s="191">
        <f>S370*H370</f>
        <v>0</v>
      </c>
      <c r="AR370" s="24" t="s">
        <v>194</v>
      </c>
      <c r="AT370" s="24" t="s">
        <v>190</v>
      </c>
      <c r="AU370" s="24" t="s">
        <v>24</v>
      </c>
      <c r="AY370" s="24" t="s">
        <v>188</v>
      </c>
      <c r="BE370" s="192">
        <f>IF(N370="základní",J370,0)</f>
        <v>0</v>
      </c>
      <c r="BF370" s="192">
        <f>IF(N370="snížená",J370,0)</f>
        <v>0</v>
      </c>
      <c r="BG370" s="192">
        <f>IF(N370="zákl. přenesená",J370,0)</f>
        <v>0</v>
      </c>
      <c r="BH370" s="192">
        <f>IF(N370="sníž. přenesená",J370,0)</f>
        <v>0</v>
      </c>
      <c r="BI370" s="192">
        <f>IF(N370="nulová",J370,0)</f>
        <v>0</v>
      </c>
      <c r="BJ370" s="24" t="s">
        <v>25</v>
      </c>
      <c r="BK370" s="192">
        <f>ROUND(I370*H370,2)</f>
        <v>0</v>
      </c>
      <c r="BL370" s="24" t="s">
        <v>194</v>
      </c>
      <c r="BM370" s="24" t="s">
        <v>823</v>
      </c>
    </row>
    <row r="371" spans="2:65" s="1" customFormat="1" ht="27" x14ac:dyDescent="0.3">
      <c r="B371" s="41"/>
      <c r="D371" s="193" t="s">
        <v>196</v>
      </c>
      <c r="F371" s="194" t="s">
        <v>824</v>
      </c>
      <c r="I371" s="195"/>
      <c r="L371" s="41"/>
      <c r="M371" s="196"/>
      <c r="N371" s="42"/>
      <c r="O371" s="42"/>
      <c r="P371" s="42"/>
      <c r="Q371" s="42"/>
      <c r="R371" s="42"/>
      <c r="S371" s="42"/>
      <c r="T371" s="70"/>
      <c r="AT371" s="24" t="s">
        <v>196</v>
      </c>
      <c r="AU371" s="24" t="s">
        <v>24</v>
      </c>
    </row>
    <row r="372" spans="2:65" s="12" customFormat="1" x14ac:dyDescent="0.3">
      <c r="B372" s="197"/>
      <c r="D372" s="193" t="s">
        <v>198</v>
      </c>
      <c r="E372" s="198" t="s">
        <v>5</v>
      </c>
      <c r="F372" s="199" t="s">
        <v>825</v>
      </c>
      <c r="H372" s="200">
        <v>7.6</v>
      </c>
      <c r="I372" s="201"/>
      <c r="L372" s="197"/>
      <c r="M372" s="202"/>
      <c r="N372" s="203"/>
      <c r="O372" s="203"/>
      <c r="P372" s="203"/>
      <c r="Q372" s="203"/>
      <c r="R372" s="203"/>
      <c r="S372" s="203"/>
      <c r="T372" s="204"/>
      <c r="AT372" s="198" t="s">
        <v>198</v>
      </c>
      <c r="AU372" s="198" t="s">
        <v>24</v>
      </c>
      <c r="AV372" s="12" t="s">
        <v>24</v>
      </c>
      <c r="AW372" s="12" t="s">
        <v>44</v>
      </c>
      <c r="AX372" s="12" t="s">
        <v>25</v>
      </c>
      <c r="AY372" s="198" t="s">
        <v>188</v>
      </c>
    </row>
    <row r="373" spans="2:65" s="1" customFormat="1" ht="16.5" customHeight="1" x14ac:dyDescent="0.3">
      <c r="B373" s="180"/>
      <c r="C373" s="213" t="s">
        <v>321</v>
      </c>
      <c r="D373" s="213" t="s">
        <v>292</v>
      </c>
      <c r="E373" s="214" t="s">
        <v>826</v>
      </c>
      <c r="F373" s="215" t="s">
        <v>827</v>
      </c>
      <c r="G373" s="216" t="s">
        <v>372</v>
      </c>
      <c r="H373" s="217">
        <v>7.7140000000000004</v>
      </c>
      <c r="I373" s="218"/>
      <c r="J373" s="219">
        <f>ROUND(I373*H373,2)</f>
        <v>0</v>
      </c>
      <c r="K373" s="215"/>
      <c r="L373" s="220"/>
      <c r="M373" s="221" t="s">
        <v>5</v>
      </c>
      <c r="N373" s="222" t="s">
        <v>51</v>
      </c>
      <c r="O373" s="42"/>
      <c r="P373" s="190">
        <f>O373*H373</f>
        <v>0</v>
      </c>
      <c r="Q373" s="190">
        <v>2.4E-2</v>
      </c>
      <c r="R373" s="190">
        <f>Q373*H373</f>
        <v>0.18513600000000002</v>
      </c>
      <c r="S373" s="190">
        <v>0</v>
      </c>
      <c r="T373" s="191">
        <f>S373*H373</f>
        <v>0</v>
      </c>
      <c r="AR373" s="24" t="s">
        <v>236</v>
      </c>
      <c r="AT373" s="24" t="s">
        <v>292</v>
      </c>
      <c r="AU373" s="24" t="s">
        <v>24</v>
      </c>
      <c r="AY373" s="24" t="s">
        <v>188</v>
      </c>
      <c r="BE373" s="192">
        <f>IF(N373="základní",J373,0)</f>
        <v>0</v>
      </c>
      <c r="BF373" s="192">
        <f>IF(N373="snížená",J373,0)</f>
        <v>0</v>
      </c>
      <c r="BG373" s="192">
        <f>IF(N373="zákl. přenesená",J373,0)</f>
        <v>0</v>
      </c>
      <c r="BH373" s="192">
        <f>IF(N373="sníž. přenesená",J373,0)</f>
        <v>0</v>
      </c>
      <c r="BI373" s="192">
        <f>IF(N373="nulová",J373,0)</f>
        <v>0</v>
      </c>
      <c r="BJ373" s="24" t="s">
        <v>25</v>
      </c>
      <c r="BK373" s="192">
        <f>ROUND(I373*H373,2)</f>
        <v>0</v>
      </c>
      <c r="BL373" s="24" t="s">
        <v>194</v>
      </c>
      <c r="BM373" s="24" t="s">
        <v>828</v>
      </c>
    </row>
    <row r="374" spans="2:65" s="1" customFormat="1" ht="27" x14ac:dyDescent="0.3">
      <c r="B374" s="41"/>
      <c r="D374" s="193" t="s">
        <v>196</v>
      </c>
      <c r="F374" s="194" t="s">
        <v>824</v>
      </c>
      <c r="I374" s="195"/>
      <c r="L374" s="41"/>
      <c r="M374" s="196"/>
      <c r="N374" s="42"/>
      <c r="O374" s="42"/>
      <c r="P374" s="42"/>
      <c r="Q374" s="42"/>
      <c r="R374" s="42"/>
      <c r="S374" s="42"/>
      <c r="T374" s="70"/>
      <c r="AT374" s="24" t="s">
        <v>196</v>
      </c>
      <c r="AU374" s="24" t="s">
        <v>24</v>
      </c>
    </row>
    <row r="375" spans="2:65" s="12" customFormat="1" x14ac:dyDescent="0.3">
      <c r="B375" s="197"/>
      <c r="D375" s="193" t="s">
        <v>198</v>
      </c>
      <c r="F375" s="199" t="s">
        <v>829</v>
      </c>
      <c r="H375" s="200">
        <v>7.7140000000000004</v>
      </c>
      <c r="I375" s="201"/>
      <c r="L375" s="197"/>
      <c r="M375" s="202"/>
      <c r="N375" s="203"/>
      <c r="O375" s="203"/>
      <c r="P375" s="203"/>
      <c r="Q375" s="203"/>
      <c r="R375" s="203"/>
      <c r="S375" s="203"/>
      <c r="T375" s="204"/>
      <c r="AT375" s="198" t="s">
        <v>198</v>
      </c>
      <c r="AU375" s="198" t="s">
        <v>24</v>
      </c>
      <c r="AV375" s="12" t="s">
        <v>24</v>
      </c>
      <c r="AW375" s="12" t="s">
        <v>6</v>
      </c>
      <c r="AX375" s="12" t="s">
        <v>25</v>
      </c>
      <c r="AY375" s="198" t="s">
        <v>188</v>
      </c>
    </row>
    <row r="376" spans="2:65" s="1" customFormat="1" ht="25.5" customHeight="1" x14ac:dyDescent="0.3">
      <c r="B376" s="180"/>
      <c r="C376" s="181" t="s">
        <v>327</v>
      </c>
      <c r="D376" s="181" t="s">
        <v>190</v>
      </c>
      <c r="E376" s="182" t="s">
        <v>830</v>
      </c>
      <c r="F376" s="183" t="s">
        <v>831</v>
      </c>
      <c r="G376" s="184" t="s">
        <v>372</v>
      </c>
      <c r="H376" s="185">
        <v>9.9</v>
      </c>
      <c r="I376" s="186"/>
      <c r="J376" s="187">
        <f>ROUND(I376*H376,2)</f>
        <v>0</v>
      </c>
      <c r="K376" s="183"/>
      <c r="L376" s="41"/>
      <c r="M376" s="188" t="s">
        <v>5</v>
      </c>
      <c r="N376" s="189" t="s">
        <v>51</v>
      </c>
      <c r="O376" s="42"/>
      <c r="P376" s="190">
        <f>O376*H376</f>
        <v>0</v>
      </c>
      <c r="Q376" s="190">
        <v>4.0000000000000003E-5</v>
      </c>
      <c r="R376" s="190">
        <f>Q376*H376</f>
        <v>3.9600000000000003E-4</v>
      </c>
      <c r="S376" s="190">
        <v>0</v>
      </c>
      <c r="T376" s="191">
        <f>S376*H376</f>
        <v>0</v>
      </c>
      <c r="AR376" s="24" t="s">
        <v>194</v>
      </c>
      <c r="AT376" s="24" t="s">
        <v>190</v>
      </c>
      <c r="AU376" s="24" t="s">
        <v>24</v>
      </c>
      <c r="AY376" s="24" t="s">
        <v>188</v>
      </c>
      <c r="BE376" s="192">
        <f>IF(N376="základní",J376,0)</f>
        <v>0</v>
      </c>
      <c r="BF376" s="192">
        <f>IF(N376="snížená",J376,0)</f>
        <v>0</v>
      </c>
      <c r="BG376" s="192">
        <f>IF(N376="zákl. přenesená",J376,0)</f>
        <v>0</v>
      </c>
      <c r="BH376" s="192">
        <f>IF(N376="sníž. přenesená",J376,0)</f>
        <v>0</v>
      </c>
      <c r="BI376" s="192">
        <f>IF(N376="nulová",J376,0)</f>
        <v>0</v>
      </c>
      <c r="BJ376" s="24" t="s">
        <v>25</v>
      </c>
      <c r="BK376" s="192">
        <f>ROUND(I376*H376,2)</f>
        <v>0</v>
      </c>
      <c r="BL376" s="24" t="s">
        <v>194</v>
      </c>
      <c r="BM376" s="24" t="s">
        <v>832</v>
      </c>
    </row>
    <row r="377" spans="2:65" s="1" customFormat="1" ht="27" x14ac:dyDescent="0.3">
      <c r="B377" s="41"/>
      <c r="D377" s="193" t="s">
        <v>196</v>
      </c>
      <c r="F377" s="194" t="s">
        <v>824</v>
      </c>
      <c r="I377" s="195"/>
      <c r="L377" s="41"/>
      <c r="M377" s="196"/>
      <c r="N377" s="42"/>
      <c r="O377" s="42"/>
      <c r="P377" s="42"/>
      <c r="Q377" s="42"/>
      <c r="R377" s="42"/>
      <c r="S377" s="42"/>
      <c r="T377" s="70"/>
      <c r="AT377" s="24" t="s">
        <v>196</v>
      </c>
      <c r="AU377" s="24" t="s">
        <v>24</v>
      </c>
    </row>
    <row r="378" spans="2:65" s="12" customFormat="1" x14ac:dyDescent="0.3">
      <c r="B378" s="197"/>
      <c r="D378" s="193" t="s">
        <v>198</v>
      </c>
      <c r="E378" s="198" t="s">
        <v>5</v>
      </c>
      <c r="F378" s="199" t="s">
        <v>833</v>
      </c>
      <c r="H378" s="200">
        <v>9.9</v>
      </c>
      <c r="I378" s="201"/>
      <c r="L378" s="197"/>
      <c r="M378" s="202"/>
      <c r="N378" s="203"/>
      <c r="O378" s="203"/>
      <c r="P378" s="203"/>
      <c r="Q378" s="203"/>
      <c r="R378" s="203"/>
      <c r="S378" s="203"/>
      <c r="T378" s="204"/>
      <c r="AT378" s="198" t="s">
        <v>198</v>
      </c>
      <c r="AU378" s="198" t="s">
        <v>24</v>
      </c>
      <c r="AV378" s="12" t="s">
        <v>24</v>
      </c>
      <c r="AW378" s="12" t="s">
        <v>44</v>
      </c>
      <c r="AX378" s="12" t="s">
        <v>25</v>
      </c>
      <c r="AY378" s="198" t="s">
        <v>188</v>
      </c>
    </row>
    <row r="379" spans="2:65" s="1" customFormat="1" ht="16.5" customHeight="1" x14ac:dyDescent="0.3">
      <c r="B379" s="180"/>
      <c r="C379" s="213" t="s">
        <v>332</v>
      </c>
      <c r="D379" s="213" t="s">
        <v>292</v>
      </c>
      <c r="E379" s="214" t="s">
        <v>834</v>
      </c>
      <c r="F379" s="215" t="s">
        <v>835</v>
      </c>
      <c r="G379" s="216" t="s">
        <v>372</v>
      </c>
      <c r="H379" s="217">
        <v>10.048999999999999</v>
      </c>
      <c r="I379" s="218"/>
      <c r="J379" s="219">
        <f>ROUND(I379*H379,2)</f>
        <v>0</v>
      </c>
      <c r="K379" s="215"/>
      <c r="L379" s="220"/>
      <c r="M379" s="221" t="s">
        <v>5</v>
      </c>
      <c r="N379" s="222" t="s">
        <v>51</v>
      </c>
      <c r="O379" s="42"/>
      <c r="P379" s="190">
        <f>O379*H379</f>
        <v>0</v>
      </c>
      <c r="Q379" s="190">
        <v>3.6999999999999998E-2</v>
      </c>
      <c r="R379" s="190">
        <f>Q379*H379</f>
        <v>0.37181299999999995</v>
      </c>
      <c r="S379" s="190">
        <v>0</v>
      </c>
      <c r="T379" s="191">
        <f>S379*H379</f>
        <v>0</v>
      </c>
      <c r="AR379" s="24" t="s">
        <v>236</v>
      </c>
      <c r="AT379" s="24" t="s">
        <v>292</v>
      </c>
      <c r="AU379" s="24" t="s">
        <v>24</v>
      </c>
      <c r="AY379" s="24" t="s">
        <v>188</v>
      </c>
      <c r="BE379" s="192">
        <f>IF(N379="základní",J379,0)</f>
        <v>0</v>
      </c>
      <c r="BF379" s="192">
        <f>IF(N379="snížená",J379,0)</f>
        <v>0</v>
      </c>
      <c r="BG379" s="192">
        <f>IF(N379="zákl. přenesená",J379,0)</f>
        <v>0</v>
      </c>
      <c r="BH379" s="192">
        <f>IF(N379="sníž. přenesená",J379,0)</f>
        <v>0</v>
      </c>
      <c r="BI379" s="192">
        <f>IF(N379="nulová",J379,0)</f>
        <v>0</v>
      </c>
      <c r="BJ379" s="24" t="s">
        <v>25</v>
      </c>
      <c r="BK379" s="192">
        <f>ROUND(I379*H379,2)</f>
        <v>0</v>
      </c>
      <c r="BL379" s="24" t="s">
        <v>194</v>
      </c>
      <c r="BM379" s="24" t="s">
        <v>836</v>
      </c>
    </row>
    <row r="380" spans="2:65" s="1" customFormat="1" ht="27" x14ac:dyDescent="0.3">
      <c r="B380" s="41"/>
      <c r="D380" s="193" t="s">
        <v>196</v>
      </c>
      <c r="F380" s="194" t="s">
        <v>824</v>
      </c>
      <c r="I380" s="195"/>
      <c r="L380" s="41"/>
      <c r="M380" s="196"/>
      <c r="N380" s="42"/>
      <c r="O380" s="42"/>
      <c r="P380" s="42"/>
      <c r="Q380" s="42"/>
      <c r="R380" s="42"/>
      <c r="S380" s="42"/>
      <c r="T380" s="70"/>
      <c r="AT380" s="24" t="s">
        <v>196</v>
      </c>
      <c r="AU380" s="24" t="s">
        <v>24</v>
      </c>
    </row>
    <row r="381" spans="2:65" s="12" customFormat="1" x14ac:dyDescent="0.3">
      <c r="B381" s="197"/>
      <c r="D381" s="193" t="s">
        <v>198</v>
      </c>
      <c r="F381" s="199" t="s">
        <v>837</v>
      </c>
      <c r="H381" s="200">
        <v>10.048999999999999</v>
      </c>
      <c r="I381" s="201"/>
      <c r="L381" s="197"/>
      <c r="M381" s="202"/>
      <c r="N381" s="203"/>
      <c r="O381" s="203"/>
      <c r="P381" s="203"/>
      <c r="Q381" s="203"/>
      <c r="R381" s="203"/>
      <c r="S381" s="203"/>
      <c r="T381" s="204"/>
      <c r="AT381" s="198" t="s">
        <v>198</v>
      </c>
      <c r="AU381" s="198" t="s">
        <v>24</v>
      </c>
      <c r="AV381" s="12" t="s">
        <v>24</v>
      </c>
      <c r="AW381" s="12" t="s">
        <v>6</v>
      </c>
      <c r="AX381" s="12" t="s">
        <v>25</v>
      </c>
      <c r="AY381" s="198" t="s">
        <v>188</v>
      </c>
    </row>
    <row r="382" spans="2:65" s="1" customFormat="1" ht="25.5" customHeight="1" x14ac:dyDescent="0.3">
      <c r="B382" s="180"/>
      <c r="C382" s="181" t="s">
        <v>336</v>
      </c>
      <c r="D382" s="181" t="s">
        <v>190</v>
      </c>
      <c r="E382" s="182" t="s">
        <v>838</v>
      </c>
      <c r="F382" s="183" t="s">
        <v>839</v>
      </c>
      <c r="G382" s="184" t="s">
        <v>405</v>
      </c>
      <c r="H382" s="185">
        <v>5</v>
      </c>
      <c r="I382" s="186"/>
      <c r="J382" s="187">
        <f>ROUND(I382*H382,2)</f>
        <v>0</v>
      </c>
      <c r="K382" s="183"/>
      <c r="L382" s="41"/>
      <c r="M382" s="188" t="s">
        <v>5</v>
      </c>
      <c r="N382" s="189" t="s">
        <v>51</v>
      </c>
      <c r="O382" s="42"/>
      <c r="P382" s="190">
        <f>O382*H382</f>
        <v>0</v>
      </c>
      <c r="Q382" s="190">
        <v>1.2999999999999999E-4</v>
      </c>
      <c r="R382" s="190">
        <f>Q382*H382</f>
        <v>6.4999999999999997E-4</v>
      </c>
      <c r="S382" s="190">
        <v>0</v>
      </c>
      <c r="T382" s="191">
        <f>S382*H382</f>
        <v>0</v>
      </c>
      <c r="AR382" s="24" t="s">
        <v>194</v>
      </c>
      <c r="AT382" s="24" t="s">
        <v>190</v>
      </c>
      <c r="AU382" s="24" t="s">
        <v>24</v>
      </c>
      <c r="AY382" s="24" t="s">
        <v>188</v>
      </c>
      <c r="BE382" s="192">
        <f>IF(N382="základní",J382,0)</f>
        <v>0</v>
      </c>
      <c r="BF382" s="192">
        <f>IF(N382="snížená",J382,0)</f>
        <v>0</v>
      </c>
      <c r="BG382" s="192">
        <f>IF(N382="zákl. přenesená",J382,0)</f>
        <v>0</v>
      </c>
      <c r="BH382" s="192">
        <f>IF(N382="sníž. přenesená",J382,0)</f>
        <v>0</v>
      </c>
      <c r="BI382" s="192">
        <f>IF(N382="nulová",J382,0)</f>
        <v>0</v>
      </c>
      <c r="BJ382" s="24" t="s">
        <v>25</v>
      </c>
      <c r="BK382" s="192">
        <f>ROUND(I382*H382,2)</f>
        <v>0</v>
      </c>
      <c r="BL382" s="24" t="s">
        <v>194</v>
      </c>
      <c r="BM382" s="24" t="s">
        <v>840</v>
      </c>
    </row>
    <row r="383" spans="2:65" s="1" customFormat="1" ht="27" x14ac:dyDescent="0.3">
      <c r="B383" s="41"/>
      <c r="D383" s="193" t="s">
        <v>196</v>
      </c>
      <c r="F383" s="194" t="s">
        <v>824</v>
      </c>
      <c r="I383" s="195"/>
      <c r="L383" s="41"/>
      <c r="M383" s="196"/>
      <c r="N383" s="42"/>
      <c r="O383" s="42"/>
      <c r="P383" s="42"/>
      <c r="Q383" s="42"/>
      <c r="R383" s="42"/>
      <c r="S383" s="42"/>
      <c r="T383" s="70"/>
      <c r="AT383" s="24" t="s">
        <v>196</v>
      </c>
      <c r="AU383" s="24" t="s">
        <v>24</v>
      </c>
    </row>
    <row r="384" spans="2:65" s="1" customFormat="1" ht="25.5" customHeight="1" x14ac:dyDescent="0.3">
      <c r="B384" s="180"/>
      <c r="C384" s="181" t="s">
        <v>340</v>
      </c>
      <c r="D384" s="181" t="s">
        <v>190</v>
      </c>
      <c r="E384" s="182" t="s">
        <v>841</v>
      </c>
      <c r="F384" s="183" t="s">
        <v>842</v>
      </c>
      <c r="G384" s="184" t="s">
        <v>405</v>
      </c>
      <c r="H384" s="185">
        <v>11</v>
      </c>
      <c r="I384" s="186"/>
      <c r="J384" s="187">
        <f>ROUND(I384*H384,2)</f>
        <v>0</v>
      </c>
      <c r="K384" s="183"/>
      <c r="L384" s="41"/>
      <c r="M384" s="188" t="s">
        <v>5</v>
      </c>
      <c r="N384" s="189" t="s">
        <v>51</v>
      </c>
      <c r="O384" s="42"/>
      <c r="P384" s="190">
        <f>O384*H384</f>
        <v>0</v>
      </c>
      <c r="Q384" s="190">
        <v>1.3999999999999999E-4</v>
      </c>
      <c r="R384" s="190">
        <f>Q384*H384</f>
        <v>1.5399999999999999E-3</v>
      </c>
      <c r="S384" s="190">
        <v>0</v>
      </c>
      <c r="T384" s="191">
        <f>S384*H384</f>
        <v>0</v>
      </c>
      <c r="AR384" s="24" t="s">
        <v>194</v>
      </c>
      <c r="AT384" s="24" t="s">
        <v>190</v>
      </c>
      <c r="AU384" s="24" t="s">
        <v>24</v>
      </c>
      <c r="AY384" s="24" t="s">
        <v>188</v>
      </c>
      <c r="BE384" s="192">
        <f>IF(N384="základní",J384,0)</f>
        <v>0</v>
      </c>
      <c r="BF384" s="192">
        <f>IF(N384="snížená",J384,0)</f>
        <v>0</v>
      </c>
      <c r="BG384" s="192">
        <f>IF(N384="zákl. přenesená",J384,0)</f>
        <v>0</v>
      </c>
      <c r="BH384" s="192">
        <f>IF(N384="sníž. přenesená",J384,0)</f>
        <v>0</v>
      </c>
      <c r="BI384" s="192">
        <f>IF(N384="nulová",J384,0)</f>
        <v>0</v>
      </c>
      <c r="BJ384" s="24" t="s">
        <v>25</v>
      </c>
      <c r="BK384" s="192">
        <f>ROUND(I384*H384,2)</f>
        <v>0</v>
      </c>
      <c r="BL384" s="24" t="s">
        <v>194</v>
      </c>
      <c r="BM384" s="24" t="s">
        <v>843</v>
      </c>
    </row>
    <row r="385" spans="2:65" s="1" customFormat="1" ht="27" x14ac:dyDescent="0.3">
      <c r="B385" s="41"/>
      <c r="D385" s="193" t="s">
        <v>196</v>
      </c>
      <c r="F385" s="194" t="s">
        <v>824</v>
      </c>
      <c r="I385" s="195"/>
      <c r="L385" s="41"/>
      <c r="M385" s="196"/>
      <c r="N385" s="42"/>
      <c r="O385" s="42"/>
      <c r="P385" s="42"/>
      <c r="Q385" s="42"/>
      <c r="R385" s="42"/>
      <c r="S385" s="42"/>
      <c r="T385" s="70"/>
      <c r="AT385" s="24" t="s">
        <v>196</v>
      </c>
      <c r="AU385" s="24" t="s">
        <v>24</v>
      </c>
    </row>
    <row r="386" spans="2:65" s="1" customFormat="1" ht="16.5" customHeight="1" x14ac:dyDescent="0.3">
      <c r="B386" s="180"/>
      <c r="C386" s="213" t="s">
        <v>345</v>
      </c>
      <c r="D386" s="213" t="s">
        <v>292</v>
      </c>
      <c r="E386" s="214" t="s">
        <v>844</v>
      </c>
      <c r="F386" s="215" t="s">
        <v>845</v>
      </c>
      <c r="G386" s="216" t="s">
        <v>405</v>
      </c>
      <c r="H386" s="217">
        <v>5</v>
      </c>
      <c r="I386" s="218"/>
      <c r="J386" s="219">
        <f>ROUND(I386*H386,2)</f>
        <v>0</v>
      </c>
      <c r="K386" s="215"/>
      <c r="L386" s="220"/>
      <c r="M386" s="221" t="s">
        <v>5</v>
      </c>
      <c r="N386" s="222" t="s">
        <v>51</v>
      </c>
      <c r="O386" s="42"/>
      <c r="P386" s="190">
        <f>O386*H386</f>
        <v>0</v>
      </c>
      <c r="Q386" s="190">
        <v>3.0000000000000001E-3</v>
      </c>
      <c r="R386" s="190">
        <f>Q386*H386</f>
        <v>1.4999999999999999E-2</v>
      </c>
      <c r="S386" s="190">
        <v>0</v>
      </c>
      <c r="T386" s="191">
        <f>S386*H386</f>
        <v>0</v>
      </c>
      <c r="AR386" s="24" t="s">
        <v>236</v>
      </c>
      <c r="AT386" s="24" t="s">
        <v>292</v>
      </c>
      <c r="AU386" s="24" t="s">
        <v>24</v>
      </c>
      <c r="AY386" s="24" t="s">
        <v>188</v>
      </c>
      <c r="BE386" s="192">
        <f>IF(N386="základní",J386,0)</f>
        <v>0</v>
      </c>
      <c r="BF386" s="192">
        <f>IF(N386="snížená",J386,0)</f>
        <v>0</v>
      </c>
      <c r="BG386" s="192">
        <f>IF(N386="zákl. přenesená",J386,0)</f>
        <v>0</v>
      </c>
      <c r="BH386" s="192">
        <f>IF(N386="sníž. přenesená",J386,0)</f>
        <v>0</v>
      </c>
      <c r="BI386" s="192">
        <f>IF(N386="nulová",J386,0)</f>
        <v>0</v>
      </c>
      <c r="BJ386" s="24" t="s">
        <v>25</v>
      </c>
      <c r="BK386" s="192">
        <f>ROUND(I386*H386,2)</f>
        <v>0</v>
      </c>
      <c r="BL386" s="24" t="s">
        <v>194</v>
      </c>
      <c r="BM386" s="24" t="s">
        <v>846</v>
      </c>
    </row>
    <row r="387" spans="2:65" s="1" customFormat="1" ht="27" x14ac:dyDescent="0.3">
      <c r="B387" s="41"/>
      <c r="D387" s="193" t="s">
        <v>196</v>
      </c>
      <c r="F387" s="194" t="s">
        <v>824</v>
      </c>
      <c r="I387" s="195"/>
      <c r="L387" s="41"/>
      <c r="M387" s="196"/>
      <c r="N387" s="42"/>
      <c r="O387" s="42"/>
      <c r="P387" s="42"/>
      <c r="Q387" s="42"/>
      <c r="R387" s="42"/>
      <c r="S387" s="42"/>
      <c r="T387" s="70"/>
      <c r="AT387" s="24" t="s">
        <v>196</v>
      </c>
      <c r="AU387" s="24" t="s">
        <v>24</v>
      </c>
    </row>
    <row r="388" spans="2:65" s="1" customFormat="1" ht="16.5" customHeight="1" x14ac:dyDescent="0.3">
      <c r="B388" s="180"/>
      <c r="C388" s="213" t="s">
        <v>350</v>
      </c>
      <c r="D388" s="213" t="s">
        <v>292</v>
      </c>
      <c r="E388" s="214" t="s">
        <v>847</v>
      </c>
      <c r="F388" s="215" t="s">
        <v>848</v>
      </c>
      <c r="G388" s="216" t="s">
        <v>405</v>
      </c>
      <c r="H388" s="217">
        <v>11</v>
      </c>
      <c r="I388" s="218"/>
      <c r="J388" s="219">
        <f>ROUND(I388*H388,2)</f>
        <v>0</v>
      </c>
      <c r="K388" s="215"/>
      <c r="L388" s="220"/>
      <c r="M388" s="221" t="s">
        <v>5</v>
      </c>
      <c r="N388" s="222" t="s">
        <v>51</v>
      </c>
      <c r="O388" s="42"/>
      <c r="P388" s="190">
        <f>O388*H388</f>
        <v>0</v>
      </c>
      <c r="Q388" s="190">
        <v>4.0000000000000001E-3</v>
      </c>
      <c r="R388" s="190">
        <f>Q388*H388</f>
        <v>4.3999999999999997E-2</v>
      </c>
      <c r="S388" s="190">
        <v>0</v>
      </c>
      <c r="T388" s="191">
        <f>S388*H388</f>
        <v>0</v>
      </c>
      <c r="AR388" s="24" t="s">
        <v>236</v>
      </c>
      <c r="AT388" s="24" t="s">
        <v>292</v>
      </c>
      <c r="AU388" s="24" t="s">
        <v>24</v>
      </c>
      <c r="AY388" s="24" t="s">
        <v>188</v>
      </c>
      <c r="BE388" s="192">
        <f>IF(N388="základní",J388,0)</f>
        <v>0</v>
      </c>
      <c r="BF388" s="192">
        <f>IF(N388="snížená",J388,0)</f>
        <v>0</v>
      </c>
      <c r="BG388" s="192">
        <f>IF(N388="zákl. přenesená",J388,0)</f>
        <v>0</v>
      </c>
      <c r="BH388" s="192">
        <f>IF(N388="sníž. přenesená",J388,0)</f>
        <v>0</v>
      </c>
      <c r="BI388" s="192">
        <f>IF(N388="nulová",J388,0)</f>
        <v>0</v>
      </c>
      <c r="BJ388" s="24" t="s">
        <v>25</v>
      </c>
      <c r="BK388" s="192">
        <f>ROUND(I388*H388,2)</f>
        <v>0</v>
      </c>
      <c r="BL388" s="24" t="s">
        <v>194</v>
      </c>
      <c r="BM388" s="24" t="s">
        <v>849</v>
      </c>
    </row>
    <row r="389" spans="2:65" s="1" customFormat="1" ht="27" x14ac:dyDescent="0.3">
      <c r="B389" s="41"/>
      <c r="D389" s="193" t="s">
        <v>196</v>
      </c>
      <c r="F389" s="194" t="s">
        <v>824</v>
      </c>
      <c r="I389" s="195"/>
      <c r="L389" s="41"/>
      <c r="M389" s="196"/>
      <c r="N389" s="42"/>
      <c r="O389" s="42"/>
      <c r="P389" s="42"/>
      <c r="Q389" s="42"/>
      <c r="R389" s="42"/>
      <c r="S389" s="42"/>
      <c r="T389" s="70"/>
      <c r="AT389" s="24" t="s">
        <v>196</v>
      </c>
      <c r="AU389" s="24" t="s">
        <v>24</v>
      </c>
    </row>
    <row r="390" spans="2:65" s="1" customFormat="1" ht="16.5" customHeight="1" x14ac:dyDescent="0.3">
      <c r="B390" s="180"/>
      <c r="C390" s="213" t="s">
        <v>355</v>
      </c>
      <c r="D390" s="213" t="s">
        <v>292</v>
      </c>
      <c r="E390" s="214" t="s">
        <v>850</v>
      </c>
      <c r="F390" s="215" t="s">
        <v>851</v>
      </c>
      <c r="G390" s="216" t="s">
        <v>405</v>
      </c>
      <c r="H390" s="217">
        <v>3</v>
      </c>
      <c r="I390" s="218"/>
      <c r="J390" s="219">
        <f>ROUND(I390*H390,2)</f>
        <v>0</v>
      </c>
      <c r="K390" s="215"/>
      <c r="L390" s="220"/>
      <c r="M390" s="221" t="s">
        <v>5</v>
      </c>
      <c r="N390" s="222" t="s">
        <v>51</v>
      </c>
      <c r="O390" s="42"/>
      <c r="P390" s="190">
        <f>O390*H390</f>
        <v>0</v>
      </c>
      <c r="Q390" s="190">
        <v>7.2999999999999995E-2</v>
      </c>
      <c r="R390" s="190">
        <f>Q390*H390</f>
        <v>0.21899999999999997</v>
      </c>
      <c r="S390" s="190">
        <v>0</v>
      </c>
      <c r="T390" s="191">
        <f>S390*H390</f>
        <v>0</v>
      </c>
      <c r="AR390" s="24" t="s">
        <v>236</v>
      </c>
      <c r="AT390" s="24" t="s">
        <v>292</v>
      </c>
      <c r="AU390" s="24" t="s">
        <v>24</v>
      </c>
      <c r="AY390" s="24" t="s">
        <v>188</v>
      </c>
      <c r="BE390" s="192">
        <f>IF(N390="základní",J390,0)</f>
        <v>0</v>
      </c>
      <c r="BF390" s="192">
        <f>IF(N390="snížená",J390,0)</f>
        <v>0</v>
      </c>
      <c r="BG390" s="192">
        <f>IF(N390="zákl. přenesená",J390,0)</f>
        <v>0</v>
      </c>
      <c r="BH390" s="192">
        <f>IF(N390="sníž. přenesená",J390,0)</f>
        <v>0</v>
      </c>
      <c r="BI390" s="192">
        <f>IF(N390="nulová",J390,0)</f>
        <v>0</v>
      </c>
      <c r="BJ390" s="24" t="s">
        <v>25</v>
      </c>
      <c r="BK390" s="192">
        <f>ROUND(I390*H390,2)</f>
        <v>0</v>
      </c>
      <c r="BL390" s="24" t="s">
        <v>194</v>
      </c>
      <c r="BM390" s="24" t="s">
        <v>852</v>
      </c>
    </row>
    <row r="391" spans="2:65" s="1" customFormat="1" ht="27" x14ac:dyDescent="0.3">
      <c r="B391" s="41"/>
      <c r="D391" s="193" t="s">
        <v>196</v>
      </c>
      <c r="F391" s="194" t="s">
        <v>824</v>
      </c>
      <c r="I391" s="195"/>
      <c r="L391" s="41"/>
      <c r="M391" s="196"/>
      <c r="N391" s="42"/>
      <c r="O391" s="42"/>
      <c r="P391" s="42"/>
      <c r="Q391" s="42"/>
      <c r="R391" s="42"/>
      <c r="S391" s="42"/>
      <c r="T391" s="70"/>
      <c r="AT391" s="24" t="s">
        <v>196</v>
      </c>
      <c r="AU391" s="24" t="s">
        <v>24</v>
      </c>
    </row>
    <row r="392" spans="2:65" s="1" customFormat="1" ht="16.5" customHeight="1" x14ac:dyDescent="0.3">
      <c r="B392" s="180"/>
      <c r="C392" s="213" t="s">
        <v>360</v>
      </c>
      <c r="D392" s="213" t="s">
        <v>292</v>
      </c>
      <c r="E392" s="214" t="s">
        <v>853</v>
      </c>
      <c r="F392" s="215" t="s">
        <v>854</v>
      </c>
      <c r="G392" s="216" t="s">
        <v>405</v>
      </c>
      <c r="H392" s="217">
        <v>4</v>
      </c>
      <c r="I392" s="218"/>
      <c r="J392" s="219">
        <f>ROUND(I392*H392,2)</f>
        <v>0</v>
      </c>
      <c r="K392" s="215"/>
      <c r="L392" s="220"/>
      <c r="M392" s="221" t="s">
        <v>5</v>
      </c>
      <c r="N392" s="222" t="s">
        <v>51</v>
      </c>
      <c r="O392" s="42"/>
      <c r="P392" s="190">
        <f>O392*H392</f>
        <v>0</v>
      </c>
      <c r="Q392" s="190">
        <v>0.06</v>
      </c>
      <c r="R392" s="190">
        <f>Q392*H392</f>
        <v>0.24</v>
      </c>
      <c r="S392" s="190">
        <v>0</v>
      </c>
      <c r="T392" s="191">
        <f>S392*H392</f>
        <v>0</v>
      </c>
      <c r="AR392" s="24" t="s">
        <v>236</v>
      </c>
      <c r="AT392" s="24" t="s">
        <v>292</v>
      </c>
      <c r="AU392" s="24" t="s">
        <v>24</v>
      </c>
      <c r="AY392" s="24" t="s">
        <v>188</v>
      </c>
      <c r="BE392" s="192">
        <f>IF(N392="základní",J392,0)</f>
        <v>0</v>
      </c>
      <c r="BF392" s="192">
        <f>IF(N392="snížená",J392,0)</f>
        <v>0</v>
      </c>
      <c r="BG392" s="192">
        <f>IF(N392="zákl. přenesená",J392,0)</f>
        <v>0</v>
      </c>
      <c r="BH392" s="192">
        <f>IF(N392="sníž. přenesená",J392,0)</f>
        <v>0</v>
      </c>
      <c r="BI392" s="192">
        <f>IF(N392="nulová",J392,0)</f>
        <v>0</v>
      </c>
      <c r="BJ392" s="24" t="s">
        <v>25</v>
      </c>
      <c r="BK392" s="192">
        <f>ROUND(I392*H392,2)</f>
        <v>0</v>
      </c>
      <c r="BL392" s="24" t="s">
        <v>194</v>
      </c>
      <c r="BM392" s="24" t="s">
        <v>855</v>
      </c>
    </row>
    <row r="393" spans="2:65" s="1" customFormat="1" ht="27" x14ac:dyDescent="0.3">
      <c r="B393" s="41"/>
      <c r="D393" s="193" t="s">
        <v>196</v>
      </c>
      <c r="F393" s="194" t="s">
        <v>824</v>
      </c>
      <c r="I393" s="195"/>
      <c r="L393" s="41"/>
      <c r="M393" s="196"/>
      <c r="N393" s="42"/>
      <c r="O393" s="42"/>
      <c r="P393" s="42"/>
      <c r="Q393" s="42"/>
      <c r="R393" s="42"/>
      <c r="S393" s="42"/>
      <c r="T393" s="70"/>
      <c r="AT393" s="24" t="s">
        <v>196</v>
      </c>
      <c r="AU393" s="24" t="s">
        <v>24</v>
      </c>
    </row>
    <row r="394" spans="2:65" s="1" customFormat="1" ht="16.5" customHeight="1" x14ac:dyDescent="0.3">
      <c r="B394" s="180"/>
      <c r="C394" s="213" t="s">
        <v>365</v>
      </c>
      <c r="D394" s="213" t="s">
        <v>292</v>
      </c>
      <c r="E394" s="214" t="s">
        <v>856</v>
      </c>
      <c r="F394" s="215" t="s">
        <v>857</v>
      </c>
      <c r="G394" s="216" t="s">
        <v>405</v>
      </c>
      <c r="H394" s="217">
        <v>6</v>
      </c>
      <c r="I394" s="218"/>
      <c r="J394" s="219">
        <f>ROUND(I394*H394,2)</f>
        <v>0</v>
      </c>
      <c r="K394" s="215"/>
      <c r="L394" s="220"/>
      <c r="M394" s="221" t="s">
        <v>5</v>
      </c>
      <c r="N394" s="222" t="s">
        <v>51</v>
      </c>
      <c r="O394" s="42"/>
      <c r="P394" s="190">
        <f>O394*H394</f>
        <v>0</v>
      </c>
      <c r="Q394" s="190">
        <v>4.8000000000000001E-2</v>
      </c>
      <c r="R394" s="190">
        <f>Q394*H394</f>
        <v>0.28800000000000003</v>
      </c>
      <c r="S394" s="190">
        <v>0</v>
      </c>
      <c r="T394" s="191">
        <f>S394*H394</f>
        <v>0</v>
      </c>
      <c r="AR394" s="24" t="s">
        <v>236</v>
      </c>
      <c r="AT394" s="24" t="s">
        <v>292</v>
      </c>
      <c r="AU394" s="24" t="s">
        <v>24</v>
      </c>
      <c r="AY394" s="24" t="s">
        <v>188</v>
      </c>
      <c r="BE394" s="192">
        <f>IF(N394="základní",J394,0)</f>
        <v>0</v>
      </c>
      <c r="BF394" s="192">
        <f>IF(N394="snížená",J394,0)</f>
        <v>0</v>
      </c>
      <c r="BG394" s="192">
        <f>IF(N394="zákl. přenesená",J394,0)</f>
        <v>0</v>
      </c>
      <c r="BH394" s="192">
        <f>IF(N394="sníž. přenesená",J394,0)</f>
        <v>0</v>
      </c>
      <c r="BI394" s="192">
        <f>IF(N394="nulová",J394,0)</f>
        <v>0</v>
      </c>
      <c r="BJ394" s="24" t="s">
        <v>25</v>
      </c>
      <c r="BK394" s="192">
        <f>ROUND(I394*H394,2)</f>
        <v>0</v>
      </c>
      <c r="BL394" s="24" t="s">
        <v>194</v>
      </c>
      <c r="BM394" s="24" t="s">
        <v>858</v>
      </c>
    </row>
    <row r="395" spans="2:65" s="1" customFormat="1" ht="27" x14ac:dyDescent="0.3">
      <c r="B395" s="41"/>
      <c r="D395" s="193" t="s">
        <v>196</v>
      </c>
      <c r="F395" s="194" t="s">
        <v>824</v>
      </c>
      <c r="I395" s="195"/>
      <c r="L395" s="41"/>
      <c r="M395" s="196"/>
      <c r="N395" s="42"/>
      <c r="O395" s="42"/>
      <c r="P395" s="42"/>
      <c r="Q395" s="42"/>
      <c r="R395" s="42"/>
      <c r="S395" s="42"/>
      <c r="T395" s="70"/>
      <c r="AT395" s="24" t="s">
        <v>196</v>
      </c>
      <c r="AU395" s="24" t="s">
        <v>24</v>
      </c>
    </row>
    <row r="396" spans="2:65" s="1" customFormat="1" ht="16.5" customHeight="1" x14ac:dyDescent="0.3">
      <c r="B396" s="180"/>
      <c r="C396" s="213" t="s">
        <v>369</v>
      </c>
      <c r="D396" s="213" t="s">
        <v>292</v>
      </c>
      <c r="E396" s="214" t="s">
        <v>859</v>
      </c>
      <c r="F396" s="215" t="s">
        <v>860</v>
      </c>
      <c r="G396" s="216" t="s">
        <v>405</v>
      </c>
      <c r="H396" s="217">
        <v>1</v>
      </c>
      <c r="I396" s="218"/>
      <c r="J396" s="219">
        <f>ROUND(I396*H396,2)</f>
        <v>0</v>
      </c>
      <c r="K396" s="215"/>
      <c r="L396" s="220"/>
      <c r="M396" s="221" t="s">
        <v>5</v>
      </c>
      <c r="N396" s="222" t="s">
        <v>51</v>
      </c>
      <c r="O396" s="42"/>
      <c r="P396" s="190">
        <f>O396*H396</f>
        <v>0</v>
      </c>
      <c r="Q396" s="190">
        <v>4.2000000000000003E-2</v>
      </c>
      <c r="R396" s="190">
        <f>Q396*H396</f>
        <v>4.2000000000000003E-2</v>
      </c>
      <c r="S396" s="190">
        <v>0</v>
      </c>
      <c r="T396" s="191">
        <f>S396*H396</f>
        <v>0</v>
      </c>
      <c r="AR396" s="24" t="s">
        <v>236</v>
      </c>
      <c r="AT396" s="24" t="s">
        <v>292</v>
      </c>
      <c r="AU396" s="24" t="s">
        <v>24</v>
      </c>
      <c r="AY396" s="24" t="s">
        <v>188</v>
      </c>
      <c r="BE396" s="192">
        <f>IF(N396="základní",J396,0)</f>
        <v>0</v>
      </c>
      <c r="BF396" s="192">
        <f>IF(N396="snížená",J396,0)</f>
        <v>0</v>
      </c>
      <c r="BG396" s="192">
        <f>IF(N396="zákl. přenesená",J396,0)</f>
        <v>0</v>
      </c>
      <c r="BH396" s="192">
        <f>IF(N396="sníž. přenesená",J396,0)</f>
        <v>0</v>
      </c>
      <c r="BI396" s="192">
        <f>IF(N396="nulová",J396,0)</f>
        <v>0</v>
      </c>
      <c r="BJ396" s="24" t="s">
        <v>25</v>
      </c>
      <c r="BK396" s="192">
        <f>ROUND(I396*H396,2)</f>
        <v>0</v>
      </c>
      <c r="BL396" s="24" t="s">
        <v>194</v>
      </c>
      <c r="BM396" s="24" t="s">
        <v>861</v>
      </c>
    </row>
    <row r="397" spans="2:65" s="1" customFormat="1" ht="27" x14ac:dyDescent="0.3">
      <c r="B397" s="41"/>
      <c r="D397" s="193" t="s">
        <v>196</v>
      </c>
      <c r="F397" s="194" t="s">
        <v>824</v>
      </c>
      <c r="I397" s="195"/>
      <c r="L397" s="41"/>
      <c r="M397" s="196"/>
      <c r="N397" s="42"/>
      <c r="O397" s="42"/>
      <c r="P397" s="42"/>
      <c r="Q397" s="42"/>
      <c r="R397" s="42"/>
      <c r="S397" s="42"/>
      <c r="T397" s="70"/>
      <c r="AT397" s="24" t="s">
        <v>196</v>
      </c>
      <c r="AU397" s="24" t="s">
        <v>24</v>
      </c>
    </row>
    <row r="398" spans="2:65" s="1" customFormat="1" ht="16.5" customHeight="1" x14ac:dyDescent="0.3">
      <c r="B398" s="180"/>
      <c r="C398" s="213" t="s">
        <v>376</v>
      </c>
      <c r="D398" s="213" t="s">
        <v>292</v>
      </c>
      <c r="E398" s="214" t="s">
        <v>862</v>
      </c>
      <c r="F398" s="215" t="s">
        <v>863</v>
      </c>
      <c r="G398" s="216" t="s">
        <v>405</v>
      </c>
      <c r="H398" s="217">
        <v>5</v>
      </c>
      <c r="I398" s="218"/>
      <c r="J398" s="219">
        <f>ROUND(I398*H398,2)</f>
        <v>0</v>
      </c>
      <c r="K398" s="215"/>
      <c r="L398" s="220"/>
      <c r="M398" s="221" t="s">
        <v>5</v>
      </c>
      <c r="N398" s="222" t="s">
        <v>51</v>
      </c>
      <c r="O398" s="42"/>
      <c r="P398" s="190">
        <f>O398*H398</f>
        <v>0</v>
      </c>
      <c r="Q398" s="190">
        <v>0.01</v>
      </c>
      <c r="R398" s="190">
        <f>Q398*H398</f>
        <v>0.05</v>
      </c>
      <c r="S398" s="190">
        <v>0</v>
      </c>
      <c r="T398" s="191">
        <f>S398*H398</f>
        <v>0</v>
      </c>
      <c r="AR398" s="24" t="s">
        <v>236</v>
      </c>
      <c r="AT398" s="24" t="s">
        <v>292</v>
      </c>
      <c r="AU398" s="24" t="s">
        <v>24</v>
      </c>
      <c r="AY398" s="24" t="s">
        <v>188</v>
      </c>
      <c r="BE398" s="192">
        <f>IF(N398="základní",J398,0)</f>
        <v>0</v>
      </c>
      <c r="BF398" s="192">
        <f>IF(N398="snížená",J398,0)</f>
        <v>0</v>
      </c>
      <c r="BG398" s="192">
        <f>IF(N398="zákl. přenesená",J398,0)</f>
        <v>0</v>
      </c>
      <c r="BH398" s="192">
        <f>IF(N398="sníž. přenesená",J398,0)</f>
        <v>0</v>
      </c>
      <c r="BI398" s="192">
        <f>IF(N398="nulová",J398,0)</f>
        <v>0</v>
      </c>
      <c r="BJ398" s="24" t="s">
        <v>25</v>
      </c>
      <c r="BK398" s="192">
        <f>ROUND(I398*H398,2)</f>
        <v>0</v>
      </c>
      <c r="BL398" s="24" t="s">
        <v>194</v>
      </c>
      <c r="BM398" s="24" t="s">
        <v>864</v>
      </c>
    </row>
    <row r="399" spans="2:65" s="1" customFormat="1" ht="27" x14ac:dyDescent="0.3">
      <c r="B399" s="41"/>
      <c r="D399" s="193" t="s">
        <v>196</v>
      </c>
      <c r="F399" s="194" t="s">
        <v>824</v>
      </c>
      <c r="I399" s="195"/>
      <c r="L399" s="41"/>
      <c r="M399" s="196"/>
      <c r="N399" s="42"/>
      <c r="O399" s="42"/>
      <c r="P399" s="42"/>
      <c r="Q399" s="42"/>
      <c r="R399" s="42"/>
      <c r="S399" s="42"/>
      <c r="T399" s="70"/>
      <c r="AT399" s="24" t="s">
        <v>196</v>
      </c>
      <c r="AU399" s="24" t="s">
        <v>24</v>
      </c>
    </row>
    <row r="400" spans="2:65" s="1" customFormat="1" ht="16.5" customHeight="1" x14ac:dyDescent="0.3">
      <c r="B400" s="180"/>
      <c r="C400" s="213" t="s">
        <v>381</v>
      </c>
      <c r="D400" s="213" t="s">
        <v>292</v>
      </c>
      <c r="E400" s="214" t="s">
        <v>865</v>
      </c>
      <c r="F400" s="215" t="s">
        <v>866</v>
      </c>
      <c r="G400" s="216" t="s">
        <v>405</v>
      </c>
      <c r="H400" s="217">
        <v>11</v>
      </c>
      <c r="I400" s="218"/>
      <c r="J400" s="219">
        <f>ROUND(I400*H400,2)</f>
        <v>0</v>
      </c>
      <c r="K400" s="215"/>
      <c r="L400" s="220"/>
      <c r="M400" s="221" t="s">
        <v>5</v>
      </c>
      <c r="N400" s="222" t="s">
        <v>51</v>
      </c>
      <c r="O400" s="42"/>
      <c r="P400" s="190">
        <f>O400*H400</f>
        <v>0</v>
      </c>
      <c r="Q400" s="190">
        <v>1.4999999999999999E-2</v>
      </c>
      <c r="R400" s="190">
        <f>Q400*H400</f>
        <v>0.16499999999999998</v>
      </c>
      <c r="S400" s="190">
        <v>0</v>
      </c>
      <c r="T400" s="191">
        <f>S400*H400</f>
        <v>0</v>
      </c>
      <c r="AR400" s="24" t="s">
        <v>236</v>
      </c>
      <c r="AT400" s="24" t="s">
        <v>292</v>
      </c>
      <c r="AU400" s="24" t="s">
        <v>24</v>
      </c>
      <c r="AY400" s="24" t="s">
        <v>188</v>
      </c>
      <c r="BE400" s="192">
        <f>IF(N400="základní",J400,0)</f>
        <v>0</v>
      </c>
      <c r="BF400" s="192">
        <f>IF(N400="snížená",J400,0)</f>
        <v>0</v>
      </c>
      <c r="BG400" s="192">
        <f>IF(N400="zákl. přenesená",J400,0)</f>
        <v>0</v>
      </c>
      <c r="BH400" s="192">
        <f>IF(N400="sníž. přenesená",J400,0)</f>
        <v>0</v>
      </c>
      <c r="BI400" s="192">
        <f>IF(N400="nulová",J400,0)</f>
        <v>0</v>
      </c>
      <c r="BJ400" s="24" t="s">
        <v>25</v>
      </c>
      <c r="BK400" s="192">
        <f>ROUND(I400*H400,2)</f>
        <v>0</v>
      </c>
      <c r="BL400" s="24" t="s">
        <v>194</v>
      </c>
      <c r="BM400" s="24" t="s">
        <v>867</v>
      </c>
    </row>
    <row r="401" spans="2:65" s="1" customFormat="1" ht="27" x14ac:dyDescent="0.3">
      <c r="B401" s="41"/>
      <c r="D401" s="193" t="s">
        <v>196</v>
      </c>
      <c r="F401" s="194" t="s">
        <v>824</v>
      </c>
      <c r="I401" s="195"/>
      <c r="L401" s="41"/>
      <c r="M401" s="196"/>
      <c r="N401" s="42"/>
      <c r="O401" s="42"/>
      <c r="P401" s="42"/>
      <c r="Q401" s="42"/>
      <c r="R401" s="42"/>
      <c r="S401" s="42"/>
      <c r="T401" s="70"/>
      <c r="AT401" s="24" t="s">
        <v>196</v>
      </c>
      <c r="AU401" s="24" t="s">
        <v>24</v>
      </c>
    </row>
    <row r="402" spans="2:65" s="11" customFormat="1" ht="29.85" customHeight="1" x14ac:dyDescent="0.3">
      <c r="B402" s="167"/>
      <c r="D402" s="168" t="s">
        <v>79</v>
      </c>
      <c r="E402" s="178" t="s">
        <v>241</v>
      </c>
      <c r="F402" s="178" t="s">
        <v>462</v>
      </c>
      <c r="I402" s="170"/>
      <c r="J402" s="179">
        <f>BK402</f>
        <v>0</v>
      </c>
      <c r="L402" s="167"/>
      <c r="M402" s="172"/>
      <c r="N402" s="173"/>
      <c r="O402" s="173"/>
      <c r="P402" s="174">
        <f>P403+SUM(P404:P422)</f>
        <v>0</v>
      </c>
      <c r="Q402" s="173"/>
      <c r="R402" s="174">
        <f>R403+SUM(R404:R422)</f>
        <v>0</v>
      </c>
      <c r="S402" s="173"/>
      <c r="T402" s="175">
        <f>T403+SUM(T404:T422)</f>
        <v>0</v>
      </c>
      <c r="AR402" s="168" t="s">
        <v>25</v>
      </c>
      <c r="AT402" s="176" t="s">
        <v>79</v>
      </c>
      <c r="AU402" s="176" t="s">
        <v>25</v>
      </c>
      <c r="AY402" s="168" t="s">
        <v>188</v>
      </c>
      <c r="BK402" s="177">
        <f>BK403+SUM(BK404:BK422)</f>
        <v>0</v>
      </c>
    </row>
    <row r="403" spans="2:65" s="1" customFormat="1" ht="16.5" customHeight="1" x14ac:dyDescent="0.3">
      <c r="B403" s="180"/>
      <c r="C403" s="181" t="s">
        <v>386</v>
      </c>
      <c r="D403" s="181" t="s">
        <v>190</v>
      </c>
      <c r="E403" s="182" t="s">
        <v>483</v>
      </c>
      <c r="F403" s="183" t="s">
        <v>484</v>
      </c>
      <c r="G403" s="184" t="s">
        <v>372</v>
      </c>
      <c r="H403" s="185">
        <v>49.914999999999999</v>
      </c>
      <c r="I403" s="186"/>
      <c r="J403" s="187">
        <f>ROUND(I403*H403,2)</f>
        <v>0</v>
      </c>
      <c r="K403" s="183"/>
      <c r="L403" s="41"/>
      <c r="M403" s="188" t="s">
        <v>5</v>
      </c>
      <c r="N403" s="189" t="s">
        <v>51</v>
      </c>
      <c r="O403" s="42"/>
      <c r="P403" s="190">
        <f>O403*H403</f>
        <v>0</v>
      </c>
      <c r="Q403" s="190">
        <v>0</v>
      </c>
      <c r="R403" s="190">
        <f>Q403*H403</f>
        <v>0</v>
      </c>
      <c r="S403" s="190">
        <v>0</v>
      </c>
      <c r="T403" s="191">
        <f>S403*H403</f>
        <v>0</v>
      </c>
      <c r="AR403" s="24" t="s">
        <v>194</v>
      </c>
      <c r="AT403" s="24" t="s">
        <v>190</v>
      </c>
      <c r="AU403" s="24" t="s">
        <v>24</v>
      </c>
      <c r="AY403" s="24" t="s">
        <v>188</v>
      </c>
      <c r="BE403" s="192">
        <f>IF(N403="základní",J403,0)</f>
        <v>0</v>
      </c>
      <c r="BF403" s="192">
        <f>IF(N403="snížená",J403,0)</f>
        <v>0</v>
      </c>
      <c r="BG403" s="192">
        <f>IF(N403="zákl. přenesená",J403,0)</f>
        <v>0</v>
      </c>
      <c r="BH403" s="192">
        <f>IF(N403="sníž. přenesená",J403,0)</f>
        <v>0</v>
      </c>
      <c r="BI403" s="192">
        <f>IF(N403="nulová",J403,0)</f>
        <v>0</v>
      </c>
      <c r="BJ403" s="24" t="s">
        <v>25</v>
      </c>
      <c r="BK403" s="192">
        <f>ROUND(I403*H403,2)</f>
        <v>0</v>
      </c>
      <c r="BL403" s="24" t="s">
        <v>194</v>
      </c>
      <c r="BM403" s="24" t="s">
        <v>485</v>
      </c>
    </row>
    <row r="404" spans="2:65" s="1" customFormat="1" ht="27" x14ac:dyDescent="0.3">
      <c r="B404" s="41"/>
      <c r="D404" s="193" t="s">
        <v>196</v>
      </c>
      <c r="F404" s="194" t="s">
        <v>674</v>
      </c>
      <c r="I404" s="195"/>
      <c r="L404" s="41"/>
      <c r="M404" s="196"/>
      <c r="N404" s="42"/>
      <c r="O404" s="42"/>
      <c r="P404" s="42"/>
      <c r="Q404" s="42"/>
      <c r="R404" s="42"/>
      <c r="S404" s="42"/>
      <c r="T404" s="70"/>
      <c r="AT404" s="24" t="s">
        <v>196</v>
      </c>
      <c r="AU404" s="24" t="s">
        <v>24</v>
      </c>
    </row>
    <row r="405" spans="2:65" s="12" customFormat="1" x14ac:dyDescent="0.3">
      <c r="B405" s="197"/>
      <c r="D405" s="193" t="s">
        <v>198</v>
      </c>
      <c r="E405" s="198" t="s">
        <v>5</v>
      </c>
      <c r="F405" s="199" t="s">
        <v>805</v>
      </c>
      <c r="H405" s="200">
        <v>3.2450000000000001</v>
      </c>
      <c r="I405" s="201"/>
      <c r="L405" s="197"/>
      <c r="M405" s="202"/>
      <c r="N405" s="203"/>
      <c r="O405" s="203"/>
      <c r="P405" s="203"/>
      <c r="Q405" s="203"/>
      <c r="R405" s="203"/>
      <c r="S405" s="203"/>
      <c r="T405" s="204"/>
      <c r="AT405" s="198" t="s">
        <v>198</v>
      </c>
      <c r="AU405" s="198" t="s">
        <v>24</v>
      </c>
      <c r="AV405" s="12" t="s">
        <v>24</v>
      </c>
      <c r="AW405" s="12" t="s">
        <v>44</v>
      </c>
      <c r="AX405" s="12" t="s">
        <v>80</v>
      </c>
      <c r="AY405" s="198" t="s">
        <v>188</v>
      </c>
    </row>
    <row r="406" spans="2:65" s="12" customFormat="1" x14ac:dyDescent="0.3">
      <c r="B406" s="197"/>
      <c r="D406" s="193" t="s">
        <v>198</v>
      </c>
      <c r="E406" s="198" t="s">
        <v>5</v>
      </c>
      <c r="F406" s="199" t="s">
        <v>806</v>
      </c>
      <c r="H406" s="200">
        <v>7.8449999999999998</v>
      </c>
      <c r="I406" s="201"/>
      <c r="L406" s="197"/>
      <c r="M406" s="202"/>
      <c r="N406" s="203"/>
      <c r="O406" s="203"/>
      <c r="P406" s="203"/>
      <c r="Q406" s="203"/>
      <c r="R406" s="203"/>
      <c r="S406" s="203"/>
      <c r="T406" s="204"/>
      <c r="AT406" s="198" t="s">
        <v>198</v>
      </c>
      <c r="AU406" s="198" t="s">
        <v>24</v>
      </c>
      <c r="AV406" s="12" t="s">
        <v>24</v>
      </c>
      <c r="AW406" s="12" t="s">
        <v>44</v>
      </c>
      <c r="AX406" s="12" t="s">
        <v>80</v>
      </c>
      <c r="AY406" s="198" t="s">
        <v>188</v>
      </c>
    </row>
    <row r="407" spans="2:65" s="12" customFormat="1" x14ac:dyDescent="0.3">
      <c r="B407" s="197"/>
      <c r="D407" s="193" t="s">
        <v>198</v>
      </c>
      <c r="E407" s="198" t="s">
        <v>5</v>
      </c>
      <c r="F407" s="199" t="s">
        <v>807</v>
      </c>
      <c r="H407" s="200">
        <v>2.2450000000000001</v>
      </c>
      <c r="I407" s="201"/>
      <c r="L407" s="197"/>
      <c r="M407" s="202"/>
      <c r="N407" s="203"/>
      <c r="O407" s="203"/>
      <c r="P407" s="203"/>
      <c r="Q407" s="203"/>
      <c r="R407" s="203"/>
      <c r="S407" s="203"/>
      <c r="T407" s="204"/>
      <c r="AT407" s="198" t="s">
        <v>198</v>
      </c>
      <c r="AU407" s="198" t="s">
        <v>24</v>
      </c>
      <c r="AV407" s="12" t="s">
        <v>24</v>
      </c>
      <c r="AW407" s="12" t="s">
        <v>44</v>
      </c>
      <c r="AX407" s="12" t="s">
        <v>80</v>
      </c>
      <c r="AY407" s="198" t="s">
        <v>188</v>
      </c>
    </row>
    <row r="408" spans="2:65" s="12" customFormat="1" x14ac:dyDescent="0.3">
      <c r="B408" s="197"/>
      <c r="D408" s="193" t="s">
        <v>198</v>
      </c>
      <c r="E408" s="198" t="s">
        <v>5</v>
      </c>
      <c r="F408" s="199" t="s">
        <v>808</v>
      </c>
      <c r="H408" s="200">
        <v>3.2450000000000001</v>
      </c>
      <c r="I408" s="201"/>
      <c r="L408" s="197"/>
      <c r="M408" s="202"/>
      <c r="N408" s="203"/>
      <c r="O408" s="203"/>
      <c r="P408" s="203"/>
      <c r="Q408" s="203"/>
      <c r="R408" s="203"/>
      <c r="S408" s="203"/>
      <c r="T408" s="204"/>
      <c r="AT408" s="198" t="s">
        <v>198</v>
      </c>
      <c r="AU408" s="198" t="s">
        <v>24</v>
      </c>
      <c r="AV408" s="12" t="s">
        <v>24</v>
      </c>
      <c r="AW408" s="12" t="s">
        <v>44</v>
      </c>
      <c r="AX408" s="12" t="s">
        <v>80</v>
      </c>
      <c r="AY408" s="198" t="s">
        <v>188</v>
      </c>
    </row>
    <row r="409" spans="2:65" s="12" customFormat="1" x14ac:dyDescent="0.3">
      <c r="B409" s="197"/>
      <c r="D409" s="193" t="s">
        <v>198</v>
      </c>
      <c r="E409" s="198" t="s">
        <v>5</v>
      </c>
      <c r="F409" s="199" t="s">
        <v>809</v>
      </c>
      <c r="H409" s="200">
        <v>2.645</v>
      </c>
      <c r="I409" s="201"/>
      <c r="L409" s="197"/>
      <c r="M409" s="202"/>
      <c r="N409" s="203"/>
      <c r="O409" s="203"/>
      <c r="P409" s="203"/>
      <c r="Q409" s="203"/>
      <c r="R409" s="203"/>
      <c r="S409" s="203"/>
      <c r="T409" s="204"/>
      <c r="AT409" s="198" t="s">
        <v>198</v>
      </c>
      <c r="AU409" s="198" t="s">
        <v>24</v>
      </c>
      <c r="AV409" s="12" t="s">
        <v>24</v>
      </c>
      <c r="AW409" s="12" t="s">
        <v>44</v>
      </c>
      <c r="AX409" s="12" t="s">
        <v>80</v>
      </c>
      <c r="AY409" s="198" t="s">
        <v>188</v>
      </c>
    </row>
    <row r="410" spans="2:65" s="12" customFormat="1" x14ac:dyDescent="0.3">
      <c r="B410" s="197"/>
      <c r="D410" s="193" t="s">
        <v>198</v>
      </c>
      <c r="E410" s="198" t="s">
        <v>5</v>
      </c>
      <c r="F410" s="199" t="s">
        <v>810</v>
      </c>
      <c r="H410" s="200">
        <v>2.645</v>
      </c>
      <c r="I410" s="201"/>
      <c r="L410" s="197"/>
      <c r="M410" s="202"/>
      <c r="N410" s="203"/>
      <c r="O410" s="203"/>
      <c r="P410" s="203"/>
      <c r="Q410" s="203"/>
      <c r="R410" s="203"/>
      <c r="S410" s="203"/>
      <c r="T410" s="204"/>
      <c r="AT410" s="198" t="s">
        <v>198</v>
      </c>
      <c r="AU410" s="198" t="s">
        <v>24</v>
      </c>
      <c r="AV410" s="12" t="s">
        <v>24</v>
      </c>
      <c r="AW410" s="12" t="s">
        <v>44</v>
      </c>
      <c r="AX410" s="12" t="s">
        <v>80</v>
      </c>
      <c r="AY410" s="198" t="s">
        <v>188</v>
      </c>
    </row>
    <row r="411" spans="2:65" s="12" customFormat="1" x14ac:dyDescent="0.3">
      <c r="B411" s="197"/>
      <c r="D411" s="193" t="s">
        <v>198</v>
      </c>
      <c r="E411" s="198" t="s">
        <v>5</v>
      </c>
      <c r="F411" s="199" t="s">
        <v>811</v>
      </c>
      <c r="H411" s="200">
        <v>2.4449999999999998</v>
      </c>
      <c r="I411" s="201"/>
      <c r="L411" s="197"/>
      <c r="M411" s="202"/>
      <c r="N411" s="203"/>
      <c r="O411" s="203"/>
      <c r="P411" s="203"/>
      <c r="Q411" s="203"/>
      <c r="R411" s="203"/>
      <c r="S411" s="203"/>
      <c r="T411" s="204"/>
      <c r="AT411" s="198" t="s">
        <v>198</v>
      </c>
      <c r="AU411" s="198" t="s">
        <v>24</v>
      </c>
      <c r="AV411" s="12" t="s">
        <v>24</v>
      </c>
      <c r="AW411" s="12" t="s">
        <v>44</v>
      </c>
      <c r="AX411" s="12" t="s">
        <v>80</v>
      </c>
      <c r="AY411" s="198" t="s">
        <v>188</v>
      </c>
    </row>
    <row r="412" spans="2:65" s="12" customFormat="1" x14ac:dyDescent="0.3">
      <c r="B412" s="197"/>
      <c r="D412" s="193" t="s">
        <v>198</v>
      </c>
      <c r="E412" s="198" t="s">
        <v>5</v>
      </c>
      <c r="F412" s="199" t="s">
        <v>812</v>
      </c>
      <c r="H412" s="200">
        <v>3.2</v>
      </c>
      <c r="I412" s="201"/>
      <c r="L412" s="197"/>
      <c r="M412" s="202"/>
      <c r="N412" s="203"/>
      <c r="O412" s="203"/>
      <c r="P412" s="203"/>
      <c r="Q412" s="203"/>
      <c r="R412" s="203"/>
      <c r="S412" s="203"/>
      <c r="T412" s="204"/>
      <c r="AT412" s="198" t="s">
        <v>198</v>
      </c>
      <c r="AU412" s="198" t="s">
        <v>24</v>
      </c>
      <c r="AV412" s="12" t="s">
        <v>24</v>
      </c>
      <c r="AW412" s="12" t="s">
        <v>44</v>
      </c>
      <c r="AX412" s="12" t="s">
        <v>80</v>
      </c>
      <c r="AY412" s="198" t="s">
        <v>188</v>
      </c>
    </row>
    <row r="413" spans="2:65" s="12" customFormat="1" x14ac:dyDescent="0.3">
      <c r="B413" s="197"/>
      <c r="D413" s="193" t="s">
        <v>198</v>
      </c>
      <c r="E413" s="198" t="s">
        <v>5</v>
      </c>
      <c r="F413" s="199" t="s">
        <v>813</v>
      </c>
      <c r="H413" s="200">
        <v>2.6</v>
      </c>
      <c r="I413" s="201"/>
      <c r="L413" s="197"/>
      <c r="M413" s="202"/>
      <c r="N413" s="203"/>
      <c r="O413" s="203"/>
      <c r="P413" s="203"/>
      <c r="Q413" s="203"/>
      <c r="R413" s="203"/>
      <c r="S413" s="203"/>
      <c r="T413" s="204"/>
      <c r="AT413" s="198" t="s">
        <v>198</v>
      </c>
      <c r="AU413" s="198" t="s">
        <v>24</v>
      </c>
      <c r="AV413" s="12" t="s">
        <v>24</v>
      </c>
      <c r="AW413" s="12" t="s">
        <v>44</v>
      </c>
      <c r="AX413" s="12" t="s">
        <v>80</v>
      </c>
      <c r="AY413" s="198" t="s">
        <v>188</v>
      </c>
    </row>
    <row r="414" spans="2:65" s="12" customFormat="1" x14ac:dyDescent="0.3">
      <c r="B414" s="197"/>
      <c r="D414" s="193" t="s">
        <v>198</v>
      </c>
      <c r="E414" s="198" t="s">
        <v>5</v>
      </c>
      <c r="F414" s="199" t="s">
        <v>814</v>
      </c>
      <c r="H414" s="200">
        <v>2.8</v>
      </c>
      <c r="I414" s="201"/>
      <c r="L414" s="197"/>
      <c r="M414" s="202"/>
      <c r="N414" s="203"/>
      <c r="O414" s="203"/>
      <c r="P414" s="203"/>
      <c r="Q414" s="203"/>
      <c r="R414" s="203"/>
      <c r="S414" s="203"/>
      <c r="T414" s="204"/>
      <c r="AT414" s="198" t="s">
        <v>198</v>
      </c>
      <c r="AU414" s="198" t="s">
        <v>24</v>
      </c>
      <c r="AV414" s="12" t="s">
        <v>24</v>
      </c>
      <c r="AW414" s="12" t="s">
        <v>44</v>
      </c>
      <c r="AX414" s="12" t="s">
        <v>80</v>
      </c>
      <c r="AY414" s="198" t="s">
        <v>188</v>
      </c>
    </row>
    <row r="415" spans="2:65" s="12" customFormat="1" x14ac:dyDescent="0.3">
      <c r="B415" s="197"/>
      <c r="D415" s="193" t="s">
        <v>198</v>
      </c>
      <c r="E415" s="198" t="s">
        <v>5</v>
      </c>
      <c r="F415" s="199" t="s">
        <v>815</v>
      </c>
      <c r="H415" s="200">
        <v>2.8</v>
      </c>
      <c r="I415" s="201"/>
      <c r="L415" s="197"/>
      <c r="M415" s="202"/>
      <c r="N415" s="203"/>
      <c r="O415" s="203"/>
      <c r="P415" s="203"/>
      <c r="Q415" s="203"/>
      <c r="R415" s="203"/>
      <c r="S415" s="203"/>
      <c r="T415" s="204"/>
      <c r="AT415" s="198" t="s">
        <v>198</v>
      </c>
      <c r="AU415" s="198" t="s">
        <v>24</v>
      </c>
      <c r="AV415" s="12" t="s">
        <v>24</v>
      </c>
      <c r="AW415" s="12" t="s">
        <v>44</v>
      </c>
      <c r="AX415" s="12" t="s">
        <v>80</v>
      </c>
      <c r="AY415" s="198" t="s">
        <v>188</v>
      </c>
    </row>
    <row r="416" spans="2:65" s="12" customFormat="1" x14ac:dyDescent="0.3">
      <c r="B416" s="197"/>
      <c r="D416" s="193" t="s">
        <v>198</v>
      </c>
      <c r="E416" s="198" t="s">
        <v>5</v>
      </c>
      <c r="F416" s="199" t="s">
        <v>816</v>
      </c>
      <c r="H416" s="200">
        <v>2.8</v>
      </c>
      <c r="I416" s="201"/>
      <c r="L416" s="197"/>
      <c r="M416" s="202"/>
      <c r="N416" s="203"/>
      <c r="O416" s="203"/>
      <c r="P416" s="203"/>
      <c r="Q416" s="203"/>
      <c r="R416" s="203"/>
      <c r="S416" s="203"/>
      <c r="T416" s="204"/>
      <c r="AT416" s="198" t="s">
        <v>198</v>
      </c>
      <c r="AU416" s="198" t="s">
        <v>24</v>
      </c>
      <c r="AV416" s="12" t="s">
        <v>24</v>
      </c>
      <c r="AW416" s="12" t="s">
        <v>44</v>
      </c>
      <c r="AX416" s="12" t="s">
        <v>80</v>
      </c>
      <c r="AY416" s="198" t="s">
        <v>188</v>
      </c>
    </row>
    <row r="417" spans="2:65" s="12" customFormat="1" x14ac:dyDescent="0.3">
      <c r="B417" s="197"/>
      <c r="D417" s="193" t="s">
        <v>198</v>
      </c>
      <c r="E417" s="198" t="s">
        <v>5</v>
      </c>
      <c r="F417" s="199" t="s">
        <v>817</v>
      </c>
      <c r="H417" s="200">
        <v>2.4</v>
      </c>
      <c r="I417" s="201"/>
      <c r="L417" s="197"/>
      <c r="M417" s="202"/>
      <c r="N417" s="203"/>
      <c r="O417" s="203"/>
      <c r="P417" s="203"/>
      <c r="Q417" s="203"/>
      <c r="R417" s="203"/>
      <c r="S417" s="203"/>
      <c r="T417" s="204"/>
      <c r="AT417" s="198" t="s">
        <v>198</v>
      </c>
      <c r="AU417" s="198" t="s">
        <v>24</v>
      </c>
      <c r="AV417" s="12" t="s">
        <v>24</v>
      </c>
      <c r="AW417" s="12" t="s">
        <v>44</v>
      </c>
      <c r="AX417" s="12" t="s">
        <v>80</v>
      </c>
      <c r="AY417" s="198" t="s">
        <v>188</v>
      </c>
    </row>
    <row r="418" spans="2:65" s="12" customFormat="1" x14ac:dyDescent="0.3">
      <c r="B418" s="197"/>
      <c r="D418" s="193" t="s">
        <v>198</v>
      </c>
      <c r="E418" s="198" t="s">
        <v>5</v>
      </c>
      <c r="F418" s="199" t="s">
        <v>818</v>
      </c>
      <c r="H418" s="200">
        <v>2.6</v>
      </c>
      <c r="I418" s="201"/>
      <c r="L418" s="197"/>
      <c r="M418" s="202"/>
      <c r="N418" s="203"/>
      <c r="O418" s="203"/>
      <c r="P418" s="203"/>
      <c r="Q418" s="203"/>
      <c r="R418" s="203"/>
      <c r="S418" s="203"/>
      <c r="T418" s="204"/>
      <c r="AT418" s="198" t="s">
        <v>198</v>
      </c>
      <c r="AU418" s="198" t="s">
        <v>24</v>
      </c>
      <c r="AV418" s="12" t="s">
        <v>24</v>
      </c>
      <c r="AW418" s="12" t="s">
        <v>44</v>
      </c>
      <c r="AX418" s="12" t="s">
        <v>80</v>
      </c>
      <c r="AY418" s="198" t="s">
        <v>188</v>
      </c>
    </row>
    <row r="419" spans="2:65" s="12" customFormat="1" x14ac:dyDescent="0.3">
      <c r="B419" s="197"/>
      <c r="D419" s="193" t="s">
        <v>198</v>
      </c>
      <c r="E419" s="198" t="s">
        <v>5</v>
      </c>
      <c r="F419" s="199" t="s">
        <v>819</v>
      </c>
      <c r="H419" s="200">
        <v>3.2</v>
      </c>
      <c r="I419" s="201"/>
      <c r="L419" s="197"/>
      <c r="M419" s="202"/>
      <c r="N419" s="203"/>
      <c r="O419" s="203"/>
      <c r="P419" s="203"/>
      <c r="Q419" s="203"/>
      <c r="R419" s="203"/>
      <c r="S419" s="203"/>
      <c r="T419" s="204"/>
      <c r="AT419" s="198" t="s">
        <v>198</v>
      </c>
      <c r="AU419" s="198" t="s">
        <v>24</v>
      </c>
      <c r="AV419" s="12" t="s">
        <v>24</v>
      </c>
      <c r="AW419" s="12" t="s">
        <v>44</v>
      </c>
      <c r="AX419" s="12" t="s">
        <v>80</v>
      </c>
      <c r="AY419" s="198" t="s">
        <v>188</v>
      </c>
    </row>
    <row r="420" spans="2:65" s="12" customFormat="1" x14ac:dyDescent="0.3">
      <c r="B420" s="197"/>
      <c r="D420" s="193" t="s">
        <v>198</v>
      </c>
      <c r="E420" s="198" t="s">
        <v>5</v>
      </c>
      <c r="F420" s="199" t="s">
        <v>820</v>
      </c>
      <c r="H420" s="200">
        <v>3.2</v>
      </c>
      <c r="I420" s="201"/>
      <c r="L420" s="197"/>
      <c r="M420" s="202"/>
      <c r="N420" s="203"/>
      <c r="O420" s="203"/>
      <c r="P420" s="203"/>
      <c r="Q420" s="203"/>
      <c r="R420" s="203"/>
      <c r="S420" s="203"/>
      <c r="T420" s="204"/>
      <c r="AT420" s="198" t="s">
        <v>198</v>
      </c>
      <c r="AU420" s="198" t="s">
        <v>24</v>
      </c>
      <c r="AV420" s="12" t="s">
        <v>24</v>
      </c>
      <c r="AW420" s="12" t="s">
        <v>44</v>
      </c>
      <c r="AX420" s="12" t="s">
        <v>80</v>
      </c>
      <c r="AY420" s="198" t="s">
        <v>188</v>
      </c>
    </row>
    <row r="421" spans="2:65" s="13" customFormat="1" x14ac:dyDescent="0.3">
      <c r="B421" s="205"/>
      <c r="D421" s="193" t="s">
        <v>198</v>
      </c>
      <c r="E421" s="206" t="s">
        <v>5</v>
      </c>
      <c r="F421" s="207" t="s">
        <v>200</v>
      </c>
      <c r="H421" s="208">
        <v>49.914999999999999</v>
      </c>
      <c r="I421" s="209"/>
      <c r="L421" s="205"/>
      <c r="M421" s="210"/>
      <c r="N421" s="211"/>
      <c r="O421" s="211"/>
      <c r="P421" s="211"/>
      <c r="Q421" s="211"/>
      <c r="R421" s="211"/>
      <c r="S421" s="211"/>
      <c r="T421" s="212"/>
      <c r="AT421" s="206" t="s">
        <v>198</v>
      </c>
      <c r="AU421" s="206" t="s">
        <v>24</v>
      </c>
      <c r="AV421" s="13" t="s">
        <v>194</v>
      </c>
      <c r="AW421" s="13" t="s">
        <v>44</v>
      </c>
      <c r="AX421" s="13" t="s">
        <v>25</v>
      </c>
      <c r="AY421" s="206" t="s">
        <v>188</v>
      </c>
    </row>
    <row r="422" spans="2:65" s="11" customFormat="1" ht="22.35" customHeight="1" x14ac:dyDescent="0.3">
      <c r="B422" s="167"/>
      <c r="D422" s="168" t="s">
        <v>79</v>
      </c>
      <c r="E422" s="178" t="s">
        <v>487</v>
      </c>
      <c r="F422" s="178" t="s">
        <v>488</v>
      </c>
      <c r="I422" s="170"/>
      <c r="J422" s="179">
        <f>BK422</f>
        <v>0</v>
      </c>
      <c r="L422" s="167"/>
      <c r="M422" s="172"/>
      <c r="N422" s="173"/>
      <c r="O422" s="173"/>
      <c r="P422" s="174">
        <f>SUM(P423:P435)</f>
        <v>0</v>
      </c>
      <c r="Q422" s="173"/>
      <c r="R422" s="174">
        <f>SUM(R423:R435)</f>
        <v>0</v>
      </c>
      <c r="S422" s="173"/>
      <c r="T422" s="175">
        <f>SUM(T423:T435)</f>
        <v>0</v>
      </c>
      <c r="AR422" s="168" t="s">
        <v>25</v>
      </c>
      <c r="AT422" s="176" t="s">
        <v>79</v>
      </c>
      <c r="AU422" s="176" t="s">
        <v>24</v>
      </c>
      <c r="AY422" s="168" t="s">
        <v>188</v>
      </c>
      <c r="BK422" s="177">
        <f>SUM(BK423:BK435)</f>
        <v>0</v>
      </c>
    </row>
    <row r="423" spans="2:65" s="1" customFormat="1" ht="16.5" customHeight="1" x14ac:dyDescent="0.3">
      <c r="B423" s="180"/>
      <c r="C423" s="181" t="s">
        <v>391</v>
      </c>
      <c r="D423" s="181" t="s">
        <v>190</v>
      </c>
      <c r="E423" s="182" t="s">
        <v>490</v>
      </c>
      <c r="F423" s="183" t="s">
        <v>491</v>
      </c>
      <c r="G423" s="184" t="s">
        <v>283</v>
      </c>
      <c r="H423" s="185">
        <v>7.1689999999999996</v>
      </c>
      <c r="I423" s="186"/>
      <c r="J423" s="187">
        <f>ROUND(I423*H423,2)</f>
        <v>0</v>
      </c>
      <c r="K423" s="183"/>
      <c r="L423" s="41"/>
      <c r="M423" s="188" t="s">
        <v>5</v>
      </c>
      <c r="N423" s="189" t="s">
        <v>51</v>
      </c>
      <c r="O423" s="42"/>
      <c r="P423" s="190">
        <f>O423*H423</f>
        <v>0</v>
      </c>
      <c r="Q423" s="190">
        <v>0</v>
      </c>
      <c r="R423" s="190">
        <f>Q423*H423</f>
        <v>0</v>
      </c>
      <c r="S423" s="190">
        <v>0</v>
      </c>
      <c r="T423" s="191">
        <f>S423*H423</f>
        <v>0</v>
      </c>
      <c r="AR423" s="24" t="s">
        <v>194</v>
      </c>
      <c r="AT423" s="24" t="s">
        <v>190</v>
      </c>
      <c r="AU423" s="24" t="s">
        <v>204</v>
      </c>
      <c r="AY423" s="24" t="s">
        <v>188</v>
      </c>
      <c r="BE423" s="192">
        <f>IF(N423="základní",J423,0)</f>
        <v>0</v>
      </c>
      <c r="BF423" s="192">
        <f>IF(N423="snížená",J423,0)</f>
        <v>0</v>
      </c>
      <c r="BG423" s="192">
        <f>IF(N423="zákl. přenesená",J423,0)</f>
        <v>0</v>
      </c>
      <c r="BH423" s="192">
        <f>IF(N423="sníž. přenesená",J423,0)</f>
        <v>0</v>
      </c>
      <c r="BI423" s="192">
        <f>IF(N423="nulová",J423,0)</f>
        <v>0</v>
      </c>
      <c r="BJ423" s="24" t="s">
        <v>25</v>
      </c>
      <c r="BK423" s="192">
        <f>ROUND(I423*H423,2)</f>
        <v>0</v>
      </c>
      <c r="BL423" s="24" t="s">
        <v>194</v>
      </c>
      <c r="BM423" s="24" t="s">
        <v>492</v>
      </c>
    </row>
    <row r="424" spans="2:65" s="1" customFormat="1" ht="27" x14ac:dyDescent="0.3">
      <c r="B424" s="41"/>
      <c r="D424" s="193" t="s">
        <v>196</v>
      </c>
      <c r="F424" s="194" t="s">
        <v>720</v>
      </c>
      <c r="I424" s="195"/>
      <c r="L424" s="41"/>
      <c r="M424" s="196"/>
      <c r="N424" s="42"/>
      <c r="O424" s="42"/>
      <c r="P424" s="42"/>
      <c r="Q424" s="42"/>
      <c r="R424" s="42"/>
      <c r="S424" s="42"/>
      <c r="T424" s="70"/>
      <c r="AT424" s="24" t="s">
        <v>196</v>
      </c>
      <c r="AU424" s="24" t="s">
        <v>204</v>
      </c>
    </row>
    <row r="425" spans="2:65" s="1" customFormat="1" ht="16.5" customHeight="1" x14ac:dyDescent="0.3">
      <c r="B425" s="180"/>
      <c r="C425" s="181" t="s">
        <v>396</v>
      </c>
      <c r="D425" s="181" t="s">
        <v>190</v>
      </c>
      <c r="E425" s="182" t="s">
        <v>494</v>
      </c>
      <c r="F425" s="183" t="s">
        <v>495</v>
      </c>
      <c r="G425" s="184" t="s">
        <v>283</v>
      </c>
      <c r="H425" s="185">
        <v>64.521000000000001</v>
      </c>
      <c r="I425" s="186"/>
      <c r="J425" s="187">
        <f>ROUND(I425*H425,2)</f>
        <v>0</v>
      </c>
      <c r="K425" s="183"/>
      <c r="L425" s="41"/>
      <c r="M425" s="188" t="s">
        <v>5</v>
      </c>
      <c r="N425" s="189" t="s">
        <v>51</v>
      </c>
      <c r="O425" s="42"/>
      <c r="P425" s="190">
        <f>O425*H425</f>
        <v>0</v>
      </c>
      <c r="Q425" s="190">
        <v>0</v>
      </c>
      <c r="R425" s="190">
        <f>Q425*H425</f>
        <v>0</v>
      </c>
      <c r="S425" s="190">
        <v>0</v>
      </c>
      <c r="T425" s="191">
        <f>S425*H425</f>
        <v>0</v>
      </c>
      <c r="AR425" s="24" t="s">
        <v>194</v>
      </c>
      <c r="AT425" s="24" t="s">
        <v>190</v>
      </c>
      <c r="AU425" s="24" t="s">
        <v>204</v>
      </c>
      <c r="AY425" s="24" t="s">
        <v>188</v>
      </c>
      <c r="BE425" s="192">
        <f>IF(N425="základní",J425,0)</f>
        <v>0</v>
      </c>
      <c r="BF425" s="192">
        <f>IF(N425="snížená",J425,0)</f>
        <v>0</v>
      </c>
      <c r="BG425" s="192">
        <f>IF(N425="zákl. přenesená",J425,0)</f>
        <v>0</v>
      </c>
      <c r="BH425" s="192">
        <f>IF(N425="sníž. přenesená",J425,0)</f>
        <v>0</v>
      </c>
      <c r="BI425" s="192">
        <f>IF(N425="nulová",J425,0)</f>
        <v>0</v>
      </c>
      <c r="BJ425" s="24" t="s">
        <v>25</v>
      </c>
      <c r="BK425" s="192">
        <f>ROUND(I425*H425,2)</f>
        <v>0</v>
      </c>
      <c r="BL425" s="24" t="s">
        <v>194</v>
      </c>
      <c r="BM425" s="24" t="s">
        <v>496</v>
      </c>
    </row>
    <row r="426" spans="2:65" s="1" customFormat="1" ht="27" x14ac:dyDescent="0.3">
      <c r="B426" s="41"/>
      <c r="D426" s="193" t="s">
        <v>196</v>
      </c>
      <c r="F426" s="194" t="s">
        <v>720</v>
      </c>
      <c r="I426" s="195"/>
      <c r="L426" s="41"/>
      <c r="M426" s="196"/>
      <c r="N426" s="42"/>
      <c r="O426" s="42"/>
      <c r="P426" s="42"/>
      <c r="Q426" s="42"/>
      <c r="R426" s="42"/>
      <c r="S426" s="42"/>
      <c r="T426" s="70"/>
      <c r="AT426" s="24" t="s">
        <v>196</v>
      </c>
      <c r="AU426" s="24" t="s">
        <v>204</v>
      </c>
    </row>
    <row r="427" spans="2:65" s="12" customFormat="1" x14ac:dyDescent="0.3">
      <c r="B427" s="197"/>
      <c r="D427" s="193" t="s">
        <v>198</v>
      </c>
      <c r="F427" s="199" t="s">
        <v>868</v>
      </c>
      <c r="H427" s="200">
        <v>64.521000000000001</v>
      </c>
      <c r="I427" s="201"/>
      <c r="L427" s="197"/>
      <c r="M427" s="202"/>
      <c r="N427" s="203"/>
      <c r="O427" s="203"/>
      <c r="P427" s="203"/>
      <c r="Q427" s="203"/>
      <c r="R427" s="203"/>
      <c r="S427" s="203"/>
      <c r="T427" s="204"/>
      <c r="AT427" s="198" t="s">
        <v>198</v>
      </c>
      <c r="AU427" s="198" t="s">
        <v>204</v>
      </c>
      <c r="AV427" s="12" t="s">
        <v>24</v>
      </c>
      <c r="AW427" s="12" t="s">
        <v>6</v>
      </c>
      <c r="AX427" s="12" t="s">
        <v>25</v>
      </c>
      <c r="AY427" s="198" t="s">
        <v>188</v>
      </c>
    </row>
    <row r="428" spans="2:65" s="1" customFormat="1" ht="16.5" customHeight="1" x14ac:dyDescent="0.3">
      <c r="B428" s="180"/>
      <c r="C428" s="181" t="s">
        <v>402</v>
      </c>
      <c r="D428" s="181" t="s">
        <v>190</v>
      </c>
      <c r="E428" s="182" t="s">
        <v>499</v>
      </c>
      <c r="F428" s="183" t="s">
        <v>500</v>
      </c>
      <c r="G428" s="184" t="s">
        <v>283</v>
      </c>
      <c r="H428" s="185">
        <v>7.1689999999999996</v>
      </c>
      <c r="I428" s="186"/>
      <c r="J428" s="187">
        <f>ROUND(I428*H428,2)</f>
        <v>0</v>
      </c>
      <c r="K428" s="183"/>
      <c r="L428" s="41"/>
      <c r="M428" s="188" t="s">
        <v>5</v>
      </c>
      <c r="N428" s="189" t="s">
        <v>51</v>
      </c>
      <c r="O428" s="42"/>
      <c r="P428" s="190">
        <f>O428*H428</f>
        <v>0</v>
      </c>
      <c r="Q428" s="190">
        <v>0</v>
      </c>
      <c r="R428" s="190">
        <f>Q428*H428</f>
        <v>0</v>
      </c>
      <c r="S428" s="190">
        <v>0</v>
      </c>
      <c r="T428" s="191">
        <f>S428*H428</f>
        <v>0</v>
      </c>
      <c r="AR428" s="24" t="s">
        <v>194</v>
      </c>
      <c r="AT428" s="24" t="s">
        <v>190</v>
      </c>
      <c r="AU428" s="24" t="s">
        <v>204</v>
      </c>
      <c r="AY428" s="24" t="s">
        <v>188</v>
      </c>
      <c r="BE428" s="192">
        <f>IF(N428="základní",J428,0)</f>
        <v>0</v>
      </c>
      <c r="BF428" s="192">
        <f>IF(N428="snížená",J428,0)</f>
        <v>0</v>
      </c>
      <c r="BG428" s="192">
        <f>IF(N428="zákl. přenesená",J428,0)</f>
        <v>0</v>
      </c>
      <c r="BH428" s="192">
        <f>IF(N428="sníž. přenesená",J428,0)</f>
        <v>0</v>
      </c>
      <c r="BI428" s="192">
        <f>IF(N428="nulová",J428,0)</f>
        <v>0</v>
      </c>
      <c r="BJ428" s="24" t="s">
        <v>25</v>
      </c>
      <c r="BK428" s="192">
        <f>ROUND(I428*H428,2)</f>
        <v>0</v>
      </c>
      <c r="BL428" s="24" t="s">
        <v>194</v>
      </c>
      <c r="BM428" s="24" t="s">
        <v>501</v>
      </c>
    </row>
    <row r="429" spans="2:65" s="1" customFormat="1" ht="27" x14ac:dyDescent="0.3">
      <c r="B429" s="41"/>
      <c r="D429" s="193" t="s">
        <v>196</v>
      </c>
      <c r="F429" s="194" t="s">
        <v>720</v>
      </c>
      <c r="I429" s="195"/>
      <c r="L429" s="41"/>
      <c r="M429" s="196"/>
      <c r="N429" s="42"/>
      <c r="O429" s="42"/>
      <c r="P429" s="42"/>
      <c r="Q429" s="42"/>
      <c r="R429" s="42"/>
      <c r="S429" s="42"/>
      <c r="T429" s="70"/>
      <c r="AT429" s="24" t="s">
        <v>196</v>
      </c>
      <c r="AU429" s="24" t="s">
        <v>204</v>
      </c>
    </row>
    <row r="430" spans="2:65" s="1" customFormat="1" ht="16.5" customHeight="1" x14ac:dyDescent="0.3">
      <c r="B430" s="180"/>
      <c r="C430" s="181" t="s">
        <v>408</v>
      </c>
      <c r="D430" s="181" t="s">
        <v>190</v>
      </c>
      <c r="E430" s="182" t="s">
        <v>503</v>
      </c>
      <c r="F430" s="183" t="s">
        <v>504</v>
      </c>
      <c r="G430" s="184" t="s">
        <v>283</v>
      </c>
      <c r="H430" s="185">
        <v>1.6220000000000001</v>
      </c>
      <c r="I430" s="186"/>
      <c r="J430" s="187">
        <f>ROUND(I430*H430,2)</f>
        <v>0</v>
      </c>
      <c r="K430" s="183"/>
      <c r="L430" s="41"/>
      <c r="M430" s="188" t="s">
        <v>5</v>
      </c>
      <c r="N430" s="189" t="s">
        <v>51</v>
      </c>
      <c r="O430" s="42"/>
      <c r="P430" s="190">
        <f>O430*H430</f>
        <v>0</v>
      </c>
      <c r="Q430" s="190">
        <v>0</v>
      </c>
      <c r="R430" s="190">
        <f>Q430*H430</f>
        <v>0</v>
      </c>
      <c r="S430" s="190">
        <v>0</v>
      </c>
      <c r="T430" s="191">
        <f>S430*H430</f>
        <v>0</v>
      </c>
      <c r="AR430" s="24" t="s">
        <v>194</v>
      </c>
      <c r="AT430" s="24" t="s">
        <v>190</v>
      </c>
      <c r="AU430" s="24" t="s">
        <v>204</v>
      </c>
      <c r="AY430" s="24" t="s">
        <v>188</v>
      </c>
      <c r="BE430" s="192">
        <f>IF(N430="základní",J430,0)</f>
        <v>0</v>
      </c>
      <c r="BF430" s="192">
        <f>IF(N430="snížená",J430,0)</f>
        <v>0</v>
      </c>
      <c r="BG430" s="192">
        <f>IF(N430="zákl. přenesená",J430,0)</f>
        <v>0</v>
      </c>
      <c r="BH430" s="192">
        <f>IF(N430="sníž. přenesená",J430,0)</f>
        <v>0</v>
      </c>
      <c r="BI430" s="192">
        <f>IF(N430="nulová",J430,0)</f>
        <v>0</v>
      </c>
      <c r="BJ430" s="24" t="s">
        <v>25</v>
      </c>
      <c r="BK430" s="192">
        <f>ROUND(I430*H430,2)</f>
        <v>0</v>
      </c>
      <c r="BL430" s="24" t="s">
        <v>194</v>
      </c>
      <c r="BM430" s="24" t="s">
        <v>505</v>
      </c>
    </row>
    <row r="431" spans="2:65" s="1" customFormat="1" ht="27" x14ac:dyDescent="0.3">
      <c r="B431" s="41"/>
      <c r="D431" s="193" t="s">
        <v>196</v>
      </c>
      <c r="F431" s="194" t="s">
        <v>720</v>
      </c>
      <c r="I431" s="195"/>
      <c r="L431" s="41"/>
      <c r="M431" s="196"/>
      <c r="N431" s="42"/>
      <c r="O431" s="42"/>
      <c r="P431" s="42"/>
      <c r="Q431" s="42"/>
      <c r="R431" s="42"/>
      <c r="S431" s="42"/>
      <c r="T431" s="70"/>
      <c r="AT431" s="24" t="s">
        <v>196</v>
      </c>
      <c r="AU431" s="24" t="s">
        <v>204</v>
      </c>
    </row>
    <row r="432" spans="2:65" s="1" customFormat="1" ht="16.5" customHeight="1" x14ac:dyDescent="0.3">
      <c r="B432" s="180"/>
      <c r="C432" s="181" t="s">
        <v>412</v>
      </c>
      <c r="D432" s="181" t="s">
        <v>190</v>
      </c>
      <c r="E432" s="182" t="s">
        <v>508</v>
      </c>
      <c r="F432" s="183" t="s">
        <v>509</v>
      </c>
      <c r="G432" s="184" t="s">
        <v>283</v>
      </c>
      <c r="H432" s="185">
        <v>5.0179999999999998</v>
      </c>
      <c r="I432" s="186"/>
      <c r="J432" s="187">
        <f>ROUND(I432*H432,2)</f>
        <v>0</v>
      </c>
      <c r="K432" s="183"/>
      <c r="L432" s="41"/>
      <c r="M432" s="188" t="s">
        <v>5</v>
      </c>
      <c r="N432" s="189" t="s">
        <v>51</v>
      </c>
      <c r="O432" s="42"/>
      <c r="P432" s="190">
        <f>O432*H432</f>
        <v>0</v>
      </c>
      <c r="Q432" s="190">
        <v>0</v>
      </c>
      <c r="R432" s="190">
        <f>Q432*H432</f>
        <v>0</v>
      </c>
      <c r="S432" s="190">
        <v>0</v>
      </c>
      <c r="T432" s="191">
        <f>S432*H432</f>
        <v>0</v>
      </c>
      <c r="AR432" s="24" t="s">
        <v>194</v>
      </c>
      <c r="AT432" s="24" t="s">
        <v>190</v>
      </c>
      <c r="AU432" s="24" t="s">
        <v>204</v>
      </c>
      <c r="AY432" s="24" t="s">
        <v>188</v>
      </c>
      <c r="BE432" s="192">
        <f>IF(N432="základní",J432,0)</f>
        <v>0</v>
      </c>
      <c r="BF432" s="192">
        <f>IF(N432="snížená",J432,0)</f>
        <v>0</v>
      </c>
      <c r="BG432" s="192">
        <f>IF(N432="zákl. přenesená",J432,0)</f>
        <v>0</v>
      </c>
      <c r="BH432" s="192">
        <f>IF(N432="sníž. přenesená",J432,0)</f>
        <v>0</v>
      </c>
      <c r="BI432" s="192">
        <f>IF(N432="nulová",J432,0)</f>
        <v>0</v>
      </c>
      <c r="BJ432" s="24" t="s">
        <v>25</v>
      </c>
      <c r="BK432" s="192">
        <f>ROUND(I432*H432,2)</f>
        <v>0</v>
      </c>
      <c r="BL432" s="24" t="s">
        <v>194</v>
      </c>
      <c r="BM432" s="24" t="s">
        <v>510</v>
      </c>
    </row>
    <row r="433" spans="2:65" s="1" customFormat="1" ht="27" x14ac:dyDescent="0.3">
      <c r="B433" s="41"/>
      <c r="D433" s="193" t="s">
        <v>196</v>
      </c>
      <c r="F433" s="194" t="s">
        <v>720</v>
      </c>
      <c r="I433" s="195"/>
      <c r="L433" s="41"/>
      <c r="M433" s="196"/>
      <c r="N433" s="42"/>
      <c r="O433" s="42"/>
      <c r="P433" s="42"/>
      <c r="Q433" s="42"/>
      <c r="R433" s="42"/>
      <c r="S433" s="42"/>
      <c r="T433" s="70"/>
      <c r="AT433" s="24" t="s">
        <v>196</v>
      </c>
      <c r="AU433" s="24" t="s">
        <v>204</v>
      </c>
    </row>
    <row r="434" spans="2:65" s="1" customFormat="1" ht="16.5" customHeight="1" x14ac:dyDescent="0.3">
      <c r="B434" s="180"/>
      <c r="C434" s="181" t="s">
        <v>416</v>
      </c>
      <c r="D434" s="181" t="s">
        <v>190</v>
      </c>
      <c r="E434" s="182" t="s">
        <v>513</v>
      </c>
      <c r="F434" s="183" t="s">
        <v>514</v>
      </c>
      <c r="G434" s="184" t="s">
        <v>283</v>
      </c>
      <c r="H434" s="185">
        <v>43.823999999999998</v>
      </c>
      <c r="I434" s="186"/>
      <c r="J434" s="187">
        <f>ROUND(I434*H434,2)</f>
        <v>0</v>
      </c>
      <c r="K434" s="183"/>
      <c r="L434" s="41"/>
      <c r="M434" s="188" t="s">
        <v>5</v>
      </c>
      <c r="N434" s="189" t="s">
        <v>51</v>
      </c>
      <c r="O434" s="42"/>
      <c r="P434" s="190">
        <f>O434*H434</f>
        <v>0</v>
      </c>
      <c r="Q434" s="190">
        <v>0</v>
      </c>
      <c r="R434" s="190">
        <f>Q434*H434</f>
        <v>0</v>
      </c>
      <c r="S434" s="190">
        <v>0</v>
      </c>
      <c r="T434" s="191">
        <f>S434*H434</f>
        <v>0</v>
      </c>
      <c r="AR434" s="24" t="s">
        <v>194</v>
      </c>
      <c r="AT434" s="24" t="s">
        <v>190</v>
      </c>
      <c r="AU434" s="24" t="s">
        <v>204</v>
      </c>
      <c r="AY434" s="24" t="s">
        <v>188</v>
      </c>
      <c r="BE434" s="192">
        <f>IF(N434="základní",J434,0)</f>
        <v>0</v>
      </c>
      <c r="BF434" s="192">
        <f>IF(N434="snížená",J434,0)</f>
        <v>0</v>
      </c>
      <c r="BG434" s="192">
        <f>IF(N434="zákl. přenesená",J434,0)</f>
        <v>0</v>
      </c>
      <c r="BH434" s="192">
        <f>IF(N434="sníž. přenesená",J434,0)</f>
        <v>0</v>
      </c>
      <c r="BI434" s="192">
        <f>IF(N434="nulová",J434,0)</f>
        <v>0</v>
      </c>
      <c r="BJ434" s="24" t="s">
        <v>25</v>
      </c>
      <c r="BK434" s="192">
        <f>ROUND(I434*H434,2)</f>
        <v>0</v>
      </c>
      <c r="BL434" s="24" t="s">
        <v>194</v>
      </c>
      <c r="BM434" s="24" t="s">
        <v>515</v>
      </c>
    </row>
    <row r="435" spans="2:65" s="1" customFormat="1" ht="27" x14ac:dyDescent="0.3">
      <c r="B435" s="41"/>
      <c r="D435" s="193" t="s">
        <v>196</v>
      </c>
      <c r="F435" s="194" t="s">
        <v>674</v>
      </c>
      <c r="I435" s="195"/>
      <c r="L435" s="41"/>
      <c r="M435" s="196"/>
      <c r="N435" s="42"/>
      <c r="O435" s="42"/>
      <c r="P435" s="42"/>
      <c r="Q435" s="42"/>
      <c r="R435" s="42"/>
      <c r="S435" s="42"/>
      <c r="T435" s="70"/>
      <c r="AT435" s="24" t="s">
        <v>196</v>
      </c>
      <c r="AU435" s="24" t="s">
        <v>204</v>
      </c>
    </row>
    <row r="436" spans="2:65" s="11" customFormat="1" ht="37.35" customHeight="1" x14ac:dyDescent="0.35">
      <c r="B436" s="167"/>
      <c r="D436" s="168" t="s">
        <v>79</v>
      </c>
      <c r="E436" s="169" t="s">
        <v>292</v>
      </c>
      <c r="F436" s="169" t="s">
        <v>516</v>
      </c>
      <c r="I436" s="170"/>
      <c r="J436" s="171">
        <f>BK436</f>
        <v>0</v>
      </c>
      <c r="L436" s="167"/>
      <c r="M436" s="172"/>
      <c r="N436" s="173"/>
      <c r="O436" s="173"/>
      <c r="P436" s="174">
        <f>P437</f>
        <v>0</v>
      </c>
      <c r="Q436" s="173"/>
      <c r="R436" s="174">
        <f>R437</f>
        <v>0</v>
      </c>
      <c r="S436" s="173"/>
      <c r="T436" s="175">
        <f>T437</f>
        <v>0</v>
      </c>
      <c r="AR436" s="168" t="s">
        <v>204</v>
      </c>
      <c r="AT436" s="176" t="s">
        <v>79</v>
      </c>
      <c r="AU436" s="176" t="s">
        <v>80</v>
      </c>
      <c r="AY436" s="168" t="s">
        <v>188</v>
      </c>
      <c r="BK436" s="177">
        <f>BK437</f>
        <v>0</v>
      </c>
    </row>
    <row r="437" spans="2:65" s="11" customFormat="1" ht="19.899999999999999" customHeight="1" x14ac:dyDescent="0.3">
      <c r="B437" s="167"/>
      <c r="D437" s="168" t="s">
        <v>79</v>
      </c>
      <c r="E437" s="178" t="s">
        <v>517</v>
      </c>
      <c r="F437" s="178" t="s">
        <v>518</v>
      </c>
      <c r="I437" s="170"/>
      <c r="J437" s="179">
        <f>BK437</f>
        <v>0</v>
      </c>
      <c r="L437" s="167"/>
      <c r="M437" s="172"/>
      <c r="N437" s="173"/>
      <c r="O437" s="173"/>
      <c r="P437" s="174">
        <f>SUM(P438:P441)</f>
        <v>0</v>
      </c>
      <c r="Q437" s="173"/>
      <c r="R437" s="174">
        <f>SUM(R438:R441)</f>
        <v>0</v>
      </c>
      <c r="S437" s="173"/>
      <c r="T437" s="175">
        <f>SUM(T438:T441)</f>
        <v>0</v>
      </c>
      <c r="AR437" s="168" t="s">
        <v>204</v>
      </c>
      <c r="AT437" s="176" t="s">
        <v>79</v>
      </c>
      <c r="AU437" s="176" t="s">
        <v>25</v>
      </c>
      <c r="AY437" s="168" t="s">
        <v>188</v>
      </c>
      <c r="BK437" s="177">
        <f>SUM(BK438:BK441)</f>
        <v>0</v>
      </c>
    </row>
    <row r="438" spans="2:65" s="1" customFormat="1" ht="16.5" customHeight="1" x14ac:dyDescent="0.3">
      <c r="B438" s="180"/>
      <c r="C438" s="181" t="s">
        <v>420</v>
      </c>
      <c r="D438" s="181" t="s">
        <v>190</v>
      </c>
      <c r="E438" s="182" t="s">
        <v>869</v>
      </c>
      <c r="F438" s="183" t="s">
        <v>870</v>
      </c>
      <c r="G438" s="184" t="s">
        <v>372</v>
      </c>
      <c r="H438" s="185">
        <v>7.6</v>
      </c>
      <c r="I438" s="186"/>
      <c r="J438" s="187">
        <f>ROUND(I438*H438,2)</f>
        <v>0</v>
      </c>
      <c r="K438" s="183"/>
      <c r="L438" s="41"/>
      <c r="M438" s="188" t="s">
        <v>5</v>
      </c>
      <c r="N438" s="189" t="s">
        <v>51</v>
      </c>
      <c r="O438" s="42"/>
      <c r="P438" s="190">
        <f>O438*H438</f>
        <v>0</v>
      </c>
      <c r="Q438" s="190">
        <v>0</v>
      </c>
      <c r="R438" s="190">
        <f>Q438*H438</f>
        <v>0</v>
      </c>
      <c r="S438" s="190">
        <v>0</v>
      </c>
      <c r="T438" s="191">
        <f>S438*H438</f>
        <v>0</v>
      </c>
      <c r="AR438" s="24" t="s">
        <v>512</v>
      </c>
      <c r="AT438" s="24" t="s">
        <v>190</v>
      </c>
      <c r="AU438" s="24" t="s">
        <v>24</v>
      </c>
      <c r="AY438" s="24" t="s">
        <v>188</v>
      </c>
      <c r="BE438" s="192">
        <f>IF(N438="základní",J438,0)</f>
        <v>0</v>
      </c>
      <c r="BF438" s="192">
        <f>IF(N438="snížená",J438,0)</f>
        <v>0</v>
      </c>
      <c r="BG438" s="192">
        <f>IF(N438="zákl. přenesená",J438,0)</f>
        <v>0</v>
      </c>
      <c r="BH438" s="192">
        <f>IF(N438="sníž. přenesená",J438,0)</f>
        <v>0</v>
      </c>
      <c r="BI438" s="192">
        <f>IF(N438="nulová",J438,0)</f>
        <v>0</v>
      </c>
      <c r="BJ438" s="24" t="s">
        <v>25</v>
      </c>
      <c r="BK438" s="192">
        <f>ROUND(I438*H438,2)</f>
        <v>0</v>
      </c>
      <c r="BL438" s="24" t="s">
        <v>512</v>
      </c>
      <c r="BM438" s="24" t="s">
        <v>871</v>
      </c>
    </row>
    <row r="439" spans="2:65" s="1" customFormat="1" ht="27" x14ac:dyDescent="0.3">
      <c r="B439" s="41"/>
      <c r="D439" s="193" t="s">
        <v>196</v>
      </c>
      <c r="F439" s="194" t="s">
        <v>824</v>
      </c>
      <c r="I439" s="195"/>
      <c r="L439" s="41"/>
      <c r="M439" s="196"/>
      <c r="N439" s="42"/>
      <c r="O439" s="42"/>
      <c r="P439" s="42"/>
      <c r="Q439" s="42"/>
      <c r="R439" s="42"/>
      <c r="S439" s="42"/>
      <c r="T439" s="70"/>
      <c r="AT439" s="24" t="s">
        <v>196</v>
      </c>
      <c r="AU439" s="24" t="s">
        <v>24</v>
      </c>
    </row>
    <row r="440" spans="2:65" s="1" customFormat="1" ht="16.5" customHeight="1" x14ac:dyDescent="0.3">
      <c r="B440" s="180"/>
      <c r="C440" s="181" t="s">
        <v>424</v>
      </c>
      <c r="D440" s="181" t="s">
        <v>190</v>
      </c>
      <c r="E440" s="182" t="s">
        <v>872</v>
      </c>
      <c r="F440" s="183" t="s">
        <v>873</v>
      </c>
      <c r="G440" s="184" t="s">
        <v>372</v>
      </c>
      <c r="H440" s="185">
        <v>9.9</v>
      </c>
      <c r="I440" s="186"/>
      <c r="J440" s="187">
        <f>ROUND(I440*H440,2)</f>
        <v>0</v>
      </c>
      <c r="K440" s="183"/>
      <c r="L440" s="41"/>
      <c r="M440" s="188" t="s">
        <v>5</v>
      </c>
      <c r="N440" s="189" t="s">
        <v>51</v>
      </c>
      <c r="O440" s="42"/>
      <c r="P440" s="190">
        <f>O440*H440</f>
        <v>0</v>
      </c>
      <c r="Q440" s="190">
        <v>0</v>
      </c>
      <c r="R440" s="190">
        <f>Q440*H440</f>
        <v>0</v>
      </c>
      <c r="S440" s="190">
        <v>0</v>
      </c>
      <c r="T440" s="191">
        <f>S440*H440</f>
        <v>0</v>
      </c>
      <c r="AR440" s="24" t="s">
        <v>512</v>
      </c>
      <c r="AT440" s="24" t="s">
        <v>190</v>
      </c>
      <c r="AU440" s="24" t="s">
        <v>24</v>
      </c>
      <c r="AY440" s="24" t="s">
        <v>188</v>
      </c>
      <c r="BE440" s="192">
        <f>IF(N440="základní",J440,0)</f>
        <v>0</v>
      </c>
      <c r="BF440" s="192">
        <f>IF(N440="snížená",J440,0)</f>
        <v>0</v>
      </c>
      <c r="BG440" s="192">
        <f>IF(N440="zákl. přenesená",J440,0)</f>
        <v>0</v>
      </c>
      <c r="BH440" s="192">
        <f>IF(N440="sníž. přenesená",J440,0)</f>
        <v>0</v>
      </c>
      <c r="BI440" s="192">
        <f>IF(N440="nulová",J440,0)</f>
        <v>0</v>
      </c>
      <c r="BJ440" s="24" t="s">
        <v>25</v>
      </c>
      <c r="BK440" s="192">
        <f>ROUND(I440*H440,2)</f>
        <v>0</v>
      </c>
      <c r="BL440" s="24" t="s">
        <v>512</v>
      </c>
      <c r="BM440" s="24" t="s">
        <v>874</v>
      </c>
    </row>
    <row r="441" spans="2:65" s="1" customFormat="1" ht="27" x14ac:dyDescent="0.3">
      <c r="B441" s="41"/>
      <c r="D441" s="193" t="s">
        <v>196</v>
      </c>
      <c r="F441" s="194" t="s">
        <v>824</v>
      </c>
      <c r="I441" s="195"/>
      <c r="L441" s="41"/>
      <c r="M441" s="226"/>
      <c r="N441" s="227"/>
      <c r="O441" s="227"/>
      <c r="P441" s="227"/>
      <c r="Q441" s="227"/>
      <c r="R441" s="227"/>
      <c r="S441" s="227"/>
      <c r="T441" s="228"/>
      <c r="AT441" s="24" t="s">
        <v>196</v>
      </c>
      <c r="AU441" s="24" t="s">
        <v>24</v>
      </c>
    </row>
    <row r="442" spans="2:65" s="1" customFormat="1" ht="6.95" customHeight="1" x14ac:dyDescent="0.3">
      <c r="B442" s="56"/>
      <c r="C442" s="57"/>
      <c r="D442" s="57"/>
      <c r="E442" s="57"/>
      <c r="F442" s="57"/>
      <c r="G442" s="57"/>
      <c r="H442" s="57"/>
      <c r="I442" s="134"/>
      <c r="J442" s="57"/>
      <c r="K442" s="57"/>
      <c r="L442" s="41"/>
    </row>
  </sheetData>
  <autoFilter ref="C90:K441"/>
  <mergeCells count="13">
    <mergeCell ref="E83:H83"/>
    <mergeCell ref="G1:H1"/>
    <mergeCell ref="L2:V2"/>
    <mergeCell ref="E49:H49"/>
    <mergeCell ref="E51:H51"/>
    <mergeCell ref="J55:J56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51"/>
  <sheetViews>
    <sheetView showGridLines="0" workbookViewId="0">
      <pane ySplit="1" topLeftCell="A2" activePane="bottomLeft" state="frozen"/>
      <selection pane="bottomLeft" activeCell="AD272" sqref="AD272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6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21"/>
      <c r="B1" s="107"/>
      <c r="C1" s="107"/>
      <c r="D1" s="108" t="s">
        <v>1</v>
      </c>
      <c r="E1" s="107"/>
      <c r="F1" s="109" t="s">
        <v>147</v>
      </c>
      <c r="G1" s="362" t="s">
        <v>148</v>
      </c>
      <c r="H1" s="362"/>
      <c r="I1" s="110"/>
      <c r="J1" s="109" t="s">
        <v>149</v>
      </c>
      <c r="K1" s="108" t="s">
        <v>150</v>
      </c>
      <c r="L1" s="109" t="s">
        <v>151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 x14ac:dyDescent="0.3">
      <c r="L2" s="357" t="s">
        <v>8</v>
      </c>
      <c r="M2" s="358"/>
      <c r="N2" s="358"/>
      <c r="O2" s="358"/>
      <c r="P2" s="358"/>
      <c r="Q2" s="358"/>
      <c r="R2" s="358"/>
      <c r="S2" s="358"/>
      <c r="T2" s="358"/>
      <c r="U2" s="358"/>
      <c r="V2" s="358"/>
      <c r="AT2" s="24" t="s">
        <v>107</v>
      </c>
    </row>
    <row r="3" spans="1:70" ht="6.95" customHeight="1" x14ac:dyDescent="0.3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24</v>
      </c>
    </row>
    <row r="4" spans="1:70" ht="36.950000000000003" customHeight="1" x14ac:dyDescent="0.3">
      <c r="B4" s="28"/>
      <c r="C4" s="29"/>
      <c r="D4" s="30" t="s">
        <v>152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1:70" ht="6.95" customHeight="1" x14ac:dyDescent="0.3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1:70" ht="15" x14ac:dyDescent="0.3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1:70" ht="16.5" customHeight="1" x14ac:dyDescent="0.3">
      <c r="B7" s="28"/>
      <c r="C7" s="29"/>
      <c r="D7" s="29"/>
      <c r="E7" s="363" t="str">
        <f>'Rekapitulace stavby'!K6</f>
        <v>Rekonstrukce kanalizace ul. Matušinského, Tomicova, Třanovského</v>
      </c>
      <c r="F7" s="369"/>
      <c r="G7" s="369"/>
      <c r="H7" s="369"/>
      <c r="I7" s="112"/>
      <c r="J7" s="29"/>
      <c r="K7" s="31"/>
    </row>
    <row r="8" spans="1:70" ht="15" x14ac:dyDescent="0.3">
      <c r="B8" s="28"/>
      <c r="C8" s="29"/>
      <c r="D8" s="37" t="s">
        <v>153</v>
      </c>
      <c r="E8" s="29"/>
      <c r="F8" s="29"/>
      <c r="G8" s="29"/>
      <c r="H8" s="29"/>
      <c r="I8" s="112"/>
      <c r="J8" s="29"/>
      <c r="K8" s="31"/>
    </row>
    <row r="9" spans="1:70" s="1" customFormat="1" ht="16.5" customHeight="1" x14ac:dyDescent="0.3">
      <c r="B9" s="41"/>
      <c r="C9" s="42"/>
      <c r="D9" s="42"/>
      <c r="E9" s="363" t="s">
        <v>646</v>
      </c>
      <c r="F9" s="364"/>
      <c r="G9" s="364"/>
      <c r="H9" s="364"/>
      <c r="I9" s="113"/>
      <c r="J9" s="42"/>
      <c r="K9" s="45"/>
    </row>
    <row r="10" spans="1:70" s="1" customFormat="1" ht="15" x14ac:dyDescent="0.3">
      <c r="B10" s="41"/>
      <c r="C10" s="42"/>
      <c r="D10" s="37" t="s">
        <v>155</v>
      </c>
      <c r="E10" s="42"/>
      <c r="F10" s="42"/>
      <c r="G10" s="42"/>
      <c r="H10" s="42"/>
      <c r="I10" s="113"/>
      <c r="J10" s="42"/>
      <c r="K10" s="45"/>
    </row>
    <row r="11" spans="1:70" s="1" customFormat="1" ht="36.950000000000003" customHeight="1" x14ac:dyDescent="0.3">
      <c r="B11" s="41"/>
      <c r="C11" s="42"/>
      <c r="D11" s="42"/>
      <c r="E11" s="365" t="s">
        <v>875</v>
      </c>
      <c r="F11" s="364"/>
      <c r="G11" s="364"/>
      <c r="H11" s="364"/>
      <c r="I11" s="113"/>
      <c r="J11" s="42"/>
      <c r="K11" s="45"/>
    </row>
    <row r="12" spans="1:70" s="1" customFormat="1" x14ac:dyDescent="0.3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1:70" s="1" customFormat="1" ht="14.45" customHeight="1" x14ac:dyDescent="0.3">
      <c r="B13" s="41"/>
      <c r="C13" s="42"/>
      <c r="D13" s="37" t="s">
        <v>22</v>
      </c>
      <c r="E13" s="42"/>
      <c r="F13" s="35" t="s">
        <v>5</v>
      </c>
      <c r="G13" s="42"/>
      <c r="H13" s="42"/>
      <c r="I13" s="114" t="s">
        <v>23</v>
      </c>
      <c r="J13" s="35" t="s">
        <v>24</v>
      </c>
      <c r="K13" s="45"/>
    </row>
    <row r="14" spans="1:70" s="1" customFormat="1" ht="14.45" customHeight="1" x14ac:dyDescent="0.3">
      <c r="B14" s="41"/>
      <c r="C14" s="42"/>
      <c r="D14" s="37" t="s">
        <v>26</v>
      </c>
      <c r="E14" s="42"/>
      <c r="F14" s="35" t="s">
        <v>27</v>
      </c>
      <c r="G14" s="42"/>
      <c r="H14" s="42"/>
      <c r="I14" s="114" t="s">
        <v>28</v>
      </c>
      <c r="J14" s="115" t="str">
        <f>'Rekapitulace stavby'!AN8</f>
        <v>23.11.2012</v>
      </c>
      <c r="K14" s="45"/>
    </row>
    <row r="15" spans="1:70" s="1" customFormat="1" ht="10.9" customHeight="1" x14ac:dyDescent="0.3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1:70" s="1" customFormat="1" ht="14.45" customHeight="1" x14ac:dyDescent="0.3">
      <c r="B16" s="41"/>
      <c r="C16" s="42"/>
      <c r="D16" s="37" t="s">
        <v>32</v>
      </c>
      <c r="E16" s="42"/>
      <c r="F16" s="42"/>
      <c r="G16" s="42"/>
      <c r="H16" s="42"/>
      <c r="I16" s="114" t="s">
        <v>33</v>
      </c>
      <c r="J16" s="35" t="s">
        <v>34</v>
      </c>
      <c r="K16" s="45"/>
    </row>
    <row r="17" spans="2:11" s="1" customFormat="1" ht="18" customHeight="1" x14ac:dyDescent="0.3">
      <c r="B17" s="41"/>
      <c r="C17" s="42"/>
      <c r="D17" s="42"/>
      <c r="E17" s="35" t="s">
        <v>35</v>
      </c>
      <c r="F17" s="42"/>
      <c r="G17" s="42"/>
      <c r="H17" s="42"/>
      <c r="I17" s="114" t="s">
        <v>36</v>
      </c>
      <c r="J17" s="35" t="s">
        <v>37</v>
      </c>
      <c r="K17" s="45"/>
    </row>
    <row r="18" spans="2:11" s="1" customFormat="1" ht="6.95" customHeight="1" x14ac:dyDescent="0.3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 x14ac:dyDescent="0.3">
      <c r="B19" s="41"/>
      <c r="C19" s="42"/>
      <c r="D19" s="37" t="s">
        <v>38</v>
      </c>
      <c r="E19" s="42"/>
      <c r="F19" s="42"/>
      <c r="G19" s="42"/>
      <c r="H19" s="42"/>
      <c r="I19" s="114" t="s">
        <v>33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 x14ac:dyDescent="0.3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36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 x14ac:dyDescent="0.3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 x14ac:dyDescent="0.3">
      <c r="B22" s="41"/>
      <c r="C22" s="42"/>
      <c r="D22" s="37" t="s">
        <v>40</v>
      </c>
      <c r="E22" s="42"/>
      <c r="F22" s="42"/>
      <c r="G22" s="42"/>
      <c r="H22" s="42"/>
      <c r="I22" s="114" t="s">
        <v>33</v>
      </c>
      <c r="J22" s="35" t="s">
        <v>41</v>
      </c>
      <c r="K22" s="45"/>
    </row>
    <row r="23" spans="2:11" s="1" customFormat="1" ht="18" customHeight="1" x14ac:dyDescent="0.3">
      <c r="B23" s="41"/>
      <c r="C23" s="42"/>
      <c r="D23" s="42"/>
      <c r="E23" s="35" t="s">
        <v>42</v>
      </c>
      <c r="F23" s="42"/>
      <c r="G23" s="42"/>
      <c r="H23" s="42"/>
      <c r="I23" s="114" t="s">
        <v>36</v>
      </c>
      <c r="J23" s="35" t="s">
        <v>43</v>
      </c>
      <c r="K23" s="45"/>
    </row>
    <row r="24" spans="2:11" s="1" customFormat="1" ht="6.95" customHeight="1" x14ac:dyDescent="0.3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 x14ac:dyDescent="0.3">
      <c r="B25" s="41"/>
      <c r="C25" s="42"/>
      <c r="D25" s="37" t="s">
        <v>45</v>
      </c>
      <c r="E25" s="42"/>
      <c r="F25" s="42"/>
      <c r="G25" s="42"/>
      <c r="H25" s="42"/>
      <c r="I25" s="113"/>
      <c r="J25" s="42"/>
      <c r="K25" s="45"/>
    </row>
    <row r="26" spans="2:11" s="7" customFormat="1" ht="16.5" customHeight="1" x14ac:dyDescent="0.3">
      <c r="B26" s="116"/>
      <c r="C26" s="117"/>
      <c r="D26" s="117"/>
      <c r="E26" s="327" t="s">
        <v>5</v>
      </c>
      <c r="F26" s="327"/>
      <c r="G26" s="327"/>
      <c r="H26" s="327"/>
      <c r="I26" s="118"/>
      <c r="J26" s="117"/>
      <c r="K26" s="119"/>
    </row>
    <row r="27" spans="2:11" s="1" customFormat="1" ht="6.95" customHeight="1" x14ac:dyDescent="0.3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 x14ac:dyDescent="0.3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 x14ac:dyDescent="0.3">
      <c r="B29" s="41"/>
      <c r="C29" s="42"/>
      <c r="D29" s="122" t="s">
        <v>46</v>
      </c>
      <c r="E29" s="42"/>
      <c r="F29" s="42"/>
      <c r="G29" s="42"/>
      <c r="H29" s="42"/>
      <c r="I29" s="113"/>
      <c r="J29" s="123">
        <f>ROUNDUP(J91,2)</f>
        <v>0</v>
      </c>
      <c r="K29" s="45"/>
    </row>
    <row r="30" spans="2:11" s="1" customFormat="1" ht="6.95" customHeight="1" x14ac:dyDescent="0.3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 x14ac:dyDescent="0.3">
      <c r="B31" s="41"/>
      <c r="C31" s="42"/>
      <c r="D31" s="42"/>
      <c r="E31" s="42"/>
      <c r="F31" s="46" t="s">
        <v>48</v>
      </c>
      <c r="G31" s="42"/>
      <c r="H31" s="42"/>
      <c r="I31" s="124" t="s">
        <v>47</v>
      </c>
      <c r="J31" s="46" t="s">
        <v>49</v>
      </c>
      <c r="K31" s="45"/>
    </row>
    <row r="32" spans="2:11" s="1" customFormat="1" ht="14.45" customHeight="1" x14ac:dyDescent="0.3">
      <c r="B32" s="41"/>
      <c r="C32" s="42"/>
      <c r="D32" s="49" t="s">
        <v>50</v>
      </c>
      <c r="E32" s="49" t="s">
        <v>51</v>
      </c>
      <c r="F32" s="125">
        <f>ROUNDUP(SUM(BE91:BE250), 2)</f>
        <v>0</v>
      </c>
      <c r="G32" s="42"/>
      <c r="H32" s="42"/>
      <c r="I32" s="126">
        <v>0.21</v>
      </c>
      <c r="J32" s="125">
        <f>ROUNDUP(ROUNDUP((SUM(BE91:BE250)), 2)*I32, 1)</f>
        <v>0</v>
      </c>
      <c r="K32" s="45"/>
    </row>
    <row r="33" spans="2:11" s="1" customFormat="1" ht="14.45" customHeight="1" x14ac:dyDescent="0.3">
      <c r="B33" s="41"/>
      <c r="C33" s="42"/>
      <c r="D33" s="42"/>
      <c r="E33" s="49" t="s">
        <v>52</v>
      </c>
      <c r="F33" s="125">
        <f>ROUNDUP(SUM(BF91:BF250), 2)</f>
        <v>0</v>
      </c>
      <c r="G33" s="42"/>
      <c r="H33" s="42"/>
      <c r="I33" s="126">
        <v>0.15</v>
      </c>
      <c r="J33" s="125">
        <f>ROUNDUP(ROUNDUP((SUM(BF91:BF250)), 2)*I33, 1)</f>
        <v>0</v>
      </c>
      <c r="K33" s="45"/>
    </row>
    <row r="34" spans="2:11" s="1" customFormat="1" ht="14.45" hidden="1" customHeight="1" x14ac:dyDescent="0.3">
      <c r="B34" s="41"/>
      <c r="C34" s="42"/>
      <c r="D34" s="42"/>
      <c r="E34" s="49" t="s">
        <v>53</v>
      </c>
      <c r="F34" s="125">
        <f>ROUNDUP(SUM(BG91:BG250), 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hidden="1" customHeight="1" x14ac:dyDescent="0.3">
      <c r="B35" s="41"/>
      <c r="C35" s="42"/>
      <c r="D35" s="42"/>
      <c r="E35" s="49" t="s">
        <v>54</v>
      </c>
      <c r="F35" s="125">
        <f>ROUNDUP(SUM(BH91:BH250), 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hidden="1" customHeight="1" x14ac:dyDescent="0.3">
      <c r="B36" s="41"/>
      <c r="C36" s="42"/>
      <c r="D36" s="42"/>
      <c r="E36" s="49" t="s">
        <v>55</v>
      </c>
      <c r="F36" s="125">
        <f>ROUNDUP(SUM(BI91:BI250), 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 x14ac:dyDescent="0.3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 x14ac:dyDescent="0.3">
      <c r="B38" s="41"/>
      <c r="C38" s="127"/>
      <c r="D38" s="128" t="s">
        <v>56</v>
      </c>
      <c r="E38" s="71"/>
      <c r="F38" s="71"/>
      <c r="G38" s="129" t="s">
        <v>57</v>
      </c>
      <c r="H38" s="130" t="s">
        <v>58</v>
      </c>
      <c r="I38" s="131"/>
      <c r="J38" s="132">
        <f>SUM(J29:J36)</f>
        <v>0</v>
      </c>
      <c r="K38" s="133"/>
    </row>
    <row r="39" spans="2:11" s="1" customFormat="1" ht="14.45" customHeight="1" x14ac:dyDescent="0.3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 x14ac:dyDescent="0.3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0000000000003" customHeight="1" x14ac:dyDescent="0.3">
      <c r="B44" s="41"/>
      <c r="C44" s="30" t="s">
        <v>157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 x14ac:dyDescent="0.3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 x14ac:dyDescent="0.3">
      <c r="B46" s="41"/>
      <c r="C46" s="37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6.5" customHeight="1" x14ac:dyDescent="0.3">
      <c r="B47" s="41"/>
      <c r="C47" s="42"/>
      <c r="D47" s="42"/>
      <c r="E47" s="363" t="str">
        <f>E7</f>
        <v>Rekonstrukce kanalizace ul. Matušinského, Tomicova, Třanovského</v>
      </c>
      <c r="F47" s="369"/>
      <c r="G47" s="369"/>
      <c r="H47" s="369"/>
      <c r="I47" s="113"/>
      <c r="J47" s="42"/>
      <c r="K47" s="45"/>
    </row>
    <row r="48" spans="2:11" ht="15" x14ac:dyDescent="0.3">
      <c r="B48" s="28"/>
      <c r="C48" s="37" t="s">
        <v>153</v>
      </c>
      <c r="D48" s="29"/>
      <c r="E48" s="29"/>
      <c r="F48" s="29"/>
      <c r="G48" s="29"/>
      <c r="H48" s="29"/>
      <c r="I48" s="112"/>
      <c r="J48" s="29"/>
      <c r="K48" s="31"/>
    </row>
    <row r="49" spans="2:47" s="1" customFormat="1" ht="16.5" customHeight="1" x14ac:dyDescent="0.3">
      <c r="B49" s="41"/>
      <c r="C49" s="42"/>
      <c r="D49" s="42"/>
      <c r="E49" s="363" t="s">
        <v>646</v>
      </c>
      <c r="F49" s="364"/>
      <c r="G49" s="364"/>
      <c r="H49" s="364"/>
      <c r="I49" s="113"/>
      <c r="J49" s="42"/>
      <c r="K49" s="45"/>
    </row>
    <row r="50" spans="2:47" s="1" customFormat="1" ht="14.45" customHeight="1" x14ac:dyDescent="0.3">
      <c r="B50" s="41"/>
      <c r="C50" s="37" t="s">
        <v>155</v>
      </c>
      <c r="D50" s="42"/>
      <c r="E50" s="42"/>
      <c r="F50" s="42"/>
      <c r="G50" s="42"/>
      <c r="H50" s="42"/>
      <c r="I50" s="113"/>
      <c r="J50" s="42"/>
      <c r="K50" s="45"/>
    </row>
    <row r="51" spans="2:47" s="1" customFormat="1" ht="17.25" customHeight="1" x14ac:dyDescent="0.3">
      <c r="B51" s="41"/>
      <c r="C51" s="42"/>
      <c r="D51" s="42"/>
      <c r="E51" s="365" t="str">
        <f>E11</f>
        <v>01.1.2 - SO 01.1.2 nové kanalizační přípojky Ra1</v>
      </c>
      <c r="F51" s="364"/>
      <c r="G51" s="364"/>
      <c r="H51" s="364"/>
      <c r="I51" s="113"/>
      <c r="J51" s="42"/>
      <c r="K51" s="45"/>
    </row>
    <row r="52" spans="2:47" s="1" customFormat="1" ht="6.95" customHeight="1" x14ac:dyDescent="0.3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47" s="1" customFormat="1" ht="18" customHeight="1" x14ac:dyDescent="0.3">
      <c r="B53" s="41"/>
      <c r="C53" s="37" t="s">
        <v>26</v>
      </c>
      <c r="D53" s="42"/>
      <c r="E53" s="42"/>
      <c r="F53" s="35" t="str">
        <f>F14</f>
        <v>Ostrava,k.ú.715018 Radvanice</v>
      </c>
      <c r="G53" s="42"/>
      <c r="H53" s="42"/>
      <c r="I53" s="114" t="s">
        <v>28</v>
      </c>
      <c r="J53" s="115" t="str">
        <f>IF(J14="","",J14)</f>
        <v>23.11.2012</v>
      </c>
      <c r="K53" s="45"/>
    </row>
    <row r="54" spans="2:47" s="1" customFormat="1" ht="6.95" customHeight="1" x14ac:dyDescent="0.3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47" s="1" customFormat="1" ht="15" x14ac:dyDescent="0.3">
      <c r="B55" s="41"/>
      <c r="C55" s="37" t="s">
        <v>32</v>
      </c>
      <c r="D55" s="42"/>
      <c r="E55" s="42"/>
      <c r="F55" s="35" t="str">
        <f>E17</f>
        <v>Statutární město Ostrava</v>
      </c>
      <c r="G55" s="42"/>
      <c r="H55" s="42"/>
      <c r="I55" s="114" t="s">
        <v>40</v>
      </c>
      <c r="J55" s="327" t="str">
        <f>E23</f>
        <v>Koneko spol. s r. o.</v>
      </c>
      <c r="K55" s="45"/>
    </row>
    <row r="56" spans="2:47" s="1" customFormat="1" ht="14.45" customHeight="1" x14ac:dyDescent="0.3">
      <c r="B56" s="41"/>
      <c r="C56" s="37" t="s">
        <v>38</v>
      </c>
      <c r="D56" s="42"/>
      <c r="E56" s="42"/>
      <c r="F56" s="35" t="str">
        <f>IF(E20="","",E20)</f>
        <v/>
      </c>
      <c r="G56" s="42"/>
      <c r="H56" s="42"/>
      <c r="I56" s="113"/>
      <c r="J56" s="366"/>
      <c r="K56" s="45"/>
    </row>
    <row r="57" spans="2:47" s="1" customFormat="1" ht="10.35" customHeight="1" x14ac:dyDescent="0.3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47" s="1" customFormat="1" ht="29.25" customHeight="1" x14ac:dyDescent="0.3">
      <c r="B58" s="41"/>
      <c r="C58" s="137" t="s">
        <v>158</v>
      </c>
      <c r="D58" s="127"/>
      <c r="E58" s="127"/>
      <c r="F58" s="127"/>
      <c r="G58" s="127"/>
      <c r="H58" s="127"/>
      <c r="I58" s="138"/>
      <c r="J58" s="139" t="s">
        <v>159</v>
      </c>
      <c r="K58" s="140"/>
    </row>
    <row r="59" spans="2:47" s="1" customFormat="1" ht="10.35" customHeight="1" x14ac:dyDescent="0.3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 x14ac:dyDescent="0.3">
      <c r="B60" s="41"/>
      <c r="C60" s="141" t="s">
        <v>160</v>
      </c>
      <c r="D60" s="42"/>
      <c r="E60" s="42"/>
      <c r="F60" s="42"/>
      <c r="G60" s="42"/>
      <c r="H60" s="42"/>
      <c r="I60" s="113"/>
      <c r="J60" s="123">
        <f>J91</f>
        <v>0</v>
      </c>
      <c r="K60" s="45"/>
      <c r="AU60" s="24" t="s">
        <v>161</v>
      </c>
    </row>
    <row r="61" spans="2:47" s="8" customFormat="1" ht="24.95" customHeight="1" x14ac:dyDescent="0.3">
      <c r="B61" s="142"/>
      <c r="C61" s="143"/>
      <c r="D61" s="144" t="s">
        <v>162</v>
      </c>
      <c r="E61" s="145"/>
      <c r="F61" s="145"/>
      <c r="G61" s="145"/>
      <c r="H61" s="145"/>
      <c r="I61" s="146"/>
      <c r="J61" s="147">
        <f>J92</f>
        <v>0</v>
      </c>
      <c r="K61" s="148"/>
    </row>
    <row r="62" spans="2:47" s="9" customFormat="1" ht="19.899999999999999" customHeight="1" x14ac:dyDescent="0.3">
      <c r="B62" s="149"/>
      <c r="C62" s="150"/>
      <c r="D62" s="151" t="s">
        <v>163</v>
      </c>
      <c r="E62" s="152"/>
      <c r="F62" s="152"/>
      <c r="G62" s="152"/>
      <c r="H62" s="152"/>
      <c r="I62" s="153"/>
      <c r="J62" s="154">
        <f>J93</f>
        <v>0</v>
      </c>
      <c r="K62" s="155"/>
    </row>
    <row r="63" spans="2:47" s="9" customFormat="1" ht="19.899999999999999" customHeight="1" x14ac:dyDescent="0.3">
      <c r="B63" s="149"/>
      <c r="C63" s="150"/>
      <c r="D63" s="151" t="s">
        <v>164</v>
      </c>
      <c r="E63" s="152"/>
      <c r="F63" s="152"/>
      <c r="G63" s="152"/>
      <c r="H63" s="152"/>
      <c r="I63" s="153"/>
      <c r="J63" s="154">
        <f>J168</f>
        <v>0</v>
      </c>
      <c r="K63" s="155"/>
    </row>
    <row r="64" spans="2:47" s="9" customFormat="1" ht="19.899999999999999" customHeight="1" x14ac:dyDescent="0.3">
      <c r="B64" s="149"/>
      <c r="C64" s="150"/>
      <c r="D64" s="151" t="s">
        <v>166</v>
      </c>
      <c r="E64" s="152"/>
      <c r="F64" s="152"/>
      <c r="G64" s="152"/>
      <c r="H64" s="152"/>
      <c r="I64" s="153"/>
      <c r="J64" s="154">
        <f>J174</f>
        <v>0</v>
      </c>
      <c r="K64" s="155"/>
    </row>
    <row r="65" spans="2:12" s="9" customFormat="1" ht="19.899999999999999" customHeight="1" x14ac:dyDescent="0.3">
      <c r="B65" s="149"/>
      <c r="C65" s="150"/>
      <c r="D65" s="151" t="s">
        <v>167</v>
      </c>
      <c r="E65" s="152"/>
      <c r="F65" s="152"/>
      <c r="G65" s="152"/>
      <c r="H65" s="152"/>
      <c r="I65" s="153"/>
      <c r="J65" s="154">
        <f>J195</f>
        <v>0</v>
      </c>
      <c r="K65" s="155"/>
    </row>
    <row r="66" spans="2:12" s="9" customFormat="1" ht="19.899999999999999" customHeight="1" x14ac:dyDescent="0.3">
      <c r="B66" s="149"/>
      <c r="C66" s="150"/>
      <c r="D66" s="151" t="s">
        <v>168</v>
      </c>
      <c r="E66" s="152"/>
      <c r="F66" s="152"/>
      <c r="G66" s="152"/>
      <c r="H66" s="152"/>
      <c r="I66" s="153"/>
      <c r="J66" s="154">
        <f>J227</f>
        <v>0</v>
      </c>
      <c r="K66" s="155"/>
    </row>
    <row r="67" spans="2:12" s="9" customFormat="1" ht="14.85" customHeight="1" x14ac:dyDescent="0.3">
      <c r="B67" s="149"/>
      <c r="C67" s="150"/>
      <c r="D67" s="151" t="s">
        <v>169</v>
      </c>
      <c r="E67" s="152"/>
      <c r="F67" s="152"/>
      <c r="G67" s="152"/>
      <c r="H67" s="152"/>
      <c r="I67" s="153"/>
      <c r="J67" s="154">
        <f>J233</f>
        <v>0</v>
      </c>
      <c r="K67" s="155"/>
    </row>
    <row r="68" spans="2:12" s="8" customFormat="1" ht="24.95" customHeight="1" x14ac:dyDescent="0.3">
      <c r="B68" s="142"/>
      <c r="C68" s="143"/>
      <c r="D68" s="144" t="s">
        <v>170</v>
      </c>
      <c r="E68" s="145"/>
      <c r="F68" s="145"/>
      <c r="G68" s="145"/>
      <c r="H68" s="145"/>
      <c r="I68" s="146"/>
      <c r="J68" s="147">
        <f>J247</f>
        <v>0</v>
      </c>
      <c r="K68" s="148"/>
    </row>
    <row r="69" spans="2:12" s="9" customFormat="1" ht="19.899999999999999" customHeight="1" x14ac:dyDescent="0.3">
      <c r="B69" s="149"/>
      <c r="C69" s="150"/>
      <c r="D69" s="151" t="s">
        <v>171</v>
      </c>
      <c r="E69" s="152"/>
      <c r="F69" s="152"/>
      <c r="G69" s="152"/>
      <c r="H69" s="152"/>
      <c r="I69" s="153"/>
      <c r="J69" s="154">
        <f>J248</f>
        <v>0</v>
      </c>
      <c r="K69" s="155"/>
    </row>
    <row r="70" spans="2:12" s="1" customFormat="1" ht="21.75" customHeight="1" x14ac:dyDescent="0.3">
      <c r="B70" s="41"/>
      <c r="C70" s="42"/>
      <c r="D70" s="42"/>
      <c r="E70" s="42"/>
      <c r="F70" s="42"/>
      <c r="G70" s="42"/>
      <c r="H70" s="42"/>
      <c r="I70" s="113"/>
      <c r="J70" s="42"/>
      <c r="K70" s="45"/>
    </row>
    <row r="71" spans="2:12" s="1" customFormat="1" ht="6.95" customHeight="1" x14ac:dyDescent="0.3">
      <c r="B71" s="56"/>
      <c r="C71" s="57"/>
      <c r="D71" s="57"/>
      <c r="E71" s="57"/>
      <c r="F71" s="57"/>
      <c r="G71" s="57"/>
      <c r="H71" s="57"/>
      <c r="I71" s="134"/>
      <c r="J71" s="57"/>
      <c r="K71" s="58"/>
    </row>
    <row r="75" spans="2:12" s="1" customFormat="1" ht="6.95" customHeight="1" x14ac:dyDescent="0.3">
      <c r="B75" s="59"/>
      <c r="C75" s="60"/>
      <c r="D75" s="60"/>
      <c r="E75" s="60"/>
      <c r="F75" s="60"/>
      <c r="G75" s="60"/>
      <c r="H75" s="60"/>
      <c r="I75" s="135"/>
      <c r="J75" s="60"/>
      <c r="K75" s="60"/>
      <c r="L75" s="41"/>
    </row>
    <row r="76" spans="2:12" s="1" customFormat="1" ht="36.950000000000003" customHeight="1" x14ac:dyDescent="0.3">
      <c r="B76" s="41"/>
      <c r="C76" s="61" t="s">
        <v>172</v>
      </c>
      <c r="L76" s="41"/>
    </row>
    <row r="77" spans="2:12" s="1" customFormat="1" ht="6.95" customHeight="1" x14ac:dyDescent="0.3">
      <c r="B77" s="41"/>
      <c r="L77" s="41"/>
    </row>
    <row r="78" spans="2:12" s="1" customFormat="1" ht="14.45" customHeight="1" x14ac:dyDescent="0.3">
      <c r="B78" s="41"/>
      <c r="C78" s="63" t="s">
        <v>19</v>
      </c>
      <c r="L78" s="41"/>
    </row>
    <row r="79" spans="2:12" s="1" customFormat="1" ht="16.5" customHeight="1" x14ac:dyDescent="0.3">
      <c r="B79" s="41"/>
      <c r="E79" s="367" t="str">
        <f>E7</f>
        <v>Rekonstrukce kanalizace ul. Matušinského, Tomicova, Třanovského</v>
      </c>
      <c r="F79" s="368"/>
      <c r="G79" s="368"/>
      <c r="H79" s="368"/>
      <c r="L79" s="41"/>
    </row>
    <row r="80" spans="2:12" ht="15" x14ac:dyDescent="0.3">
      <c r="B80" s="28"/>
      <c r="C80" s="63" t="s">
        <v>153</v>
      </c>
      <c r="L80" s="28"/>
    </row>
    <row r="81" spans="2:65" s="1" customFormat="1" ht="16.5" customHeight="1" x14ac:dyDescent="0.3">
      <c r="B81" s="41"/>
      <c r="E81" s="367" t="s">
        <v>646</v>
      </c>
      <c r="F81" s="361"/>
      <c r="G81" s="361"/>
      <c r="H81" s="361"/>
      <c r="L81" s="41"/>
    </row>
    <row r="82" spans="2:65" s="1" customFormat="1" ht="14.45" customHeight="1" x14ac:dyDescent="0.3">
      <c r="B82" s="41"/>
      <c r="C82" s="63" t="s">
        <v>155</v>
      </c>
      <c r="L82" s="41"/>
    </row>
    <row r="83" spans="2:65" s="1" customFormat="1" ht="17.25" customHeight="1" x14ac:dyDescent="0.3">
      <c r="B83" s="41"/>
      <c r="E83" s="338" t="str">
        <f>E11</f>
        <v>01.1.2 - SO 01.1.2 nové kanalizační přípojky Ra1</v>
      </c>
      <c r="F83" s="361"/>
      <c r="G83" s="361"/>
      <c r="H83" s="361"/>
      <c r="L83" s="41"/>
    </row>
    <row r="84" spans="2:65" s="1" customFormat="1" ht="6.95" customHeight="1" x14ac:dyDescent="0.3">
      <c r="B84" s="41"/>
      <c r="L84" s="41"/>
    </row>
    <row r="85" spans="2:65" s="1" customFormat="1" ht="18" customHeight="1" x14ac:dyDescent="0.3">
      <c r="B85" s="41"/>
      <c r="C85" s="63" t="s">
        <v>26</v>
      </c>
      <c r="F85" s="156" t="str">
        <f>F14</f>
        <v>Ostrava,k.ú.715018 Radvanice</v>
      </c>
      <c r="I85" s="157" t="s">
        <v>28</v>
      </c>
      <c r="J85" s="67" t="str">
        <f>IF(J14="","",J14)</f>
        <v>23.11.2012</v>
      </c>
      <c r="L85" s="41"/>
    </row>
    <row r="86" spans="2:65" s="1" customFormat="1" ht="6.95" customHeight="1" x14ac:dyDescent="0.3">
      <c r="B86" s="41"/>
      <c r="L86" s="41"/>
    </row>
    <row r="87" spans="2:65" s="1" customFormat="1" ht="15" x14ac:dyDescent="0.3">
      <c r="B87" s="41"/>
      <c r="C87" s="63" t="s">
        <v>32</v>
      </c>
      <c r="F87" s="156" t="str">
        <f>E17</f>
        <v>Statutární město Ostrava</v>
      </c>
      <c r="I87" s="157" t="s">
        <v>40</v>
      </c>
      <c r="J87" s="156" t="str">
        <f>E23</f>
        <v>Koneko spol. s r. o.</v>
      </c>
      <c r="L87" s="41"/>
    </row>
    <row r="88" spans="2:65" s="1" customFormat="1" ht="14.45" customHeight="1" x14ac:dyDescent="0.3">
      <c r="B88" s="41"/>
      <c r="C88" s="63" t="s">
        <v>38</v>
      </c>
      <c r="F88" s="156" t="str">
        <f>IF(E20="","",E20)</f>
        <v/>
      </c>
      <c r="L88" s="41"/>
    </row>
    <row r="89" spans="2:65" s="1" customFormat="1" ht="10.35" customHeight="1" x14ac:dyDescent="0.3">
      <c r="B89" s="41"/>
      <c r="L89" s="41"/>
    </row>
    <row r="90" spans="2:65" s="10" customFormat="1" ht="29.25" customHeight="1" x14ac:dyDescent="0.3">
      <c r="B90" s="158"/>
      <c r="C90" s="159" t="s">
        <v>173</v>
      </c>
      <c r="D90" s="160" t="s">
        <v>65</v>
      </c>
      <c r="E90" s="160" t="s">
        <v>61</v>
      </c>
      <c r="F90" s="160" t="s">
        <v>174</v>
      </c>
      <c r="G90" s="160" t="s">
        <v>175</v>
      </c>
      <c r="H90" s="160" t="s">
        <v>176</v>
      </c>
      <c r="I90" s="161" t="s">
        <v>177</v>
      </c>
      <c r="J90" s="160" t="s">
        <v>159</v>
      </c>
      <c r="K90" s="162" t="s">
        <v>178</v>
      </c>
      <c r="L90" s="158"/>
      <c r="M90" s="73" t="s">
        <v>179</v>
      </c>
      <c r="N90" s="74" t="s">
        <v>50</v>
      </c>
      <c r="O90" s="74" t="s">
        <v>180</v>
      </c>
      <c r="P90" s="74" t="s">
        <v>181</v>
      </c>
      <c r="Q90" s="74" t="s">
        <v>182</v>
      </c>
      <c r="R90" s="74" t="s">
        <v>183</v>
      </c>
      <c r="S90" s="74" t="s">
        <v>184</v>
      </c>
      <c r="T90" s="75" t="s">
        <v>185</v>
      </c>
    </row>
    <row r="91" spans="2:65" s="1" customFormat="1" ht="29.25" customHeight="1" x14ac:dyDescent="0.35">
      <c r="B91" s="41"/>
      <c r="C91" s="77" t="s">
        <v>160</v>
      </c>
      <c r="J91" s="163">
        <f>BK91</f>
        <v>0</v>
      </c>
      <c r="L91" s="41"/>
      <c r="M91" s="76"/>
      <c r="N91" s="68"/>
      <c r="O91" s="68"/>
      <c r="P91" s="164">
        <f>P92+P247</f>
        <v>0</v>
      </c>
      <c r="Q91" s="68"/>
      <c r="R91" s="164">
        <f>R92+R247</f>
        <v>18.458788550000001</v>
      </c>
      <c r="S91" s="68"/>
      <c r="T91" s="165">
        <f>T92+T247</f>
        <v>2.7383999999999999</v>
      </c>
      <c r="AT91" s="24" t="s">
        <v>79</v>
      </c>
      <c r="AU91" s="24" t="s">
        <v>161</v>
      </c>
      <c r="BK91" s="166">
        <f>BK92+BK247</f>
        <v>0</v>
      </c>
    </row>
    <row r="92" spans="2:65" s="11" customFormat="1" ht="37.35" customHeight="1" x14ac:dyDescent="0.35">
      <c r="B92" s="167"/>
      <c r="D92" s="168" t="s">
        <v>79</v>
      </c>
      <c r="E92" s="169" t="s">
        <v>186</v>
      </c>
      <c r="F92" s="169" t="s">
        <v>187</v>
      </c>
      <c r="I92" s="170"/>
      <c r="J92" s="171">
        <f>BK92</f>
        <v>0</v>
      </c>
      <c r="L92" s="167"/>
      <c r="M92" s="172"/>
      <c r="N92" s="173"/>
      <c r="O92" s="173"/>
      <c r="P92" s="174">
        <f>P93+P168+P174+P195+P227</f>
        <v>0</v>
      </c>
      <c r="Q92" s="173"/>
      <c r="R92" s="174">
        <f>R93+R168+R174+R195+R227</f>
        <v>18.458788550000001</v>
      </c>
      <c r="S92" s="173"/>
      <c r="T92" s="175">
        <f>T93+T168+T174+T195+T227</f>
        <v>2.7383999999999999</v>
      </c>
      <c r="AR92" s="168" t="s">
        <v>25</v>
      </c>
      <c r="AT92" s="176" t="s">
        <v>79</v>
      </c>
      <c r="AU92" s="176" t="s">
        <v>80</v>
      </c>
      <c r="AY92" s="168" t="s">
        <v>188</v>
      </c>
      <c r="BK92" s="177">
        <f>BK93+BK168+BK174+BK195+BK227</f>
        <v>0</v>
      </c>
    </row>
    <row r="93" spans="2:65" s="11" customFormat="1" ht="19.899999999999999" customHeight="1" x14ac:dyDescent="0.3">
      <c r="B93" s="167"/>
      <c r="D93" s="168" t="s">
        <v>79</v>
      </c>
      <c r="E93" s="178" t="s">
        <v>25</v>
      </c>
      <c r="F93" s="178" t="s">
        <v>189</v>
      </c>
      <c r="I93" s="170"/>
      <c r="J93" s="179">
        <f>BK93</f>
        <v>0</v>
      </c>
      <c r="L93" s="167"/>
      <c r="M93" s="172"/>
      <c r="N93" s="173"/>
      <c r="O93" s="173"/>
      <c r="P93" s="174">
        <f>SUM(P94:P167)</f>
        <v>0</v>
      </c>
      <c r="Q93" s="173"/>
      <c r="R93" s="174">
        <f>SUM(R94:R167)</f>
        <v>15.87876344</v>
      </c>
      <c r="S93" s="173"/>
      <c r="T93" s="175">
        <f>SUM(T94:T167)</f>
        <v>2.7383999999999999</v>
      </c>
      <c r="AR93" s="168" t="s">
        <v>25</v>
      </c>
      <c r="AT93" s="176" t="s">
        <v>79</v>
      </c>
      <c r="AU93" s="176" t="s">
        <v>25</v>
      </c>
      <c r="AY93" s="168" t="s">
        <v>188</v>
      </c>
      <c r="BK93" s="177">
        <f>SUM(BK94:BK167)</f>
        <v>0</v>
      </c>
    </row>
    <row r="94" spans="2:65" s="1" customFormat="1" ht="16.5" customHeight="1" x14ac:dyDescent="0.3">
      <c r="B94" s="180"/>
      <c r="C94" s="181" t="s">
        <v>25</v>
      </c>
      <c r="D94" s="181" t="s">
        <v>190</v>
      </c>
      <c r="E94" s="182" t="s">
        <v>648</v>
      </c>
      <c r="F94" s="183" t="s">
        <v>649</v>
      </c>
      <c r="G94" s="184" t="s">
        <v>193</v>
      </c>
      <c r="H94" s="185">
        <v>3.423</v>
      </c>
      <c r="I94" s="186"/>
      <c r="J94" s="187">
        <f>ROUND(I94*H94,2)</f>
        <v>0</v>
      </c>
      <c r="K94" s="183"/>
      <c r="L94" s="41"/>
      <c r="M94" s="188" t="s">
        <v>5</v>
      </c>
      <c r="N94" s="189" t="s">
        <v>51</v>
      </c>
      <c r="O94" s="42"/>
      <c r="P94" s="190">
        <f>O94*H94</f>
        <v>0</v>
      </c>
      <c r="Q94" s="190">
        <v>0</v>
      </c>
      <c r="R94" s="190">
        <f>Q94*H94</f>
        <v>0</v>
      </c>
      <c r="S94" s="190">
        <v>0.57999999999999996</v>
      </c>
      <c r="T94" s="191">
        <f>S94*H94</f>
        <v>1.9853399999999999</v>
      </c>
      <c r="AR94" s="24" t="s">
        <v>194</v>
      </c>
      <c r="AT94" s="24" t="s">
        <v>190</v>
      </c>
      <c r="AU94" s="24" t="s">
        <v>24</v>
      </c>
      <c r="AY94" s="24" t="s">
        <v>188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24" t="s">
        <v>25</v>
      </c>
      <c r="BK94" s="192">
        <f>ROUND(I94*H94,2)</f>
        <v>0</v>
      </c>
      <c r="BL94" s="24" t="s">
        <v>194</v>
      </c>
      <c r="BM94" s="24" t="s">
        <v>650</v>
      </c>
    </row>
    <row r="95" spans="2:65" s="1" customFormat="1" ht="40.5" x14ac:dyDescent="0.3">
      <c r="B95" s="41"/>
      <c r="D95" s="193" t="s">
        <v>196</v>
      </c>
      <c r="F95" s="194" t="s">
        <v>876</v>
      </c>
      <c r="I95" s="195"/>
      <c r="L95" s="41"/>
      <c r="M95" s="196"/>
      <c r="N95" s="42"/>
      <c r="O95" s="42"/>
      <c r="P95" s="42"/>
      <c r="Q95" s="42"/>
      <c r="R95" s="42"/>
      <c r="S95" s="42"/>
      <c r="T95" s="70"/>
      <c r="AT95" s="24" t="s">
        <v>196</v>
      </c>
      <c r="AU95" s="24" t="s">
        <v>24</v>
      </c>
    </row>
    <row r="96" spans="2:65" s="12" customFormat="1" x14ac:dyDescent="0.3">
      <c r="B96" s="197"/>
      <c r="D96" s="193" t="s">
        <v>198</v>
      </c>
      <c r="E96" s="198" t="s">
        <v>5</v>
      </c>
      <c r="F96" s="199" t="s">
        <v>877</v>
      </c>
      <c r="H96" s="200">
        <v>2.7229999999999999</v>
      </c>
      <c r="I96" s="201"/>
      <c r="L96" s="197"/>
      <c r="M96" s="202"/>
      <c r="N96" s="203"/>
      <c r="O96" s="203"/>
      <c r="P96" s="203"/>
      <c r="Q96" s="203"/>
      <c r="R96" s="203"/>
      <c r="S96" s="203"/>
      <c r="T96" s="204"/>
      <c r="AT96" s="198" t="s">
        <v>198</v>
      </c>
      <c r="AU96" s="198" t="s">
        <v>24</v>
      </c>
      <c r="AV96" s="12" t="s">
        <v>24</v>
      </c>
      <c r="AW96" s="12" t="s">
        <v>44</v>
      </c>
      <c r="AX96" s="12" t="s">
        <v>80</v>
      </c>
      <c r="AY96" s="198" t="s">
        <v>188</v>
      </c>
    </row>
    <row r="97" spans="2:65" s="12" customFormat="1" x14ac:dyDescent="0.3">
      <c r="B97" s="197"/>
      <c r="D97" s="193" t="s">
        <v>198</v>
      </c>
      <c r="E97" s="198" t="s">
        <v>5</v>
      </c>
      <c r="F97" s="199" t="s">
        <v>878</v>
      </c>
      <c r="H97" s="200">
        <v>0.7</v>
      </c>
      <c r="I97" s="201"/>
      <c r="L97" s="197"/>
      <c r="M97" s="202"/>
      <c r="N97" s="203"/>
      <c r="O97" s="203"/>
      <c r="P97" s="203"/>
      <c r="Q97" s="203"/>
      <c r="R97" s="203"/>
      <c r="S97" s="203"/>
      <c r="T97" s="204"/>
      <c r="AT97" s="198" t="s">
        <v>198</v>
      </c>
      <c r="AU97" s="198" t="s">
        <v>24</v>
      </c>
      <c r="AV97" s="12" t="s">
        <v>24</v>
      </c>
      <c r="AW97" s="12" t="s">
        <v>44</v>
      </c>
      <c r="AX97" s="12" t="s">
        <v>80</v>
      </c>
      <c r="AY97" s="198" t="s">
        <v>188</v>
      </c>
    </row>
    <row r="98" spans="2:65" s="13" customFormat="1" x14ac:dyDescent="0.3">
      <c r="B98" s="205"/>
      <c r="D98" s="193" t="s">
        <v>198</v>
      </c>
      <c r="E98" s="206" t="s">
        <v>5</v>
      </c>
      <c r="F98" s="207" t="s">
        <v>200</v>
      </c>
      <c r="H98" s="208">
        <v>3.423</v>
      </c>
      <c r="I98" s="209"/>
      <c r="L98" s="205"/>
      <c r="M98" s="210"/>
      <c r="N98" s="211"/>
      <c r="O98" s="211"/>
      <c r="P98" s="211"/>
      <c r="Q98" s="211"/>
      <c r="R98" s="211"/>
      <c r="S98" s="211"/>
      <c r="T98" s="212"/>
      <c r="AT98" s="206" t="s">
        <v>198</v>
      </c>
      <c r="AU98" s="206" t="s">
        <v>24</v>
      </c>
      <c r="AV98" s="13" t="s">
        <v>194</v>
      </c>
      <c r="AW98" s="13" t="s">
        <v>44</v>
      </c>
      <c r="AX98" s="13" t="s">
        <v>25</v>
      </c>
      <c r="AY98" s="206" t="s">
        <v>188</v>
      </c>
    </row>
    <row r="99" spans="2:65" s="1" customFormat="1" ht="16.5" customHeight="1" x14ac:dyDescent="0.3">
      <c r="B99" s="180"/>
      <c r="C99" s="181" t="s">
        <v>24</v>
      </c>
      <c r="D99" s="181" t="s">
        <v>190</v>
      </c>
      <c r="E99" s="182" t="s">
        <v>668</v>
      </c>
      <c r="F99" s="183" t="s">
        <v>669</v>
      </c>
      <c r="G99" s="184" t="s">
        <v>193</v>
      </c>
      <c r="H99" s="185">
        <v>3.423</v>
      </c>
      <c r="I99" s="186"/>
      <c r="J99" s="187">
        <f>ROUND(I99*H99,2)</f>
        <v>0</v>
      </c>
      <c r="K99" s="183"/>
      <c r="L99" s="41"/>
      <c r="M99" s="188" t="s">
        <v>5</v>
      </c>
      <c r="N99" s="189" t="s">
        <v>51</v>
      </c>
      <c r="O99" s="42"/>
      <c r="P99" s="190">
        <f>O99*H99</f>
        <v>0</v>
      </c>
      <c r="Q99" s="190">
        <v>0</v>
      </c>
      <c r="R99" s="190">
        <f>Q99*H99</f>
        <v>0</v>
      </c>
      <c r="S99" s="190">
        <v>0.22</v>
      </c>
      <c r="T99" s="191">
        <f>S99*H99</f>
        <v>0.75306000000000006</v>
      </c>
      <c r="AR99" s="24" t="s">
        <v>194</v>
      </c>
      <c r="AT99" s="24" t="s">
        <v>190</v>
      </c>
      <c r="AU99" s="24" t="s">
        <v>24</v>
      </c>
      <c r="AY99" s="24" t="s">
        <v>188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24" t="s">
        <v>25</v>
      </c>
      <c r="BK99" s="192">
        <f>ROUND(I99*H99,2)</f>
        <v>0</v>
      </c>
      <c r="BL99" s="24" t="s">
        <v>194</v>
      </c>
      <c r="BM99" s="24" t="s">
        <v>670</v>
      </c>
    </row>
    <row r="100" spans="2:65" s="1" customFormat="1" ht="40.5" x14ac:dyDescent="0.3">
      <c r="B100" s="41"/>
      <c r="D100" s="193" t="s">
        <v>196</v>
      </c>
      <c r="F100" s="194" t="s">
        <v>876</v>
      </c>
      <c r="I100" s="195"/>
      <c r="L100" s="41"/>
      <c r="M100" s="196"/>
      <c r="N100" s="42"/>
      <c r="O100" s="42"/>
      <c r="P100" s="42"/>
      <c r="Q100" s="42"/>
      <c r="R100" s="42"/>
      <c r="S100" s="42"/>
      <c r="T100" s="70"/>
      <c r="AT100" s="24" t="s">
        <v>196</v>
      </c>
      <c r="AU100" s="24" t="s">
        <v>24</v>
      </c>
    </row>
    <row r="101" spans="2:65" s="12" customFormat="1" x14ac:dyDescent="0.3">
      <c r="B101" s="197"/>
      <c r="D101" s="193" t="s">
        <v>198</v>
      </c>
      <c r="E101" s="198" t="s">
        <v>5</v>
      </c>
      <c r="F101" s="199" t="s">
        <v>877</v>
      </c>
      <c r="H101" s="200">
        <v>2.7229999999999999</v>
      </c>
      <c r="I101" s="201"/>
      <c r="L101" s="197"/>
      <c r="M101" s="202"/>
      <c r="N101" s="203"/>
      <c r="O101" s="203"/>
      <c r="P101" s="203"/>
      <c r="Q101" s="203"/>
      <c r="R101" s="203"/>
      <c r="S101" s="203"/>
      <c r="T101" s="204"/>
      <c r="AT101" s="198" t="s">
        <v>198</v>
      </c>
      <c r="AU101" s="198" t="s">
        <v>24</v>
      </c>
      <c r="AV101" s="12" t="s">
        <v>24</v>
      </c>
      <c r="AW101" s="12" t="s">
        <v>44</v>
      </c>
      <c r="AX101" s="12" t="s">
        <v>80</v>
      </c>
      <c r="AY101" s="198" t="s">
        <v>188</v>
      </c>
    </row>
    <row r="102" spans="2:65" s="12" customFormat="1" x14ac:dyDescent="0.3">
      <c r="B102" s="197"/>
      <c r="D102" s="193" t="s">
        <v>198</v>
      </c>
      <c r="E102" s="198" t="s">
        <v>5</v>
      </c>
      <c r="F102" s="199" t="s">
        <v>878</v>
      </c>
      <c r="H102" s="200">
        <v>0.7</v>
      </c>
      <c r="I102" s="201"/>
      <c r="L102" s="197"/>
      <c r="M102" s="202"/>
      <c r="N102" s="203"/>
      <c r="O102" s="203"/>
      <c r="P102" s="203"/>
      <c r="Q102" s="203"/>
      <c r="R102" s="203"/>
      <c r="S102" s="203"/>
      <c r="T102" s="204"/>
      <c r="AT102" s="198" t="s">
        <v>198</v>
      </c>
      <c r="AU102" s="198" t="s">
        <v>24</v>
      </c>
      <c r="AV102" s="12" t="s">
        <v>24</v>
      </c>
      <c r="AW102" s="12" t="s">
        <v>44</v>
      </c>
      <c r="AX102" s="12" t="s">
        <v>80</v>
      </c>
      <c r="AY102" s="198" t="s">
        <v>188</v>
      </c>
    </row>
    <row r="103" spans="2:65" s="13" customFormat="1" x14ac:dyDescent="0.3">
      <c r="B103" s="205"/>
      <c r="D103" s="193" t="s">
        <v>198</v>
      </c>
      <c r="E103" s="206" t="s">
        <v>5</v>
      </c>
      <c r="F103" s="207" t="s">
        <v>200</v>
      </c>
      <c r="H103" s="208">
        <v>3.423</v>
      </c>
      <c r="I103" s="209"/>
      <c r="L103" s="205"/>
      <c r="M103" s="210"/>
      <c r="N103" s="211"/>
      <c r="O103" s="211"/>
      <c r="P103" s="211"/>
      <c r="Q103" s="211"/>
      <c r="R103" s="211"/>
      <c r="S103" s="211"/>
      <c r="T103" s="212"/>
      <c r="AT103" s="206" t="s">
        <v>198</v>
      </c>
      <c r="AU103" s="206" t="s">
        <v>24</v>
      </c>
      <c r="AV103" s="13" t="s">
        <v>194</v>
      </c>
      <c r="AW103" s="13" t="s">
        <v>44</v>
      </c>
      <c r="AX103" s="13" t="s">
        <v>25</v>
      </c>
      <c r="AY103" s="206" t="s">
        <v>188</v>
      </c>
    </row>
    <row r="104" spans="2:65" s="1" customFormat="1" ht="16.5" customHeight="1" x14ac:dyDescent="0.3">
      <c r="B104" s="180"/>
      <c r="C104" s="181" t="s">
        <v>204</v>
      </c>
      <c r="D104" s="181" t="s">
        <v>190</v>
      </c>
      <c r="E104" s="182" t="s">
        <v>671</v>
      </c>
      <c r="F104" s="183" t="s">
        <v>672</v>
      </c>
      <c r="G104" s="184" t="s">
        <v>231</v>
      </c>
      <c r="H104" s="185">
        <v>1.754</v>
      </c>
      <c r="I104" s="186"/>
      <c r="J104" s="187">
        <f>ROUND(I104*H104,2)</f>
        <v>0</v>
      </c>
      <c r="K104" s="183"/>
      <c r="L104" s="41"/>
      <c r="M104" s="188" t="s">
        <v>5</v>
      </c>
      <c r="N104" s="189" t="s">
        <v>51</v>
      </c>
      <c r="O104" s="42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AR104" s="24" t="s">
        <v>194</v>
      </c>
      <c r="AT104" s="24" t="s">
        <v>190</v>
      </c>
      <c r="AU104" s="24" t="s">
        <v>24</v>
      </c>
      <c r="AY104" s="24" t="s">
        <v>188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24" t="s">
        <v>25</v>
      </c>
      <c r="BK104" s="192">
        <f>ROUND(I104*H104,2)</f>
        <v>0</v>
      </c>
      <c r="BL104" s="24" t="s">
        <v>194</v>
      </c>
      <c r="BM104" s="24" t="s">
        <v>673</v>
      </c>
    </row>
    <row r="105" spans="2:65" s="1" customFormat="1" ht="40.5" x14ac:dyDescent="0.3">
      <c r="B105" s="41"/>
      <c r="D105" s="193" t="s">
        <v>196</v>
      </c>
      <c r="F105" s="194" t="s">
        <v>879</v>
      </c>
      <c r="I105" s="195"/>
      <c r="L105" s="41"/>
      <c r="M105" s="196"/>
      <c r="N105" s="42"/>
      <c r="O105" s="42"/>
      <c r="P105" s="42"/>
      <c r="Q105" s="42"/>
      <c r="R105" s="42"/>
      <c r="S105" s="42"/>
      <c r="T105" s="70"/>
      <c r="AT105" s="24" t="s">
        <v>196</v>
      </c>
      <c r="AU105" s="24" t="s">
        <v>24</v>
      </c>
    </row>
    <row r="106" spans="2:65" s="12" customFormat="1" x14ac:dyDescent="0.3">
      <c r="B106" s="197"/>
      <c r="D106" s="193" t="s">
        <v>198</v>
      </c>
      <c r="E106" s="198" t="s">
        <v>5</v>
      </c>
      <c r="F106" s="199" t="s">
        <v>880</v>
      </c>
      <c r="H106" s="200">
        <v>7.351</v>
      </c>
      <c r="I106" s="201"/>
      <c r="L106" s="197"/>
      <c r="M106" s="202"/>
      <c r="N106" s="203"/>
      <c r="O106" s="203"/>
      <c r="P106" s="203"/>
      <c r="Q106" s="203"/>
      <c r="R106" s="203"/>
      <c r="S106" s="203"/>
      <c r="T106" s="204"/>
      <c r="AT106" s="198" t="s">
        <v>198</v>
      </c>
      <c r="AU106" s="198" t="s">
        <v>24</v>
      </c>
      <c r="AV106" s="12" t="s">
        <v>24</v>
      </c>
      <c r="AW106" s="12" t="s">
        <v>44</v>
      </c>
      <c r="AX106" s="12" t="s">
        <v>80</v>
      </c>
      <c r="AY106" s="198" t="s">
        <v>188</v>
      </c>
    </row>
    <row r="107" spans="2:65" s="12" customFormat="1" x14ac:dyDescent="0.3">
      <c r="B107" s="197"/>
      <c r="D107" s="193" t="s">
        <v>198</v>
      </c>
      <c r="E107" s="198" t="s">
        <v>5</v>
      </c>
      <c r="F107" s="199" t="s">
        <v>881</v>
      </c>
      <c r="H107" s="200">
        <v>1.421</v>
      </c>
      <c r="I107" s="201"/>
      <c r="L107" s="197"/>
      <c r="M107" s="202"/>
      <c r="N107" s="203"/>
      <c r="O107" s="203"/>
      <c r="P107" s="203"/>
      <c r="Q107" s="203"/>
      <c r="R107" s="203"/>
      <c r="S107" s="203"/>
      <c r="T107" s="204"/>
      <c r="AT107" s="198" t="s">
        <v>198</v>
      </c>
      <c r="AU107" s="198" t="s">
        <v>24</v>
      </c>
      <c r="AV107" s="12" t="s">
        <v>24</v>
      </c>
      <c r="AW107" s="12" t="s">
        <v>44</v>
      </c>
      <c r="AX107" s="12" t="s">
        <v>80</v>
      </c>
      <c r="AY107" s="198" t="s">
        <v>188</v>
      </c>
    </row>
    <row r="108" spans="2:65" s="13" customFormat="1" x14ac:dyDescent="0.3">
      <c r="B108" s="205"/>
      <c r="D108" s="193" t="s">
        <v>198</v>
      </c>
      <c r="E108" s="206" t="s">
        <v>5</v>
      </c>
      <c r="F108" s="207" t="s">
        <v>200</v>
      </c>
      <c r="H108" s="208">
        <v>8.7720000000000002</v>
      </c>
      <c r="I108" s="209"/>
      <c r="L108" s="205"/>
      <c r="M108" s="210"/>
      <c r="N108" s="211"/>
      <c r="O108" s="211"/>
      <c r="P108" s="211"/>
      <c r="Q108" s="211"/>
      <c r="R108" s="211"/>
      <c r="S108" s="211"/>
      <c r="T108" s="212"/>
      <c r="AT108" s="206" t="s">
        <v>198</v>
      </c>
      <c r="AU108" s="206" t="s">
        <v>24</v>
      </c>
      <c r="AV108" s="13" t="s">
        <v>194</v>
      </c>
      <c r="AW108" s="13" t="s">
        <v>44</v>
      </c>
      <c r="AX108" s="13" t="s">
        <v>25</v>
      </c>
      <c r="AY108" s="206" t="s">
        <v>188</v>
      </c>
    </row>
    <row r="109" spans="2:65" s="12" customFormat="1" x14ac:dyDescent="0.3">
      <c r="B109" s="197"/>
      <c r="D109" s="193" t="s">
        <v>198</v>
      </c>
      <c r="F109" s="199" t="s">
        <v>882</v>
      </c>
      <c r="H109" s="200">
        <v>1.754</v>
      </c>
      <c r="I109" s="201"/>
      <c r="L109" s="197"/>
      <c r="M109" s="202"/>
      <c r="N109" s="203"/>
      <c r="O109" s="203"/>
      <c r="P109" s="203"/>
      <c r="Q109" s="203"/>
      <c r="R109" s="203"/>
      <c r="S109" s="203"/>
      <c r="T109" s="204"/>
      <c r="AT109" s="198" t="s">
        <v>198</v>
      </c>
      <c r="AU109" s="198" t="s">
        <v>24</v>
      </c>
      <c r="AV109" s="12" t="s">
        <v>24</v>
      </c>
      <c r="AW109" s="12" t="s">
        <v>6</v>
      </c>
      <c r="AX109" s="12" t="s">
        <v>25</v>
      </c>
      <c r="AY109" s="198" t="s">
        <v>188</v>
      </c>
    </row>
    <row r="110" spans="2:65" s="1" customFormat="1" ht="16.5" customHeight="1" x14ac:dyDescent="0.3">
      <c r="B110" s="180"/>
      <c r="C110" s="181" t="s">
        <v>194</v>
      </c>
      <c r="D110" s="181" t="s">
        <v>190</v>
      </c>
      <c r="E110" s="182" t="s">
        <v>692</v>
      </c>
      <c r="F110" s="183" t="s">
        <v>693</v>
      </c>
      <c r="G110" s="184" t="s">
        <v>231</v>
      </c>
      <c r="H110" s="185">
        <v>6.14</v>
      </c>
      <c r="I110" s="186"/>
      <c r="J110" s="187">
        <f>ROUND(I110*H110,2)</f>
        <v>0</v>
      </c>
      <c r="K110" s="183"/>
      <c r="L110" s="41"/>
      <c r="M110" s="188" t="s">
        <v>5</v>
      </c>
      <c r="N110" s="189" t="s">
        <v>51</v>
      </c>
      <c r="O110" s="42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AR110" s="24" t="s">
        <v>194</v>
      </c>
      <c r="AT110" s="24" t="s">
        <v>190</v>
      </c>
      <c r="AU110" s="24" t="s">
        <v>24</v>
      </c>
      <c r="AY110" s="24" t="s">
        <v>188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24" t="s">
        <v>25</v>
      </c>
      <c r="BK110" s="192">
        <f>ROUND(I110*H110,2)</f>
        <v>0</v>
      </c>
      <c r="BL110" s="24" t="s">
        <v>194</v>
      </c>
      <c r="BM110" s="24" t="s">
        <v>694</v>
      </c>
    </row>
    <row r="111" spans="2:65" s="1" customFormat="1" ht="40.5" x14ac:dyDescent="0.3">
      <c r="B111" s="41"/>
      <c r="D111" s="193" t="s">
        <v>196</v>
      </c>
      <c r="F111" s="194" t="s">
        <v>879</v>
      </c>
      <c r="I111" s="195"/>
      <c r="L111" s="41"/>
      <c r="M111" s="196"/>
      <c r="N111" s="42"/>
      <c r="O111" s="42"/>
      <c r="P111" s="42"/>
      <c r="Q111" s="42"/>
      <c r="R111" s="42"/>
      <c r="S111" s="42"/>
      <c r="T111" s="70"/>
      <c r="AT111" s="24" t="s">
        <v>196</v>
      </c>
      <c r="AU111" s="24" t="s">
        <v>24</v>
      </c>
    </row>
    <row r="112" spans="2:65" s="12" customFormat="1" x14ac:dyDescent="0.3">
      <c r="B112" s="197"/>
      <c r="D112" s="193" t="s">
        <v>198</v>
      </c>
      <c r="E112" s="198" t="s">
        <v>5</v>
      </c>
      <c r="F112" s="199" t="s">
        <v>880</v>
      </c>
      <c r="H112" s="200">
        <v>7.351</v>
      </c>
      <c r="I112" s="201"/>
      <c r="L112" s="197"/>
      <c r="M112" s="202"/>
      <c r="N112" s="203"/>
      <c r="O112" s="203"/>
      <c r="P112" s="203"/>
      <c r="Q112" s="203"/>
      <c r="R112" s="203"/>
      <c r="S112" s="203"/>
      <c r="T112" s="204"/>
      <c r="AT112" s="198" t="s">
        <v>198</v>
      </c>
      <c r="AU112" s="198" t="s">
        <v>24</v>
      </c>
      <c r="AV112" s="12" t="s">
        <v>24</v>
      </c>
      <c r="AW112" s="12" t="s">
        <v>44</v>
      </c>
      <c r="AX112" s="12" t="s">
        <v>80</v>
      </c>
      <c r="AY112" s="198" t="s">
        <v>188</v>
      </c>
    </row>
    <row r="113" spans="2:65" s="12" customFormat="1" x14ac:dyDescent="0.3">
      <c r="B113" s="197"/>
      <c r="D113" s="193" t="s">
        <v>198</v>
      </c>
      <c r="E113" s="198" t="s">
        <v>5</v>
      </c>
      <c r="F113" s="199" t="s">
        <v>881</v>
      </c>
      <c r="H113" s="200">
        <v>1.421</v>
      </c>
      <c r="I113" s="201"/>
      <c r="L113" s="197"/>
      <c r="M113" s="202"/>
      <c r="N113" s="203"/>
      <c r="O113" s="203"/>
      <c r="P113" s="203"/>
      <c r="Q113" s="203"/>
      <c r="R113" s="203"/>
      <c r="S113" s="203"/>
      <c r="T113" s="204"/>
      <c r="AT113" s="198" t="s">
        <v>198</v>
      </c>
      <c r="AU113" s="198" t="s">
        <v>24</v>
      </c>
      <c r="AV113" s="12" t="s">
        <v>24</v>
      </c>
      <c r="AW113" s="12" t="s">
        <v>44</v>
      </c>
      <c r="AX113" s="12" t="s">
        <v>80</v>
      </c>
      <c r="AY113" s="198" t="s">
        <v>188</v>
      </c>
    </row>
    <row r="114" spans="2:65" s="13" customFormat="1" x14ac:dyDescent="0.3">
      <c r="B114" s="205"/>
      <c r="D114" s="193" t="s">
        <v>198</v>
      </c>
      <c r="E114" s="206" t="s">
        <v>5</v>
      </c>
      <c r="F114" s="207" t="s">
        <v>200</v>
      </c>
      <c r="H114" s="208">
        <v>8.7720000000000002</v>
      </c>
      <c r="I114" s="209"/>
      <c r="L114" s="205"/>
      <c r="M114" s="210"/>
      <c r="N114" s="211"/>
      <c r="O114" s="211"/>
      <c r="P114" s="211"/>
      <c r="Q114" s="211"/>
      <c r="R114" s="211"/>
      <c r="S114" s="211"/>
      <c r="T114" s="212"/>
      <c r="AT114" s="206" t="s">
        <v>198</v>
      </c>
      <c r="AU114" s="206" t="s">
        <v>24</v>
      </c>
      <c r="AV114" s="13" t="s">
        <v>194</v>
      </c>
      <c r="AW114" s="13" t="s">
        <v>44</v>
      </c>
      <c r="AX114" s="13" t="s">
        <v>25</v>
      </c>
      <c r="AY114" s="206" t="s">
        <v>188</v>
      </c>
    </row>
    <row r="115" spans="2:65" s="12" customFormat="1" x14ac:dyDescent="0.3">
      <c r="B115" s="197"/>
      <c r="D115" s="193" t="s">
        <v>198</v>
      </c>
      <c r="F115" s="199" t="s">
        <v>883</v>
      </c>
      <c r="H115" s="200">
        <v>6.14</v>
      </c>
      <c r="I115" s="201"/>
      <c r="L115" s="197"/>
      <c r="M115" s="202"/>
      <c r="N115" s="203"/>
      <c r="O115" s="203"/>
      <c r="P115" s="203"/>
      <c r="Q115" s="203"/>
      <c r="R115" s="203"/>
      <c r="S115" s="203"/>
      <c r="T115" s="204"/>
      <c r="AT115" s="198" t="s">
        <v>198</v>
      </c>
      <c r="AU115" s="198" t="s">
        <v>24</v>
      </c>
      <c r="AV115" s="12" t="s">
        <v>24</v>
      </c>
      <c r="AW115" s="12" t="s">
        <v>6</v>
      </c>
      <c r="AX115" s="12" t="s">
        <v>25</v>
      </c>
      <c r="AY115" s="198" t="s">
        <v>188</v>
      </c>
    </row>
    <row r="116" spans="2:65" s="1" customFormat="1" ht="16.5" customHeight="1" x14ac:dyDescent="0.3">
      <c r="B116" s="180"/>
      <c r="C116" s="181" t="s">
        <v>212</v>
      </c>
      <c r="D116" s="181" t="s">
        <v>190</v>
      </c>
      <c r="E116" s="182" t="s">
        <v>242</v>
      </c>
      <c r="F116" s="183" t="s">
        <v>243</v>
      </c>
      <c r="G116" s="184" t="s">
        <v>231</v>
      </c>
      <c r="H116" s="185">
        <v>1.8420000000000001</v>
      </c>
      <c r="I116" s="186"/>
      <c r="J116" s="187">
        <f>ROUND(I116*H116,2)</f>
        <v>0</v>
      </c>
      <c r="K116" s="183"/>
      <c r="L116" s="41"/>
      <c r="M116" s="188" t="s">
        <v>5</v>
      </c>
      <c r="N116" s="189" t="s">
        <v>51</v>
      </c>
      <c r="O116" s="42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AR116" s="24" t="s">
        <v>194</v>
      </c>
      <c r="AT116" s="24" t="s">
        <v>190</v>
      </c>
      <c r="AU116" s="24" t="s">
        <v>24</v>
      </c>
      <c r="AY116" s="24" t="s">
        <v>188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24" t="s">
        <v>25</v>
      </c>
      <c r="BK116" s="192">
        <f>ROUND(I116*H116,2)</f>
        <v>0</v>
      </c>
      <c r="BL116" s="24" t="s">
        <v>194</v>
      </c>
      <c r="BM116" s="24" t="s">
        <v>244</v>
      </c>
    </row>
    <row r="117" spans="2:65" s="1" customFormat="1" ht="40.5" x14ac:dyDescent="0.3">
      <c r="B117" s="41"/>
      <c r="D117" s="193" t="s">
        <v>196</v>
      </c>
      <c r="F117" s="194" t="s">
        <v>884</v>
      </c>
      <c r="I117" s="195"/>
      <c r="L117" s="41"/>
      <c r="M117" s="196"/>
      <c r="N117" s="42"/>
      <c r="O117" s="42"/>
      <c r="P117" s="42"/>
      <c r="Q117" s="42"/>
      <c r="R117" s="42"/>
      <c r="S117" s="42"/>
      <c r="T117" s="70"/>
      <c r="AT117" s="24" t="s">
        <v>196</v>
      </c>
      <c r="AU117" s="24" t="s">
        <v>24</v>
      </c>
    </row>
    <row r="118" spans="2:65" s="12" customFormat="1" x14ac:dyDescent="0.3">
      <c r="B118" s="197"/>
      <c r="D118" s="193" t="s">
        <v>198</v>
      </c>
      <c r="F118" s="199" t="s">
        <v>885</v>
      </c>
      <c r="H118" s="200">
        <v>1.8420000000000001</v>
      </c>
      <c r="I118" s="201"/>
      <c r="L118" s="197"/>
      <c r="M118" s="202"/>
      <c r="N118" s="203"/>
      <c r="O118" s="203"/>
      <c r="P118" s="203"/>
      <c r="Q118" s="203"/>
      <c r="R118" s="203"/>
      <c r="S118" s="203"/>
      <c r="T118" s="204"/>
      <c r="AT118" s="198" t="s">
        <v>198</v>
      </c>
      <c r="AU118" s="198" t="s">
        <v>24</v>
      </c>
      <c r="AV118" s="12" t="s">
        <v>24</v>
      </c>
      <c r="AW118" s="12" t="s">
        <v>6</v>
      </c>
      <c r="AX118" s="12" t="s">
        <v>25</v>
      </c>
      <c r="AY118" s="198" t="s">
        <v>188</v>
      </c>
    </row>
    <row r="119" spans="2:65" s="1" customFormat="1" ht="16.5" customHeight="1" x14ac:dyDescent="0.3">
      <c r="B119" s="180"/>
      <c r="C119" s="181" t="s">
        <v>220</v>
      </c>
      <c r="D119" s="181" t="s">
        <v>190</v>
      </c>
      <c r="E119" s="182" t="s">
        <v>698</v>
      </c>
      <c r="F119" s="183" t="s">
        <v>699</v>
      </c>
      <c r="G119" s="184" t="s">
        <v>231</v>
      </c>
      <c r="H119" s="185">
        <v>0.877</v>
      </c>
      <c r="I119" s="186"/>
      <c r="J119" s="187">
        <f>ROUND(I119*H119,2)</f>
        <v>0</v>
      </c>
      <c r="K119" s="183"/>
      <c r="L119" s="41"/>
      <c r="M119" s="188" t="s">
        <v>5</v>
      </c>
      <c r="N119" s="189" t="s">
        <v>51</v>
      </c>
      <c r="O119" s="42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24" t="s">
        <v>194</v>
      </c>
      <c r="AT119" s="24" t="s">
        <v>190</v>
      </c>
      <c r="AU119" s="24" t="s">
        <v>24</v>
      </c>
      <c r="AY119" s="24" t="s">
        <v>188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24" t="s">
        <v>25</v>
      </c>
      <c r="BK119" s="192">
        <f>ROUND(I119*H119,2)</f>
        <v>0</v>
      </c>
      <c r="BL119" s="24" t="s">
        <v>194</v>
      </c>
      <c r="BM119" s="24" t="s">
        <v>700</v>
      </c>
    </row>
    <row r="120" spans="2:65" s="1" customFormat="1" ht="40.5" x14ac:dyDescent="0.3">
      <c r="B120" s="41"/>
      <c r="D120" s="193" t="s">
        <v>196</v>
      </c>
      <c r="F120" s="194" t="s">
        <v>879</v>
      </c>
      <c r="I120" s="195"/>
      <c r="L120" s="41"/>
      <c r="M120" s="196"/>
      <c r="N120" s="42"/>
      <c r="O120" s="42"/>
      <c r="P120" s="42"/>
      <c r="Q120" s="42"/>
      <c r="R120" s="42"/>
      <c r="S120" s="42"/>
      <c r="T120" s="70"/>
      <c r="AT120" s="24" t="s">
        <v>196</v>
      </c>
      <c r="AU120" s="24" t="s">
        <v>24</v>
      </c>
    </row>
    <row r="121" spans="2:65" s="12" customFormat="1" x14ac:dyDescent="0.3">
      <c r="B121" s="197"/>
      <c r="D121" s="193" t="s">
        <v>198</v>
      </c>
      <c r="E121" s="198" t="s">
        <v>5</v>
      </c>
      <c r="F121" s="199" t="s">
        <v>880</v>
      </c>
      <c r="H121" s="200">
        <v>7.351</v>
      </c>
      <c r="I121" s="201"/>
      <c r="L121" s="197"/>
      <c r="M121" s="202"/>
      <c r="N121" s="203"/>
      <c r="O121" s="203"/>
      <c r="P121" s="203"/>
      <c r="Q121" s="203"/>
      <c r="R121" s="203"/>
      <c r="S121" s="203"/>
      <c r="T121" s="204"/>
      <c r="AT121" s="198" t="s">
        <v>198</v>
      </c>
      <c r="AU121" s="198" t="s">
        <v>24</v>
      </c>
      <c r="AV121" s="12" t="s">
        <v>24</v>
      </c>
      <c r="AW121" s="12" t="s">
        <v>44</v>
      </c>
      <c r="AX121" s="12" t="s">
        <v>80</v>
      </c>
      <c r="AY121" s="198" t="s">
        <v>188</v>
      </c>
    </row>
    <row r="122" spans="2:65" s="12" customFormat="1" x14ac:dyDescent="0.3">
      <c r="B122" s="197"/>
      <c r="D122" s="193" t="s">
        <v>198</v>
      </c>
      <c r="E122" s="198" t="s">
        <v>5</v>
      </c>
      <c r="F122" s="199" t="s">
        <v>881</v>
      </c>
      <c r="H122" s="200">
        <v>1.421</v>
      </c>
      <c r="I122" s="201"/>
      <c r="L122" s="197"/>
      <c r="M122" s="202"/>
      <c r="N122" s="203"/>
      <c r="O122" s="203"/>
      <c r="P122" s="203"/>
      <c r="Q122" s="203"/>
      <c r="R122" s="203"/>
      <c r="S122" s="203"/>
      <c r="T122" s="204"/>
      <c r="AT122" s="198" t="s">
        <v>198</v>
      </c>
      <c r="AU122" s="198" t="s">
        <v>24</v>
      </c>
      <c r="AV122" s="12" t="s">
        <v>24</v>
      </c>
      <c r="AW122" s="12" t="s">
        <v>44</v>
      </c>
      <c r="AX122" s="12" t="s">
        <v>80</v>
      </c>
      <c r="AY122" s="198" t="s">
        <v>188</v>
      </c>
    </row>
    <row r="123" spans="2:65" s="13" customFormat="1" x14ac:dyDescent="0.3">
      <c r="B123" s="205"/>
      <c r="D123" s="193" t="s">
        <v>198</v>
      </c>
      <c r="E123" s="206" t="s">
        <v>5</v>
      </c>
      <c r="F123" s="207" t="s">
        <v>200</v>
      </c>
      <c r="H123" s="208">
        <v>8.7720000000000002</v>
      </c>
      <c r="I123" s="209"/>
      <c r="L123" s="205"/>
      <c r="M123" s="210"/>
      <c r="N123" s="211"/>
      <c r="O123" s="211"/>
      <c r="P123" s="211"/>
      <c r="Q123" s="211"/>
      <c r="R123" s="211"/>
      <c r="S123" s="211"/>
      <c r="T123" s="212"/>
      <c r="AT123" s="206" t="s">
        <v>198</v>
      </c>
      <c r="AU123" s="206" t="s">
        <v>24</v>
      </c>
      <c r="AV123" s="13" t="s">
        <v>194</v>
      </c>
      <c r="AW123" s="13" t="s">
        <v>44</v>
      </c>
      <c r="AX123" s="13" t="s">
        <v>25</v>
      </c>
      <c r="AY123" s="206" t="s">
        <v>188</v>
      </c>
    </row>
    <row r="124" spans="2:65" s="12" customFormat="1" x14ac:dyDescent="0.3">
      <c r="B124" s="197"/>
      <c r="D124" s="193" t="s">
        <v>198</v>
      </c>
      <c r="F124" s="199" t="s">
        <v>886</v>
      </c>
      <c r="H124" s="200">
        <v>0.877</v>
      </c>
      <c r="I124" s="201"/>
      <c r="L124" s="197"/>
      <c r="M124" s="202"/>
      <c r="N124" s="203"/>
      <c r="O124" s="203"/>
      <c r="P124" s="203"/>
      <c r="Q124" s="203"/>
      <c r="R124" s="203"/>
      <c r="S124" s="203"/>
      <c r="T124" s="204"/>
      <c r="AT124" s="198" t="s">
        <v>198</v>
      </c>
      <c r="AU124" s="198" t="s">
        <v>24</v>
      </c>
      <c r="AV124" s="12" t="s">
        <v>24</v>
      </c>
      <c r="AW124" s="12" t="s">
        <v>6</v>
      </c>
      <c r="AX124" s="12" t="s">
        <v>25</v>
      </c>
      <c r="AY124" s="198" t="s">
        <v>188</v>
      </c>
    </row>
    <row r="125" spans="2:65" s="1" customFormat="1" ht="16.5" customHeight="1" x14ac:dyDescent="0.3">
      <c r="B125" s="180"/>
      <c r="C125" s="181" t="s">
        <v>228</v>
      </c>
      <c r="D125" s="181" t="s">
        <v>190</v>
      </c>
      <c r="E125" s="182" t="s">
        <v>252</v>
      </c>
      <c r="F125" s="183" t="s">
        <v>253</v>
      </c>
      <c r="G125" s="184" t="s">
        <v>231</v>
      </c>
      <c r="H125" s="185">
        <v>0.26300000000000001</v>
      </c>
      <c r="I125" s="186"/>
      <c r="J125" s="187">
        <f>ROUND(I125*H125,2)</f>
        <v>0</v>
      </c>
      <c r="K125" s="183"/>
      <c r="L125" s="41"/>
      <c r="M125" s="188" t="s">
        <v>5</v>
      </c>
      <c r="N125" s="189" t="s">
        <v>51</v>
      </c>
      <c r="O125" s="42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AR125" s="24" t="s">
        <v>194</v>
      </c>
      <c r="AT125" s="24" t="s">
        <v>190</v>
      </c>
      <c r="AU125" s="24" t="s">
        <v>24</v>
      </c>
      <c r="AY125" s="24" t="s">
        <v>188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24" t="s">
        <v>25</v>
      </c>
      <c r="BK125" s="192">
        <f>ROUND(I125*H125,2)</f>
        <v>0</v>
      </c>
      <c r="BL125" s="24" t="s">
        <v>194</v>
      </c>
      <c r="BM125" s="24" t="s">
        <v>254</v>
      </c>
    </row>
    <row r="126" spans="2:65" s="1" customFormat="1" ht="40.5" x14ac:dyDescent="0.3">
      <c r="B126" s="41"/>
      <c r="D126" s="193" t="s">
        <v>196</v>
      </c>
      <c r="F126" s="194" t="s">
        <v>884</v>
      </c>
      <c r="I126" s="195"/>
      <c r="L126" s="41"/>
      <c r="M126" s="196"/>
      <c r="N126" s="42"/>
      <c r="O126" s="42"/>
      <c r="P126" s="42"/>
      <c r="Q126" s="42"/>
      <c r="R126" s="42"/>
      <c r="S126" s="42"/>
      <c r="T126" s="70"/>
      <c r="AT126" s="24" t="s">
        <v>196</v>
      </c>
      <c r="AU126" s="24" t="s">
        <v>24</v>
      </c>
    </row>
    <row r="127" spans="2:65" s="12" customFormat="1" x14ac:dyDescent="0.3">
      <c r="B127" s="197"/>
      <c r="D127" s="193" t="s">
        <v>198</v>
      </c>
      <c r="F127" s="199" t="s">
        <v>887</v>
      </c>
      <c r="H127" s="200">
        <v>0.26300000000000001</v>
      </c>
      <c r="I127" s="201"/>
      <c r="L127" s="197"/>
      <c r="M127" s="202"/>
      <c r="N127" s="203"/>
      <c r="O127" s="203"/>
      <c r="P127" s="203"/>
      <c r="Q127" s="203"/>
      <c r="R127" s="203"/>
      <c r="S127" s="203"/>
      <c r="T127" s="204"/>
      <c r="AT127" s="198" t="s">
        <v>198</v>
      </c>
      <c r="AU127" s="198" t="s">
        <v>24</v>
      </c>
      <c r="AV127" s="12" t="s">
        <v>24</v>
      </c>
      <c r="AW127" s="12" t="s">
        <v>6</v>
      </c>
      <c r="AX127" s="12" t="s">
        <v>25</v>
      </c>
      <c r="AY127" s="198" t="s">
        <v>188</v>
      </c>
    </row>
    <row r="128" spans="2:65" s="1" customFormat="1" ht="16.5" customHeight="1" x14ac:dyDescent="0.3">
      <c r="B128" s="180"/>
      <c r="C128" s="181" t="s">
        <v>236</v>
      </c>
      <c r="D128" s="181" t="s">
        <v>190</v>
      </c>
      <c r="E128" s="182" t="s">
        <v>257</v>
      </c>
      <c r="F128" s="183" t="s">
        <v>258</v>
      </c>
      <c r="G128" s="184" t="s">
        <v>193</v>
      </c>
      <c r="H128" s="185">
        <v>17.544</v>
      </c>
      <c r="I128" s="186"/>
      <c r="J128" s="187">
        <f>ROUND(I128*H128,2)</f>
        <v>0</v>
      </c>
      <c r="K128" s="183"/>
      <c r="L128" s="41"/>
      <c r="M128" s="188" t="s">
        <v>5</v>
      </c>
      <c r="N128" s="189" t="s">
        <v>51</v>
      </c>
      <c r="O128" s="42"/>
      <c r="P128" s="190">
        <f>O128*H128</f>
        <v>0</v>
      </c>
      <c r="Q128" s="190">
        <v>2.0100000000000001E-3</v>
      </c>
      <c r="R128" s="190">
        <f>Q128*H128</f>
        <v>3.526344E-2</v>
      </c>
      <c r="S128" s="190">
        <v>0</v>
      </c>
      <c r="T128" s="191">
        <f>S128*H128</f>
        <v>0</v>
      </c>
      <c r="AR128" s="24" t="s">
        <v>194</v>
      </c>
      <c r="AT128" s="24" t="s">
        <v>190</v>
      </c>
      <c r="AU128" s="24" t="s">
        <v>24</v>
      </c>
      <c r="AY128" s="24" t="s">
        <v>188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24" t="s">
        <v>25</v>
      </c>
      <c r="BK128" s="192">
        <f>ROUND(I128*H128,2)</f>
        <v>0</v>
      </c>
      <c r="BL128" s="24" t="s">
        <v>194</v>
      </c>
      <c r="BM128" s="24" t="s">
        <v>259</v>
      </c>
    </row>
    <row r="129" spans="2:65" s="1" customFormat="1" ht="40.5" x14ac:dyDescent="0.3">
      <c r="B129" s="41"/>
      <c r="D129" s="193" t="s">
        <v>196</v>
      </c>
      <c r="F129" s="194" t="s">
        <v>888</v>
      </c>
      <c r="I129" s="195"/>
      <c r="L129" s="41"/>
      <c r="M129" s="196"/>
      <c r="N129" s="42"/>
      <c r="O129" s="42"/>
      <c r="P129" s="42"/>
      <c r="Q129" s="42"/>
      <c r="R129" s="42"/>
      <c r="S129" s="42"/>
      <c r="T129" s="70"/>
      <c r="AT129" s="24" t="s">
        <v>196</v>
      </c>
      <c r="AU129" s="24" t="s">
        <v>24</v>
      </c>
    </row>
    <row r="130" spans="2:65" s="12" customFormat="1" x14ac:dyDescent="0.3">
      <c r="B130" s="197"/>
      <c r="D130" s="193" t="s">
        <v>198</v>
      </c>
      <c r="E130" s="198" t="s">
        <v>5</v>
      </c>
      <c r="F130" s="199" t="s">
        <v>889</v>
      </c>
      <c r="H130" s="200">
        <v>14.702</v>
      </c>
      <c r="I130" s="201"/>
      <c r="L130" s="197"/>
      <c r="M130" s="202"/>
      <c r="N130" s="203"/>
      <c r="O130" s="203"/>
      <c r="P130" s="203"/>
      <c r="Q130" s="203"/>
      <c r="R130" s="203"/>
      <c r="S130" s="203"/>
      <c r="T130" s="204"/>
      <c r="AT130" s="198" t="s">
        <v>198</v>
      </c>
      <c r="AU130" s="198" t="s">
        <v>24</v>
      </c>
      <c r="AV130" s="12" t="s">
        <v>24</v>
      </c>
      <c r="AW130" s="12" t="s">
        <v>44</v>
      </c>
      <c r="AX130" s="12" t="s">
        <v>80</v>
      </c>
      <c r="AY130" s="198" t="s">
        <v>188</v>
      </c>
    </row>
    <row r="131" spans="2:65" s="12" customFormat="1" x14ac:dyDescent="0.3">
      <c r="B131" s="197"/>
      <c r="D131" s="193" t="s">
        <v>198</v>
      </c>
      <c r="E131" s="198" t="s">
        <v>5</v>
      </c>
      <c r="F131" s="199" t="s">
        <v>890</v>
      </c>
      <c r="H131" s="200">
        <v>2.8420000000000001</v>
      </c>
      <c r="I131" s="201"/>
      <c r="L131" s="197"/>
      <c r="M131" s="202"/>
      <c r="N131" s="203"/>
      <c r="O131" s="203"/>
      <c r="P131" s="203"/>
      <c r="Q131" s="203"/>
      <c r="R131" s="203"/>
      <c r="S131" s="203"/>
      <c r="T131" s="204"/>
      <c r="AT131" s="198" t="s">
        <v>198</v>
      </c>
      <c r="AU131" s="198" t="s">
        <v>24</v>
      </c>
      <c r="AV131" s="12" t="s">
        <v>24</v>
      </c>
      <c r="AW131" s="12" t="s">
        <v>44</v>
      </c>
      <c r="AX131" s="12" t="s">
        <v>80</v>
      </c>
      <c r="AY131" s="198" t="s">
        <v>188</v>
      </c>
    </row>
    <row r="132" spans="2:65" s="13" customFormat="1" x14ac:dyDescent="0.3">
      <c r="B132" s="205"/>
      <c r="D132" s="193" t="s">
        <v>198</v>
      </c>
      <c r="E132" s="206" t="s">
        <v>5</v>
      </c>
      <c r="F132" s="207" t="s">
        <v>200</v>
      </c>
      <c r="H132" s="208">
        <v>17.544</v>
      </c>
      <c r="I132" s="209"/>
      <c r="L132" s="205"/>
      <c r="M132" s="210"/>
      <c r="N132" s="211"/>
      <c r="O132" s="211"/>
      <c r="P132" s="211"/>
      <c r="Q132" s="211"/>
      <c r="R132" s="211"/>
      <c r="S132" s="211"/>
      <c r="T132" s="212"/>
      <c r="AT132" s="206" t="s">
        <v>198</v>
      </c>
      <c r="AU132" s="206" t="s">
        <v>24</v>
      </c>
      <c r="AV132" s="13" t="s">
        <v>194</v>
      </c>
      <c r="AW132" s="13" t="s">
        <v>44</v>
      </c>
      <c r="AX132" s="13" t="s">
        <v>25</v>
      </c>
      <c r="AY132" s="206" t="s">
        <v>188</v>
      </c>
    </row>
    <row r="133" spans="2:65" s="1" customFormat="1" ht="16.5" customHeight="1" x14ac:dyDescent="0.3">
      <c r="B133" s="180"/>
      <c r="C133" s="181" t="s">
        <v>241</v>
      </c>
      <c r="D133" s="181" t="s">
        <v>190</v>
      </c>
      <c r="E133" s="182" t="s">
        <v>263</v>
      </c>
      <c r="F133" s="183" t="s">
        <v>264</v>
      </c>
      <c r="G133" s="184" t="s">
        <v>193</v>
      </c>
      <c r="H133" s="185">
        <v>17.544</v>
      </c>
      <c r="I133" s="186"/>
      <c r="J133" s="187">
        <f>ROUND(I133*H133,2)</f>
        <v>0</v>
      </c>
      <c r="K133" s="183"/>
      <c r="L133" s="41"/>
      <c r="M133" s="188" t="s">
        <v>5</v>
      </c>
      <c r="N133" s="189" t="s">
        <v>51</v>
      </c>
      <c r="O133" s="42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AR133" s="24" t="s">
        <v>194</v>
      </c>
      <c r="AT133" s="24" t="s">
        <v>190</v>
      </c>
      <c r="AU133" s="24" t="s">
        <v>24</v>
      </c>
      <c r="AY133" s="24" t="s">
        <v>188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24" t="s">
        <v>25</v>
      </c>
      <c r="BK133" s="192">
        <f>ROUND(I133*H133,2)</f>
        <v>0</v>
      </c>
      <c r="BL133" s="24" t="s">
        <v>194</v>
      </c>
      <c r="BM133" s="24" t="s">
        <v>265</v>
      </c>
    </row>
    <row r="134" spans="2:65" s="1" customFormat="1" ht="54" x14ac:dyDescent="0.3">
      <c r="B134" s="41"/>
      <c r="D134" s="193" t="s">
        <v>196</v>
      </c>
      <c r="F134" s="194" t="s">
        <v>891</v>
      </c>
      <c r="I134" s="195"/>
      <c r="L134" s="41"/>
      <c r="M134" s="196"/>
      <c r="N134" s="42"/>
      <c r="O134" s="42"/>
      <c r="P134" s="42"/>
      <c r="Q134" s="42"/>
      <c r="R134" s="42"/>
      <c r="S134" s="42"/>
      <c r="T134" s="70"/>
      <c r="AT134" s="24" t="s">
        <v>196</v>
      </c>
      <c r="AU134" s="24" t="s">
        <v>24</v>
      </c>
    </row>
    <row r="135" spans="2:65" s="1" customFormat="1" ht="16.5" customHeight="1" x14ac:dyDescent="0.3">
      <c r="B135" s="180"/>
      <c r="C135" s="181" t="s">
        <v>30</v>
      </c>
      <c r="D135" s="181" t="s">
        <v>190</v>
      </c>
      <c r="E135" s="182" t="s">
        <v>267</v>
      </c>
      <c r="F135" s="183" t="s">
        <v>268</v>
      </c>
      <c r="G135" s="184" t="s">
        <v>231</v>
      </c>
      <c r="H135" s="185">
        <v>8.7720000000000002</v>
      </c>
      <c r="I135" s="186"/>
      <c r="J135" s="187">
        <f>ROUND(I135*H135,2)</f>
        <v>0</v>
      </c>
      <c r="K135" s="183"/>
      <c r="L135" s="41"/>
      <c r="M135" s="188" t="s">
        <v>5</v>
      </c>
      <c r="N135" s="189" t="s">
        <v>51</v>
      </c>
      <c r="O135" s="42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AR135" s="24" t="s">
        <v>194</v>
      </c>
      <c r="AT135" s="24" t="s">
        <v>190</v>
      </c>
      <c r="AU135" s="24" t="s">
        <v>24</v>
      </c>
      <c r="AY135" s="24" t="s">
        <v>188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24" t="s">
        <v>25</v>
      </c>
      <c r="BK135" s="192">
        <f>ROUND(I135*H135,2)</f>
        <v>0</v>
      </c>
      <c r="BL135" s="24" t="s">
        <v>194</v>
      </c>
      <c r="BM135" s="24" t="s">
        <v>269</v>
      </c>
    </row>
    <row r="136" spans="2:65" s="1" customFormat="1" ht="40.5" x14ac:dyDescent="0.3">
      <c r="B136" s="41"/>
      <c r="D136" s="193" t="s">
        <v>196</v>
      </c>
      <c r="F136" s="194" t="s">
        <v>876</v>
      </c>
      <c r="I136" s="195"/>
      <c r="L136" s="41"/>
      <c r="M136" s="196"/>
      <c r="N136" s="42"/>
      <c r="O136" s="42"/>
      <c r="P136" s="42"/>
      <c r="Q136" s="42"/>
      <c r="R136" s="42"/>
      <c r="S136" s="42"/>
      <c r="T136" s="70"/>
      <c r="AT136" s="24" t="s">
        <v>196</v>
      </c>
      <c r="AU136" s="24" t="s">
        <v>24</v>
      </c>
    </row>
    <row r="137" spans="2:65" s="1" customFormat="1" ht="16.5" customHeight="1" x14ac:dyDescent="0.3">
      <c r="B137" s="180"/>
      <c r="C137" s="181" t="s">
        <v>251</v>
      </c>
      <c r="D137" s="181" t="s">
        <v>190</v>
      </c>
      <c r="E137" s="182" t="s">
        <v>273</v>
      </c>
      <c r="F137" s="183" t="s">
        <v>274</v>
      </c>
      <c r="G137" s="184" t="s">
        <v>231</v>
      </c>
      <c r="H137" s="185">
        <v>8.7720000000000002</v>
      </c>
      <c r="I137" s="186"/>
      <c r="J137" s="187">
        <f>ROUND(I137*H137,2)</f>
        <v>0</v>
      </c>
      <c r="K137" s="183"/>
      <c r="L137" s="41"/>
      <c r="M137" s="188" t="s">
        <v>5</v>
      </c>
      <c r="N137" s="189" t="s">
        <v>51</v>
      </c>
      <c r="O137" s="42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AR137" s="24" t="s">
        <v>194</v>
      </c>
      <c r="AT137" s="24" t="s">
        <v>190</v>
      </c>
      <c r="AU137" s="24" t="s">
        <v>24</v>
      </c>
      <c r="AY137" s="24" t="s">
        <v>188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24" t="s">
        <v>25</v>
      </c>
      <c r="BK137" s="192">
        <f>ROUND(I137*H137,2)</f>
        <v>0</v>
      </c>
      <c r="BL137" s="24" t="s">
        <v>194</v>
      </c>
      <c r="BM137" s="24" t="s">
        <v>275</v>
      </c>
    </row>
    <row r="138" spans="2:65" s="1" customFormat="1" ht="40.5" x14ac:dyDescent="0.3">
      <c r="B138" s="41"/>
      <c r="D138" s="193" t="s">
        <v>196</v>
      </c>
      <c r="F138" s="194" t="s">
        <v>876</v>
      </c>
      <c r="I138" s="195"/>
      <c r="L138" s="41"/>
      <c r="M138" s="196"/>
      <c r="N138" s="42"/>
      <c r="O138" s="42"/>
      <c r="P138" s="42"/>
      <c r="Q138" s="42"/>
      <c r="R138" s="42"/>
      <c r="S138" s="42"/>
      <c r="T138" s="70"/>
      <c r="AT138" s="24" t="s">
        <v>196</v>
      </c>
      <c r="AU138" s="24" t="s">
        <v>24</v>
      </c>
    </row>
    <row r="139" spans="2:65" s="1" customFormat="1" ht="16.5" customHeight="1" x14ac:dyDescent="0.3">
      <c r="B139" s="180"/>
      <c r="C139" s="181" t="s">
        <v>256</v>
      </c>
      <c r="D139" s="181" t="s">
        <v>190</v>
      </c>
      <c r="E139" s="182" t="s">
        <v>277</v>
      </c>
      <c r="F139" s="183" t="s">
        <v>278</v>
      </c>
      <c r="G139" s="184" t="s">
        <v>231</v>
      </c>
      <c r="H139" s="185">
        <v>8.7720000000000002</v>
      </c>
      <c r="I139" s="186"/>
      <c r="J139" s="187">
        <f>ROUND(I139*H139,2)</f>
        <v>0</v>
      </c>
      <c r="K139" s="183"/>
      <c r="L139" s="41"/>
      <c r="M139" s="188" t="s">
        <v>5</v>
      </c>
      <c r="N139" s="189" t="s">
        <v>51</v>
      </c>
      <c r="O139" s="42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AR139" s="24" t="s">
        <v>194</v>
      </c>
      <c r="AT139" s="24" t="s">
        <v>190</v>
      </c>
      <c r="AU139" s="24" t="s">
        <v>24</v>
      </c>
      <c r="AY139" s="24" t="s">
        <v>188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24" t="s">
        <v>25</v>
      </c>
      <c r="BK139" s="192">
        <f>ROUND(I139*H139,2)</f>
        <v>0</v>
      </c>
      <c r="BL139" s="24" t="s">
        <v>194</v>
      </c>
      <c r="BM139" s="24" t="s">
        <v>279</v>
      </c>
    </row>
    <row r="140" spans="2:65" s="1" customFormat="1" ht="40.5" x14ac:dyDescent="0.3">
      <c r="B140" s="41"/>
      <c r="D140" s="193" t="s">
        <v>196</v>
      </c>
      <c r="F140" s="194" t="s">
        <v>876</v>
      </c>
      <c r="I140" s="195"/>
      <c r="L140" s="41"/>
      <c r="M140" s="196"/>
      <c r="N140" s="42"/>
      <c r="O140" s="42"/>
      <c r="P140" s="42"/>
      <c r="Q140" s="42"/>
      <c r="R140" s="42"/>
      <c r="S140" s="42"/>
      <c r="T140" s="70"/>
      <c r="AT140" s="24" t="s">
        <v>196</v>
      </c>
      <c r="AU140" s="24" t="s">
        <v>24</v>
      </c>
    </row>
    <row r="141" spans="2:65" s="1" customFormat="1" ht="16.5" customHeight="1" x14ac:dyDescent="0.3">
      <c r="B141" s="180"/>
      <c r="C141" s="181" t="s">
        <v>262</v>
      </c>
      <c r="D141" s="181" t="s">
        <v>190</v>
      </c>
      <c r="E141" s="182" t="s">
        <v>281</v>
      </c>
      <c r="F141" s="183" t="s">
        <v>282</v>
      </c>
      <c r="G141" s="184" t="s">
        <v>283</v>
      </c>
      <c r="H141" s="185">
        <v>16.795999999999999</v>
      </c>
      <c r="I141" s="186"/>
      <c r="J141" s="187">
        <f>ROUND(I141*H141,2)</f>
        <v>0</v>
      </c>
      <c r="K141" s="183"/>
      <c r="L141" s="41"/>
      <c r="M141" s="188" t="s">
        <v>5</v>
      </c>
      <c r="N141" s="189" t="s">
        <v>51</v>
      </c>
      <c r="O141" s="42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AR141" s="24" t="s">
        <v>194</v>
      </c>
      <c r="AT141" s="24" t="s">
        <v>190</v>
      </c>
      <c r="AU141" s="24" t="s">
        <v>24</v>
      </c>
      <c r="AY141" s="24" t="s">
        <v>188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24" t="s">
        <v>25</v>
      </c>
      <c r="BK141" s="192">
        <f>ROUND(I141*H141,2)</f>
        <v>0</v>
      </c>
      <c r="BL141" s="24" t="s">
        <v>194</v>
      </c>
      <c r="BM141" s="24" t="s">
        <v>284</v>
      </c>
    </row>
    <row r="142" spans="2:65" s="1" customFormat="1" ht="40.5" x14ac:dyDescent="0.3">
      <c r="B142" s="41"/>
      <c r="D142" s="193" t="s">
        <v>196</v>
      </c>
      <c r="F142" s="194" t="s">
        <v>876</v>
      </c>
      <c r="I142" s="195"/>
      <c r="L142" s="41"/>
      <c r="M142" s="196"/>
      <c r="N142" s="42"/>
      <c r="O142" s="42"/>
      <c r="P142" s="42"/>
      <c r="Q142" s="42"/>
      <c r="R142" s="42"/>
      <c r="S142" s="42"/>
      <c r="T142" s="70"/>
      <c r="AT142" s="24" t="s">
        <v>196</v>
      </c>
      <c r="AU142" s="24" t="s">
        <v>24</v>
      </c>
    </row>
    <row r="143" spans="2:65" s="12" customFormat="1" x14ac:dyDescent="0.3">
      <c r="B143" s="197"/>
      <c r="D143" s="193" t="s">
        <v>198</v>
      </c>
      <c r="F143" s="199" t="s">
        <v>892</v>
      </c>
      <c r="H143" s="200">
        <v>16.795999999999999</v>
      </c>
      <c r="I143" s="201"/>
      <c r="L143" s="197"/>
      <c r="M143" s="202"/>
      <c r="N143" s="203"/>
      <c r="O143" s="203"/>
      <c r="P143" s="203"/>
      <c r="Q143" s="203"/>
      <c r="R143" s="203"/>
      <c r="S143" s="203"/>
      <c r="T143" s="204"/>
      <c r="AT143" s="198" t="s">
        <v>198</v>
      </c>
      <c r="AU143" s="198" t="s">
        <v>24</v>
      </c>
      <c r="AV143" s="12" t="s">
        <v>24</v>
      </c>
      <c r="AW143" s="12" t="s">
        <v>6</v>
      </c>
      <c r="AX143" s="12" t="s">
        <v>25</v>
      </c>
      <c r="AY143" s="198" t="s">
        <v>188</v>
      </c>
    </row>
    <row r="144" spans="2:65" s="1" customFormat="1" ht="16.5" customHeight="1" x14ac:dyDescent="0.3">
      <c r="B144" s="180"/>
      <c r="C144" s="181" t="s">
        <v>266</v>
      </c>
      <c r="D144" s="181" t="s">
        <v>190</v>
      </c>
      <c r="E144" s="182" t="s">
        <v>287</v>
      </c>
      <c r="F144" s="183" t="s">
        <v>288</v>
      </c>
      <c r="G144" s="184" t="s">
        <v>231</v>
      </c>
      <c r="H144" s="185">
        <v>6.2910000000000004</v>
      </c>
      <c r="I144" s="186"/>
      <c r="J144" s="187">
        <f>ROUND(I144*H144,2)</f>
        <v>0</v>
      </c>
      <c r="K144" s="183"/>
      <c r="L144" s="41"/>
      <c r="M144" s="188" t="s">
        <v>5</v>
      </c>
      <c r="N144" s="189" t="s">
        <v>51</v>
      </c>
      <c r="O144" s="42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AR144" s="24" t="s">
        <v>194</v>
      </c>
      <c r="AT144" s="24" t="s">
        <v>190</v>
      </c>
      <c r="AU144" s="24" t="s">
        <v>24</v>
      </c>
      <c r="AY144" s="24" t="s">
        <v>188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24" t="s">
        <v>25</v>
      </c>
      <c r="BK144" s="192">
        <f>ROUND(I144*H144,2)</f>
        <v>0</v>
      </c>
      <c r="BL144" s="24" t="s">
        <v>194</v>
      </c>
      <c r="BM144" s="24" t="s">
        <v>289</v>
      </c>
    </row>
    <row r="145" spans="2:65" s="1" customFormat="1" ht="40.5" x14ac:dyDescent="0.3">
      <c r="B145" s="41"/>
      <c r="D145" s="193" t="s">
        <v>196</v>
      </c>
      <c r="F145" s="194" t="s">
        <v>876</v>
      </c>
      <c r="I145" s="195"/>
      <c r="L145" s="41"/>
      <c r="M145" s="196"/>
      <c r="N145" s="42"/>
      <c r="O145" s="42"/>
      <c r="P145" s="42"/>
      <c r="Q145" s="42"/>
      <c r="R145" s="42"/>
      <c r="S145" s="42"/>
      <c r="T145" s="70"/>
      <c r="AT145" s="24" t="s">
        <v>196</v>
      </c>
      <c r="AU145" s="24" t="s">
        <v>24</v>
      </c>
    </row>
    <row r="146" spans="2:65" s="12" customFormat="1" x14ac:dyDescent="0.3">
      <c r="B146" s="197"/>
      <c r="D146" s="193" t="s">
        <v>198</v>
      </c>
      <c r="E146" s="198" t="s">
        <v>5</v>
      </c>
      <c r="F146" s="199" t="s">
        <v>893</v>
      </c>
      <c r="H146" s="200">
        <v>5.3769999999999998</v>
      </c>
      <c r="I146" s="201"/>
      <c r="L146" s="197"/>
      <c r="M146" s="202"/>
      <c r="N146" s="203"/>
      <c r="O146" s="203"/>
      <c r="P146" s="203"/>
      <c r="Q146" s="203"/>
      <c r="R146" s="203"/>
      <c r="S146" s="203"/>
      <c r="T146" s="204"/>
      <c r="AT146" s="198" t="s">
        <v>198</v>
      </c>
      <c r="AU146" s="198" t="s">
        <v>24</v>
      </c>
      <c r="AV146" s="12" t="s">
        <v>24</v>
      </c>
      <c r="AW146" s="12" t="s">
        <v>44</v>
      </c>
      <c r="AX146" s="12" t="s">
        <v>80</v>
      </c>
      <c r="AY146" s="198" t="s">
        <v>188</v>
      </c>
    </row>
    <row r="147" spans="2:65" s="12" customFormat="1" x14ac:dyDescent="0.3">
      <c r="B147" s="197"/>
      <c r="D147" s="193" t="s">
        <v>198</v>
      </c>
      <c r="E147" s="198" t="s">
        <v>5</v>
      </c>
      <c r="F147" s="199" t="s">
        <v>894</v>
      </c>
      <c r="H147" s="200">
        <v>0.91400000000000003</v>
      </c>
      <c r="I147" s="201"/>
      <c r="L147" s="197"/>
      <c r="M147" s="202"/>
      <c r="N147" s="203"/>
      <c r="O147" s="203"/>
      <c r="P147" s="203"/>
      <c r="Q147" s="203"/>
      <c r="R147" s="203"/>
      <c r="S147" s="203"/>
      <c r="T147" s="204"/>
      <c r="AT147" s="198" t="s">
        <v>198</v>
      </c>
      <c r="AU147" s="198" t="s">
        <v>24</v>
      </c>
      <c r="AV147" s="12" t="s">
        <v>24</v>
      </c>
      <c r="AW147" s="12" t="s">
        <v>44</v>
      </c>
      <c r="AX147" s="12" t="s">
        <v>80</v>
      </c>
      <c r="AY147" s="198" t="s">
        <v>188</v>
      </c>
    </row>
    <row r="148" spans="2:65" s="13" customFormat="1" x14ac:dyDescent="0.3">
      <c r="B148" s="205"/>
      <c r="D148" s="193" t="s">
        <v>198</v>
      </c>
      <c r="E148" s="206" t="s">
        <v>5</v>
      </c>
      <c r="F148" s="207" t="s">
        <v>200</v>
      </c>
      <c r="H148" s="208">
        <v>6.2910000000000004</v>
      </c>
      <c r="I148" s="209"/>
      <c r="L148" s="205"/>
      <c r="M148" s="210"/>
      <c r="N148" s="211"/>
      <c r="O148" s="211"/>
      <c r="P148" s="211"/>
      <c r="Q148" s="211"/>
      <c r="R148" s="211"/>
      <c r="S148" s="211"/>
      <c r="T148" s="212"/>
      <c r="AT148" s="206" t="s">
        <v>198</v>
      </c>
      <c r="AU148" s="206" t="s">
        <v>24</v>
      </c>
      <c r="AV148" s="13" t="s">
        <v>194</v>
      </c>
      <c r="AW148" s="13" t="s">
        <v>44</v>
      </c>
      <c r="AX148" s="13" t="s">
        <v>25</v>
      </c>
      <c r="AY148" s="206" t="s">
        <v>188</v>
      </c>
    </row>
    <row r="149" spans="2:65" s="1" customFormat="1" ht="16.5" customHeight="1" x14ac:dyDescent="0.3">
      <c r="B149" s="180"/>
      <c r="C149" s="213" t="s">
        <v>11</v>
      </c>
      <c r="D149" s="213" t="s">
        <v>292</v>
      </c>
      <c r="E149" s="214" t="s">
        <v>293</v>
      </c>
      <c r="F149" s="215" t="s">
        <v>294</v>
      </c>
      <c r="G149" s="216" t="s">
        <v>283</v>
      </c>
      <c r="H149" s="217">
        <v>12.045999999999999</v>
      </c>
      <c r="I149" s="218"/>
      <c r="J149" s="219">
        <f>ROUND(I149*H149,2)</f>
        <v>0</v>
      </c>
      <c r="K149" s="215"/>
      <c r="L149" s="220"/>
      <c r="M149" s="221" t="s">
        <v>5</v>
      </c>
      <c r="N149" s="222" t="s">
        <v>51</v>
      </c>
      <c r="O149" s="42"/>
      <c r="P149" s="190">
        <f>O149*H149</f>
        <v>0</v>
      </c>
      <c r="Q149" s="190">
        <v>1</v>
      </c>
      <c r="R149" s="190">
        <f>Q149*H149</f>
        <v>12.045999999999999</v>
      </c>
      <c r="S149" s="190">
        <v>0</v>
      </c>
      <c r="T149" s="191">
        <f>S149*H149</f>
        <v>0</v>
      </c>
      <c r="AR149" s="24" t="s">
        <v>236</v>
      </c>
      <c r="AT149" s="24" t="s">
        <v>292</v>
      </c>
      <c r="AU149" s="24" t="s">
        <v>24</v>
      </c>
      <c r="AY149" s="24" t="s">
        <v>188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24" t="s">
        <v>25</v>
      </c>
      <c r="BK149" s="192">
        <f>ROUND(I149*H149,2)</f>
        <v>0</v>
      </c>
      <c r="BL149" s="24" t="s">
        <v>194</v>
      </c>
      <c r="BM149" s="24" t="s">
        <v>295</v>
      </c>
    </row>
    <row r="150" spans="2:65" s="1" customFormat="1" ht="40.5" x14ac:dyDescent="0.3">
      <c r="B150" s="41"/>
      <c r="D150" s="193" t="s">
        <v>196</v>
      </c>
      <c r="F150" s="194" t="s">
        <v>876</v>
      </c>
      <c r="I150" s="195"/>
      <c r="L150" s="41"/>
      <c r="M150" s="196"/>
      <c r="N150" s="42"/>
      <c r="O150" s="42"/>
      <c r="P150" s="42"/>
      <c r="Q150" s="42"/>
      <c r="R150" s="42"/>
      <c r="S150" s="42"/>
      <c r="T150" s="70"/>
      <c r="AT150" s="24" t="s">
        <v>196</v>
      </c>
      <c r="AU150" s="24" t="s">
        <v>24</v>
      </c>
    </row>
    <row r="151" spans="2:65" s="12" customFormat="1" x14ac:dyDescent="0.3">
      <c r="B151" s="197"/>
      <c r="D151" s="193" t="s">
        <v>198</v>
      </c>
      <c r="F151" s="199" t="s">
        <v>895</v>
      </c>
      <c r="H151" s="200">
        <v>12.045999999999999</v>
      </c>
      <c r="I151" s="201"/>
      <c r="L151" s="197"/>
      <c r="M151" s="202"/>
      <c r="N151" s="203"/>
      <c r="O151" s="203"/>
      <c r="P151" s="203"/>
      <c r="Q151" s="203"/>
      <c r="R151" s="203"/>
      <c r="S151" s="203"/>
      <c r="T151" s="204"/>
      <c r="AT151" s="198" t="s">
        <v>198</v>
      </c>
      <c r="AU151" s="198" t="s">
        <v>24</v>
      </c>
      <c r="AV151" s="12" t="s">
        <v>24</v>
      </c>
      <c r="AW151" s="12" t="s">
        <v>6</v>
      </c>
      <c r="AX151" s="12" t="s">
        <v>25</v>
      </c>
      <c r="AY151" s="198" t="s">
        <v>188</v>
      </c>
    </row>
    <row r="152" spans="2:65" s="1" customFormat="1" ht="25.5" customHeight="1" x14ac:dyDescent="0.3">
      <c r="B152" s="180"/>
      <c r="C152" s="181" t="s">
        <v>276</v>
      </c>
      <c r="D152" s="181" t="s">
        <v>190</v>
      </c>
      <c r="E152" s="182" t="s">
        <v>298</v>
      </c>
      <c r="F152" s="183" t="s">
        <v>299</v>
      </c>
      <c r="G152" s="184" t="s">
        <v>231</v>
      </c>
      <c r="H152" s="185">
        <v>1.7110000000000001</v>
      </c>
      <c r="I152" s="186"/>
      <c r="J152" s="187">
        <f>ROUND(I152*H152,2)</f>
        <v>0</v>
      </c>
      <c r="K152" s="183"/>
      <c r="L152" s="41"/>
      <c r="M152" s="188" t="s">
        <v>5</v>
      </c>
      <c r="N152" s="189" t="s">
        <v>51</v>
      </c>
      <c r="O152" s="42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AR152" s="24" t="s">
        <v>194</v>
      </c>
      <c r="AT152" s="24" t="s">
        <v>190</v>
      </c>
      <c r="AU152" s="24" t="s">
        <v>24</v>
      </c>
      <c r="AY152" s="24" t="s">
        <v>188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24" t="s">
        <v>25</v>
      </c>
      <c r="BK152" s="192">
        <f>ROUND(I152*H152,2)</f>
        <v>0</v>
      </c>
      <c r="BL152" s="24" t="s">
        <v>194</v>
      </c>
      <c r="BM152" s="24" t="s">
        <v>300</v>
      </c>
    </row>
    <row r="153" spans="2:65" s="1" customFormat="1" ht="40.5" x14ac:dyDescent="0.3">
      <c r="B153" s="41"/>
      <c r="D153" s="193" t="s">
        <v>196</v>
      </c>
      <c r="F153" s="194" t="s">
        <v>876</v>
      </c>
      <c r="I153" s="195"/>
      <c r="L153" s="41"/>
      <c r="M153" s="196"/>
      <c r="N153" s="42"/>
      <c r="O153" s="42"/>
      <c r="P153" s="42"/>
      <c r="Q153" s="42"/>
      <c r="R153" s="42"/>
      <c r="S153" s="42"/>
      <c r="T153" s="70"/>
      <c r="AT153" s="24" t="s">
        <v>196</v>
      </c>
      <c r="AU153" s="24" t="s">
        <v>24</v>
      </c>
    </row>
    <row r="154" spans="2:65" s="12" customFormat="1" x14ac:dyDescent="0.3">
      <c r="B154" s="197"/>
      <c r="D154" s="193" t="s">
        <v>198</v>
      </c>
      <c r="E154" s="198" t="s">
        <v>5</v>
      </c>
      <c r="F154" s="199" t="s">
        <v>896</v>
      </c>
      <c r="H154" s="200">
        <v>1.361</v>
      </c>
      <c r="I154" s="201"/>
      <c r="L154" s="197"/>
      <c r="M154" s="202"/>
      <c r="N154" s="203"/>
      <c r="O154" s="203"/>
      <c r="P154" s="203"/>
      <c r="Q154" s="203"/>
      <c r="R154" s="203"/>
      <c r="S154" s="203"/>
      <c r="T154" s="204"/>
      <c r="AT154" s="198" t="s">
        <v>198</v>
      </c>
      <c r="AU154" s="198" t="s">
        <v>24</v>
      </c>
      <c r="AV154" s="12" t="s">
        <v>24</v>
      </c>
      <c r="AW154" s="12" t="s">
        <v>44</v>
      </c>
      <c r="AX154" s="12" t="s">
        <v>80</v>
      </c>
      <c r="AY154" s="198" t="s">
        <v>188</v>
      </c>
    </row>
    <row r="155" spans="2:65" s="12" customFormat="1" x14ac:dyDescent="0.3">
      <c r="B155" s="197"/>
      <c r="D155" s="193" t="s">
        <v>198</v>
      </c>
      <c r="E155" s="198" t="s">
        <v>5</v>
      </c>
      <c r="F155" s="199" t="s">
        <v>897</v>
      </c>
      <c r="H155" s="200">
        <v>0.35</v>
      </c>
      <c r="I155" s="201"/>
      <c r="L155" s="197"/>
      <c r="M155" s="202"/>
      <c r="N155" s="203"/>
      <c r="O155" s="203"/>
      <c r="P155" s="203"/>
      <c r="Q155" s="203"/>
      <c r="R155" s="203"/>
      <c r="S155" s="203"/>
      <c r="T155" s="204"/>
      <c r="AT155" s="198" t="s">
        <v>198</v>
      </c>
      <c r="AU155" s="198" t="s">
        <v>24</v>
      </c>
      <c r="AV155" s="12" t="s">
        <v>24</v>
      </c>
      <c r="AW155" s="12" t="s">
        <v>44</v>
      </c>
      <c r="AX155" s="12" t="s">
        <v>80</v>
      </c>
      <c r="AY155" s="198" t="s">
        <v>188</v>
      </c>
    </row>
    <row r="156" spans="2:65" s="13" customFormat="1" x14ac:dyDescent="0.3">
      <c r="B156" s="205"/>
      <c r="D156" s="193" t="s">
        <v>198</v>
      </c>
      <c r="E156" s="206" t="s">
        <v>5</v>
      </c>
      <c r="F156" s="207" t="s">
        <v>200</v>
      </c>
      <c r="H156" s="208">
        <v>1.7110000000000001</v>
      </c>
      <c r="I156" s="209"/>
      <c r="L156" s="205"/>
      <c r="M156" s="210"/>
      <c r="N156" s="211"/>
      <c r="O156" s="211"/>
      <c r="P156" s="211"/>
      <c r="Q156" s="211"/>
      <c r="R156" s="211"/>
      <c r="S156" s="211"/>
      <c r="T156" s="212"/>
      <c r="AT156" s="206" t="s">
        <v>198</v>
      </c>
      <c r="AU156" s="206" t="s">
        <v>24</v>
      </c>
      <c r="AV156" s="13" t="s">
        <v>194</v>
      </c>
      <c r="AW156" s="13" t="s">
        <v>44</v>
      </c>
      <c r="AX156" s="13" t="s">
        <v>25</v>
      </c>
      <c r="AY156" s="206" t="s">
        <v>188</v>
      </c>
    </row>
    <row r="157" spans="2:65" s="1" customFormat="1" ht="16.5" customHeight="1" x14ac:dyDescent="0.3">
      <c r="B157" s="180"/>
      <c r="C157" s="213" t="s">
        <v>280</v>
      </c>
      <c r="D157" s="213" t="s">
        <v>292</v>
      </c>
      <c r="E157" s="214" t="s">
        <v>302</v>
      </c>
      <c r="F157" s="215" t="s">
        <v>898</v>
      </c>
      <c r="G157" s="216" t="s">
        <v>283</v>
      </c>
      <c r="H157" s="217">
        <v>2.415</v>
      </c>
      <c r="I157" s="218"/>
      <c r="J157" s="219">
        <f>ROUND(I157*H157,2)</f>
        <v>0</v>
      </c>
      <c r="K157" s="215"/>
      <c r="L157" s="220"/>
      <c r="M157" s="221" t="s">
        <v>5</v>
      </c>
      <c r="N157" s="222" t="s">
        <v>51</v>
      </c>
      <c r="O157" s="42"/>
      <c r="P157" s="190">
        <f>O157*H157</f>
        <v>0</v>
      </c>
      <c r="Q157" s="190">
        <v>1</v>
      </c>
      <c r="R157" s="190">
        <f>Q157*H157</f>
        <v>2.415</v>
      </c>
      <c r="S157" s="190">
        <v>0</v>
      </c>
      <c r="T157" s="191">
        <f>S157*H157</f>
        <v>0</v>
      </c>
      <c r="AR157" s="24" t="s">
        <v>236</v>
      </c>
      <c r="AT157" s="24" t="s">
        <v>292</v>
      </c>
      <c r="AU157" s="24" t="s">
        <v>24</v>
      </c>
      <c r="AY157" s="24" t="s">
        <v>188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24" t="s">
        <v>25</v>
      </c>
      <c r="BK157" s="192">
        <f>ROUND(I157*H157,2)</f>
        <v>0</v>
      </c>
      <c r="BL157" s="24" t="s">
        <v>194</v>
      </c>
      <c r="BM157" s="24" t="s">
        <v>304</v>
      </c>
    </row>
    <row r="158" spans="2:65" s="1" customFormat="1" ht="40.5" x14ac:dyDescent="0.3">
      <c r="B158" s="41"/>
      <c r="D158" s="193" t="s">
        <v>196</v>
      </c>
      <c r="F158" s="194" t="s">
        <v>876</v>
      </c>
      <c r="I158" s="195"/>
      <c r="L158" s="41"/>
      <c r="M158" s="196"/>
      <c r="N158" s="42"/>
      <c r="O158" s="42"/>
      <c r="P158" s="42"/>
      <c r="Q158" s="42"/>
      <c r="R158" s="42"/>
      <c r="S158" s="42"/>
      <c r="T158" s="70"/>
      <c r="AT158" s="24" t="s">
        <v>196</v>
      </c>
      <c r="AU158" s="24" t="s">
        <v>24</v>
      </c>
    </row>
    <row r="159" spans="2:65" s="12" customFormat="1" x14ac:dyDescent="0.3">
      <c r="B159" s="197"/>
      <c r="D159" s="193" t="s">
        <v>198</v>
      </c>
      <c r="F159" s="199" t="s">
        <v>899</v>
      </c>
      <c r="H159" s="200">
        <v>2.415</v>
      </c>
      <c r="I159" s="201"/>
      <c r="L159" s="197"/>
      <c r="M159" s="202"/>
      <c r="N159" s="203"/>
      <c r="O159" s="203"/>
      <c r="P159" s="203"/>
      <c r="Q159" s="203"/>
      <c r="R159" s="203"/>
      <c r="S159" s="203"/>
      <c r="T159" s="204"/>
      <c r="AT159" s="198" t="s">
        <v>198</v>
      </c>
      <c r="AU159" s="198" t="s">
        <v>24</v>
      </c>
      <c r="AV159" s="12" t="s">
        <v>24</v>
      </c>
      <c r="AW159" s="12" t="s">
        <v>6</v>
      </c>
      <c r="AX159" s="12" t="s">
        <v>25</v>
      </c>
      <c r="AY159" s="198" t="s">
        <v>188</v>
      </c>
    </row>
    <row r="160" spans="2:65" s="1" customFormat="1" ht="25.5" customHeight="1" x14ac:dyDescent="0.3">
      <c r="B160" s="180"/>
      <c r="C160" s="181" t="s">
        <v>286</v>
      </c>
      <c r="D160" s="181" t="s">
        <v>190</v>
      </c>
      <c r="E160" s="182" t="s">
        <v>900</v>
      </c>
      <c r="F160" s="183" t="s">
        <v>901</v>
      </c>
      <c r="G160" s="184" t="s">
        <v>231</v>
      </c>
      <c r="H160" s="185">
        <v>1.444</v>
      </c>
      <c r="I160" s="186"/>
      <c r="J160" s="187">
        <f>ROUND(I160*H160,2)</f>
        <v>0</v>
      </c>
      <c r="K160" s="183"/>
      <c r="L160" s="41"/>
      <c r="M160" s="188" t="s">
        <v>5</v>
      </c>
      <c r="N160" s="189" t="s">
        <v>51</v>
      </c>
      <c r="O160" s="42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AR160" s="24" t="s">
        <v>194</v>
      </c>
      <c r="AT160" s="24" t="s">
        <v>190</v>
      </c>
      <c r="AU160" s="24" t="s">
        <v>24</v>
      </c>
      <c r="AY160" s="24" t="s">
        <v>188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24" t="s">
        <v>25</v>
      </c>
      <c r="BK160" s="192">
        <f>ROUND(I160*H160,2)</f>
        <v>0</v>
      </c>
      <c r="BL160" s="24" t="s">
        <v>194</v>
      </c>
      <c r="BM160" s="24" t="s">
        <v>902</v>
      </c>
    </row>
    <row r="161" spans="2:65" s="1" customFormat="1" ht="40.5" x14ac:dyDescent="0.3">
      <c r="B161" s="41"/>
      <c r="D161" s="193" t="s">
        <v>196</v>
      </c>
      <c r="F161" s="194" t="s">
        <v>876</v>
      </c>
      <c r="I161" s="195"/>
      <c r="L161" s="41"/>
      <c r="M161" s="196"/>
      <c r="N161" s="42"/>
      <c r="O161" s="42"/>
      <c r="P161" s="42"/>
      <c r="Q161" s="42"/>
      <c r="R161" s="42"/>
      <c r="S161" s="42"/>
      <c r="T161" s="70"/>
      <c r="AT161" s="24" t="s">
        <v>196</v>
      </c>
      <c r="AU161" s="24" t="s">
        <v>24</v>
      </c>
    </row>
    <row r="162" spans="2:65" s="12" customFormat="1" x14ac:dyDescent="0.3">
      <c r="B162" s="197"/>
      <c r="D162" s="193" t="s">
        <v>198</v>
      </c>
      <c r="E162" s="198" t="s">
        <v>5</v>
      </c>
      <c r="F162" s="199" t="s">
        <v>903</v>
      </c>
      <c r="H162" s="200">
        <v>0.72199999999999998</v>
      </c>
      <c r="I162" s="201"/>
      <c r="L162" s="197"/>
      <c r="M162" s="202"/>
      <c r="N162" s="203"/>
      <c r="O162" s="203"/>
      <c r="P162" s="203"/>
      <c r="Q162" s="203"/>
      <c r="R162" s="203"/>
      <c r="S162" s="203"/>
      <c r="T162" s="204"/>
      <c r="AT162" s="198" t="s">
        <v>198</v>
      </c>
      <c r="AU162" s="198" t="s">
        <v>24</v>
      </c>
      <c r="AV162" s="12" t="s">
        <v>24</v>
      </c>
      <c r="AW162" s="12" t="s">
        <v>44</v>
      </c>
      <c r="AX162" s="12" t="s">
        <v>80</v>
      </c>
      <c r="AY162" s="198" t="s">
        <v>188</v>
      </c>
    </row>
    <row r="163" spans="2:65" s="12" customFormat="1" x14ac:dyDescent="0.3">
      <c r="B163" s="197"/>
      <c r="D163" s="193" t="s">
        <v>198</v>
      </c>
      <c r="E163" s="198" t="s">
        <v>5</v>
      </c>
      <c r="F163" s="199" t="s">
        <v>904</v>
      </c>
      <c r="H163" s="200">
        <v>0.72199999999999998</v>
      </c>
      <c r="I163" s="201"/>
      <c r="L163" s="197"/>
      <c r="M163" s="202"/>
      <c r="N163" s="203"/>
      <c r="O163" s="203"/>
      <c r="P163" s="203"/>
      <c r="Q163" s="203"/>
      <c r="R163" s="203"/>
      <c r="S163" s="203"/>
      <c r="T163" s="204"/>
      <c r="AT163" s="198" t="s">
        <v>198</v>
      </c>
      <c r="AU163" s="198" t="s">
        <v>24</v>
      </c>
      <c r="AV163" s="12" t="s">
        <v>24</v>
      </c>
      <c r="AW163" s="12" t="s">
        <v>44</v>
      </c>
      <c r="AX163" s="12" t="s">
        <v>80</v>
      </c>
      <c r="AY163" s="198" t="s">
        <v>188</v>
      </c>
    </row>
    <row r="164" spans="2:65" s="13" customFormat="1" x14ac:dyDescent="0.3">
      <c r="B164" s="205"/>
      <c r="D164" s="193" t="s">
        <v>198</v>
      </c>
      <c r="E164" s="206" t="s">
        <v>5</v>
      </c>
      <c r="F164" s="207" t="s">
        <v>200</v>
      </c>
      <c r="H164" s="208">
        <v>1.444</v>
      </c>
      <c r="I164" s="209"/>
      <c r="L164" s="205"/>
      <c r="M164" s="210"/>
      <c r="N164" s="211"/>
      <c r="O164" s="211"/>
      <c r="P164" s="211"/>
      <c r="Q164" s="211"/>
      <c r="R164" s="211"/>
      <c r="S164" s="211"/>
      <c r="T164" s="212"/>
      <c r="AT164" s="206" t="s">
        <v>198</v>
      </c>
      <c r="AU164" s="206" t="s">
        <v>24</v>
      </c>
      <c r="AV164" s="13" t="s">
        <v>194</v>
      </c>
      <c r="AW164" s="13" t="s">
        <v>44</v>
      </c>
      <c r="AX164" s="13" t="s">
        <v>25</v>
      </c>
      <c r="AY164" s="206" t="s">
        <v>188</v>
      </c>
    </row>
    <row r="165" spans="2:65" s="1" customFormat="1" ht="16.5" customHeight="1" x14ac:dyDescent="0.3">
      <c r="B165" s="180"/>
      <c r="C165" s="213" t="s">
        <v>291</v>
      </c>
      <c r="D165" s="213" t="s">
        <v>292</v>
      </c>
      <c r="E165" s="214" t="s">
        <v>905</v>
      </c>
      <c r="F165" s="215" t="s">
        <v>303</v>
      </c>
      <c r="G165" s="216" t="s">
        <v>283</v>
      </c>
      <c r="H165" s="217">
        <v>2.7650000000000001</v>
      </c>
      <c r="I165" s="218"/>
      <c r="J165" s="219">
        <f>ROUND(I165*H165,2)</f>
        <v>0</v>
      </c>
      <c r="K165" s="215"/>
      <c r="L165" s="220"/>
      <c r="M165" s="221" t="s">
        <v>5</v>
      </c>
      <c r="N165" s="222" t="s">
        <v>51</v>
      </c>
      <c r="O165" s="42"/>
      <c r="P165" s="190">
        <f>O165*H165</f>
        <v>0</v>
      </c>
      <c r="Q165" s="190">
        <v>0.5</v>
      </c>
      <c r="R165" s="190">
        <f>Q165*H165</f>
        <v>1.3825000000000001</v>
      </c>
      <c r="S165" s="190">
        <v>0</v>
      </c>
      <c r="T165" s="191">
        <f>S165*H165</f>
        <v>0</v>
      </c>
      <c r="AR165" s="24" t="s">
        <v>236</v>
      </c>
      <c r="AT165" s="24" t="s">
        <v>292</v>
      </c>
      <c r="AU165" s="24" t="s">
        <v>24</v>
      </c>
      <c r="AY165" s="24" t="s">
        <v>188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24" t="s">
        <v>25</v>
      </c>
      <c r="BK165" s="192">
        <f>ROUND(I165*H165,2)</f>
        <v>0</v>
      </c>
      <c r="BL165" s="24" t="s">
        <v>194</v>
      </c>
      <c r="BM165" s="24" t="s">
        <v>906</v>
      </c>
    </row>
    <row r="166" spans="2:65" s="1" customFormat="1" ht="40.5" x14ac:dyDescent="0.3">
      <c r="B166" s="41"/>
      <c r="D166" s="193" t="s">
        <v>196</v>
      </c>
      <c r="F166" s="194" t="s">
        <v>876</v>
      </c>
      <c r="I166" s="195"/>
      <c r="L166" s="41"/>
      <c r="M166" s="196"/>
      <c r="N166" s="42"/>
      <c r="O166" s="42"/>
      <c r="P166" s="42"/>
      <c r="Q166" s="42"/>
      <c r="R166" s="42"/>
      <c r="S166" s="42"/>
      <c r="T166" s="70"/>
      <c r="AT166" s="24" t="s">
        <v>196</v>
      </c>
      <c r="AU166" s="24" t="s">
        <v>24</v>
      </c>
    </row>
    <row r="167" spans="2:65" s="12" customFormat="1" x14ac:dyDescent="0.3">
      <c r="B167" s="197"/>
      <c r="D167" s="193" t="s">
        <v>198</v>
      </c>
      <c r="F167" s="199" t="s">
        <v>907</v>
      </c>
      <c r="H167" s="200">
        <v>2.7650000000000001</v>
      </c>
      <c r="I167" s="201"/>
      <c r="L167" s="197"/>
      <c r="M167" s="202"/>
      <c r="N167" s="203"/>
      <c r="O167" s="203"/>
      <c r="P167" s="203"/>
      <c r="Q167" s="203"/>
      <c r="R167" s="203"/>
      <c r="S167" s="203"/>
      <c r="T167" s="204"/>
      <c r="AT167" s="198" t="s">
        <v>198</v>
      </c>
      <c r="AU167" s="198" t="s">
        <v>24</v>
      </c>
      <c r="AV167" s="12" t="s">
        <v>24</v>
      </c>
      <c r="AW167" s="12" t="s">
        <v>6</v>
      </c>
      <c r="AX167" s="12" t="s">
        <v>25</v>
      </c>
      <c r="AY167" s="198" t="s">
        <v>188</v>
      </c>
    </row>
    <row r="168" spans="2:65" s="11" customFormat="1" ht="29.85" customHeight="1" x14ac:dyDescent="0.3">
      <c r="B168" s="167"/>
      <c r="D168" s="168" t="s">
        <v>79</v>
      </c>
      <c r="E168" s="178" t="s">
        <v>24</v>
      </c>
      <c r="F168" s="178" t="s">
        <v>306</v>
      </c>
      <c r="I168" s="170"/>
      <c r="J168" s="179">
        <f>BK168</f>
        <v>0</v>
      </c>
      <c r="L168" s="167"/>
      <c r="M168" s="172"/>
      <c r="N168" s="173"/>
      <c r="O168" s="173"/>
      <c r="P168" s="174">
        <f>SUM(P169:P173)</f>
        <v>0</v>
      </c>
      <c r="Q168" s="173"/>
      <c r="R168" s="174">
        <f>SUM(R169:R173)</f>
        <v>0.76254191999999998</v>
      </c>
      <c r="S168" s="173"/>
      <c r="T168" s="175">
        <f>SUM(T169:T173)</f>
        <v>0</v>
      </c>
      <c r="AR168" s="168" t="s">
        <v>25</v>
      </c>
      <c r="AT168" s="176" t="s">
        <v>79</v>
      </c>
      <c r="AU168" s="176" t="s">
        <v>25</v>
      </c>
      <c r="AY168" s="168" t="s">
        <v>188</v>
      </c>
      <c r="BK168" s="177">
        <f>SUM(BK169:BK173)</f>
        <v>0</v>
      </c>
    </row>
    <row r="169" spans="2:65" s="1" customFormat="1" ht="16.5" customHeight="1" x14ac:dyDescent="0.3">
      <c r="B169" s="180"/>
      <c r="C169" s="181" t="s">
        <v>297</v>
      </c>
      <c r="D169" s="181" t="s">
        <v>190</v>
      </c>
      <c r="E169" s="182" t="s">
        <v>308</v>
      </c>
      <c r="F169" s="183" t="s">
        <v>908</v>
      </c>
      <c r="G169" s="184" t="s">
        <v>231</v>
      </c>
      <c r="H169" s="185">
        <v>0.42799999999999999</v>
      </c>
      <c r="I169" s="186"/>
      <c r="J169" s="187">
        <f>ROUND(I169*H169,2)</f>
        <v>0</v>
      </c>
      <c r="K169" s="183"/>
      <c r="L169" s="41"/>
      <c r="M169" s="188" t="s">
        <v>5</v>
      </c>
      <c r="N169" s="189" t="s">
        <v>51</v>
      </c>
      <c r="O169" s="42"/>
      <c r="P169" s="190">
        <f>O169*H169</f>
        <v>0</v>
      </c>
      <c r="Q169" s="190">
        <v>1.7816399999999999</v>
      </c>
      <c r="R169" s="190">
        <f>Q169*H169</f>
        <v>0.76254191999999998</v>
      </c>
      <c r="S169" s="190">
        <v>0</v>
      </c>
      <c r="T169" s="191">
        <f>S169*H169</f>
        <v>0</v>
      </c>
      <c r="AR169" s="24" t="s">
        <v>194</v>
      </c>
      <c r="AT169" s="24" t="s">
        <v>190</v>
      </c>
      <c r="AU169" s="24" t="s">
        <v>24</v>
      </c>
      <c r="AY169" s="24" t="s">
        <v>188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24" t="s">
        <v>25</v>
      </c>
      <c r="BK169" s="192">
        <f>ROUND(I169*H169,2)</f>
        <v>0</v>
      </c>
      <c r="BL169" s="24" t="s">
        <v>194</v>
      </c>
      <c r="BM169" s="24" t="s">
        <v>310</v>
      </c>
    </row>
    <row r="170" spans="2:65" s="1" customFormat="1" ht="40.5" x14ac:dyDescent="0.3">
      <c r="B170" s="41"/>
      <c r="D170" s="193" t="s">
        <v>196</v>
      </c>
      <c r="F170" s="194" t="s">
        <v>876</v>
      </c>
      <c r="I170" s="195"/>
      <c r="L170" s="41"/>
      <c r="M170" s="196"/>
      <c r="N170" s="42"/>
      <c r="O170" s="42"/>
      <c r="P170" s="42"/>
      <c r="Q170" s="42"/>
      <c r="R170" s="42"/>
      <c r="S170" s="42"/>
      <c r="T170" s="70"/>
      <c r="AT170" s="24" t="s">
        <v>196</v>
      </c>
      <c r="AU170" s="24" t="s">
        <v>24</v>
      </c>
    </row>
    <row r="171" spans="2:65" s="12" customFormat="1" x14ac:dyDescent="0.3">
      <c r="B171" s="197"/>
      <c r="D171" s="193" t="s">
        <v>198</v>
      </c>
      <c r="E171" s="198" t="s">
        <v>5</v>
      </c>
      <c r="F171" s="199" t="s">
        <v>909</v>
      </c>
      <c r="H171" s="200">
        <v>0.34</v>
      </c>
      <c r="I171" s="201"/>
      <c r="L171" s="197"/>
      <c r="M171" s="202"/>
      <c r="N171" s="203"/>
      <c r="O171" s="203"/>
      <c r="P171" s="203"/>
      <c r="Q171" s="203"/>
      <c r="R171" s="203"/>
      <c r="S171" s="203"/>
      <c r="T171" s="204"/>
      <c r="AT171" s="198" t="s">
        <v>198</v>
      </c>
      <c r="AU171" s="198" t="s">
        <v>24</v>
      </c>
      <c r="AV171" s="12" t="s">
        <v>24</v>
      </c>
      <c r="AW171" s="12" t="s">
        <v>44</v>
      </c>
      <c r="AX171" s="12" t="s">
        <v>80</v>
      </c>
      <c r="AY171" s="198" t="s">
        <v>188</v>
      </c>
    </row>
    <row r="172" spans="2:65" s="12" customFormat="1" x14ac:dyDescent="0.3">
      <c r="B172" s="197"/>
      <c r="D172" s="193" t="s">
        <v>198</v>
      </c>
      <c r="E172" s="198" t="s">
        <v>5</v>
      </c>
      <c r="F172" s="199" t="s">
        <v>910</v>
      </c>
      <c r="H172" s="200">
        <v>8.7999999999999995E-2</v>
      </c>
      <c r="I172" s="201"/>
      <c r="L172" s="197"/>
      <c r="M172" s="202"/>
      <c r="N172" s="203"/>
      <c r="O172" s="203"/>
      <c r="P172" s="203"/>
      <c r="Q172" s="203"/>
      <c r="R172" s="203"/>
      <c r="S172" s="203"/>
      <c r="T172" s="204"/>
      <c r="AT172" s="198" t="s">
        <v>198</v>
      </c>
      <c r="AU172" s="198" t="s">
        <v>24</v>
      </c>
      <c r="AV172" s="12" t="s">
        <v>24</v>
      </c>
      <c r="AW172" s="12" t="s">
        <v>44</v>
      </c>
      <c r="AX172" s="12" t="s">
        <v>80</v>
      </c>
      <c r="AY172" s="198" t="s">
        <v>188</v>
      </c>
    </row>
    <row r="173" spans="2:65" s="13" customFormat="1" x14ac:dyDescent="0.3">
      <c r="B173" s="205"/>
      <c r="D173" s="193" t="s">
        <v>198</v>
      </c>
      <c r="E173" s="206" t="s">
        <v>5</v>
      </c>
      <c r="F173" s="207" t="s">
        <v>200</v>
      </c>
      <c r="H173" s="208">
        <v>0.42799999999999999</v>
      </c>
      <c r="I173" s="209"/>
      <c r="L173" s="205"/>
      <c r="M173" s="210"/>
      <c r="N173" s="211"/>
      <c r="O173" s="211"/>
      <c r="P173" s="211"/>
      <c r="Q173" s="211"/>
      <c r="R173" s="211"/>
      <c r="S173" s="211"/>
      <c r="T173" s="212"/>
      <c r="AT173" s="206" t="s">
        <v>198</v>
      </c>
      <c r="AU173" s="206" t="s">
        <v>24</v>
      </c>
      <c r="AV173" s="13" t="s">
        <v>194</v>
      </c>
      <c r="AW173" s="13" t="s">
        <v>44</v>
      </c>
      <c r="AX173" s="13" t="s">
        <v>25</v>
      </c>
      <c r="AY173" s="206" t="s">
        <v>188</v>
      </c>
    </row>
    <row r="174" spans="2:65" s="11" customFormat="1" ht="29.85" customHeight="1" x14ac:dyDescent="0.3">
      <c r="B174" s="167"/>
      <c r="D174" s="168" t="s">
        <v>79</v>
      </c>
      <c r="E174" s="178" t="s">
        <v>212</v>
      </c>
      <c r="F174" s="178" t="s">
        <v>320</v>
      </c>
      <c r="I174" s="170"/>
      <c r="J174" s="179">
        <f>BK174</f>
        <v>0</v>
      </c>
      <c r="L174" s="167"/>
      <c r="M174" s="172"/>
      <c r="N174" s="173"/>
      <c r="O174" s="173"/>
      <c r="P174" s="174">
        <f>SUM(P175:P194)</f>
        <v>0</v>
      </c>
      <c r="Q174" s="173"/>
      <c r="R174" s="174">
        <f>SUM(R175:R194)</f>
        <v>1.55855319</v>
      </c>
      <c r="S174" s="173"/>
      <c r="T174" s="175">
        <f>SUM(T175:T194)</f>
        <v>0</v>
      </c>
      <c r="AR174" s="168" t="s">
        <v>25</v>
      </c>
      <c r="AT174" s="176" t="s">
        <v>79</v>
      </c>
      <c r="AU174" s="176" t="s">
        <v>25</v>
      </c>
      <c r="AY174" s="168" t="s">
        <v>188</v>
      </c>
      <c r="BK174" s="177">
        <f>SUM(BK175:BK194)</f>
        <v>0</v>
      </c>
    </row>
    <row r="175" spans="2:65" s="1" customFormat="1" ht="16.5" customHeight="1" x14ac:dyDescent="0.3">
      <c r="B175" s="180"/>
      <c r="C175" s="181" t="s">
        <v>10</v>
      </c>
      <c r="D175" s="181" t="s">
        <v>190</v>
      </c>
      <c r="E175" s="182" t="s">
        <v>351</v>
      </c>
      <c r="F175" s="183" t="s">
        <v>352</v>
      </c>
      <c r="G175" s="184" t="s">
        <v>193</v>
      </c>
      <c r="H175" s="185">
        <v>6.8449999999999998</v>
      </c>
      <c r="I175" s="186"/>
      <c r="J175" s="187">
        <f>ROUND(I175*H175,2)</f>
        <v>0</v>
      </c>
      <c r="K175" s="183"/>
      <c r="L175" s="41"/>
      <c r="M175" s="188" t="s">
        <v>5</v>
      </c>
      <c r="N175" s="189" t="s">
        <v>51</v>
      </c>
      <c r="O175" s="42"/>
      <c r="P175" s="190">
        <f>O175*H175</f>
        <v>0</v>
      </c>
      <c r="Q175" s="190">
        <v>0</v>
      </c>
      <c r="R175" s="190">
        <f>Q175*H175</f>
        <v>0</v>
      </c>
      <c r="S175" s="190">
        <v>0</v>
      </c>
      <c r="T175" s="191">
        <f>S175*H175</f>
        <v>0</v>
      </c>
      <c r="AR175" s="24" t="s">
        <v>194</v>
      </c>
      <c r="AT175" s="24" t="s">
        <v>190</v>
      </c>
      <c r="AU175" s="24" t="s">
        <v>24</v>
      </c>
      <c r="AY175" s="24" t="s">
        <v>188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24" t="s">
        <v>25</v>
      </c>
      <c r="BK175" s="192">
        <f>ROUND(I175*H175,2)</f>
        <v>0</v>
      </c>
      <c r="BL175" s="24" t="s">
        <v>194</v>
      </c>
      <c r="BM175" s="24" t="s">
        <v>353</v>
      </c>
    </row>
    <row r="176" spans="2:65" s="1" customFormat="1" ht="40.5" x14ac:dyDescent="0.3">
      <c r="B176" s="41"/>
      <c r="D176" s="193" t="s">
        <v>196</v>
      </c>
      <c r="F176" s="194" t="s">
        <v>876</v>
      </c>
      <c r="I176" s="195"/>
      <c r="L176" s="41"/>
      <c r="M176" s="196"/>
      <c r="N176" s="42"/>
      <c r="O176" s="42"/>
      <c r="P176" s="42"/>
      <c r="Q176" s="42"/>
      <c r="R176" s="42"/>
      <c r="S176" s="42"/>
      <c r="T176" s="70"/>
      <c r="AT176" s="24" t="s">
        <v>196</v>
      </c>
      <c r="AU176" s="24" t="s">
        <v>24</v>
      </c>
    </row>
    <row r="177" spans="2:65" s="12" customFormat="1" x14ac:dyDescent="0.3">
      <c r="B177" s="197"/>
      <c r="D177" s="193" t="s">
        <v>198</v>
      </c>
      <c r="E177" s="198" t="s">
        <v>5</v>
      </c>
      <c r="F177" s="199" t="s">
        <v>911</v>
      </c>
      <c r="H177" s="200">
        <v>5.4450000000000003</v>
      </c>
      <c r="I177" s="201"/>
      <c r="L177" s="197"/>
      <c r="M177" s="202"/>
      <c r="N177" s="203"/>
      <c r="O177" s="203"/>
      <c r="P177" s="203"/>
      <c r="Q177" s="203"/>
      <c r="R177" s="203"/>
      <c r="S177" s="203"/>
      <c r="T177" s="204"/>
      <c r="AT177" s="198" t="s">
        <v>198</v>
      </c>
      <c r="AU177" s="198" t="s">
        <v>24</v>
      </c>
      <c r="AV177" s="12" t="s">
        <v>24</v>
      </c>
      <c r="AW177" s="12" t="s">
        <v>44</v>
      </c>
      <c r="AX177" s="12" t="s">
        <v>80</v>
      </c>
      <c r="AY177" s="198" t="s">
        <v>188</v>
      </c>
    </row>
    <row r="178" spans="2:65" s="12" customFormat="1" x14ac:dyDescent="0.3">
      <c r="B178" s="197"/>
      <c r="D178" s="193" t="s">
        <v>198</v>
      </c>
      <c r="E178" s="198" t="s">
        <v>5</v>
      </c>
      <c r="F178" s="199" t="s">
        <v>912</v>
      </c>
      <c r="H178" s="200">
        <v>1.4</v>
      </c>
      <c r="I178" s="201"/>
      <c r="L178" s="197"/>
      <c r="M178" s="202"/>
      <c r="N178" s="203"/>
      <c r="O178" s="203"/>
      <c r="P178" s="203"/>
      <c r="Q178" s="203"/>
      <c r="R178" s="203"/>
      <c r="S178" s="203"/>
      <c r="T178" s="204"/>
      <c r="AT178" s="198" t="s">
        <v>198</v>
      </c>
      <c r="AU178" s="198" t="s">
        <v>24</v>
      </c>
      <c r="AV178" s="12" t="s">
        <v>24</v>
      </c>
      <c r="AW178" s="12" t="s">
        <v>44</v>
      </c>
      <c r="AX178" s="12" t="s">
        <v>80</v>
      </c>
      <c r="AY178" s="198" t="s">
        <v>188</v>
      </c>
    </row>
    <row r="179" spans="2:65" s="13" customFormat="1" x14ac:dyDescent="0.3">
      <c r="B179" s="205"/>
      <c r="D179" s="193" t="s">
        <v>198</v>
      </c>
      <c r="E179" s="206" t="s">
        <v>5</v>
      </c>
      <c r="F179" s="207" t="s">
        <v>200</v>
      </c>
      <c r="H179" s="208">
        <v>6.8449999999999998</v>
      </c>
      <c r="I179" s="209"/>
      <c r="L179" s="205"/>
      <c r="M179" s="210"/>
      <c r="N179" s="211"/>
      <c r="O179" s="211"/>
      <c r="P179" s="211"/>
      <c r="Q179" s="211"/>
      <c r="R179" s="211"/>
      <c r="S179" s="211"/>
      <c r="T179" s="212"/>
      <c r="AT179" s="206" t="s">
        <v>198</v>
      </c>
      <c r="AU179" s="206" t="s">
        <v>24</v>
      </c>
      <c r="AV179" s="13" t="s">
        <v>194</v>
      </c>
      <c r="AW179" s="13" t="s">
        <v>44</v>
      </c>
      <c r="AX179" s="13" t="s">
        <v>25</v>
      </c>
      <c r="AY179" s="206" t="s">
        <v>188</v>
      </c>
    </row>
    <row r="180" spans="2:65" s="1" customFormat="1" ht="25.5" customHeight="1" x14ac:dyDescent="0.3">
      <c r="B180" s="180"/>
      <c r="C180" s="181" t="s">
        <v>307</v>
      </c>
      <c r="D180" s="181" t="s">
        <v>190</v>
      </c>
      <c r="E180" s="182" t="s">
        <v>356</v>
      </c>
      <c r="F180" s="183" t="s">
        <v>357</v>
      </c>
      <c r="G180" s="184" t="s">
        <v>193</v>
      </c>
      <c r="H180" s="185">
        <v>3.423</v>
      </c>
      <c r="I180" s="186"/>
      <c r="J180" s="187">
        <f>ROUND(I180*H180,2)</f>
        <v>0</v>
      </c>
      <c r="K180" s="183"/>
      <c r="L180" s="41"/>
      <c r="M180" s="188" t="s">
        <v>5</v>
      </c>
      <c r="N180" s="189" t="s">
        <v>51</v>
      </c>
      <c r="O180" s="42"/>
      <c r="P180" s="190">
        <f>O180*H180</f>
        <v>0</v>
      </c>
      <c r="Q180" s="190">
        <v>0.18462999999999999</v>
      </c>
      <c r="R180" s="190">
        <f>Q180*H180</f>
        <v>0.63198849000000001</v>
      </c>
      <c r="S180" s="190">
        <v>0</v>
      </c>
      <c r="T180" s="191">
        <f>S180*H180</f>
        <v>0</v>
      </c>
      <c r="AR180" s="24" t="s">
        <v>194</v>
      </c>
      <c r="AT180" s="24" t="s">
        <v>190</v>
      </c>
      <c r="AU180" s="24" t="s">
        <v>24</v>
      </c>
      <c r="AY180" s="24" t="s">
        <v>188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24" t="s">
        <v>25</v>
      </c>
      <c r="BK180" s="192">
        <f>ROUND(I180*H180,2)</f>
        <v>0</v>
      </c>
      <c r="BL180" s="24" t="s">
        <v>194</v>
      </c>
      <c r="BM180" s="24" t="s">
        <v>358</v>
      </c>
    </row>
    <row r="181" spans="2:65" s="1" customFormat="1" ht="40.5" x14ac:dyDescent="0.3">
      <c r="B181" s="41"/>
      <c r="D181" s="193" t="s">
        <v>196</v>
      </c>
      <c r="F181" s="194" t="s">
        <v>876</v>
      </c>
      <c r="I181" s="195"/>
      <c r="L181" s="41"/>
      <c r="M181" s="196"/>
      <c r="N181" s="42"/>
      <c r="O181" s="42"/>
      <c r="P181" s="42"/>
      <c r="Q181" s="42"/>
      <c r="R181" s="42"/>
      <c r="S181" s="42"/>
      <c r="T181" s="70"/>
      <c r="AT181" s="24" t="s">
        <v>196</v>
      </c>
      <c r="AU181" s="24" t="s">
        <v>24</v>
      </c>
    </row>
    <row r="182" spans="2:65" s="12" customFormat="1" x14ac:dyDescent="0.3">
      <c r="B182" s="197"/>
      <c r="D182" s="193" t="s">
        <v>198</v>
      </c>
      <c r="E182" s="198" t="s">
        <v>5</v>
      </c>
      <c r="F182" s="199" t="s">
        <v>913</v>
      </c>
      <c r="H182" s="200">
        <v>2.7229999999999999</v>
      </c>
      <c r="I182" s="201"/>
      <c r="L182" s="197"/>
      <c r="M182" s="202"/>
      <c r="N182" s="203"/>
      <c r="O182" s="203"/>
      <c r="P182" s="203"/>
      <c r="Q182" s="203"/>
      <c r="R182" s="203"/>
      <c r="S182" s="203"/>
      <c r="T182" s="204"/>
      <c r="AT182" s="198" t="s">
        <v>198</v>
      </c>
      <c r="AU182" s="198" t="s">
        <v>24</v>
      </c>
      <c r="AV182" s="12" t="s">
        <v>24</v>
      </c>
      <c r="AW182" s="12" t="s">
        <v>44</v>
      </c>
      <c r="AX182" s="12" t="s">
        <v>80</v>
      </c>
      <c r="AY182" s="198" t="s">
        <v>188</v>
      </c>
    </row>
    <row r="183" spans="2:65" s="12" customFormat="1" x14ac:dyDescent="0.3">
      <c r="B183" s="197"/>
      <c r="D183" s="193" t="s">
        <v>198</v>
      </c>
      <c r="E183" s="198" t="s">
        <v>5</v>
      </c>
      <c r="F183" s="199" t="s">
        <v>914</v>
      </c>
      <c r="H183" s="200">
        <v>0.7</v>
      </c>
      <c r="I183" s="201"/>
      <c r="L183" s="197"/>
      <c r="M183" s="202"/>
      <c r="N183" s="203"/>
      <c r="O183" s="203"/>
      <c r="P183" s="203"/>
      <c r="Q183" s="203"/>
      <c r="R183" s="203"/>
      <c r="S183" s="203"/>
      <c r="T183" s="204"/>
      <c r="AT183" s="198" t="s">
        <v>198</v>
      </c>
      <c r="AU183" s="198" t="s">
        <v>24</v>
      </c>
      <c r="AV183" s="12" t="s">
        <v>24</v>
      </c>
      <c r="AW183" s="12" t="s">
        <v>44</v>
      </c>
      <c r="AX183" s="12" t="s">
        <v>80</v>
      </c>
      <c r="AY183" s="198" t="s">
        <v>188</v>
      </c>
    </row>
    <row r="184" spans="2:65" s="13" customFormat="1" x14ac:dyDescent="0.3">
      <c r="B184" s="205"/>
      <c r="D184" s="193" t="s">
        <v>198</v>
      </c>
      <c r="E184" s="206" t="s">
        <v>5</v>
      </c>
      <c r="F184" s="207" t="s">
        <v>200</v>
      </c>
      <c r="H184" s="208">
        <v>3.423</v>
      </c>
      <c r="I184" s="209"/>
      <c r="L184" s="205"/>
      <c r="M184" s="210"/>
      <c r="N184" s="211"/>
      <c r="O184" s="211"/>
      <c r="P184" s="211"/>
      <c r="Q184" s="211"/>
      <c r="R184" s="211"/>
      <c r="S184" s="211"/>
      <c r="T184" s="212"/>
      <c r="AT184" s="206" t="s">
        <v>198</v>
      </c>
      <c r="AU184" s="206" t="s">
        <v>24</v>
      </c>
      <c r="AV184" s="13" t="s">
        <v>194</v>
      </c>
      <c r="AW184" s="13" t="s">
        <v>44</v>
      </c>
      <c r="AX184" s="13" t="s">
        <v>25</v>
      </c>
      <c r="AY184" s="206" t="s">
        <v>188</v>
      </c>
    </row>
    <row r="185" spans="2:65" s="1" customFormat="1" ht="25.5" customHeight="1" x14ac:dyDescent="0.3">
      <c r="B185" s="180"/>
      <c r="C185" s="181" t="s">
        <v>314</v>
      </c>
      <c r="D185" s="181" t="s">
        <v>190</v>
      </c>
      <c r="E185" s="182" t="s">
        <v>361</v>
      </c>
      <c r="F185" s="183" t="s">
        <v>362</v>
      </c>
      <c r="G185" s="184" t="s">
        <v>193</v>
      </c>
      <c r="H185" s="185">
        <v>6.8449999999999998</v>
      </c>
      <c r="I185" s="186"/>
      <c r="J185" s="187">
        <f>ROUND(I185*H185,2)</f>
        <v>0</v>
      </c>
      <c r="K185" s="183"/>
      <c r="L185" s="41"/>
      <c r="M185" s="188" t="s">
        <v>5</v>
      </c>
      <c r="N185" s="189" t="s">
        <v>51</v>
      </c>
      <c r="O185" s="42"/>
      <c r="P185" s="190">
        <f>O185*H185</f>
        <v>0</v>
      </c>
      <c r="Q185" s="190">
        <v>0.12966</v>
      </c>
      <c r="R185" s="190">
        <f>Q185*H185</f>
        <v>0.8875227</v>
      </c>
      <c r="S185" s="190">
        <v>0</v>
      </c>
      <c r="T185" s="191">
        <f>S185*H185</f>
        <v>0</v>
      </c>
      <c r="AR185" s="24" t="s">
        <v>194</v>
      </c>
      <c r="AT185" s="24" t="s">
        <v>190</v>
      </c>
      <c r="AU185" s="24" t="s">
        <v>24</v>
      </c>
      <c r="AY185" s="24" t="s">
        <v>188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24" t="s">
        <v>25</v>
      </c>
      <c r="BK185" s="192">
        <f>ROUND(I185*H185,2)</f>
        <v>0</v>
      </c>
      <c r="BL185" s="24" t="s">
        <v>194</v>
      </c>
      <c r="BM185" s="24" t="s">
        <v>363</v>
      </c>
    </row>
    <row r="186" spans="2:65" s="1" customFormat="1" ht="40.5" x14ac:dyDescent="0.3">
      <c r="B186" s="41"/>
      <c r="D186" s="193" t="s">
        <v>196</v>
      </c>
      <c r="F186" s="194" t="s">
        <v>876</v>
      </c>
      <c r="I186" s="195"/>
      <c r="L186" s="41"/>
      <c r="M186" s="196"/>
      <c r="N186" s="42"/>
      <c r="O186" s="42"/>
      <c r="P186" s="42"/>
      <c r="Q186" s="42"/>
      <c r="R186" s="42"/>
      <c r="S186" s="42"/>
      <c r="T186" s="70"/>
      <c r="AT186" s="24" t="s">
        <v>196</v>
      </c>
      <c r="AU186" s="24" t="s">
        <v>24</v>
      </c>
    </row>
    <row r="187" spans="2:65" s="12" customFormat="1" x14ac:dyDescent="0.3">
      <c r="B187" s="197"/>
      <c r="D187" s="193" t="s">
        <v>198</v>
      </c>
      <c r="E187" s="198" t="s">
        <v>5</v>
      </c>
      <c r="F187" s="199" t="s">
        <v>911</v>
      </c>
      <c r="H187" s="200">
        <v>5.4450000000000003</v>
      </c>
      <c r="I187" s="201"/>
      <c r="L187" s="197"/>
      <c r="M187" s="202"/>
      <c r="N187" s="203"/>
      <c r="O187" s="203"/>
      <c r="P187" s="203"/>
      <c r="Q187" s="203"/>
      <c r="R187" s="203"/>
      <c r="S187" s="203"/>
      <c r="T187" s="204"/>
      <c r="AT187" s="198" t="s">
        <v>198</v>
      </c>
      <c r="AU187" s="198" t="s">
        <v>24</v>
      </c>
      <c r="AV187" s="12" t="s">
        <v>24</v>
      </c>
      <c r="AW187" s="12" t="s">
        <v>44</v>
      </c>
      <c r="AX187" s="12" t="s">
        <v>80</v>
      </c>
      <c r="AY187" s="198" t="s">
        <v>188</v>
      </c>
    </row>
    <row r="188" spans="2:65" s="12" customFormat="1" x14ac:dyDescent="0.3">
      <c r="B188" s="197"/>
      <c r="D188" s="193" t="s">
        <v>198</v>
      </c>
      <c r="E188" s="198" t="s">
        <v>5</v>
      </c>
      <c r="F188" s="199" t="s">
        <v>912</v>
      </c>
      <c r="H188" s="200">
        <v>1.4</v>
      </c>
      <c r="I188" s="201"/>
      <c r="L188" s="197"/>
      <c r="M188" s="202"/>
      <c r="N188" s="203"/>
      <c r="O188" s="203"/>
      <c r="P188" s="203"/>
      <c r="Q188" s="203"/>
      <c r="R188" s="203"/>
      <c r="S188" s="203"/>
      <c r="T188" s="204"/>
      <c r="AT188" s="198" t="s">
        <v>198</v>
      </c>
      <c r="AU188" s="198" t="s">
        <v>24</v>
      </c>
      <c r="AV188" s="12" t="s">
        <v>24</v>
      </c>
      <c r="AW188" s="12" t="s">
        <v>44</v>
      </c>
      <c r="AX188" s="12" t="s">
        <v>80</v>
      </c>
      <c r="AY188" s="198" t="s">
        <v>188</v>
      </c>
    </row>
    <row r="189" spans="2:65" s="13" customFormat="1" x14ac:dyDescent="0.3">
      <c r="B189" s="205"/>
      <c r="D189" s="193" t="s">
        <v>198</v>
      </c>
      <c r="E189" s="206" t="s">
        <v>5</v>
      </c>
      <c r="F189" s="207" t="s">
        <v>200</v>
      </c>
      <c r="H189" s="208">
        <v>6.8449999999999998</v>
      </c>
      <c r="I189" s="209"/>
      <c r="L189" s="205"/>
      <c r="M189" s="210"/>
      <c r="N189" s="211"/>
      <c r="O189" s="211"/>
      <c r="P189" s="211"/>
      <c r="Q189" s="211"/>
      <c r="R189" s="211"/>
      <c r="S189" s="211"/>
      <c r="T189" s="212"/>
      <c r="AT189" s="206" t="s">
        <v>198</v>
      </c>
      <c r="AU189" s="206" t="s">
        <v>24</v>
      </c>
      <c r="AV189" s="13" t="s">
        <v>194</v>
      </c>
      <c r="AW189" s="13" t="s">
        <v>44</v>
      </c>
      <c r="AX189" s="13" t="s">
        <v>25</v>
      </c>
      <c r="AY189" s="206" t="s">
        <v>188</v>
      </c>
    </row>
    <row r="190" spans="2:65" s="1" customFormat="1" ht="16.5" customHeight="1" x14ac:dyDescent="0.3">
      <c r="B190" s="180"/>
      <c r="C190" s="181" t="s">
        <v>321</v>
      </c>
      <c r="D190" s="181" t="s">
        <v>190</v>
      </c>
      <c r="E190" s="182" t="s">
        <v>370</v>
      </c>
      <c r="F190" s="183" t="s">
        <v>371</v>
      </c>
      <c r="G190" s="184" t="s">
        <v>372</v>
      </c>
      <c r="H190" s="185">
        <v>10.845000000000001</v>
      </c>
      <c r="I190" s="186"/>
      <c r="J190" s="187">
        <f>ROUND(I190*H190,2)</f>
        <v>0</v>
      </c>
      <c r="K190" s="183"/>
      <c r="L190" s="41"/>
      <c r="M190" s="188" t="s">
        <v>5</v>
      </c>
      <c r="N190" s="189" t="s">
        <v>51</v>
      </c>
      <c r="O190" s="42"/>
      <c r="P190" s="190">
        <f>O190*H190</f>
        <v>0</v>
      </c>
      <c r="Q190" s="190">
        <v>3.5999999999999999E-3</v>
      </c>
      <c r="R190" s="190">
        <f>Q190*H190</f>
        <v>3.9042E-2</v>
      </c>
      <c r="S190" s="190">
        <v>0</v>
      </c>
      <c r="T190" s="191">
        <f>S190*H190</f>
        <v>0</v>
      </c>
      <c r="AR190" s="24" t="s">
        <v>194</v>
      </c>
      <c r="AT190" s="24" t="s">
        <v>190</v>
      </c>
      <c r="AU190" s="24" t="s">
        <v>24</v>
      </c>
      <c r="AY190" s="24" t="s">
        <v>188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24" t="s">
        <v>25</v>
      </c>
      <c r="BK190" s="192">
        <f>ROUND(I190*H190,2)</f>
        <v>0</v>
      </c>
      <c r="BL190" s="24" t="s">
        <v>194</v>
      </c>
      <c r="BM190" s="24" t="s">
        <v>373</v>
      </c>
    </row>
    <row r="191" spans="2:65" s="1" customFormat="1" ht="40.5" x14ac:dyDescent="0.3">
      <c r="B191" s="41"/>
      <c r="D191" s="193" t="s">
        <v>196</v>
      </c>
      <c r="F191" s="194" t="s">
        <v>876</v>
      </c>
      <c r="I191" s="195"/>
      <c r="L191" s="41"/>
      <c r="M191" s="196"/>
      <c r="N191" s="42"/>
      <c r="O191" s="42"/>
      <c r="P191" s="42"/>
      <c r="Q191" s="42"/>
      <c r="R191" s="42"/>
      <c r="S191" s="42"/>
      <c r="T191" s="70"/>
      <c r="AT191" s="24" t="s">
        <v>196</v>
      </c>
      <c r="AU191" s="24" t="s">
        <v>24</v>
      </c>
    </row>
    <row r="192" spans="2:65" s="12" customFormat="1" x14ac:dyDescent="0.3">
      <c r="B192" s="197"/>
      <c r="D192" s="193" t="s">
        <v>198</v>
      </c>
      <c r="E192" s="198" t="s">
        <v>5</v>
      </c>
      <c r="F192" s="199" t="s">
        <v>915</v>
      </c>
      <c r="H192" s="200">
        <v>7.4450000000000003</v>
      </c>
      <c r="I192" s="201"/>
      <c r="L192" s="197"/>
      <c r="M192" s="202"/>
      <c r="N192" s="203"/>
      <c r="O192" s="203"/>
      <c r="P192" s="203"/>
      <c r="Q192" s="203"/>
      <c r="R192" s="203"/>
      <c r="S192" s="203"/>
      <c r="T192" s="204"/>
      <c r="AT192" s="198" t="s">
        <v>198</v>
      </c>
      <c r="AU192" s="198" t="s">
        <v>24</v>
      </c>
      <c r="AV192" s="12" t="s">
        <v>24</v>
      </c>
      <c r="AW192" s="12" t="s">
        <v>44</v>
      </c>
      <c r="AX192" s="12" t="s">
        <v>80</v>
      </c>
      <c r="AY192" s="198" t="s">
        <v>188</v>
      </c>
    </row>
    <row r="193" spans="2:65" s="12" customFormat="1" x14ac:dyDescent="0.3">
      <c r="B193" s="197"/>
      <c r="D193" s="193" t="s">
        <v>198</v>
      </c>
      <c r="E193" s="198" t="s">
        <v>5</v>
      </c>
      <c r="F193" s="199" t="s">
        <v>916</v>
      </c>
      <c r="H193" s="200">
        <v>3.4</v>
      </c>
      <c r="I193" s="201"/>
      <c r="L193" s="197"/>
      <c r="M193" s="202"/>
      <c r="N193" s="203"/>
      <c r="O193" s="203"/>
      <c r="P193" s="203"/>
      <c r="Q193" s="203"/>
      <c r="R193" s="203"/>
      <c r="S193" s="203"/>
      <c r="T193" s="204"/>
      <c r="AT193" s="198" t="s">
        <v>198</v>
      </c>
      <c r="AU193" s="198" t="s">
        <v>24</v>
      </c>
      <c r="AV193" s="12" t="s">
        <v>24</v>
      </c>
      <c r="AW193" s="12" t="s">
        <v>44</v>
      </c>
      <c r="AX193" s="12" t="s">
        <v>80</v>
      </c>
      <c r="AY193" s="198" t="s">
        <v>188</v>
      </c>
    </row>
    <row r="194" spans="2:65" s="13" customFormat="1" x14ac:dyDescent="0.3">
      <c r="B194" s="205"/>
      <c r="D194" s="193" t="s">
        <v>198</v>
      </c>
      <c r="E194" s="206" t="s">
        <v>5</v>
      </c>
      <c r="F194" s="207" t="s">
        <v>200</v>
      </c>
      <c r="H194" s="208">
        <v>10.845000000000001</v>
      </c>
      <c r="I194" s="209"/>
      <c r="L194" s="205"/>
      <c r="M194" s="210"/>
      <c r="N194" s="211"/>
      <c r="O194" s="211"/>
      <c r="P194" s="211"/>
      <c r="Q194" s="211"/>
      <c r="R194" s="211"/>
      <c r="S194" s="211"/>
      <c r="T194" s="212"/>
      <c r="AT194" s="206" t="s">
        <v>198</v>
      </c>
      <c r="AU194" s="206" t="s">
        <v>24</v>
      </c>
      <c r="AV194" s="13" t="s">
        <v>194</v>
      </c>
      <c r="AW194" s="13" t="s">
        <v>44</v>
      </c>
      <c r="AX194" s="13" t="s">
        <v>25</v>
      </c>
      <c r="AY194" s="206" t="s">
        <v>188</v>
      </c>
    </row>
    <row r="195" spans="2:65" s="11" customFormat="1" ht="29.85" customHeight="1" x14ac:dyDescent="0.3">
      <c r="B195" s="167"/>
      <c r="D195" s="168" t="s">
        <v>79</v>
      </c>
      <c r="E195" s="178" t="s">
        <v>236</v>
      </c>
      <c r="F195" s="178" t="s">
        <v>375</v>
      </c>
      <c r="I195" s="170"/>
      <c r="J195" s="179">
        <f>BK195</f>
        <v>0</v>
      </c>
      <c r="L195" s="167"/>
      <c r="M195" s="172"/>
      <c r="N195" s="173"/>
      <c r="O195" s="173"/>
      <c r="P195" s="174">
        <f>SUM(P196:P226)</f>
        <v>0</v>
      </c>
      <c r="Q195" s="173"/>
      <c r="R195" s="174">
        <f>SUM(R196:R226)</f>
        <v>0.25892999999999999</v>
      </c>
      <c r="S195" s="173"/>
      <c r="T195" s="175">
        <f>SUM(T196:T226)</f>
        <v>0</v>
      </c>
      <c r="AR195" s="168" t="s">
        <v>25</v>
      </c>
      <c r="AT195" s="176" t="s">
        <v>79</v>
      </c>
      <c r="AU195" s="176" t="s">
        <v>25</v>
      </c>
      <c r="AY195" s="168" t="s">
        <v>188</v>
      </c>
      <c r="BK195" s="177">
        <f>SUM(BK196:BK226)</f>
        <v>0</v>
      </c>
    </row>
    <row r="196" spans="2:65" s="1" customFormat="1" ht="25.5" customHeight="1" x14ac:dyDescent="0.3">
      <c r="B196" s="180"/>
      <c r="C196" s="181" t="s">
        <v>327</v>
      </c>
      <c r="D196" s="181" t="s">
        <v>190</v>
      </c>
      <c r="E196" s="182" t="s">
        <v>917</v>
      </c>
      <c r="F196" s="183" t="s">
        <v>918</v>
      </c>
      <c r="G196" s="184" t="s">
        <v>372</v>
      </c>
      <c r="H196" s="185">
        <v>4.5</v>
      </c>
      <c r="I196" s="186"/>
      <c r="J196" s="187">
        <f>ROUND(I196*H196,2)</f>
        <v>0</v>
      </c>
      <c r="K196" s="183"/>
      <c r="L196" s="41"/>
      <c r="M196" s="188" t="s">
        <v>5</v>
      </c>
      <c r="N196" s="189" t="s">
        <v>51</v>
      </c>
      <c r="O196" s="42"/>
      <c r="P196" s="190">
        <f>O196*H196</f>
        <v>0</v>
      </c>
      <c r="Q196" s="190">
        <v>1.0000000000000001E-5</v>
      </c>
      <c r="R196" s="190">
        <f>Q196*H196</f>
        <v>4.5000000000000003E-5</v>
      </c>
      <c r="S196" s="190">
        <v>0</v>
      </c>
      <c r="T196" s="191">
        <f>S196*H196</f>
        <v>0</v>
      </c>
      <c r="AR196" s="24" t="s">
        <v>194</v>
      </c>
      <c r="AT196" s="24" t="s">
        <v>190</v>
      </c>
      <c r="AU196" s="24" t="s">
        <v>24</v>
      </c>
      <c r="AY196" s="24" t="s">
        <v>188</v>
      </c>
      <c r="BE196" s="192">
        <f>IF(N196="základní",J196,0)</f>
        <v>0</v>
      </c>
      <c r="BF196" s="192">
        <f>IF(N196="snížená",J196,0)</f>
        <v>0</v>
      </c>
      <c r="BG196" s="192">
        <f>IF(N196="zákl. přenesená",J196,0)</f>
        <v>0</v>
      </c>
      <c r="BH196" s="192">
        <f>IF(N196="sníž. přenesená",J196,0)</f>
        <v>0</v>
      </c>
      <c r="BI196" s="192">
        <f>IF(N196="nulová",J196,0)</f>
        <v>0</v>
      </c>
      <c r="BJ196" s="24" t="s">
        <v>25</v>
      </c>
      <c r="BK196" s="192">
        <f>ROUND(I196*H196,2)</f>
        <v>0</v>
      </c>
      <c r="BL196" s="24" t="s">
        <v>194</v>
      </c>
      <c r="BM196" s="24" t="s">
        <v>919</v>
      </c>
    </row>
    <row r="197" spans="2:65" s="1" customFormat="1" ht="40.5" x14ac:dyDescent="0.3">
      <c r="B197" s="41"/>
      <c r="D197" s="193" t="s">
        <v>196</v>
      </c>
      <c r="F197" s="194" t="s">
        <v>876</v>
      </c>
      <c r="I197" s="195"/>
      <c r="L197" s="41"/>
      <c r="M197" s="196"/>
      <c r="N197" s="42"/>
      <c r="O197" s="42"/>
      <c r="P197" s="42"/>
      <c r="Q197" s="42"/>
      <c r="R197" s="42"/>
      <c r="S197" s="42"/>
      <c r="T197" s="70"/>
      <c r="AT197" s="24" t="s">
        <v>196</v>
      </c>
      <c r="AU197" s="24" t="s">
        <v>24</v>
      </c>
    </row>
    <row r="198" spans="2:65" s="12" customFormat="1" x14ac:dyDescent="0.3">
      <c r="B198" s="197"/>
      <c r="D198" s="193" t="s">
        <v>198</v>
      </c>
      <c r="E198" s="198" t="s">
        <v>5</v>
      </c>
      <c r="F198" s="199" t="s">
        <v>920</v>
      </c>
      <c r="H198" s="200">
        <v>4.5</v>
      </c>
      <c r="I198" s="201"/>
      <c r="L198" s="197"/>
      <c r="M198" s="202"/>
      <c r="N198" s="203"/>
      <c r="O198" s="203"/>
      <c r="P198" s="203"/>
      <c r="Q198" s="203"/>
      <c r="R198" s="203"/>
      <c r="S198" s="203"/>
      <c r="T198" s="204"/>
      <c r="AT198" s="198" t="s">
        <v>198</v>
      </c>
      <c r="AU198" s="198" t="s">
        <v>24</v>
      </c>
      <c r="AV198" s="12" t="s">
        <v>24</v>
      </c>
      <c r="AW198" s="12" t="s">
        <v>44</v>
      </c>
      <c r="AX198" s="12" t="s">
        <v>25</v>
      </c>
      <c r="AY198" s="198" t="s">
        <v>188</v>
      </c>
    </row>
    <row r="199" spans="2:65" s="1" customFormat="1" ht="25.5" customHeight="1" x14ac:dyDescent="0.3">
      <c r="B199" s="180"/>
      <c r="C199" s="213" t="s">
        <v>332</v>
      </c>
      <c r="D199" s="213" t="s">
        <v>292</v>
      </c>
      <c r="E199" s="214" t="s">
        <v>921</v>
      </c>
      <c r="F199" s="215" t="s">
        <v>922</v>
      </c>
      <c r="G199" s="216" t="s">
        <v>372</v>
      </c>
      <c r="H199" s="217">
        <v>4.5</v>
      </c>
      <c r="I199" s="218"/>
      <c r="J199" s="219">
        <f>ROUND(I199*H199,2)</f>
        <v>0</v>
      </c>
      <c r="K199" s="215"/>
      <c r="L199" s="220"/>
      <c r="M199" s="221" t="s">
        <v>5</v>
      </c>
      <c r="N199" s="222" t="s">
        <v>51</v>
      </c>
      <c r="O199" s="42"/>
      <c r="P199" s="190">
        <f>O199*H199</f>
        <v>0</v>
      </c>
      <c r="Q199" s="190">
        <v>3.6099999999999999E-3</v>
      </c>
      <c r="R199" s="190">
        <f>Q199*H199</f>
        <v>1.6244999999999999E-2</v>
      </c>
      <c r="S199" s="190">
        <v>0</v>
      </c>
      <c r="T199" s="191">
        <f>S199*H199</f>
        <v>0</v>
      </c>
      <c r="AR199" s="24" t="s">
        <v>236</v>
      </c>
      <c r="AT199" s="24" t="s">
        <v>292</v>
      </c>
      <c r="AU199" s="24" t="s">
        <v>24</v>
      </c>
      <c r="AY199" s="24" t="s">
        <v>188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24" t="s">
        <v>25</v>
      </c>
      <c r="BK199" s="192">
        <f>ROUND(I199*H199,2)</f>
        <v>0</v>
      </c>
      <c r="BL199" s="24" t="s">
        <v>194</v>
      </c>
      <c r="BM199" s="24" t="s">
        <v>923</v>
      </c>
    </row>
    <row r="200" spans="2:65" s="1" customFormat="1" ht="40.5" x14ac:dyDescent="0.3">
      <c r="B200" s="41"/>
      <c r="D200" s="193" t="s">
        <v>196</v>
      </c>
      <c r="F200" s="194" t="s">
        <v>876</v>
      </c>
      <c r="I200" s="195"/>
      <c r="L200" s="41"/>
      <c r="M200" s="196"/>
      <c r="N200" s="42"/>
      <c r="O200" s="42"/>
      <c r="P200" s="42"/>
      <c r="Q200" s="42"/>
      <c r="R200" s="42"/>
      <c r="S200" s="42"/>
      <c r="T200" s="70"/>
      <c r="AT200" s="24" t="s">
        <v>196</v>
      </c>
      <c r="AU200" s="24" t="s">
        <v>24</v>
      </c>
    </row>
    <row r="201" spans="2:65" s="1" customFormat="1" ht="25.5" customHeight="1" x14ac:dyDescent="0.3">
      <c r="B201" s="180"/>
      <c r="C201" s="181" t="s">
        <v>336</v>
      </c>
      <c r="D201" s="181" t="s">
        <v>190</v>
      </c>
      <c r="E201" s="182" t="s">
        <v>841</v>
      </c>
      <c r="F201" s="183" t="s">
        <v>842</v>
      </c>
      <c r="G201" s="184" t="s">
        <v>405</v>
      </c>
      <c r="H201" s="185">
        <v>2</v>
      </c>
      <c r="I201" s="186"/>
      <c r="J201" s="187">
        <f>ROUND(I201*H201,2)</f>
        <v>0</v>
      </c>
      <c r="K201" s="183"/>
      <c r="L201" s="41"/>
      <c r="M201" s="188" t="s">
        <v>5</v>
      </c>
      <c r="N201" s="189" t="s">
        <v>51</v>
      </c>
      <c r="O201" s="42"/>
      <c r="P201" s="190">
        <f>O201*H201</f>
        <v>0</v>
      </c>
      <c r="Q201" s="190">
        <v>1.3999999999999999E-4</v>
      </c>
      <c r="R201" s="190">
        <f>Q201*H201</f>
        <v>2.7999999999999998E-4</v>
      </c>
      <c r="S201" s="190">
        <v>0</v>
      </c>
      <c r="T201" s="191">
        <f>S201*H201</f>
        <v>0</v>
      </c>
      <c r="AR201" s="24" t="s">
        <v>194</v>
      </c>
      <c r="AT201" s="24" t="s">
        <v>190</v>
      </c>
      <c r="AU201" s="24" t="s">
        <v>24</v>
      </c>
      <c r="AY201" s="24" t="s">
        <v>188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24" t="s">
        <v>25</v>
      </c>
      <c r="BK201" s="192">
        <f>ROUND(I201*H201,2)</f>
        <v>0</v>
      </c>
      <c r="BL201" s="24" t="s">
        <v>194</v>
      </c>
      <c r="BM201" s="24" t="s">
        <v>843</v>
      </c>
    </row>
    <row r="202" spans="2:65" s="1" customFormat="1" ht="40.5" x14ac:dyDescent="0.3">
      <c r="B202" s="41"/>
      <c r="D202" s="193" t="s">
        <v>196</v>
      </c>
      <c r="F202" s="194" t="s">
        <v>876</v>
      </c>
      <c r="I202" s="195"/>
      <c r="L202" s="41"/>
      <c r="M202" s="196"/>
      <c r="N202" s="42"/>
      <c r="O202" s="42"/>
      <c r="P202" s="42"/>
      <c r="Q202" s="42"/>
      <c r="R202" s="42"/>
      <c r="S202" s="42"/>
      <c r="T202" s="70"/>
      <c r="AT202" s="24" t="s">
        <v>196</v>
      </c>
      <c r="AU202" s="24" t="s">
        <v>24</v>
      </c>
    </row>
    <row r="203" spans="2:65" s="1" customFormat="1" ht="16.5" customHeight="1" x14ac:dyDescent="0.3">
      <c r="B203" s="180"/>
      <c r="C203" s="213" t="s">
        <v>340</v>
      </c>
      <c r="D203" s="213" t="s">
        <v>292</v>
      </c>
      <c r="E203" s="214" t="s">
        <v>847</v>
      </c>
      <c r="F203" s="215" t="s">
        <v>848</v>
      </c>
      <c r="G203" s="216" t="s">
        <v>405</v>
      </c>
      <c r="H203" s="217">
        <v>2</v>
      </c>
      <c r="I203" s="218"/>
      <c r="J203" s="219">
        <f>ROUND(I203*H203,2)</f>
        <v>0</v>
      </c>
      <c r="K203" s="215"/>
      <c r="L203" s="220"/>
      <c r="M203" s="221" t="s">
        <v>5</v>
      </c>
      <c r="N203" s="222" t="s">
        <v>51</v>
      </c>
      <c r="O203" s="42"/>
      <c r="P203" s="190">
        <f>O203*H203</f>
        <v>0</v>
      </c>
      <c r="Q203" s="190">
        <v>4.0000000000000001E-3</v>
      </c>
      <c r="R203" s="190">
        <f>Q203*H203</f>
        <v>8.0000000000000002E-3</v>
      </c>
      <c r="S203" s="190">
        <v>0</v>
      </c>
      <c r="T203" s="191">
        <f>S203*H203</f>
        <v>0</v>
      </c>
      <c r="AR203" s="24" t="s">
        <v>236</v>
      </c>
      <c r="AT203" s="24" t="s">
        <v>292</v>
      </c>
      <c r="AU203" s="24" t="s">
        <v>24</v>
      </c>
      <c r="AY203" s="24" t="s">
        <v>188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24" t="s">
        <v>25</v>
      </c>
      <c r="BK203" s="192">
        <f>ROUND(I203*H203,2)</f>
        <v>0</v>
      </c>
      <c r="BL203" s="24" t="s">
        <v>194</v>
      </c>
      <c r="BM203" s="24" t="s">
        <v>849</v>
      </c>
    </row>
    <row r="204" spans="2:65" s="1" customFormat="1" ht="40.5" x14ac:dyDescent="0.3">
      <c r="B204" s="41"/>
      <c r="D204" s="193" t="s">
        <v>196</v>
      </c>
      <c r="F204" s="194" t="s">
        <v>876</v>
      </c>
      <c r="I204" s="195"/>
      <c r="L204" s="41"/>
      <c r="M204" s="196"/>
      <c r="N204" s="42"/>
      <c r="O204" s="42"/>
      <c r="P204" s="42"/>
      <c r="Q204" s="42"/>
      <c r="R204" s="42"/>
      <c r="S204" s="42"/>
      <c r="T204" s="70"/>
      <c r="AT204" s="24" t="s">
        <v>196</v>
      </c>
      <c r="AU204" s="24" t="s">
        <v>24</v>
      </c>
    </row>
    <row r="205" spans="2:65" s="1" customFormat="1" ht="16.5" customHeight="1" x14ac:dyDescent="0.3">
      <c r="B205" s="180"/>
      <c r="C205" s="213" t="s">
        <v>345</v>
      </c>
      <c r="D205" s="213" t="s">
        <v>292</v>
      </c>
      <c r="E205" s="214" t="s">
        <v>853</v>
      </c>
      <c r="F205" s="215" t="s">
        <v>854</v>
      </c>
      <c r="G205" s="216" t="s">
        <v>405</v>
      </c>
      <c r="H205" s="217">
        <v>1</v>
      </c>
      <c r="I205" s="218"/>
      <c r="J205" s="219">
        <f>ROUND(I205*H205,2)</f>
        <v>0</v>
      </c>
      <c r="K205" s="215"/>
      <c r="L205" s="220"/>
      <c r="M205" s="221" t="s">
        <v>5</v>
      </c>
      <c r="N205" s="222" t="s">
        <v>51</v>
      </c>
      <c r="O205" s="42"/>
      <c r="P205" s="190">
        <f>O205*H205</f>
        <v>0</v>
      </c>
      <c r="Q205" s="190">
        <v>0.06</v>
      </c>
      <c r="R205" s="190">
        <f>Q205*H205</f>
        <v>0.06</v>
      </c>
      <c r="S205" s="190">
        <v>0</v>
      </c>
      <c r="T205" s="191">
        <f>S205*H205</f>
        <v>0</v>
      </c>
      <c r="AR205" s="24" t="s">
        <v>236</v>
      </c>
      <c r="AT205" s="24" t="s">
        <v>292</v>
      </c>
      <c r="AU205" s="24" t="s">
        <v>24</v>
      </c>
      <c r="AY205" s="24" t="s">
        <v>188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24" t="s">
        <v>25</v>
      </c>
      <c r="BK205" s="192">
        <f>ROUND(I205*H205,2)</f>
        <v>0</v>
      </c>
      <c r="BL205" s="24" t="s">
        <v>194</v>
      </c>
      <c r="BM205" s="24" t="s">
        <v>855</v>
      </c>
    </row>
    <row r="206" spans="2:65" s="1" customFormat="1" ht="40.5" x14ac:dyDescent="0.3">
      <c r="B206" s="41"/>
      <c r="D206" s="193" t="s">
        <v>196</v>
      </c>
      <c r="F206" s="194" t="s">
        <v>876</v>
      </c>
      <c r="I206" s="195"/>
      <c r="L206" s="41"/>
      <c r="M206" s="196"/>
      <c r="N206" s="42"/>
      <c r="O206" s="42"/>
      <c r="P206" s="42"/>
      <c r="Q206" s="42"/>
      <c r="R206" s="42"/>
      <c r="S206" s="42"/>
      <c r="T206" s="70"/>
      <c r="AT206" s="24" t="s">
        <v>196</v>
      </c>
      <c r="AU206" s="24" t="s">
        <v>24</v>
      </c>
    </row>
    <row r="207" spans="2:65" s="1" customFormat="1" ht="16.5" customHeight="1" x14ac:dyDescent="0.3">
      <c r="B207" s="180"/>
      <c r="C207" s="213" t="s">
        <v>350</v>
      </c>
      <c r="D207" s="213" t="s">
        <v>292</v>
      </c>
      <c r="E207" s="214" t="s">
        <v>856</v>
      </c>
      <c r="F207" s="215" t="s">
        <v>857</v>
      </c>
      <c r="G207" s="216" t="s">
        <v>405</v>
      </c>
      <c r="H207" s="217">
        <v>1</v>
      </c>
      <c r="I207" s="218"/>
      <c r="J207" s="219">
        <f>ROUND(I207*H207,2)</f>
        <v>0</v>
      </c>
      <c r="K207" s="215"/>
      <c r="L207" s="220"/>
      <c r="M207" s="221" t="s">
        <v>5</v>
      </c>
      <c r="N207" s="222" t="s">
        <v>51</v>
      </c>
      <c r="O207" s="42"/>
      <c r="P207" s="190">
        <f>O207*H207</f>
        <v>0</v>
      </c>
      <c r="Q207" s="190">
        <v>4.8000000000000001E-2</v>
      </c>
      <c r="R207" s="190">
        <f>Q207*H207</f>
        <v>4.8000000000000001E-2</v>
      </c>
      <c r="S207" s="190">
        <v>0</v>
      </c>
      <c r="T207" s="191">
        <f>S207*H207</f>
        <v>0</v>
      </c>
      <c r="AR207" s="24" t="s">
        <v>236</v>
      </c>
      <c r="AT207" s="24" t="s">
        <v>292</v>
      </c>
      <c r="AU207" s="24" t="s">
        <v>24</v>
      </c>
      <c r="AY207" s="24" t="s">
        <v>188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24" t="s">
        <v>25</v>
      </c>
      <c r="BK207" s="192">
        <f>ROUND(I207*H207,2)</f>
        <v>0</v>
      </c>
      <c r="BL207" s="24" t="s">
        <v>194</v>
      </c>
      <c r="BM207" s="24" t="s">
        <v>858</v>
      </c>
    </row>
    <row r="208" spans="2:65" s="1" customFormat="1" ht="40.5" x14ac:dyDescent="0.3">
      <c r="B208" s="41"/>
      <c r="D208" s="193" t="s">
        <v>196</v>
      </c>
      <c r="F208" s="194" t="s">
        <v>876</v>
      </c>
      <c r="I208" s="195"/>
      <c r="L208" s="41"/>
      <c r="M208" s="196"/>
      <c r="N208" s="42"/>
      <c r="O208" s="42"/>
      <c r="P208" s="42"/>
      <c r="Q208" s="42"/>
      <c r="R208" s="42"/>
      <c r="S208" s="42"/>
      <c r="T208" s="70"/>
      <c r="AT208" s="24" t="s">
        <v>196</v>
      </c>
      <c r="AU208" s="24" t="s">
        <v>24</v>
      </c>
    </row>
    <row r="209" spans="2:65" s="1" customFormat="1" ht="16.5" customHeight="1" x14ac:dyDescent="0.3">
      <c r="B209" s="180"/>
      <c r="C209" s="213" t="s">
        <v>355</v>
      </c>
      <c r="D209" s="213" t="s">
        <v>292</v>
      </c>
      <c r="E209" s="214" t="s">
        <v>865</v>
      </c>
      <c r="F209" s="215" t="s">
        <v>866</v>
      </c>
      <c r="G209" s="216" t="s">
        <v>405</v>
      </c>
      <c r="H209" s="217">
        <v>2</v>
      </c>
      <c r="I209" s="218"/>
      <c r="J209" s="219">
        <f>ROUND(I209*H209,2)</f>
        <v>0</v>
      </c>
      <c r="K209" s="215"/>
      <c r="L209" s="220"/>
      <c r="M209" s="221" t="s">
        <v>5</v>
      </c>
      <c r="N209" s="222" t="s">
        <v>51</v>
      </c>
      <c r="O209" s="42"/>
      <c r="P209" s="190">
        <f>O209*H209</f>
        <v>0</v>
      </c>
      <c r="Q209" s="190">
        <v>1.4999999999999999E-2</v>
      </c>
      <c r="R209" s="190">
        <f>Q209*H209</f>
        <v>0.03</v>
      </c>
      <c r="S209" s="190">
        <v>0</v>
      </c>
      <c r="T209" s="191">
        <f>S209*H209</f>
        <v>0</v>
      </c>
      <c r="AR209" s="24" t="s">
        <v>236</v>
      </c>
      <c r="AT209" s="24" t="s">
        <v>292</v>
      </c>
      <c r="AU209" s="24" t="s">
        <v>24</v>
      </c>
      <c r="AY209" s="24" t="s">
        <v>188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24" t="s">
        <v>25</v>
      </c>
      <c r="BK209" s="192">
        <f>ROUND(I209*H209,2)</f>
        <v>0</v>
      </c>
      <c r="BL209" s="24" t="s">
        <v>194</v>
      </c>
      <c r="BM209" s="24" t="s">
        <v>867</v>
      </c>
    </row>
    <row r="210" spans="2:65" s="1" customFormat="1" ht="40.5" x14ac:dyDescent="0.3">
      <c r="B210" s="41"/>
      <c r="D210" s="193" t="s">
        <v>196</v>
      </c>
      <c r="F210" s="194" t="s">
        <v>876</v>
      </c>
      <c r="I210" s="195"/>
      <c r="L210" s="41"/>
      <c r="M210" s="196"/>
      <c r="N210" s="42"/>
      <c r="O210" s="42"/>
      <c r="P210" s="42"/>
      <c r="Q210" s="42"/>
      <c r="R210" s="42"/>
      <c r="S210" s="42"/>
      <c r="T210" s="70"/>
      <c r="AT210" s="24" t="s">
        <v>196</v>
      </c>
      <c r="AU210" s="24" t="s">
        <v>24</v>
      </c>
    </row>
    <row r="211" spans="2:65" s="1" customFormat="1" ht="16.5" customHeight="1" x14ac:dyDescent="0.3">
      <c r="B211" s="180"/>
      <c r="C211" s="213" t="s">
        <v>360</v>
      </c>
      <c r="D211" s="213" t="s">
        <v>292</v>
      </c>
      <c r="E211" s="214" t="s">
        <v>924</v>
      </c>
      <c r="F211" s="215" t="s">
        <v>925</v>
      </c>
      <c r="G211" s="216" t="s">
        <v>405</v>
      </c>
      <c r="H211" s="217">
        <v>2</v>
      </c>
      <c r="I211" s="218"/>
      <c r="J211" s="219">
        <f>ROUND(I211*H211,2)</f>
        <v>0</v>
      </c>
      <c r="K211" s="215"/>
      <c r="L211" s="220"/>
      <c r="M211" s="221" t="s">
        <v>5</v>
      </c>
      <c r="N211" s="222" t="s">
        <v>51</v>
      </c>
      <c r="O211" s="42"/>
      <c r="P211" s="190">
        <f>O211*H211</f>
        <v>0</v>
      </c>
      <c r="Q211" s="190">
        <v>1.16E-3</v>
      </c>
      <c r="R211" s="190">
        <f>Q211*H211</f>
        <v>2.32E-3</v>
      </c>
      <c r="S211" s="190">
        <v>0</v>
      </c>
      <c r="T211" s="191">
        <f>S211*H211</f>
        <v>0</v>
      </c>
      <c r="AR211" s="24" t="s">
        <v>236</v>
      </c>
      <c r="AT211" s="24" t="s">
        <v>292</v>
      </c>
      <c r="AU211" s="24" t="s">
        <v>24</v>
      </c>
      <c r="AY211" s="24" t="s">
        <v>188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24" t="s">
        <v>25</v>
      </c>
      <c r="BK211" s="192">
        <f>ROUND(I211*H211,2)</f>
        <v>0</v>
      </c>
      <c r="BL211" s="24" t="s">
        <v>194</v>
      </c>
      <c r="BM211" s="24" t="s">
        <v>926</v>
      </c>
    </row>
    <row r="212" spans="2:65" s="1" customFormat="1" ht="40.5" x14ac:dyDescent="0.3">
      <c r="B212" s="41"/>
      <c r="D212" s="193" t="s">
        <v>196</v>
      </c>
      <c r="F212" s="194" t="s">
        <v>876</v>
      </c>
      <c r="I212" s="195"/>
      <c r="L212" s="41"/>
      <c r="M212" s="196"/>
      <c r="N212" s="42"/>
      <c r="O212" s="42"/>
      <c r="P212" s="42"/>
      <c r="Q212" s="42"/>
      <c r="R212" s="42"/>
      <c r="S212" s="42"/>
      <c r="T212" s="70"/>
      <c r="AT212" s="24" t="s">
        <v>196</v>
      </c>
      <c r="AU212" s="24" t="s">
        <v>24</v>
      </c>
    </row>
    <row r="213" spans="2:65" s="1" customFormat="1" ht="16.5" customHeight="1" x14ac:dyDescent="0.3">
      <c r="B213" s="180"/>
      <c r="C213" s="181" t="s">
        <v>365</v>
      </c>
      <c r="D213" s="181" t="s">
        <v>190</v>
      </c>
      <c r="E213" s="182" t="s">
        <v>927</v>
      </c>
      <c r="F213" s="183" t="s">
        <v>928</v>
      </c>
      <c r="G213" s="184" t="s">
        <v>405</v>
      </c>
      <c r="H213" s="185">
        <v>2</v>
      </c>
      <c r="I213" s="186"/>
      <c r="J213" s="187">
        <f>ROUND(I213*H213,2)</f>
        <v>0</v>
      </c>
      <c r="K213" s="183"/>
      <c r="L213" s="41"/>
      <c r="M213" s="188" t="s">
        <v>5</v>
      </c>
      <c r="N213" s="189" t="s">
        <v>51</v>
      </c>
      <c r="O213" s="42"/>
      <c r="P213" s="190">
        <f>O213*H213</f>
        <v>0</v>
      </c>
      <c r="Q213" s="190">
        <v>0</v>
      </c>
      <c r="R213" s="190">
        <f>Q213*H213</f>
        <v>0</v>
      </c>
      <c r="S213" s="190">
        <v>0</v>
      </c>
      <c r="T213" s="191">
        <f>S213*H213</f>
        <v>0</v>
      </c>
      <c r="AR213" s="24" t="s">
        <v>194</v>
      </c>
      <c r="AT213" s="24" t="s">
        <v>190</v>
      </c>
      <c r="AU213" s="24" t="s">
        <v>24</v>
      </c>
      <c r="AY213" s="24" t="s">
        <v>188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24" t="s">
        <v>25</v>
      </c>
      <c r="BK213" s="192">
        <f>ROUND(I213*H213,2)</f>
        <v>0</v>
      </c>
      <c r="BL213" s="24" t="s">
        <v>194</v>
      </c>
      <c r="BM213" s="24" t="s">
        <v>929</v>
      </c>
    </row>
    <row r="214" spans="2:65" s="1" customFormat="1" ht="54" x14ac:dyDescent="0.3">
      <c r="B214" s="41"/>
      <c r="D214" s="193" t="s">
        <v>196</v>
      </c>
      <c r="F214" s="194" t="s">
        <v>930</v>
      </c>
      <c r="I214" s="195"/>
      <c r="L214" s="41"/>
      <c r="M214" s="196"/>
      <c r="N214" s="42"/>
      <c r="O214" s="42"/>
      <c r="P214" s="42"/>
      <c r="Q214" s="42"/>
      <c r="R214" s="42"/>
      <c r="S214" s="42"/>
      <c r="T214" s="70"/>
      <c r="AT214" s="24" t="s">
        <v>196</v>
      </c>
      <c r="AU214" s="24" t="s">
        <v>24</v>
      </c>
    </row>
    <row r="215" spans="2:65" s="1" customFormat="1" ht="16.5" customHeight="1" x14ac:dyDescent="0.3">
      <c r="B215" s="180"/>
      <c r="C215" s="213" t="s">
        <v>369</v>
      </c>
      <c r="D215" s="213" t="s">
        <v>292</v>
      </c>
      <c r="E215" s="214" t="s">
        <v>931</v>
      </c>
      <c r="F215" s="215" t="s">
        <v>932</v>
      </c>
      <c r="G215" s="216" t="s">
        <v>405</v>
      </c>
      <c r="H215" s="217">
        <v>2</v>
      </c>
      <c r="I215" s="218"/>
      <c r="J215" s="219">
        <f>ROUND(I215*H215,2)</f>
        <v>0</v>
      </c>
      <c r="K215" s="215"/>
      <c r="L215" s="220"/>
      <c r="M215" s="221" t="s">
        <v>5</v>
      </c>
      <c r="N215" s="222" t="s">
        <v>51</v>
      </c>
      <c r="O215" s="42"/>
      <c r="P215" s="190">
        <f>O215*H215</f>
        <v>0</v>
      </c>
      <c r="Q215" s="190">
        <v>0</v>
      </c>
      <c r="R215" s="190">
        <f>Q215*H215</f>
        <v>0</v>
      </c>
      <c r="S215" s="190">
        <v>0</v>
      </c>
      <c r="T215" s="191">
        <f>S215*H215</f>
        <v>0</v>
      </c>
      <c r="AR215" s="24" t="s">
        <v>236</v>
      </c>
      <c r="AT215" s="24" t="s">
        <v>292</v>
      </c>
      <c r="AU215" s="24" t="s">
        <v>24</v>
      </c>
      <c r="AY215" s="24" t="s">
        <v>188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24" t="s">
        <v>25</v>
      </c>
      <c r="BK215" s="192">
        <f>ROUND(I215*H215,2)</f>
        <v>0</v>
      </c>
      <c r="BL215" s="24" t="s">
        <v>194</v>
      </c>
      <c r="BM215" s="24" t="s">
        <v>933</v>
      </c>
    </row>
    <row r="216" spans="2:65" s="1" customFormat="1" ht="54" x14ac:dyDescent="0.3">
      <c r="B216" s="41"/>
      <c r="D216" s="193" t="s">
        <v>196</v>
      </c>
      <c r="F216" s="194" t="s">
        <v>930</v>
      </c>
      <c r="I216" s="195"/>
      <c r="L216" s="41"/>
      <c r="M216" s="196"/>
      <c r="N216" s="42"/>
      <c r="O216" s="42"/>
      <c r="P216" s="42"/>
      <c r="Q216" s="42"/>
      <c r="R216" s="42"/>
      <c r="S216" s="42"/>
      <c r="T216" s="70"/>
      <c r="AT216" s="24" t="s">
        <v>196</v>
      </c>
      <c r="AU216" s="24" t="s">
        <v>24</v>
      </c>
    </row>
    <row r="217" spans="2:65" s="1" customFormat="1" ht="16.5" customHeight="1" x14ac:dyDescent="0.3">
      <c r="B217" s="180"/>
      <c r="C217" s="213" t="s">
        <v>376</v>
      </c>
      <c r="D217" s="213" t="s">
        <v>292</v>
      </c>
      <c r="E217" s="214" t="s">
        <v>934</v>
      </c>
      <c r="F217" s="215" t="s">
        <v>935</v>
      </c>
      <c r="G217" s="216" t="s">
        <v>405</v>
      </c>
      <c r="H217" s="217">
        <v>1</v>
      </c>
      <c r="I217" s="218"/>
      <c r="J217" s="219">
        <f>ROUND(I217*H217,2)</f>
        <v>0</v>
      </c>
      <c r="K217" s="215"/>
      <c r="L217" s="220"/>
      <c r="M217" s="221" t="s">
        <v>5</v>
      </c>
      <c r="N217" s="222" t="s">
        <v>51</v>
      </c>
      <c r="O217" s="42"/>
      <c r="P217" s="190">
        <f>O217*H217</f>
        <v>0</v>
      </c>
      <c r="Q217" s="190">
        <v>0</v>
      </c>
      <c r="R217" s="190">
        <f>Q217*H217</f>
        <v>0</v>
      </c>
      <c r="S217" s="190">
        <v>0</v>
      </c>
      <c r="T217" s="191">
        <f>S217*H217</f>
        <v>0</v>
      </c>
      <c r="AR217" s="24" t="s">
        <v>236</v>
      </c>
      <c r="AT217" s="24" t="s">
        <v>292</v>
      </c>
      <c r="AU217" s="24" t="s">
        <v>24</v>
      </c>
      <c r="AY217" s="24" t="s">
        <v>188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24" t="s">
        <v>25</v>
      </c>
      <c r="BK217" s="192">
        <f>ROUND(I217*H217,2)</f>
        <v>0</v>
      </c>
      <c r="BL217" s="24" t="s">
        <v>194</v>
      </c>
      <c r="BM217" s="24" t="s">
        <v>936</v>
      </c>
    </row>
    <row r="218" spans="2:65" s="1" customFormat="1" ht="54" x14ac:dyDescent="0.3">
      <c r="B218" s="41"/>
      <c r="D218" s="193" t="s">
        <v>196</v>
      </c>
      <c r="F218" s="194" t="s">
        <v>930</v>
      </c>
      <c r="I218" s="195"/>
      <c r="L218" s="41"/>
      <c r="M218" s="196"/>
      <c r="N218" s="42"/>
      <c r="O218" s="42"/>
      <c r="P218" s="42"/>
      <c r="Q218" s="42"/>
      <c r="R218" s="42"/>
      <c r="S218" s="42"/>
      <c r="T218" s="70"/>
      <c r="AT218" s="24" t="s">
        <v>196</v>
      </c>
      <c r="AU218" s="24" t="s">
        <v>24</v>
      </c>
    </row>
    <row r="219" spans="2:65" s="1" customFormat="1" ht="16.5" customHeight="1" x14ac:dyDescent="0.3">
      <c r="B219" s="180"/>
      <c r="C219" s="213" t="s">
        <v>381</v>
      </c>
      <c r="D219" s="213" t="s">
        <v>292</v>
      </c>
      <c r="E219" s="214" t="s">
        <v>937</v>
      </c>
      <c r="F219" s="215" t="s">
        <v>938</v>
      </c>
      <c r="G219" s="216" t="s">
        <v>405</v>
      </c>
      <c r="H219" s="217">
        <v>1</v>
      </c>
      <c r="I219" s="218"/>
      <c r="J219" s="219">
        <f>ROUND(I219*H219,2)</f>
        <v>0</v>
      </c>
      <c r="K219" s="215"/>
      <c r="L219" s="220"/>
      <c r="M219" s="221" t="s">
        <v>5</v>
      </c>
      <c r="N219" s="222" t="s">
        <v>51</v>
      </c>
      <c r="O219" s="42"/>
      <c r="P219" s="190">
        <f>O219*H219</f>
        <v>0</v>
      </c>
      <c r="Q219" s="190">
        <v>0</v>
      </c>
      <c r="R219" s="190">
        <f>Q219*H219</f>
        <v>0</v>
      </c>
      <c r="S219" s="190">
        <v>0</v>
      </c>
      <c r="T219" s="191">
        <f>S219*H219</f>
        <v>0</v>
      </c>
      <c r="AR219" s="24" t="s">
        <v>236</v>
      </c>
      <c r="AT219" s="24" t="s">
        <v>292</v>
      </c>
      <c r="AU219" s="24" t="s">
        <v>24</v>
      </c>
      <c r="AY219" s="24" t="s">
        <v>188</v>
      </c>
      <c r="BE219" s="192">
        <f>IF(N219="základní",J219,0)</f>
        <v>0</v>
      </c>
      <c r="BF219" s="192">
        <f>IF(N219="snížená",J219,0)</f>
        <v>0</v>
      </c>
      <c r="BG219" s="192">
        <f>IF(N219="zákl. přenesená",J219,0)</f>
        <v>0</v>
      </c>
      <c r="BH219" s="192">
        <f>IF(N219="sníž. přenesená",J219,0)</f>
        <v>0</v>
      </c>
      <c r="BI219" s="192">
        <f>IF(N219="nulová",J219,0)</f>
        <v>0</v>
      </c>
      <c r="BJ219" s="24" t="s">
        <v>25</v>
      </c>
      <c r="BK219" s="192">
        <f>ROUND(I219*H219,2)</f>
        <v>0</v>
      </c>
      <c r="BL219" s="24" t="s">
        <v>194</v>
      </c>
      <c r="BM219" s="24" t="s">
        <v>939</v>
      </c>
    </row>
    <row r="220" spans="2:65" s="1" customFormat="1" ht="54" x14ac:dyDescent="0.3">
      <c r="B220" s="41"/>
      <c r="D220" s="193" t="s">
        <v>196</v>
      </c>
      <c r="F220" s="194" t="s">
        <v>930</v>
      </c>
      <c r="I220" s="195"/>
      <c r="L220" s="41"/>
      <c r="M220" s="196"/>
      <c r="N220" s="42"/>
      <c r="O220" s="42"/>
      <c r="P220" s="42"/>
      <c r="Q220" s="42"/>
      <c r="R220" s="42"/>
      <c r="S220" s="42"/>
      <c r="T220" s="70"/>
      <c r="AT220" s="24" t="s">
        <v>196</v>
      </c>
      <c r="AU220" s="24" t="s">
        <v>24</v>
      </c>
    </row>
    <row r="221" spans="2:65" s="1" customFormat="1" ht="16.5" customHeight="1" x14ac:dyDescent="0.3">
      <c r="B221" s="180"/>
      <c r="C221" s="213" t="s">
        <v>386</v>
      </c>
      <c r="D221" s="213" t="s">
        <v>292</v>
      </c>
      <c r="E221" s="214" t="s">
        <v>940</v>
      </c>
      <c r="F221" s="215" t="s">
        <v>941</v>
      </c>
      <c r="G221" s="216" t="s">
        <v>405</v>
      </c>
      <c r="H221" s="217">
        <v>2</v>
      </c>
      <c r="I221" s="218"/>
      <c r="J221" s="219">
        <f>ROUND(I221*H221,2)</f>
        <v>0</v>
      </c>
      <c r="K221" s="215"/>
      <c r="L221" s="220"/>
      <c r="M221" s="221" t="s">
        <v>5</v>
      </c>
      <c r="N221" s="222" t="s">
        <v>51</v>
      </c>
      <c r="O221" s="42"/>
      <c r="P221" s="190">
        <f>O221*H221</f>
        <v>0</v>
      </c>
      <c r="Q221" s="190">
        <v>0</v>
      </c>
      <c r="R221" s="190">
        <f>Q221*H221</f>
        <v>0</v>
      </c>
      <c r="S221" s="190">
        <v>0</v>
      </c>
      <c r="T221" s="191">
        <f>S221*H221</f>
        <v>0</v>
      </c>
      <c r="AR221" s="24" t="s">
        <v>236</v>
      </c>
      <c r="AT221" s="24" t="s">
        <v>292</v>
      </c>
      <c r="AU221" s="24" t="s">
        <v>24</v>
      </c>
      <c r="AY221" s="24" t="s">
        <v>188</v>
      </c>
      <c r="BE221" s="192">
        <f>IF(N221="základní",J221,0)</f>
        <v>0</v>
      </c>
      <c r="BF221" s="192">
        <f>IF(N221="snížená",J221,0)</f>
        <v>0</v>
      </c>
      <c r="BG221" s="192">
        <f>IF(N221="zákl. přenesená",J221,0)</f>
        <v>0</v>
      </c>
      <c r="BH221" s="192">
        <f>IF(N221="sníž. přenesená",J221,0)</f>
        <v>0</v>
      </c>
      <c r="BI221" s="192">
        <f>IF(N221="nulová",J221,0)</f>
        <v>0</v>
      </c>
      <c r="BJ221" s="24" t="s">
        <v>25</v>
      </c>
      <c r="BK221" s="192">
        <f>ROUND(I221*H221,2)</f>
        <v>0</v>
      </c>
      <c r="BL221" s="24" t="s">
        <v>194</v>
      </c>
      <c r="BM221" s="24" t="s">
        <v>942</v>
      </c>
    </row>
    <row r="222" spans="2:65" s="1" customFormat="1" ht="40.5" x14ac:dyDescent="0.3">
      <c r="B222" s="41"/>
      <c r="D222" s="193" t="s">
        <v>196</v>
      </c>
      <c r="F222" s="194" t="s">
        <v>943</v>
      </c>
      <c r="I222" s="195"/>
      <c r="L222" s="41"/>
      <c r="M222" s="196"/>
      <c r="N222" s="42"/>
      <c r="O222" s="42"/>
      <c r="P222" s="42"/>
      <c r="Q222" s="42"/>
      <c r="R222" s="42"/>
      <c r="S222" s="42"/>
      <c r="T222" s="70"/>
      <c r="AT222" s="24" t="s">
        <v>196</v>
      </c>
      <c r="AU222" s="24" t="s">
        <v>24</v>
      </c>
    </row>
    <row r="223" spans="2:65" s="1" customFormat="1" ht="16.5" customHeight="1" x14ac:dyDescent="0.3">
      <c r="B223" s="180"/>
      <c r="C223" s="181" t="s">
        <v>391</v>
      </c>
      <c r="D223" s="181" t="s">
        <v>190</v>
      </c>
      <c r="E223" s="182" t="s">
        <v>441</v>
      </c>
      <c r="F223" s="183" t="s">
        <v>944</v>
      </c>
      <c r="G223" s="184" t="s">
        <v>405</v>
      </c>
      <c r="H223" s="185">
        <v>2</v>
      </c>
      <c r="I223" s="186"/>
      <c r="J223" s="187">
        <f>ROUND(I223*H223,2)</f>
        <v>0</v>
      </c>
      <c r="K223" s="183"/>
      <c r="L223" s="41"/>
      <c r="M223" s="188" t="s">
        <v>5</v>
      </c>
      <c r="N223" s="189" t="s">
        <v>51</v>
      </c>
      <c r="O223" s="42"/>
      <c r="P223" s="190">
        <f>O223*H223</f>
        <v>0</v>
      </c>
      <c r="Q223" s="190">
        <v>7.0200000000000002E-3</v>
      </c>
      <c r="R223" s="190">
        <f>Q223*H223</f>
        <v>1.404E-2</v>
      </c>
      <c r="S223" s="190">
        <v>0</v>
      </c>
      <c r="T223" s="191">
        <f>S223*H223</f>
        <v>0</v>
      </c>
      <c r="AR223" s="24" t="s">
        <v>194</v>
      </c>
      <c r="AT223" s="24" t="s">
        <v>190</v>
      </c>
      <c r="AU223" s="24" t="s">
        <v>24</v>
      </c>
      <c r="AY223" s="24" t="s">
        <v>188</v>
      </c>
      <c r="BE223" s="192">
        <f>IF(N223="základní",J223,0)</f>
        <v>0</v>
      </c>
      <c r="BF223" s="192">
        <f>IF(N223="snížená",J223,0)</f>
        <v>0</v>
      </c>
      <c r="BG223" s="192">
        <f>IF(N223="zákl. přenesená",J223,0)</f>
        <v>0</v>
      </c>
      <c r="BH223" s="192">
        <f>IF(N223="sníž. přenesená",J223,0)</f>
        <v>0</v>
      </c>
      <c r="BI223" s="192">
        <f>IF(N223="nulová",J223,0)</f>
        <v>0</v>
      </c>
      <c r="BJ223" s="24" t="s">
        <v>25</v>
      </c>
      <c r="BK223" s="192">
        <f>ROUND(I223*H223,2)</f>
        <v>0</v>
      </c>
      <c r="BL223" s="24" t="s">
        <v>194</v>
      </c>
      <c r="BM223" s="24" t="s">
        <v>945</v>
      </c>
    </row>
    <row r="224" spans="2:65" s="1" customFormat="1" ht="54" x14ac:dyDescent="0.3">
      <c r="B224" s="41"/>
      <c r="D224" s="193" t="s">
        <v>196</v>
      </c>
      <c r="F224" s="194" t="s">
        <v>930</v>
      </c>
      <c r="I224" s="195"/>
      <c r="L224" s="41"/>
      <c r="M224" s="196"/>
      <c r="N224" s="42"/>
      <c r="O224" s="42"/>
      <c r="P224" s="42"/>
      <c r="Q224" s="42"/>
      <c r="R224" s="42"/>
      <c r="S224" s="42"/>
      <c r="T224" s="70"/>
      <c r="AT224" s="24" t="s">
        <v>196</v>
      </c>
      <c r="AU224" s="24" t="s">
        <v>24</v>
      </c>
    </row>
    <row r="225" spans="2:65" s="1" customFormat="1" ht="16.5" customHeight="1" x14ac:dyDescent="0.3">
      <c r="B225" s="180"/>
      <c r="C225" s="213" t="s">
        <v>396</v>
      </c>
      <c r="D225" s="213" t="s">
        <v>292</v>
      </c>
      <c r="E225" s="214" t="s">
        <v>946</v>
      </c>
      <c r="F225" s="215" t="s">
        <v>947</v>
      </c>
      <c r="G225" s="216" t="s">
        <v>405</v>
      </c>
      <c r="H225" s="217">
        <v>1</v>
      </c>
      <c r="I225" s="218"/>
      <c r="J225" s="219">
        <f>ROUND(I225*H225,2)</f>
        <v>0</v>
      </c>
      <c r="K225" s="215"/>
      <c r="L225" s="220"/>
      <c r="M225" s="221" t="s">
        <v>5</v>
      </c>
      <c r="N225" s="222" t="s">
        <v>51</v>
      </c>
      <c r="O225" s="42"/>
      <c r="P225" s="190">
        <f>O225*H225</f>
        <v>0</v>
      </c>
      <c r="Q225" s="190">
        <v>0.08</v>
      </c>
      <c r="R225" s="190">
        <f>Q225*H225</f>
        <v>0.08</v>
      </c>
      <c r="S225" s="190">
        <v>0</v>
      </c>
      <c r="T225" s="191">
        <f>S225*H225</f>
        <v>0</v>
      </c>
      <c r="AR225" s="24" t="s">
        <v>236</v>
      </c>
      <c r="AT225" s="24" t="s">
        <v>292</v>
      </c>
      <c r="AU225" s="24" t="s">
        <v>24</v>
      </c>
      <c r="AY225" s="24" t="s">
        <v>188</v>
      </c>
      <c r="BE225" s="192">
        <f>IF(N225="základní",J225,0)</f>
        <v>0</v>
      </c>
      <c r="BF225" s="192">
        <f>IF(N225="snížená",J225,0)</f>
        <v>0</v>
      </c>
      <c r="BG225" s="192">
        <f>IF(N225="zákl. přenesená",J225,0)</f>
        <v>0</v>
      </c>
      <c r="BH225" s="192">
        <f>IF(N225="sníž. přenesená",J225,0)</f>
        <v>0</v>
      </c>
      <c r="BI225" s="192">
        <f>IF(N225="nulová",J225,0)</f>
        <v>0</v>
      </c>
      <c r="BJ225" s="24" t="s">
        <v>25</v>
      </c>
      <c r="BK225" s="192">
        <f>ROUND(I225*H225,2)</f>
        <v>0</v>
      </c>
      <c r="BL225" s="24" t="s">
        <v>194</v>
      </c>
      <c r="BM225" s="24" t="s">
        <v>948</v>
      </c>
    </row>
    <row r="226" spans="2:65" s="1" customFormat="1" ht="54" x14ac:dyDescent="0.3">
      <c r="B226" s="41"/>
      <c r="D226" s="193" t="s">
        <v>196</v>
      </c>
      <c r="F226" s="194" t="s">
        <v>930</v>
      </c>
      <c r="I226" s="195"/>
      <c r="L226" s="41"/>
      <c r="M226" s="196"/>
      <c r="N226" s="42"/>
      <c r="O226" s="42"/>
      <c r="P226" s="42"/>
      <c r="Q226" s="42"/>
      <c r="R226" s="42"/>
      <c r="S226" s="42"/>
      <c r="T226" s="70"/>
      <c r="AT226" s="24" t="s">
        <v>196</v>
      </c>
      <c r="AU226" s="24" t="s">
        <v>24</v>
      </c>
    </row>
    <row r="227" spans="2:65" s="11" customFormat="1" ht="29.85" customHeight="1" x14ac:dyDescent="0.3">
      <c r="B227" s="167"/>
      <c r="D227" s="168" t="s">
        <v>79</v>
      </c>
      <c r="E227" s="178" t="s">
        <v>241</v>
      </c>
      <c r="F227" s="178" t="s">
        <v>462</v>
      </c>
      <c r="I227" s="170"/>
      <c r="J227" s="179">
        <f>BK227</f>
        <v>0</v>
      </c>
      <c r="L227" s="167"/>
      <c r="M227" s="172"/>
      <c r="N227" s="173"/>
      <c r="O227" s="173"/>
      <c r="P227" s="174">
        <f>P228+SUM(P229:P233)</f>
        <v>0</v>
      </c>
      <c r="Q227" s="173"/>
      <c r="R227" s="174">
        <f>R228+SUM(R229:R233)</f>
        <v>0</v>
      </c>
      <c r="S227" s="173"/>
      <c r="T227" s="175">
        <f>T228+SUM(T229:T233)</f>
        <v>0</v>
      </c>
      <c r="AR227" s="168" t="s">
        <v>25</v>
      </c>
      <c r="AT227" s="176" t="s">
        <v>79</v>
      </c>
      <c r="AU227" s="176" t="s">
        <v>25</v>
      </c>
      <c r="AY227" s="168" t="s">
        <v>188</v>
      </c>
      <c r="BK227" s="177">
        <f>BK228+SUM(BK229:BK233)</f>
        <v>0</v>
      </c>
    </row>
    <row r="228" spans="2:65" s="1" customFormat="1" ht="16.5" customHeight="1" x14ac:dyDescent="0.3">
      <c r="B228" s="180"/>
      <c r="C228" s="181" t="s">
        <v>402</v>
      </c>
      <c r="D228" s="181" t="s">
        <v>190</v>
      </c>
      <c r="E228" s="182" t="s">
        <v>483</v>
      </c>
      <c r="F228" s="183" t="s">
        <v>484</v>
      </c>
      <c r="G228" s="184" t="s">
        <v>372</v>
      </c>
      <c r="H228" s="185">
        <v>10.845000000000001</v>
      </c>
      <c r="I228" s="186"/>
      <c r="J228" s="187">
        <f>ROUND(I228*H228,2)</f>
        <v>0</v>
      </c>
      <c r="K228" s="183"/>
      <c r="L228" s="41"/>
      <c r="M228" s="188" t="s">
        <v>5</v>
      </c>
      <c r="N228" s="189" t="s">
        <v>51</v>
      </c>
      <c r="O228" s="42"/>
      <c r="P228" s="190">
        <f>O228*H228</f>
        <v>0</v>
      </c>
      <c r="Q228" s="190">
        <v>0</v>
      </c>
      <c r="R228" s="190">
        <f>Q228*H228</f>
        <v>0</v>
      </c>
      <c r="S228" s="190">
        <v>0</v>
      </c>
      <c r="T228" s="191">
        <f>S228*H228</f>
        <v>0</v>
      </c>
      <c r="AR228" s="24" t="s">
        <v>194</v>
      </c>
      <c r="AT228" s="24" t="s">
        <v>190</v>
      </c>
      <c r="AU228" s="24" t="s">
        <v>24</v>
      </c>
      <c r="AY228" s="24" t="s">
        <v>188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24" t="s">
        <v>25</v>
      </c>
      <c r="BK228" s="192">
        <f>ROUND(I228*H228,2)</f>
        <v>0</v>
      </c>
      <c r="BL228" s="24" t="s">
        <v>194</v>
      </c>
      <c r="BM228" s="24" t="s">
        <v>485</v>
      </c>
    </row>
    <row r="229" spans="2:65" s="1" customFormat="1" ht="40.5" x14ac:dyDescent="0.3">
      <c r="B229" s="41"/>
      <c r="D229" s="193" t="s">
        <v>196</v>
      </c>
      <c r="F229" s="194" t="s">
        <v>876</v>
      </c>
      <c r="I229" s="195"/>
      <c r="L229" s="41"/>
      <c r="M229" s="196"/>
      <c r="N229" s="42"/>
      <c r="O229" s="42"/>
      <c r="P229" s="42"/>
      <c r="Q229" s="42"/>
      <c r="R229" s="42"/>
      <c r="S229" s="42"/>
      <c r="T229" s="70"/>
      <c r="AT229" s="24" t="s">
        <v>196</v>
      </c>
      <c r="AU229" s="24" t="s">
        <v>24</v>
      </c>
    </row>
    <row r="230" spans="2:65" s="12" customFormat="1" x14ac:dyDescent="0.3">
      <c r="B230" s="197"/>
      <c r="D230" s="193" t="s">
        <v>198</v>
      </c>
      <c r="E230" s="198" t="s">
        <v>5</v>
      </c>
      <c r="F230" s="199" t="s">
        <v>915</v>
      </c>
      <c r="H230" s="200">
        <v>7.4450000000000003</v>
      </c>
      <c r="I230" s="201"/>
      <c r="L230" s="197"/>
      <c r="M230" s="202"/>
      <c r="N230" s="203"/>
      <c r="O230" s="203"/>
      <c r="P230" s="203"/>
      <c r="Q230" s="203"/>
      <c r="R230" s="203"/>
      <c r="S230" s="203"/>
      <c r="T230" s="204"/>
      <c r="AT230" s="198" t="s">
        <v>198</v>
      </c>
      <c r="AU230" s="198" t="s">
        <v>24</v>
      </c>
      <c r="AV230" s="12" t="s">
        <v>24</v>
      </c>
      <c r="AW230" s="12" t="s">
        <v>44</v>
      </c>
      <c r="AX230" s="12" t="s">
        <v>80</v>
      </c>
      <c r="AY230" s="198" t="s">
        <v>188</v>
      </c>
    </row>
    <row r="231" spans="2:65" s="12" customFormat="1" x14ac:dyDescent="0.3">
      <c r="B231" s="197"/>
      <c r="D231" s="193" t="s">
        <v>198</v>
      </c>
      <c r="E231" s="198" t="s">
        <v>5</v>
      </c>
      <c r="F231" s="199" t="s">
        <v>916</v>
      </c>
      <c r="H231" s="200">
        <v>3.4</v>
      </c>
      <c r="I231" s="201"/>
      <c r="L231" s="197"/>
      <c r="M231" s="202"/>
      <c r="N231" s="203"/>
      <c r="O231" s="203"/>
      <c r="P231" s="203"/>
      <c r="Q231" s="203"/>
      <c r="R231" s="203"/>
      <c r="S231" s="203"/>
      <c r="T231" s="204"/>
      <c r="AT231" s="198" t="s">
        <v>198</v>
      </c>
      <c r="AU231" s="198" t="s">
        <v>24</v>
      </c>
      <c r="AV231" s="12" t="s">
        <v>24</v>
      </c>
      <c r="AW231" s="12" t="s">
        <v>44</v>
      </c>
      <c r="AX231" s="12" t="s">
        <v>80</v>
      </c>
      <c r="AY231" s="198" t="s">
        <v>188</v>
      </c>
    </row>
    <row r="232" spans="2:65" s="13" customFormat="1" x14ac:dyDescent="0.3">
      <c r="B232" s="205"/>
      <c r="D232" s="193" t="s">
        <v>198</v>
      </c>
      <c r="E232" s="206" t="s">
        <v>5</v>
      </c>
      <c r="F232" s="207" t="s">
        <v>200</v>
      </c>
      <c r="H232" s="208">
        <v>10.845000000000001</v>
      </c>
      <c r="I232" s="209"/>
      <c r="L232" s="205"/>
      <c r="M232" s="210"/>
      <c r="N232" s="211"/>
      <c r="O232" s="211"/>
      <c r="P232" s="211"/>
      <c r="Q232" s="211"/>
      <c r="R232" s="211"/>
      <c r="S232" s="211"/>
      <c r="T232" s="212"/>
      <c r="AT232" s="206" t="s">
        <v>198</v>
      </c>
      <c r="AU232" s="206" t="s">
        <v>24</v>
      </c>
      <c r="AV232" s="13" t="s">
        <v>194</v>
      </c>
      <c r="AW232" s="13" t="s">
        <v>44</v>
      </c>
      <c r="AX232" s="13" t="s">
        <v>25</v>
      </c>
      <c r="AY232" s="206" t="s">
        <v>188</v>
      </c>
    </row>
    <row r="233" spans="2:65" s="11" customFormat="1" ht="22.35" customHeight="1" x14ac:dyDescent="0.3">
      <c r="B233" s="167"/>
      <c r="D233" s="168" t="s">
        <v>79</v>
      </c>
      <c r="E233" s="178" t="s">
        <v>487</v>
      </c>
      <c r="F233" s="178" t="s">
        <v>488</v>
      </c>
      <c r="I233" s="170"/>
      <c r="J233" s="179">
        <f>BK233</f>
        <v>0</v>
      </c>
      <c r="L233" s="167"/>
      <c r="M233" s="172"/>
      <c r="N233" s="173"/>
      <c r="O233" s="173"/>
      <c r="P233" s="174">
        <f>SUM(P234:P246)</f>
        <v>0</v>
      </c>
      <c r="Q233" s="173"/>
      <c r="R233" s="174">
        <f>SUM(R234:R246)</f>
        <v>0</v>
      </c>
      <c r="S233" s="173"/>
      <c r="T233" s="175">
        <f>SUM(T234:T246)</f>
        <v>0</v>
      </c>
      <c r="AR233" s="168" t="s">
        <v>25</v>
      </c>
      <c r="AT233" s="176" t="s">
        <v>79</v>
      </c>
      <c r="AU233" s="176" t="s">
        <v>24</v>
      </c>
      <c r="AY233" s="168" t="s">
        <v>188</v>
      </c>
      <c r="BK233" s="177">
        <f>SUM(BK234:BK246)</f>
        <v>0</v>
      </c>
    </row>
    <row r="234" spans="2:65" s="1" customFormat="1" ht="16.5" customHeight="1" x14ac:dyDescent="0.3">
      <c r="B234" s="180"/>
      <c r="C234" s="181" t="s">
        <v>408</v>
      </c>
      <c r="D234" s="181" t="s">
        <v>190</v>
      </c>
      <c r="E234" s="182" t="s">
        <v>490</v>
      </c>
      <c r="F234" s="183" t="s">
        <v>491</v>
      </c>
      <c r="G234" s="184" t="s">
        <v>283</v>
      </c>
      <c r="H234" s="185">
        <v>2.738</v>
      </c>
      <c r="I234" s="186"/>
      <c r="J234" s="187">
        <f>ROUND(I234*H234,2)</f>
        <v>0</v>
      </c>
      <c r="K234" s="183"/>
      <c r="L234" s="41"/>
      <c r="M234" s="188" t="s">
        <v>5</v>
      </c>
      <c r="N234" s="189" t="s">
        <v>51</v>
      </c>
      <c r="O234" s="42"/>
      <c r="P234" s="190">
        <f>O234*H234</f>
        <v>0</v>
      </c>
      <c r="Q234" s="190">
        <v>0</v>
      </c>
      <c r="R234" s="190">
        <f>Q234*H234</f>
        <v>0</v>
      </c>
      <c r="S234" s="190">
        <v>0</v>
      </c>
      <c r="T234" s="191">
        <f>S234*H234</f>
        <v>0</v>
      </c>
      <c r="AR234" s="24" t="s">
        <v>194</v>
      </c>
      <c r="AT234" s="24" t="s">
        <v>190</v>
      </c>
      <c r="AU234" s="24" t="s">
        <v>204</v>
      </c>
      <c r="AY234" s="24" t="s">
        <v>188</v>
      </c>
      <c r="BE234" s="192">
        <f>IF(N234="základní",J234,0)</f>
        <v>0</v>
      </c>
      <c r="BF234" s="192">
        <f>IF(N234="snížená",J234,0)</f>
        <v>0</v>
      </c>
      <c r="BG234" s="192">
        <f>IF(N234="zákl. přenesená",J234,0)</f>
        <v>0</v>
      </c>
      <c r="BH234" s="192">
        <f>IF(N234="sníž. přenesená",J234,0)</f>
        <v>0</v>
      </c>
      <c r="BI234" s="192">
        <f>IF(N234="nulová",J234,0)</f>
        <v>0</v>
      </c>
      <c r="BJ234" s="24" t="s">
        <v>25</v>
      </c>
      <c r="BK234" s="192">
        <f>ROUND(I234*H234,2)</f>
        <v>0</v>
      </c>
      <c r="BL234" s="24" t="s">
        <v>194</v>
      </c>
      <c r="BM234" s="24" t="s">
        <v>492</v>
      </c>
    </row>
    <row r="235" spans="2:65" s="1" customFormat="1" ht="40.5" x14ac:dyDescent="0.3">
      <c r="B235" s="41"/>
      <c r="D235" s="193" t="s">
        <v>196</v>
      </c>
      <c r="F235" s="194" t="s">
        <v>876</v>
      </c>
      <c r="I235" s="195"/>
      <c r="L235" s="41"/>
      <c r="M235" s="196"/>
      <c r="N235" s="42"/>
      <c r="O235" s="42"/>
      <c r="P235" s="42"/>
      <c r="Q235" s="42"/>
      <c r="R235" s="42"/>
      <c r="S235" s="42"/>
      <c r="T235" s="70"/>
      <c r="AT235" s="24" t="s">
        <v>196</v>
      </c>
      <c r="AU235" s="24" t="s">
        <v>204</v>
      </c>
    </row>
    <row r="236" spans="2:65" s="1" customFormat="1" ht="16.5" customHeight="1" x14ac:dyDescent="0.3">
      <c r="B236" s="180"/>
      <c r="C236" s="181" t="s">
        <v>412</v>
      </c>
      <c r="D236" s="181" t="s">
        <v>190</v>
      </c>
      <c r="E236" s="182" t="s">
        <v>494</v>
      </c>
      <c r="F236" s="183" t="s">
        <v>495</v>
      </c>
      <c r="G236" s="184" t="s">
        <v>283</v>
      </c>
      <c r="H236" s="185">
        <v>24.641999999999999</v>
      </c>
      <c r="I236" s="186"/>
      <c r="J236" s="187">
        <f>ROUND(I236*H236,2)</f>
        <v>0</v>
      </c>
      <c r="K236" s="183"/>
      <c r="L236" s="41"/>
      <c r="M236" s="188" t="s">
        <v>5</v>
      </c>
      <c r="N236" s="189" t="s">
        <v>51</v>
      </c>
      <c r="O236" s="42"/>
      <c r="P236" s="190">
        <f>O236*H236</f>
        <v>0</v>
      </c>
      <c r="Q236" s="190">
        <v>0</v>
      </c>
      <c r="R236" s="190">
        <f>Q236*H236</f>
        <v>0</v>
      </c>
      <c r="S236" s="190">
        <v>0</v>
      </c>
      <c r="T236" s="191">
        <f>S236*H236</f>
        <v>0</v>
      </c>
      <c r="AR236" s="24" t="s">
        <v>194</v>
      </c>
      <c r="AT236" s="24" t="s">
        <v>190</v>
      </c>
      <c r="AU236" s="24" t="s">
        <v>204</v>
      </c>
      <c r="AY236" s="24" t="s">
        <v>188</v>
      </c>
      <c r="BE236" s="192">
        <f>IF(N236="základní",J236,0)</f>
        <v>0</v>
      </c>
      <c r="BF236" s="192">
        <f>IF(N236="snížená",J236,0)</f>
        <v>0</v>
      </c>
      <c r="BG236" s="192">
        <f>IF(N236="zákl. přenesená",J236,0)</f>
        <v>0</v>
      </c>
      <c r="BH236" s="192">
        <f>IF(N236="sníž. přenesená",J236,0)</f>
        <v>0</v>
      </c>
      <c r="BI236" s="192">
        <f>IF(N236="nulová",J236,0)</f>
        <v>0</v>
      </c>
      <c r="BJ236" s="24" t="s">
        <v>25</v>
      </c>
      <c r="BK236" s="192">
        <f>ROUND(I236*H236,2)</f>
        <v>0</v>
      </c>
      <c r="BL236" s="24" t="s">
        <v>194</v>
      </c>
      <c r="BM236" s="24" t="s">
        <v>496</v>
      </c>
    </row>
    <row r="237" spans="2:65" s="1" customFormat="1" ht="40.5" x14ac:dyDescent="0.3">
      <c r="B237" s="41"/>
      <c r="D237" s="193" t="s">
        <v>196</v>
      </c>
      <c r="F237" s="194" t="s">
        <v>876</v>
      </c>
      <c r="I237" s="195"/>
      <c r="L237" s="41"/>
      <c r="M237" s="196"/>
      <c r="N237" s="42"/>
      <c r="O237" s="42"/>
      <c r="P237" s="42"/>
      <c r="Q237" s="42"/>
      <c r="R237" s="42"/>
      <c r="S237" s="42"/>
      <c r="T237" s="70"/>
      <c r="AT237" s="24" t="s">
        <v>196</v>
      </c>
      <c r="AU237" s="24" t="s">
        <v>204</v>
      </c>
    </row>
    <row r="238" spans="2:65" s="12" customFormat="1" x14ac:dyDescent="0.3">
      <c r="B238" s="197"/>
      <c r="D238" s="193" t="s">
        <v>198</v>
      </c>
      <c r="F238" s="199" t="s">
        <v>949</v>
      </c>
      <c r="H238" s="200">
        <v>24.641999999999999</v>
      </c>
      <c r="I238" s="201"/>
      <c r="L238" s="197"/>
      <c r="M238" s="202"/>
      <c r="N238" s="203"/>
      <c r="O238" s="203"/>
      <c r="P238" s="203"/>
      <c r="Q238" s="203"/>
      <c r="R238" s="203"/>
      <c r="S238" s="203"/>
      <c r="T238" s="204"/>
      <c r="AT238" s="198" t="s">
        <v>198</v>
      </c>
      <c r="AU238" s="198" t="s">
        <v>204</v>
      </c>
      <c r="AV238" s="12" t="s">
        <v>24</v>
      </c>
      <c r="AW238" s="12" t="s">
        <v>6</v>
      </c>
      <c r="AX238" s="12" t="s">
        <v>25</v>
      </c>
      <c r="AY238" s="198" t="s">
        <v>188</v>
      </c>
    </row>
    <row r="239" spans="2:65" s="1" customFormat="1" ht="16.5" customHeight="1" x14ac:dyDescent="0.3">
      <c r="B239" s="180"/>
      <c r="C239" s="181" t="s">
        <v>416</v>
      </c>
      <c r="D239" s="181" t="s">
        <v>190</v>
      </c>
      <c r="E239" s="182" t="s">
        <v>499</v>
      </c>
      <c r="F239" s="183" t="s">
        <v>500</v>
      </c>
      <c r="G239" s="184" t="s">
        <v>283</v>
      </c>
      <c r="H239" s="185">
        <v>2.738</v>
      </c>
      <c r="I239" s="186"/>
      <c r="J239" s="187">
        <f>ROUND(I239*H239,2)</f>
        <v>0</v>
      </c>
      <c r="K239" s="183"/>
      <c r="L239" s="41"/>
      <c r="M239" s="188" t="s">
        <v>5</v>
      </c>
      <c r="N239" s="189" t="s">
        <v>51</v>
      </c>
      <c r="O239" s="42"/>
      <c r="P239" s="190">
        <f>O239*H239</f>
        <v>0</v>
      </c>
      <c r="Q239" s="190">
        <v>0</v>
      </c>
      <c r="R239" s="190">
        <f>Q239*H239</f>
        <v>0</v>
      </c>
      <c r="S239" s="190">
        <v>0</v>
      </c>
      <c r="T239" s="191">
        <f>S239*H239</f>
        <v>0</v>
      </c>
      <c r="AR239" s="24" t="s">
        <v>194</v>
      </c>
      <c r="AT239" s="24" t="s">
        <v>190</v>
      </c>
      <c r="AU239" s="24" t="s">
        <v>204</v>
      </c>
      <c r="AY239" s="24" t="s">
        <v>188</v>
      </c>
      <c r="BE239" s="192">
        <f>IF(N239="základní",J239,0)</f>
        <v>0</v>
      </c>
      <c r="BF239" s="192">
        <f>IF(N239="snížená",J239,0)</f>
        <v>0</v>
      </c>
      <c r="BG239" s="192">
        <f>IF(N239="zákl. přenesená",J239,0)</f>
        <v>0</v>
      </c>
      <c r="BH239" s="192">
        <f>IF(N239="sníž. přenesená",J239,0)</f>
        <v>0</v>
      </c>
      <c r="BI239" s="192">
        <f>IF(N239="nulová",J239,0)</f>
        <v>0</v>
      </c>
      <c r="BJ239" s="24" t="s">
        <v>25</v>
      </c>
      <c r="BK239" s="192">
        <f>ROUND(I239*H239,2)</f>
        <v>0</v>
      </c>
      <c r="BL239" s="24" t="s">
        <v>194</v>
      </c>
      <c r="BM239" s="24" t="s">
        <v>501</v>
      </c>
    </row>
    <row r="240" spans="2:65" s="1" customFormat="1" ht="40.5" x14ac:dyDescent="0.3">
      <c r="B240" s="41"/>
      <c r="D240" s="193" t="s">
        <v>196</v>
      </c>
      <c r="F240" s="194" t="s">
        <v>876</v>
      </c>
      <c r="I240" s="195"/>
      <c r="L240" s="41"/>
      <c r="M240" s="196"/>
      <c r="N240" s="42"/>
      <c r="O240" s="42"/>
      <c r="P240" s="42"/>
      <c r="Q240" s="42"/>
      <c r="R240" s="42"/>
      <c r="S240" s="42"/>
      <c r="T240" s="70"/>
      <c r="AT240" s="24" t="s">
        <v>196</v>
      </c>
      <c r="AU240" s="24" t="s">
        <v>204</v>
      </c>
    </row>
    <row r="241" spans="2:65" s="1" customFormat="1" ht="16.5" customHeight="1" x14ac:dyDescent="0.3">
      <c r="B241" s="180"/>
      <c r="C241" s="181" t="s">
        <v>420</v>
      </c>
      <c r="D241" s="181" t="s">
        <v>190</v>
      </c>
      <c r="E241" s="182" t="s">
        <v>503</v>
      </c>
      <c r="F241" s="183" t="s">
        <v>504</v>
      </c>
      <c r="G241" s="184" t="s">
        <v>283</v>
      </c>
      <c r="H241" s="185">
        <v>0.62</v>
      </c>
      <c r="I241" s="186"/>
      <c r="J241" s="187">
        <f>ROUND(I241*H241,2)</f>
        <v>0</v>
      </c>
      <c r="K241" s="183"/>
      <c r="L241" s="41"/>
      <c r="M241" s="188" t="s">
        <v>5</v>
      </c>
      <c r="N241" s="189" t="s">
        <v>51</v>
      </c>
      <c r="O241" s="42"/>
      <c r="P241" s="190">
        <f>O241*H241</f>
        <v>0</v>
      </c>
      <c r="Q241" s="190">
        <v>0</v>
      </c>
      <c r="R241" s="190">
        <f>Q241*H241</f>
        <v>0</v>
      </c>
      <c r="S241" s="190">
        <v>0</v>
      </c>
      <c r="T241" s="191">
        <f>S241*H241</f>
        <v>0</v>
      </c>
      <c r="AR241" s="24" t="s">
        <v>194</v>
      </c>
      <c r="AT241" s="24" t="s">
        <v>190</v>
      </c>
      <c r="AU241" s="24" t="s">
        <v>204</v>
      </c>
      <c r="AY241" s="24" t="s">
        <v>188</v>
      </c>
      <c r="BE241" s="192">
        <f>IF(N241="základní",J241,0)</f>
        <v>0</v>
      </c>
      <c r="BF241" s="192">
        <f>IF(N241="snížená",J241,0)</f>
        <v>0</v>
      </c>
      <c r="BG241" s="192">
        <f>IF(N241="zákl. přenesená",J241,0)</f>
        <v>0</v>
      </c>
      <c r="BH241" s="192">
        <f>IF(N241="sníž. přenesená",J241,0)</f>
        <v>0</v>
      </c>
      <c r="BI241" s="192">
        <f>IF(N241="nulová",J241,0)</f>
        <v>0</v>
      </c>
      <c r="BJ241" s="24" t="s">
        <v>25</v>
      </c>
      <c r="BK241" s="192">
        <f>ROUND(I241*H241,2)</f>
        <v>0</v>
      </c>
      <c r="BL241" s="24" t="s">
        <v>194</v>
      </c>
      <c r="BM241" s="24" t="s">
        <v>505</v>
      </c>
    </row>
    <row r="242" spans="2:65" s="1" customFormat="1" ht="40.5" x14ac:dyDescent="0.3">
      <c r="B242" s="41"/>
      <c r="D242" s="193" t="s">
        <v>196</v>
      </c>
      <c r="F242" s="194" t="s">
        <v>876</v>
      </c>
      <c r="I242" s="195"/>
      <c r="L242" s="41"/>
      <c r="M242" s="196"/>
      <c r="N242" s="42"/>
      <c r="O242" s="42"/>
      <c r="P242" s="42"/>
      <c r="Q242" s="42"/>
      <c r="R242" s="42"/>
      <c r="S242" s="42"/>
      <c r="T242" s="70"/>
      <c r="AT242" s="24" t="s">
        <v>196</v>
      </c>
      <c r="AU242" s="24" t="s">
        <v>204</v>
      </c>
    </row>
    <row r="243" spans="2:65" s="1" customFormat="1" ht="16.5" customHeight="1" x14ac:dyDescent="0.3">
      <c r="B243" s="180"/>
      <c r="C243" s="181" t="s">
        <v>424</v>
      </c>
      <c r="D243" s="181" t="s">
        <v>190</v>
      </c>
      <c r="E243" s="182" t="s">
        <v>508</v>
      </c>
      <c r="F243" s="183" t="s">
        <v>509</v>
      </c>
      <c r="G243" s="184" t="s">
        <v>283</v>
      </c>
      <c r="H243" s="185">
        <v>1.917</v>
      </c>
      <c r="I243" s="186"/>
      <c r="J243" s="187">
        <f>ROUND(I243*H243,2)</f>
        <v>0</v>
      </c>
      <c r="K243" s="183"/>
      <c r="L243" s="41"/>
      <c r="M243" s="188" t="s">
        <v>5</v>
      </c>
      <c r="N243" s="189" t="s">
        <v>51</v>
      </c>
      <c r="O243" s="42"/>
      <c r="P243" s="190">
        <f>O243*H243</f>
        <v>0</v>
      </c>
      <c r="Q243" s="190">
        <v>0</v>
      </c>
      <c r="R243" s="190">
        <f>Q243*H243</f>
        <v>0</v>
      </c>
      <c r="S243" s="190">
        <v>0</v>
      </c>
      <c r="T243" s="191">
        <f>S243*H243</f>
        <v>0</v>
      </c>
      <c r="AR243" s="24" t="s">
        <v>194</v>
      </c>
      <c r="AT243" s="24" t="s">
        <v>190</v>
      </c>
      <c r="AU243" s="24" t="s">
        <v>204</v>
      </c>
      <c r="AY243" s="24" t="s">
        <v>188</v>
      </c>
      <c r="BE243" s="192">
        <f>IF(N243="základní",J243,0)</f>
        <v>0</v>
      </c>
      <c r="BF243" s="192">
        <f>IF(N243="snížená",J243,0)</f>
        <v>0</v>
      </c>
      <c r="BG243" s="192">
        <f>IF(N243="zákl. přenesená",J243,0)</f>
        <v>0</v>
      </c>
      <c r="BH243" s="192">
        <f>IF(N243="sníž. přenesená",J243,0)</f>
        <v>0</v>
      </c>
      <c r="BI243" s="192">
        <f>IF(N243="nulová",J243,0)</f>
        <v>0</v>
      </c>
      <c r="BJ243" s="24" t="s">
        <v>25</v>
      </c>
      <c r="BK243" s="192">
        <f>ROUND(I243*H243,2)</f>
        <v>0</v>
      </c>
      <c r="BL243" s="24" t="s">
        <v>194</v>
      </c>
      <c r="BM243" s="24" t="s">
        <v>510</v>
      </c>
    </row>
    <row r="244" spans="2:65" s="1" customFormat="1" ht="40.5" x14ac:dyDescent="0.3">
      <c r="B244" s="41"/>
      <c r="D244" s="193" t="s">
        <v>196</v>
      </c>
      <c r="F244" s="194" t="s">
        <v>876</v>
      </c>
      <c r="I244" s="195"/>
      <c r="L244" s="41"/>
      <c r="M244" s="196"/>
      <c r="N244" s="42"/>
      <c r="O244" s="42"/>
      <c r="P244" s="42"/>
      <c r="Q244" s="42"/>
      <c r="R244" s="42"/>
      <c r="S244" s="42"/>
      <c r="T244" s="70"/>
      <c r="AT244" s="24" t="s">
        <v>196</v>
      </c>
      <c r="AU244" s="24" t="s">
        <v>204</v>
      </c>
    </row>
    <row r="245" spans="2:65" s="1" customFormat="1" ht="16.5" customHeight="1" x14ac:dyDescent="0.3">
      <c r="B245" s="180"/>
      <c r="C245" s="181" t="s">
        <v>428</v>
      </c>
      <c r="D245" s="181" t="s">
        <v>190</v>
      </c>
      <c r="E245" s="182" t="s">
        <v>513</v>
      </c>
      <c r="F245" s="183" t="s">
        <v>514</v>
      </c>
      <c r="G245" s="184" t="s">
        <v>283</v>
      </c>
      <c r="H245" s="185">
        <v>18.459</v>
      </c>
      <c r="I245" s="186"/>
      <c r="J245" s="187">
        <f>ROUND(I245*H245,2)</f>
        <v>0</v>
      </c>
      <c r="K245" s="183"/>
      <c r="L245" s="41"/>
      <c r="M245" s="188" t="s">
        <v>5</v>
      </c>
      <c r="N245" s="189" t="s">
        <v>51</v>
      </c>
      <c r="O245" s="42"/>
      <c r="P245" s="190">
        <f>O245*H245</f>
        <v>0</v>
      </c>
      <c r="Q245" s="190">
        <v>0</v>
      </c>
      <c r="R245" s="190">
        <f>Q245*H245</f>
        <v>0</v>
      </c>
      <c r="S245" s="190">
        <v>0</v>
      </c>
      <c r="T245" s="191">
        <f>S245*H245</f>
        <v>0</v>
      </c>
      <c r="AR245" s="24" t="s">
        <v>194</v>
      </c>
      <c r="AT245" s="24" t="s">
        <v>190</v>
      </c>
      <c r="AU245" s="24" t="s">
        <v>204</v>
      </c>
      <c r="AY245" s="24" t="s">
        <v>188</v>
      </c>
      <c r="BE245" s="192">
        <f>IF(N245="základní",J245,0)</f>
        <v>0</v>
      </c>
      <c r="BF245" s="192">
        <f>IF(N245="snížená",J245,0)</f>
        <v>0</v>
      </c>
      <c r="BG245" s="192">
        <f>IF(N245="zákl. přenesená",J245,0)</f>
        <v>0</v>
      </c>
      <c r="BH245" s="192">
        <f>IF(N245="sníž. přenesená",J245,0)</f>
        <v>0</v>
      </c>
      <c r="BI245" s="192">
        <f>IF(N245="nulová",J245,0)</f>
        <v>0</v>
      </c>
      <c r="BJ245" s="24" t="s">
        <v>25</v>
      </c>
      <c r="BK245" s="192">
        <f>ROUND(I245*H245,2)</f>
        <v>0</v>
      </c>
      <c r="BL245" s="24" t="s">
        <v>194</v>
      </c>
      <c r="BM245" s="24" t="s">
        <v>515</v>
      </c>
    </row>
    <row r="246" spans="2:65" s="1" customFormat="1" ht="40.5" x14ac:dyDescent="0.3">
      <c r="B246" s="41"/>
      <c r="D246" s="193" t="s">
        <v>196</v>
      </c>
      <c r="F246" s="194" t="s">
        <v>876</v>
      </c>
      <c r="I246" s="195"/>
      <c r="L246" s="41"/>
      <c r="M246" s="196"/>
      <c r="N246" s="42"/>
      <c r="O246" s="42"/>
      <c r="P246" s="42"/>
      <c r="Q246" s="42"/>
      <c r="R246" s="42"/>
      <c r="S246" s="42"/>
      <c r="T246" s="70"/>
      <c r="AT246" s="24" t="s">
        <v>196</v>
      </c>
      <c r="AU246" s="24" t="s">
        <v>204</v>
      </c>
    </row>
    <row r="247" spans="2:65" s="11" customFormat="1" ht="37.35" customHeight="1" x14ac:dyDescent="0.35">
      <c r="B247" s="167"/>
      <c r="D247" s="168" t="s">
        <v>79</v>
      </c>
      <c r="E247" s="169" t="s">
        <v>292</v>
      </c>
      <c r="F247" s="169" t="s">
        <v>516</v>
      </c>
      <c r="I247" s="170"/>
      <c r="J247" s="171">
        <f>BK247</f>
        <v>0</v>
      </c>
      <c r="L247" s="167"/>
      <c r="M247" s="172"/>
      <c r="N247" s="173"/>
      <c r="O247" s="173"/>
      <c r="P247" s="174">
        <f>P248</f>
        <v>0</v>
      </c>
      <c r="Q247" s="173"/>
      <c r="R247" s="174">
        <f>R248</f>
        <v>0</v>
      </c>
      <c r="S247" s="173"/>
      <c r="T247" s="175">
        <f>T248</f>
        <v>0</v>
      </c>
      <c r="AR247" s="168" t="s">
        <v>204</v>
      </c>
      <c r="AT247" s="176" t="s">
        <v>79</v>
      </c>
      <c r="AU247" s="176" t="s">
        <v>80</v>
      </c>
      <c r="AY247" s="168" t="s">
        <v>188</v>
      </c>
      <c r="BK247" s="177">
        <f>BK248</f>
        <v>0</v>
      </c>
    </row>
    <row r="248" spans="2:65" s="11" customFormat="1" ht="19.899999999999999" customHeight="1" x14ac:dyDescent="0.3">
      <c r="B248" s="167"/>
      <c r="D248" s="168" t="s">
        <v>79</v>
      </c>
      <c r="E248" s="178" t="s">
        <v>517</v>
      </c>
      <c r="F248" s="178" t="s">
        <v>518</v>
      </c>
      <c r="I248" s="170"/>
      <c r="J248" s="179">
        <f>BK248</f>
        <v>0</v>
      </c>
      <c r="L248" s="167"/>
      <c r="M248" s="172"/>
      <c r="N248" s="173"/>
      <c r="O248" s="173"/>
      <c r="P248" s="174">
        <f>SUM(P249:P250)</f>
        <v>0</v>
      </c>
      <c r="Q248" s="173"/>
      <c r="R248" s="174">
        <f>SUM(R249:R250)</f>
        <v>0</v>
      </c>
      <c r="S248" s="173"/>
      <c r="T248" s="175">
        <f>SUM(T249:T250)</f>
        <v>0</v>
      </c>
      <c r="AR248" s="168" t="s">
        <v>204</v>
      </c>
      <c r="AT248" s="176" t="s">
        <v>79</v>
      </c>
      <c r="AU248" s="176" t="s">
        <v>25</v>
      </c>
      <c r="AY248" s="168" t="s">
        <v>188</v>
      </c>
      <c r="BK248" s="177">
        <f>SUM(BK249:BK250)</f>
        <v>0</v>
      </c>
    </row>
    <row r="249" spans="2:65" s="1" customFormat="1" ht="16.5" customHeight="1" x14ac:dyDescent="0.3">
      <c r="B249" s="180"/>
      <c r="C249" s="181" t="s">
        <v>432</v>
      </c>
      <c r="D249" s="181" t="s">
        <v>190</v>
      </c>
      <c r="E249" s="182" t="s">
        <v>872</v>
      </c>
      <c r="F249" s="183" t="s">
        <v>950</v>
      </c>
      <c r="G249" s="184" t="s">
        <v>372</v>
      </c>
      <c r="H249" s="185">
        <v>4.5</v>
      </c>
      <c r="I249" s="186"/>
      <c r="J249" s="187">
        <f>ROUND(I249*H249,2)</f>
        <v>0</v>
      </c>
      <c r="K249" s="183"/>
      <c r="L249" s="41"/>
      <c r="M249" s="188" t="s">
        <v>5</v>
      </c>
      <c r="N249" s="189" t="s">
        <v>51</v>
      </c>
      <c r="O249" s="42"/>
      <c r="P249" s="190">
        <f>O249*H249</f>
        <v>0</v>
      </c>
      <c r="Q249" s="190">
        <v>0</v>
      </c>
      <c r="R249" s="190">
        <f>Q249*H249</f>
        <v>0</v>
      </c>
      <c r="S249" s="190">
        <v>0</v>
      </c>
      <c r="T249" s="191">
        <f>S249*H249</f>
        <v>0</v>
      </c>
      <c r="AR249" s="24" t="s">
        <v>512</v>
      </c>
      <c r="AT249" s="24" t="s">
        <v>190</v>
      </c>
      <c r="AU249" s="24" t="s">
        <v>24</v>
      </c>
      <c r="AY249" s="24" t="s">
        <v>188</v>
      </c>
      <c r="BE249" s="192">
        <f>IF(N249="základní",J249,0)</f>
        <v>0</v>
      </c>
      <c r="BF249" s="192">
        <f>IF(N249="snížená",J249,0)</f>
        <v>0</v>
      </c>
      <c r="BG249" s="192">
        <f>IF(N249="zákl. přenesená",J249,0)</f>
        <v>0</v>
      </c>
      <c r="BH249" s="192">
        <f>IF(N249="sníž. přenesená",J249,0)</f>
        <v>0</v>
      </c>
      <c r="BI249" s="192">
        <f>IF(N249="nulová",J249,0)</f>
        <v>0</v>
      </c>
      <c r="BJ249" s="24" t="s">
        <v>25</v>
      </c>
      <c r="BK249" s="192">
        <f>ROUND(I249*H249,2)</f>
        <v>0</v>
      </c>
      <c r="BL249" s="24" t="s">
        <v>512</v>
      </c>
      <c r="BM249" s="24" t="s">
        <v>874</v>
      </c>
    </row>
    <row r="250" spans="2:65" s="1" customFormat="1" ht="40.5" x14ac:dyDescent="0.3">
      <c r="B250" s="41"/>
      <c r="D250" s="193" t="s">
        <v>196</v>
      </c>
      <c r="F250" s="194" t="s">
        <v>876</v>
      </c>
      <c r="I250" s="195"/>
      <c r="L250" s="41"/>
      <c r="M250" s="226"/>
      <c r="N250" s="227"/>
      <c r="O250" s="227"/>
      <c r="P250" s="227"/>
      <c r="Q250" s="227"/>
      <c r="R250" s="227"/>
      <c r="S250" s="227"/>
      <c r="T250" s="228"/>
      <c r="AT250" s="24" t="s">
        <v>196</v>
      </c>
      <c r="AU250" s="24" t="s">
        <v>24</v>
      </c>
    </row>
    <row r="251" spans="2:65" s="1" customFormat="1" ht="6.95" customHeight="1" x14ac:dyDescent="0.3">
      <c r="B251" s="56"/>
      <c r="C251" s="57"/>
      <c r="D251" s="57"/>
      <c r="E251" s="57"/>
      <c r="F251" s="57"/>
      <c r="G251" s="57"/>
      <c r="H251" s="57"/>
      <c r="I251" s="134"/>
      <c r="J251" s="57"/>
      <c r="K251" s="57"/>
      <c r="L251" s="41"/>
    </row>
  </sheetData>
  <autoFilter ref="C90:K250"/>
  <mergeCells count="13">
    <mergeCell ref="E83:H83"/>
    <mergeCell ref="G1:H1"/>
    <mergeCell ref="L2:V2"/>
    <mergeCell ref="E49:H49"/>
    <mergeCell ref="E51:H51"/>
    <mergeCell ref="J55:J56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80"/>
  <sheetViews>
    <sheetView showGridLines="0" workbookViewId="0">
      <pane ySplit="1" topLeftCell="A2" activePane="bottomLeft" state="frozen"/>
      <selection pane="bottomLeft" activeCell="AD382" sqref="AD382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6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21"/>
      <c r="B1" s="107"/>
      <c r="C1" s="107"/>
      <c r="D1" s="108" t="s">
        <v>1</v>
      </c>
      <c r="E1" s="107"/>
      <c r="F1" s="109" t="s">
        <v>147</v>
      </c>
      <c r="G1" s="362" t="s">
        <v>148</v>
      </c>
      <c r="H1" s="362"/>
      <c r="I1" s="110"/>
      <c r="J1" s="109" t="s">
        <v>149</v>
      </c>
      <c r="K1" s="108" t="s">
        <v>150</v>
      </c>
      <c r="L1" s="109" t="s">
        <v>151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 x14ac:dyDescent="0.3">
      <c r="L2" s="357" t="s">
        <v>8</v>
      </c>
      <c r="M2" s="358"/>
      <c r="N2" s="358"/>
      <c r="O2" s="358"/>
      <c r="P2" s="358"/>
      <c r="Q2" s="358"/>
      <c r="R2" s="358"/>
      <c r="S2" s="358"/>
      <c r="T2" s="358"/>
      <c r="U2" s="358"/>
      <c r="V2" s="358"/>
      <c r="AT2" s="24" t="s">
        <v>110</v>
      </c>
    </row>
    <row r="3" spans="1:70" ht="6.95" customHeight="1" x14ac:dyDescent="0.3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24</v>
      </c>
    </row>
    <row r="4" spans="1:70" ht="36.950000000000003" customHeight="1" x14ac:dyDescent="0.3">
      <c r="B4" s="28"/>
      <c r="C4" s="29"/>
      <c r="D4" s="30" t="s">
        <v>152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1:70" ht="6.95" customHeight="1" x14ac:dyDescent="0.3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1:70" ht="15" x14ac:dyDescent="0.3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1:70" ht="16.5" customHeight="1" x14ac:dyDescent="0.3">
      <c r="B7" s="28"/>
      <c r="C7" s="29"/>
      <c r="D7" s="29"/>
      <c r="E7" s="363" t="str">
        <f>'Rekapitulace stavby'!K6</f>
        <v>Rekonstrukce kanalizace ul. Matušinského, Tomicova, Třanovského</v>
      </c>
      <c r="F7" s="369"/>
      <c r="G7" s="369"/>
      <c r="H7" s="369"/>
      <c r="I7" s="112"/>
      <c r="J7" s="29"/>
      <c r="K7" s="31"/>
    </row>
    <row r="8" spans="1:70" ht="15" x14ac:dyDescent="0.3">
      <c r="B8" s="28"/>
      <c r="C8" s="29"/>
      <c r="D8" s="37" t="s">
        <v>153</v>
      </c>
      <c r="E8" s="29"/>
      <c r="F8" s="29"/>
      <c r="G8" s="29"/>
      <c r="H8" s="29"/>
      <c r="I8" s="112"/>
      <c r="J8" s="29"/>
      <c r="K8" s="31"/>
    </row>
    <row r="9" spans="1:70" s="1" customFormat="1" ht="16.5" customHeight="1" x14ac:dyDescent="0.3">
      <c r="B9" s="41"/>
      <c r="C9" s="42"/>
      <c r="D9" s="42"/>
      <c r="E9" s="363" t="s">
        <v>646</v>
      </c>
      <c r="F9" s="364"/>
      <c r="G9" s="364"/>
      <c r="H9" s="364"/>
      <c r="I9" s="113"/>
      <c r="J9" s="42"/>
      <c r="K9" s="45"/>
    </row>
    <row r="10" spans="1:70" s="1" customFormat="1" ht="15" x14ac:dyDescent="0.3">
      <c r="B10" s="41"/>
      <c r="C10" s="42"/>
      <c r="D10" s="37" t="s">
        <v>155</v>
      </c>
      <c r="E10" s="42"/>
      <c r="F10" s="42"/>
      <c r="G10" s="42"/>
      <c r="H10" s="42"/>
      <c r="I10" s="113"/>
      <c r="J10" s="42"/>
      <c r="K10" s="45"/>
    </row>
    <row r="11" spans="1:70" s="1" customFormat="1" ht="36.950000000000003" customHeight="1" x14ac:dyDescent="0.3">
      <c r="B11" s="41"/>
      <c r="C11" s="42"/>
      <c r="D11" s="42"/>
      <c r="E11" s="365" t="s">
        <v>951</v>
      </c>
      <c r="F11" s="364"/>
      <c r="G11" s="364"/>
      <c r="H11" s="364"/>
      <c r="I11" s="113"/>
      <c r="J11" s="42"/>
      <c r="K11" s="45"/>
    </row>
    <row r="12" spans="1:70" s="1" customFormat="1" x14ac:dyDescent="0.3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1:70" s="1" customFormat="1" ht="14.45" customHeight="1" x14ac:dyDescent="0.3">
      <c r="B13" s="41"/>
      <c r="C13" s="42"/>
      <c r="D13" s="37" t="s">
        <v>22</v>
      </c>
      <c r="E13" s="42"/>
      <c r="F13" s="35" t="s">
        <v>5</v>
      </c>
      <c r="G13" s="42"/>
      <c r="H13" s="42"/>
      <c r="I13" s="114" t="s">
        <v>23</v>
      </c>
      <c r="J13" s="35" t="s">
        <v>24</v>
      </c>
      <c r="K13" s="45"/>
    </row>
    <row r="14" spans="1:70" s="1" customFormat="1" ht="14.45" customHeight="1" x14ac:dyDescent="0.3">
      <c r="B14" s="41"/>
      <c r="C14" s="42"/>
      <c r="D14" s="37" t="s">
        <v>26</v>
      </c>
      <c r="E14" s="42"/>
      <c r="F14" s="35" t="s">
        <v>27</v>
      </c>
      <c r="G14" s="42"/>
      <c r="H14" s="42"/>
      <c r="I14" s="114" t="s">
        <v>28</v>
      </c>
      <c r="J14" s="115" t="str">
        <f>'Rekapitulace stavby'!AN8</f>
        <v>23.11.2012</v>
      </c>
      <c r="K14" s="45"/>
    </row>
    <row r="15" spans="1:70" s="1" customFormat="1" ht="10.9" customHeight="1" x14ac:dyDescent="0.3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1:70" s="1" customFormat="1" ht="14.45" customHeight="1" x14ac:dyDescent="0.3">
      <c r="B16" s="41"/>
      <c r="C16" s="42"/>
      <c r="D16" s="37" t="s">
        <v>32</v>
      </c>
      <c r="E16" s="42"/>
      <c r="F16" s="42"/>
      <c r="G16" s="42"/>
      <c r="H16" s="42"/>
      <c r="I16" s="114" t="s">
        <v>33</v>
      </c>
      <c r="J16" s="35" t="s">
        <v>34</v>
      </c>
      <c r="K16" s="45"/>
    </row>
    <row r="17" spans="2:11" s="1" customFormat="1" ht="18" customHeight="1" x14ac:dyDescent="0.3">
      <c r="B17" s="41"/>
      <c r="C17" s="42"/>
      <c r="D17" s="42"/>
      <c r="E17" s="35" t="s">
        <v>35</v>
      </c>
      <c r="F17" s="42"/>
      <c r="G17" s="42"/>
      <c r="H17" s="42"/>
      <c r="I17" s="114" t="s">
        <v>36</v>
      </c>
      <c r="J17" s="35" t="s">
        <v>37</v>
      </c>
      <c r="K17" s="45"/>
    </row>
    <row r="18" spans="2:11" s="1" customFormat="1" ht="6.95" customHeight="1" x14ac:dyDescent="0.3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 x14ac:dyDescent="0.3">
      <c r="B19" s="41"/>
      <c r="C19" s="42"/>
      <c r="D19" s="37" t="s">
        <v>38</v>
      </c>
      <c r="E19" s="42"/>
      <c r="F19" s="42"/>
      <c r="G19" s="42"/>
      <c r="H19" s="42"/>
      <c r="I19" s="114" t="s">
        <v>33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 x14ac:dyDescent="0.3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36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 x14ac:dyDescent="0.3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 x14ac:dyDescent="0.3">
      <c r="B22" s="41"/>
      <c r="C22" s="42"/>
      <c r="D22" s="37" t="s">
        <v>40</v>
      </c>
      <c r="E22" s="42"/>
      <c r="F22" s="42"/>
      <c r="G22" s="42"/>
      <c r="H22" s="42"/>
      <c r="I22" s="114" t="s">
        <v>33</v>
      </c>
      <c r="J22" s="35" t="s">
        <v>41</v>
      </c>
      <c r="K22" s="45"/>
    </row>
    <row r="23" spans="2:11" s="1" customFormat="1" ht="18" customHeight="1" x14ac:dyDescent="0.3">
      <c r="B23" s="41"/>
      <c r="C23" s="42"/>
      <c r="D23" s="42"/>
      <c r="E23" s="35" t="s">
        <v>42</v>
      </c>
      <c r="F23" s="42"/>
      <c r="G23" s="42"/>
      <c r="H23" s="42"/>
      <c r="I23" s="114" t="s">
        <v>36</v>
      </c>
      <c r="J23" s="35" t="s">
        <v>43</v>
      </c>
      <c r="K23" s="45"/>
    </row>
    <row r="24" spans="2:11" s="1" customFormat="1" ht="6.95" customHeight="1" x14ac:dyDescent="0.3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 x14ac:dyDescent="0.3">
      <c r="B25" s="41"/>
      <c r="C25" s="42"/>
      <c r="D25" s="37" t="s">
        <v>45</v>
      </c>
      <c r="E25" s="42"/>
      <c r="F25" s="42"/>
      <c r="G25" s="42"/>
      <c r="H25" s="42"/>
      <c r="I25" s="113"/>
      <c r="J25" s="42"/>
      <c r="K25" s="45"/>
    </row>
    <row r="26" spans="2:11" s="7" customFormat="1" ht="16.5" customHeight="1" x14ac:dyDescent="0.3">
      <c r="B26" s="116"/>
      <c r="C26" s="117"/>
      <c r="D26" s="117"/>
      <c r="E26" s="327" t="s">
        <v>5</v>
      </c>
      <c r="F26" s="327"/>
      <c r="G26" s="327"/>
      <c r="H26" s="327"/>
      <c r="I26" s="118"/>
      <c r="J26" s="117"/>
      <c r="K26" s="119"/>
    </row>
    <row r="27" spans="2:11" s="1" customFormat="1" ht="6.95" customHeight="1" x14ac:dyDescent="0.3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 x14ac:dyDescent="0.3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 x14ac:dyDescent="0.3">
      <c r="B29" s="41"/>
      <c r="C29" s="42"/>
      <c r="D29" s="122" t="s">
        <v>46</v>
      </c>
      <c r="E29" s="42"/>
      <c r="F29" s="42"/>
      <c r="G29" s="42"/>
      <c r="H29" s="42"/>
      <c r="I29" s="113"/>
      <c r="J29" s="123">
        <f>ROUNDUP(J91,2)</f>
        <v>0</v>
      </c>
      <c r="K29" s="45"/>
    </row>
    <row r="30" spans="2:11" s="1" customFormat="1" ht="6.95" customHeight="1" x14ac:dyDescent="0.3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 x14ac:dyDescent="0.3">
      <c r="B31" s="41"/>
      <c r="C31" s="42"/>
      <c r="D31" s="42"/>
      <c r="E31" s="42"/>
      <c r="F31" s="46" t="s">
        <v>48</v>
      </c>
      <c r="G31" s="42"/>
      <c r="H31" s="42"/>
      <c r="I31" s="124" t="s">
        <v>47</v>
      </c>
      <c r="J31" s="46" t="s">
        <v>49</v>
      </c>
      <c r="K31" s="45"/>
    </row>
    <row r="32" spans="2:11" s="1" customFormat="1" ht="14.45" customHeight="1" x14ac:dyDescent="0.3">
      <c r="B32" s="41"/>
      <c r="C32" s="42"/>
      <c r="D32" s="49" t="s">
        <v>50</v>
      </c>
      <c r="E32" s="49" t="s">
        <v>51</v>
      </c>
      <c r="F32" s="125">
        <f>ROUNDUP(SUM(BE91:BE379), 2)</f>
        <v>0</v>
      </c>
      <c r="G32" s="42"/>
      <c r="H32" s="42"/>
      <c r="I32" s="126">
        <v>0.21</v>
      </c>
      <c r="J32" s="125">
        <f>ROUNDUP(ROUNDUP((SUM(BE91:BE379)), 2)*I32, 1)</f>
        <v>0</v>
      </c>
      <c r="K32" s="45"/>
    </row>
    <row r="33" spans="2:11" s="1" customFormat="1" ht="14.45" customHeight="1" x14ac:dyDescent="0.3">
      <c r="B33" s="41"/>
      <c r="C33" s="42"/>
      <c r="D33" s="42"/>
      <c r="E33" s="49" t="s">
        <v>52</v>
      </c>
      <c r="F33" s="125">
        <f>ROUNDUP(SUM(BF91:BF379), 2)</f>
        <v>0</v>
      </c>
      <c r="G33" s="42"/>
      <c r="H33" s="42"/>
      <c r="I33" s="126">
        <v>0.15</v>
      </c>
      <c r="J33" s="125">
        <f>ROUNDUP(ROUNDUP((SUM(BF91:BF379)), 2)*I33, 1)</f>
        <v>0</v>
      </c>
      <c r="K33" s="45"/>
    </row>
    <row r="34" spans="2:11" s="1" customFormat="1" ht="14.45" hidden="1" customHeight="1" x14ac:dyDescent="0.3">
      <c r="B34" s="41"/>
      <c r="C34" s="42"/>
      <c r="D34" s="42"/>
      <c r="E34" s="49" t="s">
        <v>53</v>
      </c>
      <c r="F34" s="125">
        <f>ROUNDUP(SUM(BG91:BG379), 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hidden="1" customHeight="1" x14ac:dyDescent="0.3">
      <c r="B35" s="41"/>
      <c r="C35" s="42"/>
      <c r="D35" s="42"/>
      <c r="E35" s="49" t="s">
        <v>54</v>
      </c>
      <c r="F35" s="125">
        <f>ROUNDUP(SUM(BH91:BH379), 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hidden="1" customHeight="1" x14ac:dyDescent="0.3">
      <c r="B36" s="41"/>
      <c r="C36" s="42"/>
      <c r="D36" s="42"/>
      <c r="E36" s="49" t="s">
        <v>55</v>
      </c>
      <c r="F36" s="125">
        <f>ROUNDUP(SUM(BI91:BI379), 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 x14ac:dyDescent="0.3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 x14ac:dyDescent="0.3">
      <c r="B38" s="41"/>
      <c r="C38" s="127"/>
      <c r="D38" s="128" t="s">
        <v>56</v>
      </c>
      <c r="E38" s="71"/>
      <c r="F38" s="71"/>
      <c r="G38" s="129" t="s">
        <v>57</v>
      </c>
      <c r="H38" s="130" t="s">
        <v>58</v>
      </c>
      <c r="I38" s="131"/>
      <c r="J38" s="132">
        <f>SUM(J29:J36)</f>
        <v>0</v>
      </c>
      <c r="K38" s="133"/>
    </row>
    <row r="39" spans="2:11" s="1" customFormat="1" ht="14.45" customHeight="1" x14ac:dyDescent="0.3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 x14ac:dyDescent="0.3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0000000000003" customHeight="1" x14ac:dyDescent="0.3">
      <c r="B44" s="41"/>
      <c r="C44" s="30" t="s">
        <v>157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 x14ac:dyDescent="0.3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 x14ac:dyDescent="0.3">
      <c r="B46" s="41"/>
      <c r="C46" s="37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6.5" customHeight="1" x14ac:dyDescent="0.3">
      <c r="B47" s="41"/>
      <c r="C47" s="42"/>
      <c r="D47" s="42"/>
      <c r="E47" s="363" t="str">
        <f>E7</f>
        <v>Rekonstrukce kanalizace ul. Matušinského, Tomicova, Třanovského</v>
      </c>
      <c r="F47" s="369"/>
      <c r="G47" s="369"/>
      <c r="H47" s="369"/>
      <c r="I47" s="113"/>
      <c r="J47" s="42"/>
      <c r="K47" s="45"/>
    </row>
    <row r="48" spans="2:11" ht="15" x14ac:dyDescent="0.3">
      <c r="B48" s="28"/>
      <c r="C48" s="37" t="s">
        <v>153</v>
      </c>
      <c r="D48" s="29"/>
      <c r="E48" s="29"/>
      <c r="F48" s="29"/>
      <c r="G48" s="29"/>
      <c r="H48" s="29"/>
      <c r="I48" s="112"/>
      <c r="J48" s="29"/>
      <c r="K48" s="31"/>
    </row>
    <row r="49" spans="2:47" s="1" customFormat="1" ht="16.5" customHeight="1" x14ac:dyDescent="0.3">
      <c r="B49" s="41"/>
      <c r="C49" s="42"/>
      <c r="D49" s="42"/>
      <c r="E49" s="363" t="s">
        <v>646</v>
      </c>
      <c r="F49" s="364"/>
      <c r="G49" s="364"/>
      <c r="H49" s="364"/>
      <c r="I49" s="113"/>
      <c r="J49" s="42"/>
      <c r="K49" s="45"/>
    </row>
    <row r="50" spans="2:47" s="1" customFormat="1" ht="14.45" customHeight="1" x14ac:dyDescent="0.3">
      <c r="B50" s="41"/>
      <c r="C50" s="37" t="s">
        <v>155</v>
      </c>
      <c r="D50" s="42"/>
      <c r="E50" s="42"/>
      <c r="F50" s="42"/>
      <c r="G50" s="42"/>
      <c r="H50" s="42"/>
      <c r="I50" s="113"/>
      <c r="J50" s="42"/>
      <c r="K50" s="45"/>
    </row>
    <row r="51" spans="2:47" s="1" customFormat="1" ht="17.25" customHeight="1" x14ac:dyDescent="0.3">
      <c r="B51" s="41"/>
      <c r="C51" s="42"/>
      <c r="D51" s="42"/>
      <c r="E51" s="365" t="str">
        <f>E11</f>
        <v>01.1.3 - SO 01.1.3 přeložky stávajících kanalizačních přípojek vyvolaných stavbou Ra1</v>
      </c>
      <c r="F51" s="364"/>
      <c r="G51" s="364"/>
      <c r="H51" s="364"/>
      <c r="I51" s="113"/>
      <c r="J51" s="42"/>
      <c r="K51" s="45"/>
    </row>
    <row r="52" spans="2:47" s="1" customFormat="1" ht="6.95" customHeight="1" x14ac:dyDescent="0.3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47" s="1" customFormat="1" ht="18" customHeight="1" x14ac:dyDescent="0.3">
      <c r="B53" s="41"/>
      <c r="C53" s="37" t="s">
        <v>26</v>
      </c>
      <c r="D53" s="42"/>
      <c r="E53" s="42"/>
      <c r="F53" s="35" t="str">
        <f>F14</f>
        <v>Ostrava,k.ú.715018 Radvanice</v>
      </c>
      <c r="G53" s="42"/>
      <c r="H53" s="42"/>
      <c r="I53" s="114" t="s">
        <v>28</v>
      </c>
      <c r="J53" s="115" t="str">
        <f>IF(J14="","",J14)</f>
        <v>23.11.2012</v>
      </c>
      <c r="K53" s="45"/>
    </row>
    <row r="54" spans="2:47" s="1" customFormat="1" ht="6.95" customHeight="1" x14ac:dyDescent="0.3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47" s="1" customFormat="1" ht="15" x14ac:dyDescent="0.3">
      <c r="B55" s="41"/>
      <c r="C55" s="37" t="s">
        <v>32</v>
      </c>
      <c r="D55" s="42"/>
      <c r="E55" s="42"/>
      <c r="F55" s="35" t="str">
        <f>E17</f>
        <v>Statutární město Ostrava</v>
      </c>
      <c r="G55" s="42"/>
      <c r="H55" s="42"/>
      <c r="I55" s="114" t="s">
        <v>40</v>
      </c>
      <c r="J55" s="327" t="str">
        <f>E23</f>
        <v>Koneko spol. s r. o.</v>
      </c>
      <c r="K55" s="45"/>
    </row>
    <row r="56" spans="2:47" s="1" customFormat="1" ht="14.45" customHeight="1" x14ac:dyDescent="0.3">
      <c r="B56" s="41"/>
      <c r="C56" s="37" t="s">
        <v>38</v>
      </c>
      <c r="D56" s="42"/>
      <c r="E56" s="42"/>
      <c r="F56" s="35" t="str">
        <f>IF(E20="","",E20)</f>
        <v/>
      </c>
      <c r="G56" s="42"/>
      <c r="H56" s="42"/>
      <c r="I56" s="113"/>
      <c r="J56" s="366"/>
      <c r="K56" s="45"/>
    </row>
    <row r="57" spans="2:47" s="1" customFormat="1" ht="10.35" customHeight="1" x14ac:dyDescent="0.3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47" s="1" customFormat="1" ht="29.25" customHeight="1" x14ac:dyDescent="0.3">
      <c r="B58" s="41"/>
      <c r="C58" s="137" t="s">
        <v>158</v>
      </c>
      <c r="D58" s="127"/>
      <c r="E58" s="127"/>
      <c r="F58" s="127"/>
      <c r="G58" s="127"/>
      <c r="H58" s="127"/>
      <c r="I58" s="138"/>
      <c r="J58" s="139" t="s">
        <v>159</v>
      </c>
      <c r="K58" s="140"/>
    </row>
    <row r="59" spans="2:47" s="1" customFormat="1" ht="10.35" customHeight="1" x14ac:dyDescent="0.3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 x14ac:dyDescent="0.3">
      <c r="B60" s="41"/>
      <c r="C60" s="141" t="s">
        <v>160</v>
      </c>
      <c r="D60" s="42"/>
      <c r="E60" s="42"/>
      <c r="F60" s="42"/>
      <c r="G60" s="42"/>
      <c r="H60" s="42"/>
      <c r="I60" s="113"/>
      <c r="J60" s="123">
        <f>J91</f>
        <v>0</v>
      </c>
      <c r="K60" s="45"/>
      <c r="AU60" s="24" t="s">
        <v>161</v>
      </c>
    </row>
    <row r="61" spans="2:47" s="8" customFormat="1" ht="24.95" customHeight="1" x14ac:dyDescent="0.3">
      <c r="B61" s="142"/>
      <c r="C61" s="143"/>
      <c r="D61" s="144" t="s">
        <v>162</v>
      </c>
      <c r="E61" s="145"/>
      <c r="F61" s="145"/>
      <c r="G61" s="145"/>
      <c r="H61" s="145"/>
      <c r="I61" s="146"/>
      <c r="J61" s="147">
        <f>J92</f>
        <v>0</v>
      </c>
      <c r="K61" s="148"/>
    </row>
    <row r="62" spans="2:47" s="9" customFormat="1" ht="19.899999999999999" customHeight="1" x14ac:dyDescent="0.3">
      <c r="B62" s="149"/>
      <c r="C62" s="150"/>
      <c r="D62" s="151" t="s">
        <v>163</v>
      </c>
      <c r="E62" s="152"/>
      <c r="F62" s="152"/>
      <c r="G62" s="152"/>
      <c r="H62" s="152"/>
      <c r="I62" s="153"/>
      <c r="J62" s="154">
        <f>J93</f>
        <v>0</v>
      </c>
      <c r="K62" s="155"/>
    </row>
    <row r="63" spans="2:47" s="9" customFormat="1" ht="19.899999999999999" customHeight="1" x14ac:dyDescent="0.3">
      <c r="B63" s="149"/>
      <c r="C63" s="150"/>
      <c r="D63" s="151" t="s">
        <v>164</v>
      </c>
      <c r="E63" s="152"/>
      <c r="F63" s="152"/>
      <c r="G63" s="152"/>
      <c r="H63" s="152"/>
      <c r="I63" s="153"/>
      <c r="J63" s="154">
        <f>J234</f>
        <v>0</v>
      </c>
      <c r="K63" s="155"/>
    </row>
    <row r="64" spans="2:47" s="9" customFormat="1" ht="19.899999999999999" customHeight="1" x14ac:dyDescent="0.3">
      <c r="B64" s="149"/>
      <c r="C64" s="150"/>
      <c r="D64" s="151" t="s">
        <v>166</v>
      </c>
      <c r="E64" s="152"/>
      <c r="F64" s="152"/>
      <c r="G64" s="152"/>
      <c r="H64" s="152"/>
      <c r="I64" s="153"/>
      <c r="J64" s="154">
        <f>J242</f>
        <v>0</v>
      </c>
      <c r="K64" s="155"/>
    </row>
    <row r="65" spans="2:12" s="9" customFormat="1" ht="19.899999999999999" customHeight="1" x14ac:dyDescent="0.3">
      <c r="B65" s="149"/>
      <c r="C65" s="150"/>
      <c r="D65" s="151" t="s">
        <v>167</v>
      </c>
      <c r="E65" s="152"/>
      <c r="F65" s="152"/>
      <c r="G65" s="152"/>
      <c r="H65" s="152"/>
      <c r="I65" s="153"/>
      <c r="J65" s="154">
        <f>J286</f>
        <v>0</v>
      </c>
      <c r="K65" s="155"/>
    </row>
    <row r="66" spans="2:12" s="9" customFormat="1" ht="19.899999999999999" customHeight="1" x14ac:dyDescent="0.3">
      <c r="B66" s="149"/>
      <c r="C66" s="150"/>
      <c r="D66" s="151" t="s">
        <v>168</v>
      </c>
      <c r="E66" s="152"/>
      <c r="F66" s="152"/>
      <c r="G66" s="152"/>
      <c r="H66" s="152"/>
      <c r="I66" s="153"/>
      <c r="J66" s="154">
        <f>J346</f>
        <v>0</v>
      </c>
      <c r="K66" s="155"/>
    </row>
    <row r="67" spans="2:12" s="9" customFormat="1" ht="14.85" customHeight="1" x14ac:dyDescent="0.3">
      <c r="B67" s="149"/>
      <c r="C67" s="150"/>
      <c r="D67" s="151" t="s">
        <v>169</v>
      </c>
      <c r="E67" s="152"/>
      <c r="F67" s="152"/>
      <c r="G67" s="152"/>
      <c r="H67" s="152"/>
      <c r="I67" s="153"/>
      <c r="J67" s="154">
        <f>J362</f>
        <v>0</v>
      </c>
      <c r="K67" s="155"/>
    </row>
    <row r="68" spans="2:12" s="8" customFormat="1" ht="24.95" customHeight="1" x14ac:dyDescent="0.3">
      <c r="B68" s="142"/>
      <c r="C68" s="143"/>
      <c r="D68" s="144" t="s">
        <v>170</v>
      </c>
      <c r="E68" s="145"/>
      <c r="F68" s="145"/>
      <c r="G68" s="145"/>
      <c r="H68" s="145"/>
      <c r="I68" s="146"/>
      <c r="J68" s="147">
        <f>J376</f>
        <v>0</v>
      </c>
      <c r="K68" s="148"/>
    </row>
    <row r="69" spans="2:12" s="9" customFormat="1" ht="19.899999999999999" customHeight="1" x14ac:dyDescent="0.3">
      <c r="B69" s="149"/>
      <c r="C69" s="150"/>
      <c r="D69" s="151" t="s">
        <v>171</v>
      </c>
      <c r="E69" s="152"/>
      <c r="F69" s="152"/>
      <c r="G69" s="152"/>
      <c r="H69" s="152"/>
      <c r="I69" s="153"/>
      <c r="J69" s="154">
        <f>J377</f>
        <v>0</v>
      </c>
      <c r="K69" s="155"/>
    </row>
    <row r="70" spans="2:12" s="1" customFormat="1" ht="21.75" customHeight="1" x14ac:dyDescent="0.3">
      <c r="B70" s="41"/>
      <c r="C70" s="42"/>
      <c r="D70" s="42"/>
      <c r="E70" s="42"/>
      <c r="F70" s="42"/>
      <c r="G70" s="42"/>
      <c r="H70" s="42"/>
      <c r="I70" s="113"/>
      <c r="J70" s="42"/>
      <c r="K70" s="45"/>
    </row>
    <row r="71" spans="2:12" s="1" customFormat="1" ht="6.95" customHeight="1" x14ac:dyDescent="0.3">
      <c r="B71" s="56"/>
      <c r="C71" s="57"/>
      <c r="D71" s="57"/>
      <c r="E71" s="57"/>
      <c r="F71" s="57"/>
      <c r="G71" s="57"/>
      <c r="H71" s="57"/>
      <c r="I71" s="134"/>
      <c r="J71" s="57"/>
      <c r="K71" s="58"/>
    </row>
    <row r="75" spans="2:12" s="1" customFormat="1" ht="6.95" customHeight="1" x14ac:dyDescent="0.3">
      <c r="B75" s="59"/>
      <c r="C75" s="60"/>
      <c r="D75" s="60"/>
      <c r="E75" s="60"/>
      <c r="F75" s="60"/>
      <c r="G75" s="60"/>
      <c r="H75" s="60"/>
      <c r="I75" s="135"/>
      <c r="J75" s="60"/>
      <c r="K75" s="60"/>
      <c r="L75" s="41"/>
    </row>
    <row r="76" spans="2:12" s="1" customFormat="1" ht="36.950000000000003" customHeight="1" x14ac:dyDescent="0.3">
      <c r="B76" s="41"/>
      <c r="C76" s="61" t="s">
        <v>172</v>
      </c>
      <c r="L76" s="41"/>
    </row>
    <row r="77" spans="2:12" s="1" customFormat="1" ht="6.95" customHeight="1" x14ac:dyDescent="0.3">
      <c r="B77" s="41"/>
      <c r="L77" s="41"/>
    </row>
    <row r="78" spans="2:12" s="1" customFormat="1" ht="14.45" customHeight="1" x14ac:dyDescent="0.3">
      <c r="B78" s="41"/>
      <c r="C78" s="63" t="s">
        <v>19</v>
      </c>
      <c r="L78" s="41"/>
    </row>
    <row r="79" spans="2:12" s="1" customFormat="1" ht="16.5" customHeight="1" x14ac:dyDescent="0.3">
      <c r="B79" s="41"/>
      <c r="E79" s="367" t="str">
        <f>E7</f>
        <v>Rekonstrukce kanalizace ul. Matušinského, Tomicova, Třanovského</v>
      </c>
      <c r="F79" s="368"/>
      <c r="G79" s="368"/>
      <c r="H79" s="368"/>
      <c r="L79" s="41"/>
    </row>
    <row r="80" spans="2:12" ht="15" x14ac:dyDescent="0.3">
      <c r="B80" s="28"/>
      <c r="C80" s="63" t="s">
        <v>153</v>
      </c>
      <c r="L80" s="28"/>
    </row>
    <row r="81" spans="2:65" s="1" customFormat="1" ht="16.5" customHeight="1" x14ac:dyDescent="0.3">
      <c r="B81" s="41"/>
      <c r="E81" s="367" t="s">
        <v>646</v>
      </c>
      <c r="F81" s="361"/>
      <c r="G81" s="361"/>
      <c r="H81" s="361"/>
      <c r="L81" s="41"/>
    </row>
    <row r="82" spans="2:65" s="1" customFormat="1" ht="14.45" customHeight="1" x14ac:dyDescent="0.3">
      <c r="B82" s="41"/>
      <c r="C82" s="63" t="s">
        <v>155</v>
      </c>
      <c r="L82" s="41"/>
    </row>
    <row r="83" spans="2:65" s="1" customFormat="1" ht="17.25" customHeight="1" x14ac:dyDescent="0.3">
      <c r="B83" s="41"/>
      <c r="E83" s="338" t="str">
        <f>E11</f>
        <v>01.1.3 - SO 01.1.3 přeložky stávajících kanalizačních přípojek vyvolaných stavbou Ra1</v>
      </c>
      <c r="F83" s="361"/>
      <c r="G83" s="361"/>
      <c r="H83" s="361"/>
      <c r="L83" s="41"/>
    </row>
    <row r="84" spans="2:65" s="1" customFormat="1" ht="6.95" customHeight="1" x14ac:dyDescent="0.3">
      <c r="B84" s="41"/>
      <c r="L84" s="41"/>
    </row>
    <row r="85" spans="2:65" s="1" customFormat="1" ht="18" customHeight="1" x14ac:dyDescent="0.3">
      <c r="B85" s="41"/>
      <c r="C85" s="63" t="s">
        <v>26</v>
      </c>
      <c r="F85" s="156" t="str">
        <f>F14</f>
        <v>Ostrava,k.ú.715018 Radvanice</v>
      </c>
      <c r="I85" s="157" t="s">
        <v>28</v>
      </c>
      <c r="J85" s="67" t="str">
        <f>IF(J14="","",J14)</f>
        <v>23.11.2012</v>
      </c>
      <c r="L85" s="41"/>
    </row>
    <row r="86" spans="2:65" s="1" customFormat="1" ht="6.95" customHeight="1" x14ac:dyDescent="0.3">
      <c r="B86" s="41"/>
      <c r="L86" s="41"/>
    </row>
    <row r="87" spans="2:65" s="1" customFormat="1" ht="15" x14ac:dyDescent="0.3">
      <c r="B87" s="41"/>
      <c r="C87" s="63" t="s">
        <v>32</v>
      </c>
      <c r="F87" s="156" t="str">
        <f>E17</f>
        <v>Statutární město Ostrava</v>
      </c>
      <c r="I87" s="157" t="s">
        <v>40</v>
      </c>
      <c r="J87" s="156" t="str">
        <f>E23</f>
        <v>Koneko spol. s r. o.</v>
      </c>
      <c r="L87" s="41"/>
    </row>
    <row r="88" spans="2:65" s="1" customFormat="1" ht="14.45" customHeight="1" x14ac:dyDescent="0.3">
      <c r="B88" s="41"/>
      <c r="C88" s="63" t="s">
        <v>38</v>
      </c>
      <c r="F88" s="156" t="str">
        <f>IF(E20="","",E20)</f>
        <v/>
      </c>
      <c r="L88" s="41"/>
    </row>
    <row r="89" spans="2:65" s="1" customFormat="1" ht="10.35" customHeight="1" x14ac:dyDescent="0.3">
      <c r="B89" s="41"/>
      <c r="L89" s="41"/>
    </row>
    <row r="90" spans="2:65" s="10" customFormat="1" ht="29.25" customHeight="1" x14ac:dyDescent="0.3">
      <c r="B90" s="158"/>
      <c r="C90" s="159" t="s">
        <v>173</v>
      </c>
      <c r="D90" s="160" t="s">
        <v>65</v>
      </c>
      <c r="E90" s="160" t="s">
        <v>61</v>
      </c>
      <c r="F90" s="160" t="s">
        <v>174</v>
      </c>
      <c r="G90" s="160" t="s">
        <v>175</v>
      </c>
      <c r="H90" s="160" t="s">
        <v>176</v>
      </c>
      <c r="I90" s="161" t="s">
        <v>177</v>
      </c>
      <c r="J90" s="160" t="s">
        <v>159</v>
      </c>
      <c r="K90" s="162" t="s">
        <v>178</v>
      </c>
      <c r="L90" s="158"/>
      <c r="M90" s="73" t="s">
        <v>179</v>
      </c>
      <c r="N90" s="74" t="s">
        <v>50</v>
      </c>
      <c r="O90" s="74" t="s">
        <v>180</v>
      </c>
      <c r="P90" s="74" t="s">
        <v>181</v>
      </c>
      <c r="Q90" s="74" t="s">
        <v>182</v>
      </c>
      <c r="R90" s="74" t="s">
        <v>183</v>
      </c>
      <c r="S90" s="74" t="s">
        <v>184</v>
      </c>
      <c r="T90" s="75" t="s">
        <v>185</v>
      </c>
    </row>
    <row r="91" spans="2:65" s="1" customFormat="1" ht="29.25" customHeight="1" x14ac:dyDescent="0.35">
      <c r="B91" s="41"/>
      <c r="C91" s="77" t="s">
        <v>160</v>
      </c>
      <c r="J91" s="163">
        <f>BK91</f>
        <v>0</v>
      </c>
      <c r="L91" s="41"/>
      <c r="M91" s="76"/>
      <c r="N91" s="68"/>
      <c r="O91" s="68"/>
      <c r="P91" s="164">
        <f>P92+P376</f>
        <v>0</v>
      </c>
      <c r="Q91" s="68"/>
      <c r="R91" s="164">
        <f>R92+R376</f>
        <v>288.91779095000004</v>
      </c>
      <c r="S91" s="68"/>
      <c r="T91" s="165">
        <f>T92+T376</f>
        <v>30.409449999999996</v>
      </c>
      <c r="AT91" s="24" t="s">
        <v>79</v>
      </c>
      <c r="AU91" s="24" t="s">
        <v>161</v>
      </c>
      <c r="BK91" s="166">
        <f>BK92+BK376</f>
        <v>0</v>
      </c>
    </row>
    <row r="92" spans="2:65" s="11" customFormat="1" ht="37.35" customHeight="1" x14ac:dyDescent="0.35">
      <c r="B92" s="167"/>
      <c r="D92" s="168" t="s">
        <v>79</v>
      </c>
      <c r="E92" s="169" t="s">
        <v>186</v>
      </c>
      <c r="F92" s="169" t="s">
        <v>187</v>
      </c>
      <c r="I92" s="170"/>
      <c r="J92" s="171">
        <f>BK92</f>
        <v>0</v>
      </c>
      <c r="L92" s="167"/>
      <c r="M92" s="172"/>
      <c r="N92" s="173"/>
      <c r="O92" s="173"/>
      <c r="P92" s="174">
        <f>P93+P234+P242+P286+P346</f>
        <v>0</v>
      </c>
      <c r="Q92" s="173"/>
      <c r="R92" s="174">
        <f>R93+R234+R242+R286+R346</f>
        <v>288.91779095000004</v>
      </c>
      <c r="S92" s="173"/>
      <c r="T92" s="175">
        <f>T93+T234+T242+T286+T346</f>
        <v>30.409449999999996</v>
      </c>
      <c r="AR92" s="168" t="s">
        <v>25</v>
      </c>
      <c r="AT92" s="176" t="s">
        <v>79</v>
      </c>
      <c r="AU92" s="176" t="s">
        <v>80</v>
      </c>
      <c r="AY92" s="168" t="s">
        <v>188</v>
      </c>
      <c r="BK92" s="177">
        <f>BK93+BK234+BK242+BK286+BK346</f>
        <v>0</v>
      </c>
    </row>
    <row r="93" spans="2:65" s="11" customFormat="1" ht="19.899999999999999" customHeight="1" x14ac:dyDescent="0.3">
      <c r="B93" s="167"/>
      <c r="D93" s="168" t="s">
        <v>79</v>
      </c>
      <c r="E93" s="178" t="s">
        <v>25</v>
      </c>
      <c r="F93" s="178" t="s">
        <v>189</v>
      </c>
      <c r="I93" s="170"/>
      <c r="J93" s="179">
        <f>BK93</f>
        <v>0</v>
      </c>
      <c r="L93" s="167"/>
      <c r="M93" s="172"/>
      <c r="N93" s="173"/>
      <c r="O93" s="173"/>
      <c r="P93" s="174">
        <f>SUM(P94:P233)</f>
        <v>0</v>
      </c>
      <c r="Q93" s="173"/>
      <c r="R93" s="174">
        <f>SUM(R94:R233)</f>
        <v>236.43749691999997</v>
      </c>
      <c r="S93" s="173"/>
      <c r="T93" s="175">
        <f>SUM(T94:T233)</f>
        <v>30.409449999999996</v>
      </c>
      <c r="AR93" s="168" t="s">
        <v>25</v>
      </c>
      <c r="AT93" s="176" t="s">
        <v>79</v>
      </c>
      <c r="AU93" s="176" t="s">
        <v>25</v>
      </c>
      <c r="AY93" s="168" t="s">
        <v>188</v>
      </c>
      <c r="BK93" s="177">
        <f>SUM(BK94:BK233)</f>
        <v>0</v>
      </c>
    </row>
    <row r="94" spans="2:65" s="1" customFormat="1" ht="16.5" customHeight="1" x14ac:dyDescent="0.3">
      <c r="B94" s="180"/>
      <c r="C94" s="181" t="s">
        <v>25</v>
      </c>
      <c r="D94" s="181" t="s">
        <v>190</v>
      </c>
      <c r="E94" s="182" t="s">
        <v>191</v>
      </c>
      <c r="F94" s="183" t="s">
        <v>192</v>
      </c>
      <c r="G94" s="184" t="s">
        <v>193</v>
      </c>
      <c r="H94" s="185">
        <v>39.345999999999997</v>
      </c>
      <c r="I94" s="186"/>
      <c r="J94" s="187">
        <f>ROUND(I94*H94,2)</f>
        <v>0</v>
      </c>
      <c r="K94" s="183"/>
      <c r="L94" s="41"/>
      <c r="M94" s="188" t="s">
        <v>5</v>
      </c>
      <c r="N94" s="189" t="s">
        <v>51</v>
      </c>
      <c r="O94" s="42"/>
      <c r="P94" s="190">
        <f>O94*H94</f>
        <v>0</v>
      </c>
      <c r="Q94" s="190">
        <v>0</v>
      </c>
      <c r="R94" s="190">
        <f>Q94*H94</f>
        <v>0</v>
      </c>
      <c r="S94" s="190">
        <v>0.23499999999999999</v>
      </c>
      <c r="T94" s="191">
        <f>S94*H94</f>
        <v>9.2463099999999994</v>
      </c>
      <c r="AR94" s="24" t="s">
        <v>194</v>
      </c>
      <c r="AT94" s="24" t="s">
        <v>190</v>
      </c>
      <c r="AU94" s="24" t="s">
        <v>24</v>
      </c>
      <c r="AY94" s="24" t="s">
        <v>188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24" t="s">
        <v>25</v>
      </c>
      <c r="BK94" s="192">
        <f>ROUND(I94*H94,2)</f>
        <v>0</v>
      </c>
      <c r="BL94" s="24" t="s">
        <v>194</v>
      </c>
      <c r="BM94" s="24" t="s">
        <v>952</v>
      </c>
    </row>
    <row r="95" spans="2:65" s="1" customFormat="1" ht="27" x14ac:dyDescent="0.3">
      <c r="B95" s="41"/>
      <c r="D95" s="193" t="s">
        <v>196</v>
      </c>
      <c r="F95" s="194" t="s">
        <v>953</v>
      </c>
      <c r="I95" s="195"/>
      <c r="L95" s="41"/>
      <c r="M95" s="196"/>
      <c r="N95" s="42"/>
      <c r="O95" s="42"/>
      <c r="P95" s="42"/>
      <c r="Q95" s="42"/>
      <c r="R95" s="42"/>
      <c r="S95" s="42"/>
      <c r="T95" s="70"/>
      <c r="AT95" s="24" t="s">
        <v>196</v>
      </c>
      <c r="AU95" s="24" t="s">
        <v>24</v>
      </c>
    </row>
    <row r="96" spans="2:65" s="12" customFormat="1" x14ac:dyDescent="0.3">
      <c r="B96" s="197"/>
      <c r="D96" s="193" t="s">
        <v>198</v>
      </c>
      <c r="E96" s="198" t="s">
        <v>5</v>
      </c>
      <c r="F96" s="199" t="s">
        <v>954</v>
      </c>
      <c r="H96" s="200">
        <v>3.923</v>
      </c>
      <c r="I96" s="201"/>
      <c r="L96" s="197"/>
      <c r="M96" s="202"/>
      <c r="N96" s="203"/>
      <c r="O96" s="203"/>
      <c r="P96" s="203"/>
      <c r="Q96" s="203"/>
      <c r="R96" s="203"/>
      <c r="S96" s="203"/>
      <c r="T96" s="204"/>
      <c r="AT96" s="198" t="s">
        <v>198</v>
      </c>
      <c r="AU96" s="198" t="s">
        <v>24</v>
      </c>
      <c r="AV96" s="12" t="s">
        <v>24</v>
      </c>
      <c r="AW96" s="12" t="s">
        <v>44</v>
      </c>
      <c r="AX96" s="12" t="s">
        <v>80</v>
      </c>
      <c r="AY96" s="198" t="s">
        <v>188</v>
      </c>
    </row>
    <row r="97" spans="2:65" s="12" customFormat="1" x14ac:dyDescent="0.3">
      <c r="B97" s="197"/>
      <c r="D97" s="193" t="s">
        <v>198</v>
      </c>
      <c r="E97" s="198" t="s">
        <v>5</v>
      </c>
      <c r="F97" s="199" t="s">
        <v>955</v>
      </c>
      <c r="H97" s="200">
        <v>17.422999999999998</v>
      </c>
      <c r="I97" s="201"/>
      <c r="L97" s="197"/>
      <c r="M97" s="202"/>
      <c r="N97" s="203"/>
      <c r="O97" s="203"/>
      <c r="P97" s="203"/>
      <c r="Q97" s="203"/>
      <c r="R97" s="203"/>
      <c r="S97" s="203"/>
      <c r="T97" s="204"/>
      <c r="AT97" s="198" t="s">
        <v>198</v>
      </c>
      <c r="AU97" s="198" t="s">
        <v>24</v>
      </c>
      <c r="AV97" s="12" t="s">
        <v>24</v>
      </c>
      <c r="AW97" s="12" t="s">
        <v>44</v>
      </c>
      <c r="AX97" s="12" t="s">
        <v>80</v>
      </c>
      <c r="AY97" s="198" t="s">
        <v>188</v>
      </c>
    </row>
    <row r="98" spans="2:65" s="12" customFormat="1" x14ac:dyDescent="0.3">
      <c r="B98" s="197"/>
      <c r="D98" s="193" t="s">
        <v>198</v>
      </c>
      <c r="E98" s="198" t="s">
        <v>5</v>
      </c>
      <c r="F98" s="199" t="s">
        <v>956</v>
      </c>
      <c r="H98" s="200">
        <v>15.5</v>
      </c>
      <c r="I98" s="201"/>
      <c r="L98" s="197"/>
      <c r="M98" s="202"/>
      <c r="N98" s="203"/>
      <c r="O98" s="203"/>
      <c r="P98" s="203"/>
      <c r="Q98" s="203"/>
      <c r="R98" s="203"/>
      <c r="S98" s="203"/>
      <c r="T98" s="204"/>
      <c r="AT98" s="198" t="s">
        <v>198</v>
      </c>
      <c r="AU98" s="198" t="s">
        <v>24</v>
      </c>
      <c r="AV98" s="12" t="s">
        <v>24</v>
      </c>
      <c r="AW98" s="12" t="s">
        <v>44</v>
      </c>
      <c r="AX98" s="12" t="s">
        <v>80</v>
      </c>
      <c r="AY98" s="198" t="s">
        <v>188</v>
      </c>
    </row>
    <row r="99" spans="2:65" s="12" customFormat="1" x14ac:dyDescent="0.3">
      <c r="B99" s="197"/>
      <c r="D99" s="193" t="s">
        <v>198</v>
      </c>
      <c r="E99" s="198" t="s">
        <v>5</v>
      </c>
      <c r="F99" s="199" t="s">
        <v>957</v>
      </c>
      <c r="H99" s="200">
        <v>2.5</v>
      </c>
      <c r="I99" s="201"/>
      <c r="L99" s="197"/>
      <c r="M99" s="202"/>
      <c r="N99" s="203"/>
      <c r="O99" s="203"/>
      <c r="P99" s="203"/>
      <c r="Q99" s="203"/>
      <c r="R99" s="203"/>
      <c r="S99" s="203"/>
      <c r="T99" s="204"/>
      <c r="AT99" s="198" t="s">
        <v>198</v>
      </c>
      <c r="AU99" s="198" t="s">
        <v>24</v>
      </c>
      <c r="AV99" s="12" t="s">
        <v>24</v>
      </c>
      <c r="AW99" s="12" t="s">
        <v>44</v>
      </c>
      <c r="AX99" s="12" t="s">
        <v>80</v>
      </c>
      <c r="AY99" s="198" t="s">
        <v>188</v>
      </c>
    </row>
    <row r="100" spans="2:65" s="13" customFormat="1" x14ac:dyDescent="0.3">
      <c r="B100" s="205"/>
      <c r="D100" s="193" t="s">
        <v>198</v>
      </c>
      <c r="E100" s="206" t="s">
        <v>5</v>
      </c>
      <c r="F100" s="207" t="s">
        <v>200</v>
      </c>
      <c r="H100" s="208">
        <v>39.345999999999997</v>
      </c>
      <c r="I100" s="209"/>
      <c r="L100" s="205"/>
      <c r="M100" s="210"/>
      <c r="N100" s="211"/>
      <c r="O100" s="211"/>
      <c r="P100" s="211"/>
      <c r="Q100" s="211"/>
      <c r="R100" s="211"/>
      <c r="S100" s="211"/>
      <c r="T100" s="212"/>
      <c r="AT100" s="206" t="s">
        <v>198</v>
      </c>
      <c r="AU100" s="206" t="s">
        <v>24</v>
      </c>
      <c r="AV100" s="13" t="s">
        <v>194</v>
      </c>
      <c r="AW100" s="13" t="s">
        <v>44</v>
      </c>
      <c r="AX100" s="13" t="s">
        <v>25</v>
      </c>
      <c r="AY100" s="206" t="s">
        <v>188</v>
      </c>
    </row>
    <row r="101" spans="2:65" s="1" customFormat="1" ht="25.5" customHeight="1" x14ac:dyDescent="0.3">
      <c r="B101" s="180"/>
      <c r="C101" s="181" t="s">
        <v>24</v>
      </c>
      <c r="D101" s="181" t="s">
        <v>190</v>
      </c>
      <c r="E101" s="182" t="s">
        <v>958</v>
      </c>
      <c r="F101" s="183" t="s">
        <v>959</v>
      </c>
      <c r="G101" s="184" t="s">
        <v>193</v>
      </c>
      <c r="H101" s="185">
        <v>39.345999999999997</v>
      </c>
      <c r="I101" s="186"/>
      <c r="J101" s="187">
        <f>ROUND(I101*H101,2)</f>
        <v>0</v>
      </c>
      <c r="K101" s="183"/>
      <c r="L101" s="41"/>
      <c r="M101" s="188" t="s">
        <v>5</v>
      </c>
      <c r="N101" s="189" t="s">
        <v>51</v>
      </c>
      <c r="O101" s="42"/>
      <c r="P101" s="190">
        <f>O101*H101</f>
        <v>0</v>
      </c>
      <c r="Q101" s="190">
        <v>0</v>
      </c>
      <c r="R101" s="190">
        <f>Q101*H101</f>
        <v>0</v>
      </c>
      <c r="S101" s="190">
        <v>0.28999999999999998</v>
      </c>
      <c r="T101" s="191">
        <f>S101*H101</f>
        <v>11.410339999999998</v>
      </c>
      <c r="AR101" s="24" t="s">
        <v>194</v>
      </c>
      <c r="AT101" s="24" t="s">
        <v>190</v>
      </c>
      <c r="AU101" s="24" t="s">
        <v>24</v>
      </c>
      <c r="AY101" s="24" t="s">
        <v>188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24" t="s">
        <v>25</v>
      </c>
      <c r="BK101" s="192">
        <f>ROUND(I101*H101,2)</f>
        <v>0</v>
      </c>
      <c r="BL101" s="24" t="s">
        <v>194</v>
      </c>
      <c r="BM101" s="24" t="s">
        <v>960</v>
      </c>
    </row>
    <row r="102" spans="2:65" s="1" customFormat="1" ht="27" x14ac:dyDescent="0.3">
      <c r="B102" s="41"/>
      <c r="D102" s="193" t="s">
        <v>196</v>
      </c>
      <c r="F102" s="194" t="s">
        <v>953</v>
      </c>
      <c r="I102" s="195"/>
      <c r="L102" s="41"/>
      <c r="M102" s="196"/>
      <c r="N102" s="42"/>
      <c r="O102" s="42"/>
      <c r="P102" s="42"/>
      <c r="Q102" s="42"/>
      <c r="R102" s="42"/>
      <c r="S102" s="42"/>
      <c r="T102" s="70"/>
      <c r="AT102" s="24" t="s">
        <v>196</v>
      </c>
      <c r="AU102" s="24" t="s">
        <v>24</v>
      </c>
    </row>
    <row r="103" spans="2:65" s="12" customFormat="1" x14ac:dyDescent="0.3">
      <c r="B103" s="197"/>
      <c r="D103" s="193" t="s">
        <v>198</v>
      </c>
      <c r="E103" s="198" t="s">
        <v>5</v>
      </c>
      <c r="F103" s="199" t="s">
        <v>954</v>
      </c>
      <c r="H103" s="200">
        <v>3.923</v>
      </c>
      <c r="I103" s="201"/>
      <c r="L103" s="197"/>
      <c r="M103" s="202"/>
      <c r="N103" s="203"/>
      <c r="O103" s="203"/>
      <c r="P103" s="203"/>
      <c r="Q103" s="203"/>
      <c r="R103" s="203"/>
      <c r="S103" s="203"/>
      <c r="T103" s="204"/>
      <c r="AT103" s="198" t="s">
        <v>198</v>
      </c>
      <c r="AU103" s="198" t="s">
        <v>24</v>
      </c>
      <c r="AV103" s="12" t="s">
        <v>24</v>
      </c>
      <c r="AW103" s="12" t="s">
        <v>44</v>
      </c>
      <c r="AX103" s="12" t="s">
        <v>80</v>
      </c>
      <c r="AY103" s="198" t="s">
        <v>188</v>
      </c>
    </row>
    <row r="104" spans="2:65" s="12" customFormat="1" x14ac:dyDescent="0.3">
      <c r="B104" s="197"/>
      <c r="D104" s="193" t="s">
        <v>198</v>
      </c>
      <c r="E104" s="198" t="s">
        <v>5</v>
      </c>
      <c r="F104" s="199" t="s">
        <v>955</v>
      </c>
      <c r="H104" s="200">
        <v>17.422999999999998</v>
      </c>
      <c r="I104" s="201"/>
      <c r="L104" s="197"/>
      <c r="M104" s="202"/>
      <c r="N104" s="203"/>
      <c r="O104" s="203"/>
      <c r="P104" s="203"/>
      <c r="Q104" s="203"/>
      <c r="R104" s="203"/>
      <c r="S104" s="203"/>
      <c r="T104" s="204"/>
      <c r="AT104" s="198" t="s">
        <v>198</v>
      </c>
      <c r="AU104" s="198" t="s">
        <v>24</v>
      </c>
      <c r="AV104" s="12" t="s">
        <v>24</v>
      </c>
      <c r="AW104" s="12" t="s">
        <v>44</v>
      </c>
      <c r="AX104" s="12" t="s">
        <v>80</v>
      </c>
      <c r="AY104" s="198" t="s">
        <v>188</v>
      </c>
    </row>
    <row r="105" spans="2:65" s="12" customFormat="1" x14ac:dyDescent="0.3">
      <c r="B105" s="197"/>
      <c r="D105" s="193" t="s">
        <v>198</v>
      </c>
      <c r="E105" s="198" t="s">
        <v>5</v>
      </c>
      <c r="F105" s="199" t="s">
        <v>956</v>
      </c>
      <c r="H105" s="200">
        <v>15.5</v>
      </c>
      <c r="I105" s="201"/>
      <c r="L105" s="197"/>
      <c r="M105" s="202"/>
      <c r="N105" s="203"/>
      <c r="O105" s="203"/>
      <c r="P105" s="203"/>
      <c r="Q105" s="203"/>
      <c r="R105" s="203"/>
      <c r="S105" s="203"/>
      <c r="T105" s="204"/>
      <c r="AT105" s="198" t="s">
        <v>198</v>
      </c>
      <c r="AU105" s="198" t="s">
        <v>24</v>
      </c>
      <c r="AV105" s="12" t="s">
        <v>24</v>
      </c>
      <c r="AW105" s="12" t="s">
        <v>44</v>
      </c>
      <c r="AX105" s="12" t="s">
        <v>80</v>
      </c>
      <c r="AY105" s="198" t="s">
        <v>188</v>
      </c>
    </row>
    <row r="106" spans="2:65" s="12" customFormat="1" x14ac:dyDescent="0.3">
      <c r="B106" s="197"/>
      <c r="D106" s="193" t="s">
        <v>198</v>
      </c>
      <c r="E106" s="198" t="s">
        <v>5</v>
      </c>
      <c r="F106" s="199" t="s">
        <v>957</v>
      </c>
      <c r="H106" s="200">
        <v>2.5</v>
      </c>
      <c r="I106" s="201"/>
      <c r="L106" s="197"/>
      <c r="M106" s="202"/>
      <c r="N106" s="203"/>
      <c r="O106" s="203"/>
      <c r="P106" s="203"/>
      <c r="Q106" s="203"/>
      <c r="R106" s="203"/>
      <c r="S106" s="203"/>
      <c r="T106" s="204"/>
      <c r="AT106" s="198" t="s">
        <v>198</v>
      </c>
      <c r="AU106" s="198" t="s">
        <v>24</v>
      </c>
      <c r="AV106" s="12" t="s">
        <v>24</v>
      </c>
      <c r="AW106" s="12" t="s">
        <v>44</v>
      </c>
      <c r="AX106" s="12" t="s">
        <v>80</v>
      </c>
      <c r="AY106" s="198" t="s">
        <v>188</v>
      </c>
    </row>
    <row r="107" spans="2:65" s="13" customFormat="1" x14ac:dyDescent="0.3">
      <c r="B107" s="205"/>
      <c r="D107" s="193" t="s">
        <v>198</v>
      </c>
      <c r="E107" s="206" t="s">
        <v>5</v>
      </c>
      <c r="F107" s="207" t="s">
        <v>200</v>
      </c>
      <c r="H107" s="208">
        <v>39.345999999999997</v>
      </c>
      <c r="I107" s="209"/>
      <c r="L107" s="205"/>
      <c r="M107" s="210"/>
      <c r="N107" s="211"/>
      <c r="O107" s="211"/>
      <c r="P107" s="211"/>
      <c r="Q107" s="211"/>
      <c r="R107" s="211"/>
      <c r="S107" s="211"/>
      <c r="T107" s="212"/>
      <c r="AT107" s="206" t="s">
        <v>198</v>
      </c>
      <c r="AU107" s="206" t="s">
        <v>24</v>
      </c>
      <c r="AV107" s="13" t="s">
        <v>194</v>
      </c>
      <c r="AW107" s="13" t="s">
        <v>44</v>
      </c>
      <c r="AX107" s="13" t="s">
        <v>25</v>
      </c>
      <c r="AY107" s="206" t="s">
        <v>188</v>
      </c>
    </row>
    <row r="108" spans="2:65" s="1" customFormat="1" ht="16.5" customHeight="1" x14ac:dyDescent="0.3">
      <c r="B108" s="180"/>
      <c r="C108" s="181" t="s">
        <v>204</v>
      </c>
      <c r="D108" s="181" t="s">
        <v>190</v>
      </c>
      <c r="E108" s="182" t="s">
        <v>648</v>
      </c>
      <c r="F108" s="183" t="s">
        <v>649</v>
      </c>
      <c r="G108" s="184" t="s">
        <v>193</v>
      </c>
      <c r="H108" s="185">
        <v>10.596</v>
      </c>
      <c r="I108" s="186"/>
      <c r="J108" s="187">
        <f>ROUND(I108*H108,2)</f>
        <v>0</v>
      </c>
      <c r="K108" s="183"/>
      <c r="L108" s="41"/>
      <c r="M108" s="188" t="s">
        <v>5</v>
      </c>
      <c r="N108" s="189" t="s">
        <v>51</v>
      </c>
      <c r="O108" s="42"/>
      <c r="P108" s="190">
        <f>O108*H108</f>
        <v>0</v>
      </c>
      <c r="Q108" s="190">
        <v>0</v>
      </c>
      <c r="R108" s="190">
        <f>Q108*H108</f>
        <v>0</v>
      </c>
      <c r="S108" s="190">
        <v>0.57999999999999996</v>
      </c>
      <c r="T108" s="191">
        <f>S108*H108</f>
        <v>6.1456799999999996</v>
      </c>
      <c r="AR108" s="24" t="s">
        <v>194</v>
      </c>
      <c r="AT108" s="24" t="s">
        <v>190</v>
      </c>
      <c r="AU108" s="24" t="s">
        <v>24</v>
      </c>
      <c r="AY108" s="24" t="s">
        <v>188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24" t="s">
        <v>25</v>
      </c>
      <c r="BK108" s="192">
        <f>ROUND(I108*H108,2)</f>
        <v>0</v>
      </c>
      <c r="BL108" s="24" t="s">
        <v>194</v>
      </c>
      <c r="BM108" s="24" t="s">
        <v>650</v>
      </c>
    </row>
    <row r="109" spans="2:65" s="1" customFormat="1" ht="27" x14ac:dyDescent="0.3">
      <c r="B109" s="41"/>
      <c r="D109" s="193" t="s">
        <v>196</v>
      </c>
      <c r="F109" s="194" t="s">
        <v>953</v>
      </c>
      <c r="I109" s="195"/>
      <c r="L109" s="41"/>
      <c r="M109" s="196"/>
      <c r="N109" s="42"/>
      <c r="O109" s="42"/>
      <c r="P109" s="42"/>
      <c r="Q109" s="42"/>
      <c r="R109" s="42"/>
      <c r="S109" s="42"/>
      <c r="T109" s="70"/>
      <c r="AT109" s="24" t="s">
        <v>196</v>
      </c>
      <c r="AU109" s="24" t="s">
        <v>24</v>
      </c>
    </row>
    <row r="110" spans="2:65" s="12" customFormat="1" x14ac:dyDescent="0.3">
      <c r="B110" s="197"/>
      <c r="D110" s="193" t="s">
        <v>198</v>
      </c>
      <c r="E110" s="198" t="s">
        <v>5</v>
      </c>
      <c r="F110" s="199" t="s">
        <v>961</v>
      </c>
      <c r="H110" s="200">
        <v>2.4729999999999999</v>
      </c>
      <c r="I110" s="201"/>
      <c r="L110" s="197"/>
      <c r="M110" s="202"/>
      <c r="N110" s="203"/>
      <c r="O110" s="203"/>
      <c r="P110" s="203"/>
      <c r="Q110" s="203"/>
      <c r="R110" s="203"/>
      <c r="S110" s="203"/>
      <c r="T110" s="204"/>
      <c r="AT110" s="198" t="s">
        <v>198</v>
      </c>
      <c r="AU110" s="198" t="s">
        <v>24</v>
      </c>
      <c r="AV110" s="12" t="s">
        <v>24</v>
      </c>
      <c r="AW110" s="12" t="s">
        <v>44</v>
      </c>
      <c r="AX110" s="12" t="s">
        <v>80</v>
      </c>
      <c r="AY110" s="198" t="s">
        <v>188</v>
      </c>
    </row>
    <row r="111" spans="2:65" s="12" customFormat="1" x14ac:dyDescent="0.3">
      <c r="B111" s="197"/>
      <c r="D111" s="193" t="s">
        <v>198</v>
      </c>
      <c r="E111" s="198" t="s">
        <v>5</v>
      </c>
      <c r="F111" s="199" t="s">
        <v>962</v>
      </c>
      <c r="H111" s="200">
        <v>2.5230000000000001</v>
      </c>
      <c r="I111" s="201"/>
      <c r="L111" s="197"/>
      <c r="M111" s="202"/>
      <c r="N111" s="203"/>
      <c r="O111" s="203"/>
      <c r="P111" s="203"/>
      <c r="Q111" s="203"/>
      <c r="R111" s="203"/>
      <c r="S111" s="203"/>
      <c r="T111" s="204"/>
      <c r="AT111" s="198" t="s">
        <v>198</v>
      </c>
      <c r="AU111" s="198" t="s">
        <v>24</v>
      </c>
      <c r="AV111" s="12" t="s">
        <v>24</v>
      </c>
      <c r="AW111" s="12" t="s">
        <v>44</v>
      </c>
      <c r="AX111" s="12" t="s">
        <v>80</v>
      </c>
      <c r="AY111" s="198" t="s">
        <v>188</v>
      </c>
    </row>
    <row r="112" spans="2:65" s="12" customFormat="1" x14ac:dyDescent="0.3">
      <c r="B112" s="197"/>
      <c r="D112" s="193" t="s">
        <v>198</v>
      </c>
      <c r="E112" s="198" t="s">
        <v>5</v>
      </c>
      <c r="F112" s="199" t="s">
        <v>963</v>
      </c>
      <c r="H112" s="200">
        <v>2.85</v>
      </c>
      <c r="I112" s="201"/>
      <c r="L112" s="197"/>
      <c r="M112" s="202"/>
      <c r="N112" s="203"/>
      <c r="O112" s="203"/>
      <c r="P112" s="203"/>
      <c r="Q112" s="203"/>
      <c r="R112" s="203"/>
      <c r="S112" s="203"/>
      <c r="T112" s="204"/>
      <c r="AT112" s="198" t="s">
        <v>198</v>
      </c>
      <c r="AU112" s="198" t="s">
        <v>24</v>
      </c>
      <c r="AV112" s="12" t="s">
        <v>24</v>
      </c>
      <c r="AW112" s="12" t="s">
        <v>44</v>
      </c>
      <c r="AX112" s="12" t="s">
        <v>80</v>
      </c>
      <c r="AY112" s="198" t="s">
        <v>188</v>
      </c>
    </row>
    <row r="113" spans="2:65" s="12" customFormat="1" x14ac:dyDescent="0.3">
      <c r="B113" s="197"/>
      <c r="D113" s="193" t="s">
        <v>198</v>
      </c>
      <c r="E113" s="198" t="s">
        <v>5</v>
      </c>
      <c r="F113" s="199" t="s">
        <v>964</v>
      </c>
      <c r="H113" s="200">
        <v>2.75</v>
      </c>
      <c r="I113" s="201"/>
      <c r="L113" s="197"/>
      <c r="M113" s="202"/>
      <c r="N113" s="203"/>
      <c r="O113" s="203"/>
      <c r="P113" s="203"/>
      <c r="Q113" s="203"/>
      <c r="R113" s="203"/>
      <c r="S113" s="203"/>
      <c r="T113" s="204"/>
      <c r="AT113" s="198" t="s">
        <v>198</v>
      </c>
      <c r="AU113" s="198" t="s">
        <v>24</v>
      </c>
      <c r="AV113" s="12" t="s">
        <v>24</v>
      </c>
      <c r="AW113" s="12" t="s">
        <v>44</v>
      </c>
      <c r="AX113" s="12" t="s">
        <v>80</v>
      </c>
      <c r="AY113" s="198" t="s">
        <v>188</v>
      </c>
    </row>
    <row r="114" spans="2:65" s="13" customFormat="1" x14ac:dyDescent="0.3">
      <c r="B114" s="205"/>
      <c r="D114" s="193" t="s">
        <v>198</v>
      </c>
      <c r="E114" s="206" t="s">
        <v>5</v>
      </c>
      <c r="F114" s="207" t="s">
        <v>200</v>
      </c>
      <c r="H114" s="208">
        <v>10.596</v>
      </c>
      <c r="I114" s="209"/>
      <c r="L114" s="205"/>
      <c r="M114" s="210"/>
      <c r="N114" s="211"/>
      <c r="O114" s="211"/>
      <c r="P114" s="211"/>
      <c r="Q114" s="211"/>
      <c r="R114" s="211"/>
      <c r="S114" s="211"/>
      <c r="T114" s="212"/>
      <c r="AT114" s="206" t="s">
        <v>198</v>
      </c>
      <c r="AU114" s="206" t="s">
        <v>24</v>
      </c>
      <c r="AV114" s="13" t="s">
        <v>194</v>
      </c>
      <c r="AW114" s="13" t="s">
        <v>44</v>
      </c>
      <c r="AX114" s="13" t="s">
        <v>25</v>
      </c>
      <c r="AY114" s="206" t="s">
        <v>188</v>
      </c>
    </row>
    <row r="115" spans="2:65" s="1" customFormat="1" ht="16.5" customHeight="1" x14ac:dyDescent="0.3">
      <c r="B115" s="180"/>
      <c r="C115" s="181" t="s">
        <v>194</v>
      </c>
      <c r="D115" s="181" t="s">
        <v>190</v>
      </c>
      <c r="E115" s="182" t="s">
        <v>668</v>
      </c>
      <c r="F115" s="183" t="s">
        <v>669</v>
      </c>
      <c r="G115" s="184" t="s">
        <v>193</v>
      </c>
      <c r="H115" s="185">
        <v>10.596</v>
      </c>
      <c r="I115" s="186"/>
      <c r="J115" s="187">
        <f>ROUND(I115*H115,2)</f>
        <v>0</v>
      </c>
      <c r="K115" s="183"/>
      <c r="L115" s="41"/>
      <c r="M115" s="188" t="s">
        <v>5</v>
      </c>
      <c r="N115" s="189" t="s">
        <v>51</v>
      </c>
      <c r="O115" s="42"/>
      <c r="P115" s="190">
        <f>O115*H115</f>
        <v>0</v>
      </c>
      <c r="Q115" s="190">
        <v>0</v>
      </c>
      <c r="R115" s="190">
        <f>Q115*H115</f>
        <v>0</v>
      </c>
      <c r="S115" s="190">
        <v>0.22</v>
      </c>
      <c r="T115" s="191">
        <f>S115*H115</f>
        <v>2.3311199999999999</v>
      </c>
      <c r="AR115" s="24" t="s">
        <v>194</v>
      </c>
      <c r="AT115" s="24" t="s">
        <v>190</v>
      </c>
      <c r="AU115" s="24" t="s">
        <v>24</v>
      </c>
      <c r="AY115" s="24" t="s">
        <v>188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24" t="s">
        <v>25</v>
      </c>
      <c r="BK115" s="192">
        <f>ROUND(I115*H115,2)</f>
        <v>0</v>
      </c>
      <c r="BL115" s="24" t="s">
        <v>194</v>
      </c>
      <c r="BM115" s="24" t="s">
        <v>670</v>
      </c>
    </row>
    <row r="116" spans="2:65" s="1" customFormat="1" ht="27" x14ac:dyDescent="0.3">
      <c r="B116" s="41"/>
      <c r="D116" s="193" t="s">
        <v>196</v>
      </c>
      <c r="F116" s="194" t="s">
        <v>953</v>
      </c>
      <c r="I116" s="195"/>
      <c r="L116" s="41"/>
      <c r="M116" s="196"/>
      <c r="N116" s="42"/>
      <c r="O116" s="42"/>
      <c r="P116" s="42"/>
      <c r="Q116" s="42"/>
      <c r="R116" s="42"/>
      <c r="S116" s="42"/>
      <c r="T116" s="70"/>
      <c r="AT116" s="24" t="s">
        <v>196</v>
      </c>
      <c r="AU116" s="24" t="s">
        <v>24</v>
      </c>
    </row>
    <row r="117" spans="2:65" s="12" customFormat="1" x14ac:dyDescent="0.3">
      <c r="B117" s="197"/>
      <c r="D117" s="193" t="s">
        <v>198</v>
      </c>
      <c r="E117" s="198" t="s">
        <v>5</v>
      </c>
      <c r="F117" s="199" t="s">
        <v>961</v>
      </c>
      <c r="H117" s="200">
        <v>2.4729999999999999</v>
      </c>
      <c r="I117" s="201"/>
      <c r="L117" s="197"/>
      <c r="M117" s="202"/>
      <c r="N117" s="203"/>
      <c r="O117" s="203"/>
      <c r="P117" s="203"/>
      <c r="Q117" s="203"/>
      <c r="R117" s="203"/>
      <c r="S117" s="203"/>
      <c r="T117" s="204"/>
      <c r="AT117" s="198" t="s">
        <v>198</v>
      </c>
      <c r="AU117" s="198" t="s">
        <v>24</v>
      </c>
      <c r="AV117" s="12" t="s">
        <v>24</v>
      </c>
      <c r="AW117" s="12" t="s">
        <v>44</v>
      </c>
      <c r="AX117" s="12" t="s">
        <v>80</v>
      </c>
      <c r="AY117" s="198" t="s">
        <v>188</v>
      </c>
    </row>
    <row r="118" spans="2:65" s="12" customFormat="1" x14ac:dyDescent="0.3">
      <c r="B118" s="197"/>
      <c r="D118" s="193" t="s">
        <v>198</v>
      </c>
      <c r="E118" s="198" t="s">
        <v>5</v>
      </c>
      <c r="F118" s="199" t="s">
        <v>962</v>
      </c>
      <c r="H118" s="200">
        <v>2.5230000000000001</v>
      </c>
      <c r="I118" s="201"/>
      <c r="L118" s="197"/>
      <c r="M118" s="202"/>
      <c r="N118" s="203"/>
      <c r="O118" s="203"/>
      <c r="P118" s="203"/>
      <c r="Q118" s="203"/>
      <c r="R118" s="203"/>
      <c r="S118" s="203"/>
      <c r="T118" s="204"/>
      <c r="AT118" s="198" t="s">
        <v>198</v>
      </c>
      <c r="AU118" s="198" t="s">
        <v>24</v>
      </c>
      <c r="AV118" s="12" t="s">
        <v>24</v>
      </c>
      <c r="AW118" s="12" t="s">
        <v>44</v>
      </c>
      <c r="AX118" s="12" t="s">
        <v>80</v>
      </c>
      <c r="AY118" s="198" t="s">
        <v>188</v>
      </c>
    </row>
    <row r="119" spans="2:65" s="12" customFormat="1" x14ac:dyDescent="0.3">
      <c r="B119" s="197"/>
      <c r="D119" s="193" t="s">
        <v>198</v>
      </c>
      <c r="E119" s="198" t="s">
        <v>5</v>
      </c>
      <c r="F119" s="199" t="s">
        <v>963</v>
      </c>
      <c r="H119" s="200">
        <v>2.85</v>
      </c>
      <c r="I119" s="201"/>
      <c r="L119" s="197"/>
      <c r="M119" s="202"/>
      <c r="N119" s="203"/>
      <c r="O119" s="203"/>
      <c r="P119" s="203"/>
      <c r="Q119" s="203"/>
      <c r="R119" s="203"/>
      <c r="S119" s="203"/>
      <c r="T119" s="204"/>
      <c r="AT119" s="198" t="s">
        <v>198</v>
      </c>
      <c r="AU119" s="198" t="s">
        <v>24</v>
      </c>
      <c r="AV119" s="12" t="s">
        <v>24</v>
      </c>
      <c r="AW119" s="12" t="s">
        <v>44</v>
      </c>
      <c r="AX119" s="12" t="s">
        <v>80</v>
      </c>
      <c r="AY119" s="198" t="s">
        <v>188</v>
      </c>
    </row>
    <row r="120" spans="2:65" s="12" customFormat="1" x14ac:dyDescent="0.3">
      <c r="B120" s="197"/>
      <c r="D120" s="193" t="s">
        <v>198</v>
      </c>
      <c r="E120" s="198" t="s">
        <v>5</v>
      </c>
      <c r="F120" s="199" t="s">
        <v>964</v>
      </c>
      <c r="H120" s="200">
        <v>2.75</v>
      </c>
      <c r="I120" s="201"/>
      <c r="L120" s="197"/>
      <c r="M120" s="202"/>
      <c r="N120" s="203"/>
      <c r="O120" s="203"/>
      <c r="P120" s="203"/>
      <c r="Q120" s="203"/>
      <c r="R120" s="203"/>
      <c r="S120" s="203"/>
      <c r="T120" s="204"/>
      <c r="AT120" s="198" t="s">
        <v>198</v>
      </c>
      <c r="AU120" s="198" t="s">
        <v>24</v>
      </c>
      <c r="AV120" s="12" t="s">
        <v>24</v>
      </c>
      <c r="AW120" s="12" t="s">
        <v>44</v>
      </c>
      <c r="AX120" s="12" t="s">
        <v>80</v>
      </c>
      <c r="AY120" s="198" t="s">
        <v>188</v>
      </c>
    </row>
    <row r="121" spans="2:65" s="13" customFormat="1" x14ac:dyDescent="0.3">
      <c r="B121" s="205"/>
      <c r="D121" s="193" t="s">
        <v>198</v>
      </c>
      <c r="E121" s="206" t="s">
        <v>5</v>
      </c>
      <c r="F121" s="207" t="s">
        <v>200</v>
      </c>
      <c r="H121" s="208">
        <v>10.596</v>
      </c>
      <c r="I121" s="209"/>
      <c r="L121" s="205"/>
      <c r="M121" s="210"/>
      <c r="N121" s="211"/>
      <c r="O121" s="211"/>
      <c r="P121" s="211"/>
      <c r="Q121" s="211"/>
      <c r="R121" s="211"/>
      <c r="S121" s="211"/>
      <c r="T121" s="212"/>
      <c r="AT121" s="206" t="s">
        <v>198</v>
      </c>
      <c r="AU121" s="206" t="s">
        <v>24</v>
      </c>
      <c r="AV121" s="13" t="s">
        <v>194</v>
      </c>
      <c r="AW121" s="13" t="s">
        <v>44</v>
      </c>
      <c r="AX121" s="13" t="s">
        <v>25</v>
      </c>
      <c r="AY121" s="206" t="s">
        <v>188</v>
      </c>
    </row>
    <row r="122" spans="2:65" s="1" customFormat="1" ht="16.5" customHeight="1" x14ac:dyDescent="0.3">
      <c r="B122" s="180"/>
      <c r="C122" s="181" t="s">
        <v>212</v>
      </c>
      <c r="D122" s="181" t="s">
        <v>190</v>
      </c>
      <c r="E122" s="182" t="s">
        <v>965</v>
      </c>
      <c r="F122" s="183" t="s">
        <v>966</v>
      </c>
      <c r="G122" s="184" t="s">
        <v>372</v>
      </c>
      <c r="H122" s="185">
        <v>4.4000000000000004</v>
      </c>
      <c r="I122" s="186"/>
      <c r="J122" s="187">
        <f>ROUND(I122*H122,2)</f>
        <v>0</v>
      </c>
      <c r="K122" s="183"/>
      <c r="L122" s="41"/>
      <c r="M122" s="188" t="s">
        <v>5</v>
      </c>
      <c r="N122" s="189" t="s">
        <v>51</v>
      </c>
      <c r="O122" s="42"/>
      <c r="P122" s="190">
        <f>O122*H122</f>
        <v>0</v>
      </c>
      <c r="Q122" s="190">
        <v>0</v>
      </c>
      <c r="R122" s="190">
        <f>Q122*H122</f>
        <v>0</v>
      </c>
      <c r="S122" s="190">
        <v>0.28999999999999998</v>
      </c>
      <c r="T122" s="191">
        <f>S122*H122</f>
        <v>1.276</v>
      </c>
      <c r="AR122" s="24" t="s">
        <v>194</v>
      </c>
      <c r="AT122" s="24" t="s">
        <v>190</v>
      </c>
      <c r="AU122" s="24" t="s">
        <v>24</v>
      </c>
      <c r="AY122" s="24" t="s">
        <v>188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24" t="s">
        <v>25</v>
      </c>
      <c r="BK122" s="192">
        <f>ROUND(I122*H122,2)</f>
        <v>0</v>
      </c>
      <c r="BL122" s="24" t="s">
        <v>194</v>
      </c>
      <c r="BM122" s="24" t="s">
        <v>967</v>
      </c>
    </row>
    <row r="123" spans="2:65" s="1" customFormat="1" ht="27" x14ac:dyDescent="0.3">
      <c r="B123" s="41"/>
      <c r="D123" s="193" t="s">
        <v>196</v>
      </c>
      <c r="F123" s="194" t="s">
        <v>953</v>
      </c>
      <c r="I123" s="195"/>
      <c r="L123" s="41"/>
      <c r="M123" s="196"/>
      <c r="N123" s="42"/>
      <c r="O123" s="42"/>
      <c r="P123" s="42"/>
      <c r="Q123" s="42"/>
      <c r="R123" s="42"/>
      <c r="S123" s="42"/>
      <c r="T123" s="70"/>
      <c r="AT123" s="24" t="s">
        <v>196</v>
      </c>
      <c r="AU123" s="24" t="s">
        <v>24</v>
      </c>
    </row>
    <row r="124" spans="2:65" s="12" customFormat="1" x14ac:dyDescent="0.3">
      <c r="B124" s="197"/>
      <c r="D124" s="193" t="s">
        <v>198</v>
      </c>
      <c r="E124" s="198" t="s">
        <v>5</v>
      </c>
      <c r="F124" s="199" t="s">
        <v>968</v>
      </c>
      <c r="H124" s="200">
        <v>1</v>
      </c>
      <c r="I124" s="201"/>
      <c r="L124" s="197"/>
      <c r="M124" s="202"/>
      <c r="N124" s="203"/>
      <c r="O124" s="203"/>
      <c r="P124" s="203"/>
      <c r="Q124" s="203"/>
      <c r="R124" s="203"/>
      <c r="S124" s="203"/>
      <c r="T124" s="204"/>
      <c r="AT124" s="198" t="s">
        <v>198</v>
      </c>
      <c r="AU124" s="198" t="s">
        <v>24</v>
      </c>
      <c r="AV124" s="12" t="s">
        <v>24</v>
      </c>
      <c r="AW124" s="12" t="s">
        <v>44</v>
      </c>
      <c r="AX124" s="12" t="s">
        <v>80</v>
      </c>
      <c r="AY124" s="198" t="s">
        <v>188</v>
      </c>
    </row>
    <row r="125" spans="2:65" s="12" customFormat="1" x14ac:dyDescent="0.3">
      <c r="B125" s="197"/>
      <c r="D125" s="193" t="s">
        <v>198</v>
      </c>
      <c r="E125" s="198" t="s">
        <v>5</v>
      </c>
      <c r="F125" s="199" t="s">
        <v>969</v>
      </c>
      <c r="H125" s="200">
        <v>1</v>
      </c>
      <c r="I125" s="201"/>
      <c r="L125" s="197"/>
      <c r="M125" s="202"/>
      <c r="N125" s="203"/>
      <c r="O125" s="203"/>
      <c r="P125" s="203"/>
      <c r="Q125" s="203"/>
      <c r="R125" s="203"/>
      <c r="S125" s="203"/>
      <c r="T125" s="204"/>
      <c r="AT125" s="198" t="s">
        <v>198</v>
      </c>
      <c r="AU125" s="198" t="s">
        <v>24</v>
      </c>
      <c r="AV125" s="12" t="s">
        <v>24</v>
      </c>
      <c r="AW125" s="12" t="s">
        <v>44</v>
      </c>
      <c r="AX125" s="12" t="s">
        <v>80</v>
      </c>
      <c r="AY125" s="198" t="s">
        <v>188</v>
      </c>
    </row>
    <row r="126" spans="2:65" s="12" customFormat="1" x14ac:dyDescent="0.3">
      <c r="B126" s="197"/>
      <c r="D126" s="193" t="s">
        <v>198</v>
      </c>
      <c r="E126" s="198" t="s">
        <v>5</v>
      </c>
      <c r="F126" s="199" t="s">
        <v>970</v>
      </c>
      <c r="H126" s="200">
        <v>1</v>
      </c>
      <c r="I126" s="201"/>
      <c r="L126" s="197"/>
      <c r="M126" s="202"/>
      <c r="N126" s="203"/>
      <c r="O126" s="203"/>
      <c r="P126" s="203"/>
      <c r="Q126" s="203"/>
      <c r="R126" s="203"/>
      <c r="S126" s="203"/>
      <c r="T126" s="204"/>
      <c r="AT126" s="198" t="s">
        <v>198</v>
      </c>
      <c r="AU126" s="198" t="s">
        <v>24</v>
      </c>
      <c r="AV126" s="12" t="s">
        <v>24</v>
      </c>
      <c r="AW126" s="12" t="s">
        <v>44</v>
      </c>
      <c r="AX126" s="12" t="s">
        <v>80</v>
      </c>
      <c r="AY126" s="198" t="s">
        <v>188</v>
      </c>
    </row>
    <row r="127" spans="2:65" s="12" customFormat="1" x14ac:dyDescent="0.3">
      <c r="B127" s="197"/>
      <c r="D127" s="193" t="s">
        <v>198</v>
      </c>
      <c r="E127" s="198" t="s">
        <v>5</v>
      </c>
      <c r="F127" s="199" t="s">
        <v>971</v>
      </c>
      <c r="H127" s="200">
        <v>1</v>
      </c>
      <c r="I127" s="201"/>
      <c r="L127" s="197"/>
      <c r="M127" s="202"/>
      <c r="N127" s="203"/>
      <c r="O127" s="203"/>
      <c r="P127" s="203"/>
      <c r="Q127" s="203"/>
      <c r="R127" s="203"/>
      <c r="S127" s="203"/>
      <c r="T127" s="204"/>
      <c r="AT127" s="198" t="s">
        <v>198</v>
      </c>
      <c r="AU127" s="198" t="s">
        <v>24</v>
      </c>
      <c r="AV127" s="12" t="s">
        <v>24</v>
      </c>
      <c r="AW127" s="12" t="s">
        <v>44</v>
      </c>
      <c r="AX127" s="12" t="s">
        <v>80</v>
      </c>
      <c r="AY127" s="198" t="s">
        <v>188</v>
      </c>
    </row>
    <row r="128" spans="2:65" s="13" customFormat="1" x14ac:dyDescent="0.3">
      <c r="B128" s="205"/>
      <c r="D128" s="193" t="s">
        <v>198</v>
      </c>
      <c r="E128" s="206" t="s">
        <v>5</v>
      </c>
      <c r="F128" s="207" t="s">
        <v>200</v>
      </c>
      <c r="H128" s="208">
        <v>4</v>
      </c>
      <c r="I128" s="209"/>
      <c r="L128" s="205"/>
      <c r="M128" s="210"/>
      <c r="N128" s="211"/>
      <c r="O128" s="211"/>
      <c r="P128" s="211"/>
      <c r="Q128" s="211"/>
      <c r="R128" s="211"/>
      <c r="S128" s="211"/>
      <c r="T128" s="212"/>
      <c r="AT128" s="206" t="s">
        <v>198</v>
      </c>
      <c r="AU128" s="206" t="s">
        <v>24</v>
      </c>
      <c r="AV128" s="13" t="s">
        <v>194</v>
      </c>
      <c r="AW128" s="13" t="s">
        <v>44</v>
      </c>
      <c r="AX128" s="13" t="s">
        <v>25</v>
      </c>
      <c r="AY128" s="206" t="s">
        <v>188</v>
      </c>
    </row>
    <row r="129" spans="2:65" s="12" customFormat="1" x14ac:dyDescent="0.3">
      <c r="B129" s="197"/>
      <c r="D129" s="193" t="s">
        <v>198</v>
      </c>
      <c r="F129" s="199" t="s">
        <v>972</v>
      </c>
      <c r="H129" s="200">
        <v>4.4000000000000004</v>
      </c>
      <c r="I129" s="201"/>
      <c r="L129" s="197"/>
      <c r="M129" s="202"/>
      <c r="N129" s="203"/>
      <c r="O129" s="203"/>
      <c r="P129" s="203"/>
      <c r="Q129" s="203"/>
      <c r="R129" s="203"/>
      <c r="S129" s="203"/>
      <c r="T129" s="204"/>
      <c r="AT129" s="198" t="s">
        <v>198</v>
      </c>
      <c r="AU129" s="198" t="s">
        <v>24</v>
      </c>
      <c r="AV129" s="12" t="s">
        <v>24</v>
      </c>
      <c r="AW129" s="12" t="s">
        <v>6</v>
      </c>
      <c r="AX129" s="12" t="s">
        <v>25</v>
      </c>
      <c r="AY129" s="198" t="s">
        <v>188</v>
      </c>
    </row>
    <row r="130" spans="2:65" s="1" customFormat="1" ht="16.5" customHeight="1" x14ac:dyDescent="0.3">
      <c r="B130" s="180"/>
      <c r="C130" s="181" t="s">
        <v>220</v>
      </c>
      <c r="D130" s="181" t="s">
        <v>190</v>
      </c>
      <c r="E130" s="182" t="s">
        <v>973</v>
      </c>
      <c r="F130" s="183" t="s">
        <v>974</v>
      </c>
      <c r="G130" s="184" t="s">
        <v>231</v>
      </c>
      <c r="H130" s="185">
        <v>21.064</v>
      </c>
      <c r="I130" s="186"/>
      <c r="J130" s="187">
        <f>ROUND(I130*H130,2)</f>
        <v>0</v>
      </c>
      <c r="K130" s="183"/>
      <c r="L130" s="41"/>
      <c r="M130" s="188" t="s">
        <v>5</v>
      </c>
      <c r="N130" s="189" t="s">
        <v>51</v>
      </c>
      <c r="O130" s="42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AR130" s="24" t="s">
        <v>194</v>
      </c>
      <c r="AT130" s="24" t="s">
        <v>190</v>
      </c>
      <c r="AU130" s="24" t="s">
        <v>24</v>
      </c>
      <c r="AY130" s="24" t="s">
        <v>188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24" t="s">
        <v>25</v>
      </c>
      <c r="BK130" s="192">
        <f>ROUND(I130*H130,2)</f>
        <v>0</v>
      </c>
      <c r="BL130" s="24" t="s">
        <v>194</v>
      </c>
      <c r="BM130" s="24" t="s">
        <v>975</v>
      </c>
    </row>
    <row r="131" spans="2:65" s="1" customFormat="1" ht="27" x14ac:dyDescent="0.3">
      <c r="B131" s="41"/>
      <c r="D131" s="193" t="s">
        <v>196</v>
      </c>
      <c r="F131" s="194" t="s">
        <v>953</v>
      </c>
      <c r="I131" s="195"/>
      <c r="L131" s="41"/>
      <c r="M131" s="196"/>
      <c r="N131" s="42"/>
      <c r="O131" s="42"/>
      <c r="P131" s="42"/>
      <c r="Q131" s="42"/>
      <c r="R131" s="42"/>
      <c r="S131" s="42"/>
      <c r="T131" s="70"/>
      <c r="AT131" s="24" t="s">
        <v>196</v>
      </c>
      <c r="AU131" s="24" t="s">
        <v>24</v>
      </c>
    </row>
    <row r="132" spans="2:65" s="12" customFormat="1" x14ac:dyDescent="0.3">
      <c r="B132" s="197"/>
      <c r="D132" s="193" t="s">
        <v>198</v>
      </c>
      <c r="E132" s="198" t="s">
        <v>5</v>
      </c>
      <c r="F132" s="199" t="s">
        <v>976</v>
      </c>
      <c r="H132" s="200">
        <v>7.4880000000000004</v>
      </c>
      <c r="I132" s="201"/>
      <c r="L132" s="197"/>
      <c r="M132" s="202"/>
      <c r="N132" s="203"/>
      <c r="O132" s="203"/>
      <c r="P132" s="203"/>
      <c r="Q132" s="203"/>
      <c r="R132" s="203"/>
      <c r="S132" s="203"/>
      <c r="T132" s="204"/>
      <c r="AT132" s="198" t="s">
        <v>198</v>
      </c>
      <c r="AU132" s="198" t="s">
        <v>24</v>
      </c>
      <c r="AV132" s="12" t="s">
        <v>24</v>
      </c>
      <c r="AW132" s="12" t="s">
        <v>44</v>
      </c>
      <c r="AX132" s="12" t="s">
        <v>80</v>
      </c>
      <c r="AY132" s="198" t="s">
        <v>188</v>
      </c>
    </row>
    <row r="133" spans="2:65" s="12" customFormat="1" x14ac:dyDescent="0.3">
      <c r="B133" s="197"/>
      <c r="D133" s="193" t="s">
        <v>198</v>
      </c>
      <c r="E133" s="198" t="s">
        <v>5</v>
      </c>
      <c r="F133" s="199" t="s">
        <v>977</v>
      </c>
      <c r="H133" s="200">
        <v>3.9750000000000001</v>
      </c>
      <c r="I133" s="201"/>
      <c r="L133" s="197"/>
      <c r="M133" s="202"/>
      <c r="N133" s="203"/>
      <c r="O133" s="203"/>
      <c r="P133" s="203"/>
      <c r="Q133" s="203"/>
      <c r="R133" s="203"/>
      <c r="S133" s="203"/>
      <c r="T133" s="204"/>
      <c r="AT133" s="198" t="s">
        <v>198</v>
      </c>
      <c r="AU133" s="198" t="s">
        <v>24</v>
      </c>
      <c r="AV133" s="12" t="s">
        <v>24</v>
      </c>
      <c r="AW133" s="12" t="s">
        <v>44</v>
      </c>
      <c r="AX133" s="12" t="s">
        <v>80</v>
      </c>
      <c r="AY133" s="198" t="s">
        <v>188</v>
      </c>
    </row>
    <row r="134" spans="2:65" s="12" customFormat="1" x14ac:dyDescent="0.3">
      <c r="B134" s="197"/>
      <c r="D134" s="193" t="s">
        <v>198</v>
      </c>
      <c r="E134" s="198" t="s">
        <v>5</v>
      </c>
      <c r="F134" s="199" t="s">
        <v>978</v>
      </c>
      <c r="H134" s="200">
        <v>3.1629999999999998</v>
      </c>
      <c r="I134" s="201"/>
      <c r="L134" s="197"/>
      <c r="M134" s="202"/>
      <c r="N134" s="203"/>
      <c r="O134" s="203"/>
      <c r="P134" s="203"/>
      <c r="Q134" s="203"/>
      <c r="R134" s="203"/>
      <c r="S134" s="203"/>
      <c r="T134" s="204"/>
      <c r="AT134" s="198" t="s">
        <v>198</v>
      </c>
      <c r="AU134" s="198" t="s">
        <v>24</v>
      </c>
      <c r="AV134" s="12" t="s">
        <v>24</v>
      </c>
      <c r="AW134" s="12" t="s">
        <v>44</v>
      </c>
      <c r="AX134" s="12" t="s">
        <v>80</v>
      </c>
      <c r="AY134" s="198" t="s">
        <v>188</v>
      </c>
    </row>
    <row r="135" spans="2:65" s="12" customFormat="1" x14ac:dyDescent="0.3">
      <c r="B135" s="197"/>
      <c r="D135" s="193" t="s">
        <v>198</v>
      </c>
      <c r="E135" s="198" t="s">
        <v>5</v>
      </c>
      <c r="F135" s="199" t="s">
        <v>979</v>
      </c>
      <c r="H135" s="200">
        <v>6.4379999999999997</v>
      </c>
      <c r="I135" s="201"/>
      <c r="L135" s="197"/>
      <c r="M135" s="202"/>
      <c r="N135" s="203"/>
      <c r="O135" s="203"/>
      <c r="P135" s="203"/>
      <c r="Q135" s="203"/>
      <c r="R135" s="203"/>
      <c r="S135" s="203"/>
      <c r="T135" s="204"/>
      <c r="AT135" s="198" t="s">
        <v>198</v>
      </c>
      <c r="AU135" s="198" t="s">
        <v>24</v>
      </c>
      <c r="AV135" s="12" t="s">
        <v>24</v>
      </c>
      <c r="AW135" s="12" t="s">
        <v>44</v>
      </c>
      <c r="AX135" s="12" t="s">
        <v>80</v>
      </c>
      <c r="AY135" s="198" t="s">
        <v>188</v>
      </c>
    </row>
    <row r="136" spans="2:65" s="13" customFormat="1" x14ac:dyDescent="0.3">
      <c r="B136" s="205"/>
      <c r="D136" s="193" t="s">
        <v>198</v>
      </c>
      <c r="E136" s="206" t="s">
        <v>5</v>
      </c>
      <c r="F136" s="207" t="s">
        <v>200</v>
      </c>
      <c r="H136" s="208">
        <v>21.064</v>
      </c>
      <c r="I136" s="209"/>
      <c r="L136" s="205"/>
      <c r="M136" s="210"/>
      <c r="N136" s="211"/>
      <c r="O136" s="211"/>
      <c r="P136" s="211"/>
      <c r="Q136" s="211"/>
      <c r="R136" s="211"/>
      <c r="S136" s="211"/>
      <c r="T136" s="212"/>
      <c r="AT136" s="206" t="s">
        <v>198</v>
      </c>
      <c r="AU136" s="206" t="s">
        <v>24</v>
      </c>
      <c r="AV136" s="13" t="s">
        <v>194</v>
      </c>
      <c r="AW136" s="13" t="s">
        <v>44</v>
      </c>
      <c r="AX136" s="13" t="s">
        <v>25</v>
      </c>
      <c r="AY136" s="206" t="s">
        <v>188</v>
      </c>
    </row>
    <row r="137" spans="2:65" s="1" customFormat="1" ht="16.5" customHeight="1" x14ac:dyDescent="0.3">
      <c r="B137" s="180"/>
      <c r="C137" s="181" t="s">
        <v>228</v>
      </c>
      <c r="D137" s="181" t="s">
        <v>190</v>
      </c>
      <c r="E137" s="182" t="s">
        <v>671</v>
      </c>
      <c r="F137" s="183" t="s">
        <v>672</v>
      </c>
      <c r="G137" s="184" t="s">
        <v>231</v>
      </c>
      <c r="H137" s="185">
        <v>39.390999999999998</v>
      </c>
      <c r="I137" s="186"/>
      <c r="J137" s="187">
        <f>ROUND(I137*H137,2)</f>
        <v>0</v>
      </c>
      <c r="K137" s="183"/>
      <c r="L137" s="41"/>
      <c r="M137" s="188" t="s">
        <v>5</v>
      </c>
      <c r="N137" s="189" t="s">
        <v>51</v>
      </c>
      <c r="O137" s="42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AR137" s="24" t="s">
        <v>194</v>
      </c>
      <c r="AT137" s="24" t="s">
        <v>190</v>
      </c>
      <c r="AU137" s="24" t="s">
        <v>24</v>
      </c>
      <c r="AY137" s="24" t="s">
        <v>188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24" t="s">
        <v>25</v>
      </c>
      <c r="BK137" s="192">
        <f>ROUND(I137*H137,2)</f>
        <v>0</v>
      </c>
      <c r="BL137" s="24" t="s">
        <v>194</v>
      </c>
      <c r="BM137" s="24" t="s">
        <v>673</v>
      </c>
    </row>
    <row r="138" spans="2:65" s="1" customFormat="1" ht="27" x14ac:dyDescent="0.3">
      <c r="B138" s="41"/>
      <c r="D138" s="193" t="s">
        <v>196</v>
      </c>
      <c r="F138" s="194" t="s">
        <v>980</v>
      </c>
      <c r="I138" s="195"/>
      <c r="L138" s="41"/>
      <c r="M138" s="196"/>
      <c r="N138" s="42"/>
      <c r="O138" s="42"/>
      <c r="P138" s="42"/>
      <c r="Q138" s="42"/>
      <c r="R138" s="42"/>
      <c r="S138" s="42"/>
      <c r="T138" s="70"/>
      <c r="AT138" s="24" t="s">
        <v>196</v>
      </c>
      <c r="AU138" s="24" t="s">
        <v>24</v>
      </c>
    </row>
    <row r="139" spans="2:65" s="12" customFormat="1" x14ac:dyDescent="0.3">
      <c r="B139" s="197"/>
      <c r="D139" s="193" t="s">
        <v>198</v>
      </c>
      <c r="E139" s="198" t="s">
        <v>5</v>
      </c>
      <c r="F139" s="199" t="s">
        <v>981</v>
      </c>
      <c r="H139" s="200">
        <v>52.936</v>
      </c>
      <c r="I139" s="201"/>
      <c r="L139" s="197"/>
      <c r="M139" s="202"/>
      <c r="N139" s="203"/>
      <c r="O139" s="203"/>
      <c r="P139" s="203"/>
      <c r="Q139" s="203"/>
      <c r="R139" s="203"/>
      <c r="S139" s="203"/>
      <c r="T139" s="204"/>
      <c r="AT139" s="198" t="s">
        <v>198</v>
      </c>
      <c r="AU139" s="198" t="s">
        <v>24</v>
      </c>
      <c r="AV139" s="12" t="s">
        <v>24</v>
      </c>
      <c r="AW139" s="12" t="s">
        <v>44</v>
      </c>
      <c r="AX139" s="12" t="s">
        <v>80</v>
      </c>
      <c r="AY139" s="198" t="s">
        <v>188</v>
      </c>
    </row>
    <row r="140" spans="2:65" s="12" customFormat="1" x14ac:dyDescent="0.3">
      <c r="B140" s="197"/>
      <c r="D140" s="193" t="s">
        <v>198</v>
      </c>
      <c r="E140" s="198" t="s">
        <v>5</v>
      </c>
      <c r="F140" s="199" t="s">
        <v>982</v>
      </c>
      <c r="H140" s="200">
        <v>52.374000000000002</v>
      </c>
      <c r="I140" s="201"/>
      <c r="L140" s="197"/>
      <c r="M140" s="202"/>
      <c r="N140" s="203"/>
      <c r="O140" s="203"/>
      <c r="P140" s="203"/>
      <c r="Q140" s="203"/>
      <c r="R140" s="203"/>
      <c r="S140" s="203"/>
      <c r="T140" s="204"/>
      <c r="AT140" s="198" t="s">
        <v>198</v>
      </c>
      <c r="AU140" s="198" t="s">
        <v>24</v>
      </c>
      <c r="AV140" s="12" t="s">
        <v>24</v>
      </c>
      <c r="AW140" s="12" t="s">
        <v>44</v>
      </c>
      <c r="AX140" s="12" t="s">
        <v>80</v>
      </c>
      <c r="AY140" s="198" t="s">
        <v>188</v>
      </c>
    </row>
    <row r="141" spans="2:65" s="12" customFormat="1" x14ac:dyDescent="0.3">
      <c r="B141" s="197"/>
      <c r="D141" s="193" t="s">
        <v>198</v>
      </c>
      <c r="E141" s="198" t="s">
        <v>5</v>
      </c>
      <c r="F141" s="199" t="s">
        <v>983</v>
      </c>
      <c r="H141" s="200">
        <v>46.286999999999999</v>
      </c>
      <c r="I141" s="201"/>
      <c r="L141" s="197"/>
      <c r="M141" s="202"/>
      <c r="N141" s="203"/>
      <c r="O141" s="203"/>
      <c r="P141" s="203"/>
      <c r="Q141" s="203"/>
      <c r="R141" s="203"/>
      <c r="S141" s="203"/>
      <c r="T141" s="204"/>
      <c r="AT141" s="198" t="s">
        <v>198</v>
      </c>
      <c r="AU141" s="198" t="s">
        <v>24</v>
      </c>
      <c r="AV141" s="12" t="s">
        <v>24</v>
      </c>
      <c r="AW141" s="12" t="s">
        <v>44</v>
      </c>
      <c r="AX141" s="12" t="s">
        <v>80</v>
      </c>
      <c r="AY141" s="198" t="s">
        <v>188</v>
      </c>
    </row>
    <row r="142" spans="2:65" s="12" customFormat="1" x14ac:dyDescent="0.3">
      <c r="B142" s="197"/>
      <c r="D142" s="193" t="s">
        <v>198</v>
      </c>
      <c r="E142" s="198" t="s">
        <v>5</v>
      </c>
      <c r="F142" s="199" t="s">
        <v>984</v>
      </c>
      <c r="H142" s="200">
        <v>45.357999999999997</v>
      </c>
      <c r="I142" s="201"/>
      <c r="L142" s="197"/>
      <c r="M142" s="202"/>
      <c r="N142" s="203"/>
      <c r="O142" s="203"/>
      <c r="P142" s="203"/>
      <c r="Q142" s="203"/>
      <c r="R142" s="203"/>
      <c r="S142" s="203"/>
      <c r="T142" s="204"/>
      <c r="AT142" s="198" t="s">
        <v>198</v>
      </c>
      <c r="AU142" s="198" t="s">
        <v>24</v>
      </c>
      <c r="AV142" s="12" t="s">
        <v>24</v>
      </c>
      <c r="AW142" s="12" t="s">
        <v>44</v>
      </c>
      <c r="AX142" s="12" t="s">
        <v>80</v>
      </c>
      <c r="AY142" s="198" t="s">
        <v>188</v>
      </c>
    </row>
    <row r="143" spans="2:65" s="13" customFormat="1" x14ac:dyDescent="0.3">
      <c r="B143" s="205"/>
      <c r="D143" s="193" t="s">
        <v>198</v>
      </c>
      <c r="E143" s="206" t="s">
        <v>5</v>
      </c>
      <c r="F143" s="207" t="s">
        <v>200</v>
      </c>
      <c r="H143" s="208">
        <v>196.95500000000001</v>
      </c>
      <c r="I143" s="209"/>
      <c r="L143" s="205"/>
      <c r="M143" s="210"/>
      <c r="N143" s="211"/>
      <c r="O143" s="211"/>
      <c r="P143" s="211"/>
      <c r="Q143" s="211"/>
      <c r="R143" s="211"/>
      <c r="S143" s="211"/>
      <c r="T143" s="212"/>
      <c r="AT143" s="206" t="s">
        <v>198</v>
      </c>
      <c r="AU143" s="206" t="s">
        <v>24</v>
      </c>
      <c r="AV143" s="13" t="s">
        <v>194</v>
      </c>
      <c r="AW143" s="13" t="s">
        <v>44</v>
      </c>
      <c r="AX143" s="13" t="s">
        <v>25</v>
      </c>
      <c r="AY143" s="206" t="s">
        <v>188</v>
      </c>
    </row>
    <row r="144" spans="2:65" s="12" customFormat="1" x14ac:dyDescent="0.3">
      <c r="B144" s="197"/>
      <c r="D144" s="193" t="s">
        <v>198</v>
      </c>
      <c r="F144" s="199" t="s">
        <v>985</v>
      </c>
      <c r="H144" s="200">
        <v>39.390999999999998</v>
      </c>
      <c r="I144" s="201"/>
      <c r="L144" s="197"/>
      <c r="M144" s="202"/>
      <c r="N144" s="203"/>
      <c r="O144" s="203"/>
      <c r="P144" s="203"/>
      <c r="Q144" s="203"/>
      <c r="R144" s="203"/>
      <c r="S144" s="203"/>
      <c r="T144" s="204"/>
      <c r="AT144" s="198" t="s">
        <v>198</v>
      </c>
      <c r="AU144" s="198" t="s">
        <v>24</v>
      </c>
      <c r="AV144" s="12" t="s">
        <v>24</v>
      </c>
      <c r="AW144" s="12" t="s">
        <v>6</v>
      </c>
      <c r="AX144" s="12" t="s">
        <v>25</v>
      </c>
      <c r="AY144" s="198" t="s">
        <v>188</v>
      </c>
    </row>
    <row r="145" spans="2:65" s="1" customFormat="1" ht="16.5" customHeight="1" x14ac:dyDescent="0.3">
      <c r="B145" s="180"/>
      <c r="C145" s="181" t="s">
        <v>236</v>
      </c>
      <c r="D145" s="181" t="s">
        <v>190</v>
      </c>
      <c r="E145" s="182" t="s">
        <v>986</v>
      </c>
      <c r="F145" s="183" t="s">
        <v>987</v>
      </c>
      <c r="G145" s="184" t="s">
        <v>231</v>
      </c>
      <c r="H145" s="185">
        <v>137.869</v>
      </c>
      <c r="I145" s="186"/>
      <c r="J145" s="187">
        <f>ROUND(I145*H145,2)</f>
        <v>0</v>
      </c>
      <c r="K145" s="183"/>
      <c r="L145" s="41"/>
      <c r="M145" s="188" t="s">
        <v>5</v>
      </c>
      <c r="N145" s="189" t="s">
        <v>51</v>
      </c>
      <c r="O145" s="42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AR145" s="24" t="s">
        <v>194</v>
      </c>
      <c r="AT145" s="24" t="s">
        <v>190</v>
      </c>
      <c r="AU145" s="24" t="s">
        <v>24</v>
      </c>
      <c r="AY145" s="24" t="s">
        <v>188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24" t="s">
        <v>25</v>
      </c>
      <c r="BK145" s="192">
        <f>ROUND(I145*H145,2)</f>
        <v>0</v>
      </c>
      <c r="BL145" s="24" t="s">
        <v>194</v>
      </c>
      <c r="BM145" s="24" t="s">
        <v>988</v>
      </c>
    </row>
    <row r="146" spans="2:65" s="1" customFormat="1" ht="27" x14ac:dyDescent="0.3">
      <c r="B146" s="41"/>
      <c r="D146" s="193" t="s">
        <v>196</v>
      </c>
      <c r="F146" s="194" t="s">
        <v>980</v>
      </c>
      <c r="I146" s="195"/>
      <c r="L146" s="41"/>
      <c r="M146" s="196"/>
      <c r="N146" s="42"/>
      <c r="O146" s="42"/>
      <c r="P146" s="42"/>
      <c r="Q146" s="42"/>
      <c r="R146" s="42"/>
      <c r="S146" s="42"/>
      <c r="T146" s="70"/>
      <c r="AT146" s="24" t="s">
        <v>196</v>
      </c>
      <c r="AU146" s="24" t="s">
        <v>24</v>
      </c>
    </row>
    <row r="147" spans="2:65" s="12" customFormat="1" x14ac:dyDescent="0.3">
      <c r="B147" s="197"/>
      <c r="D147" s="193" t="s">
        <v>198</v>
      </c>
      <c r="E147" s="198" t="s">
        <v>5</v>
      </c>
      <c r="F147" s="199" t="s">
        <v>981</v>
      </c>
      <c r="H147" s="200">
        <v>52.936</v>
      </c>
      <c r="I147" s="201"/>
      <c r="L147" s="197"/>
      <c r="M147" s="202"/>
      <c r="N147" s="203"/>
      <c r="O147" s="203"/>
      <c r="P147" s="203"/>
      <c r="Q147" s="203"/>
      <c r="R147" s="203"/>
      <c r="S147" s="203"/>
      <c r="T147" s="204"/>
      <c r="AT147" s="198" t="s">
        <v>198</v>
      </c>
      <c r="AU147" s="198" t="s">
        <v>24</v>
      </c>
      <c r="AV147" s="12" t="s">
        <v>24</v>
      </c>
      <c r="AW147" s="12" t="s">
        <v>44</v>
      </c>
      <c r="AX147" s="12" t="s">
        <v>80</v>
      </c>
      <c r="AY147" s="198" t="s">
        <v>188</v>
      </c>
    </row>
    <row r="148" spans="2:65" s="12" customFormat="1" x14ac:dyDescent="0.3">
      <c r="B148" s="197"/>
      <c r="D148" s="193" t="s">
        <v>198</v>
      </c>
      <c r="E148" s="198" t="s">
        <v>5</v>
      </c>
      <c r="F148" s="199" t="s">
        <v>982</v>
      </c>
      <c r="H148" s="200">
        <v>52.374000000000002</v>
      </c>
      <c r="I148" s="201"/>
      <c r="L148" s="197"/>
      <c r="M148" s="202"/>
      <c r="N148" s="203"/>
      <c r="O148" s="203"/>
      <c r="P148" s="203"/>
      <c r="Q148" s="203"/>
      <c r="R148" s="203"/>
      <c r="S148" s="203"/>
      <c r="T148" s="204"/>
      <c r="AT148" s="198" t="s">
        <v>198</v>
      </c>
      <c r="AU148" s="198" t="s">
        <v>24</v>
      </c>
      <c r="AV148" s="12" t="s">
        <v>24</v>
      </c>
      <c r="AW148" s="12" t="s">
        <v>44</v>
      </c>
      <c r="AX148" s="12" t="s">
        <v>80</v>
      </c>
      <c r="AY148" s="198" t="s">
        <v>188</v>
      </c>
    </row>
    <row r="149" spans="2:65" s="12" customFormat="1" x14ac:dyDescent="0.3">
      <c r="B149" s="197"/>
      <c r="D149" s="193" t="s">
        <v>198</v>
      </c>
      <c r="E149" s="198" t="s">
        <v>5</v>
      </c>
      <c r="F149" s="199" t="s">
        <v>983</v>
      </c>
      <c r="H149" s="200">
        <v>46.286999999999999</v>
      </c>
      <c r="I149" s="201"/>
      <c r="L149" s="197"/>
      <c r="M149" s="202"/>
      <c r="N149" s="203"/>
      <c r="O149" s="203"/>
      <c r="P149" s="203"/>
      <c r="Q149" s="203"/>
      <c r="R149" s="203"/>
      <c r="S149" s="203"/>
      <c r="T149" s="204"/>
      <c r="AT149" s="198" t="s">
        <v>198</v>
      </c>
      <c r="AU149" s="198" t="s">
        <v>24</v>
      </c>
      <c r="AV149" s="12" t="s">
        <v>24</v>
      </c>
      <c r="AW149" s="12" t="s">
        <v>44</v>
      </c>
      <c r="AX149" s="12" t="s">
        <v>80</v>
      </c>
      <c r="AY149" s="198" t="s">
        <v>188</v>
      </c>
    </row>
    <row r="150" spans="2:65" s="12" customFormat="1" x14ac:dyDescent="0.3">
      <c r="B150" s="197"/>
      <c r="D150" s="193" t="s">
        <v>198</v>
      </c>
      <c r="E150" s="198" t="s">
        <v>5</v>
      </c>
      <c r="F150" s="199" t="s">
        <v>984</v>
      </c>
      <c r="H150" s="200">
        <v>45.357999999999997</v>
      </c>
      <c r="I150" s="201"/>
      <c r="L150" s="197"/>
      <c r="M150" s="202"/>
      <c r="N150" s="203"/>
      <c r="O150" s="203"/>
      <c r="P150" s="203"/>
      <c r="Q150" s="203"/>
      <c r="R150" s="203"/>
      <c r="S150" s="203"/>
      <c r="T150" s="204"/>
      <c r="AT150" s="198" t="s">
        <v>198</v>
      </c>
      <c r="AU150" s="198" t="s">
        <v>24</v>
      </c>
      <c r="AV150" s="12" t="s">
        <v>24</v>
      </c>
      <c r="AW150" s="12" t="s">
        <v>44</v>
      </c>
      <c r="AX150" s="12" t="s">
        <v>80</v>
      </c>
      <c r="AY150" s="198" t="s">
        <v>188</v>
      </c>
    </row>
    <row r="151" spans="2:65" s="13" customFormat="1" x14ac:dyDescent="0.3">
      <c r="B151" s="205"/>
      <c r="D151" s="193" t="s">
        <v>198</v>
      </c>
      <c r="E151" s="206" t="s">
        <v>5</v>
      </c>
      <c r="F151" s="207" t="s">
        <v>200</v>
      </c>
      <c r="H151" s="208">
        <v>196.95500000000001</v>
      </c>
      <c r="I151" s="209"/>
      <c r="L151" s="205"/>
      <c r="M151" s="210"/>
      <c r="N151" s="211"/>
      <c r="O151" s="211"/>
      <c r="P151" s="211"/>
      <c r="Q151" s="211"/>
      <c r="R151" s="211"/>
      <c r="S151" s="211"/>
      <c r="T151" s="212"/>
      <c r="AT151" s="206" t="s">
        <v>198</v>
      </c>
      <c r="AU151" s="206" t="s">
        <v>24</v>
      </c>
      <c r="AV151" s="13" t="s">
        <v>194</v>
      </c>
      <c r="AW151" s="13" t="s">
        <v>44</v>
      </c>
      <c r="AX151" s="13" t="s">
        <v>25</v>
      </c>
      <c r="AY151" s="206" t="s">
        <v>188</v>
      </c>
    </row>
    <row r="152" spans="2:65" s="12" customFormat="1" x14ac:dyDescent="0.3">
      <c r="B152" s="197"/>
      <c r="D152" s="193" t="s">
        <v>198</v>
      </c>
      <c r="F152" s="199" t="s">
        <v>989</v>
      </c>
      <c r="H152" s="200">
        <v>137.869</v>
      </c>
      <c r="I152" s="201"/>
      <c r="L152" s="197"/>
      <c r="M152" s="202"/>
      <c r="N152" s="203"/>
      <c r="O152" s="203"/>
      <c r="P152" s="203"/>
      <c r="Q152" s="203"/>
      <c r="R152" s="203"/>
      <c r="S152" s="203"/>
      <c r="T152" s="204"/>
      <c r="AT152" s="198" t="s">
        <v>198</v>
      </c>
      <c r="AU152" s="198" t="s">
        <v>24</v>
      </c>
      <c r="AV152" s="12" t="s">
        <v>24</v>
      </c>
      <c r="AW152" s="12" t="s">
        <v>6</v>
      </c>
      <c r="AX152" s="12" t="s">
        <v>25</v>
      </c>
      <c r="AY152" s="198" t="s">
        <v>188</v>
      </c>
    </row>
    <row r="153" spans="2:65" s="1" customFormat="1" ht="16.5" customHeight="1" x14ac:dyDescent="0.3">
      <c r="B153" s="180"/>
      <c r="C153" s="181" t="s">
        <v>241</v>
      </c>
      <c r="D153" s="181" t="s">
        <v>190</v>
      </c>
      <c r="E153" s="182" t="s">
        <v>242</v>
      </c>
      <c r="F153" s="183" t="s">
        <v>243</v>
      </c>
      <c r="G153" s="184" t="s">
        <v>231</v>
      </c>
      <c r="H153" s="185">
        <v>41.360999999999997</v>
      </c>
      <c r="I153" s="186"/>
      <c r="J153" s="187">
        <f>ROUND(I153*H153,2)</f>
        <v>0</v>
      </c>
      <c r="K153" s="183"/>
      <c r="L153" s="41"/>
      <c r="M153" s="188" t="s">
        <v>5</v>
      </c>
      <c r="N153" s="189" t="s">
        <v>51</v>
      </c>
      <c r="O153" s="42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AR153" s="24" t="s">
        <v>194</v>
      </c>
      <c r="AT153" s="24" t="s">
        <v>190</v>
      </c>
      <c r="AU153" s="24" t="s">
        <v>24</v>
      </c>
      <c r="AY153" s="24" t="s">
        <v>188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24" t="s">
        <v>25</v>
      </c>
      <c r="BK153" s="192">
        <f>ROUND(I153*H153,2)</f>
        <v>0</v>
      </c>
      <c r="BL153" s="24" t="s">
        <v>194</v>
      </c>
      <c r="BM153" s="24" t="s">
        <v>244</v>
      </c>
    </row>
    <row r="154" spans="2:65" s="1" customFormat="1" ht="27" x14ac:dyDescent="0.3">
      <c r="B154" s="41"/>
      <c r="D154" s="193" t="s">
        <v>196</v>
      </c>
      <c r="F154" s="194" t="s">
        <v>990</v>
      </c>
      <c r="I154" s="195"/>
      <c r="L154" s="41"/>
      <c r="M154" s="196"/>
      <c r="N154" s="42"/>
      <c r="O154" s="42"/>
      <c r="P154" s="42"/>
      <c r="Q154" s="42"/>
      <c r="R154" s="42"/>
      <c r="S154" s="42"/>
      <c r="T154" s="70"/>
      <c r="AT154" s="24" t="s">
        <v>196</v>
      </c>
      <c r="AU154" s="24" t="s">
        <v>24</v>
      </c>
    </row>
    <row r="155" spans="2:65" s="12" customFormat="1" x14ac:dyDescent="0.3">
      <c r="B155" s="197"/>
      <c r="D155" s="193" t="s">
        <v>198</v>
      </c>
      <c r="F155" s="199" t="s">
        <v>991</v>
      </c>
      <c r="H155" s="200">
        <v>41.360999999999997</v>
      </c>
      <c r="I155" s="201"/>
      <c r="L155" s="197"/>
      <c r="M155" s="202"/>
      <c r="N155" s="203"/>
      <c r="O155" s="203"/>
      <c r="P155" s="203"/>
      <c r="Q155" s="203"/>
      <c r="R155" s="203"/>
      <c r="S155" s="203"/>
      <c r="T155" s="204"/>
      <c r="AT155" s="198" t="s">
        <v>198</v>
      </c>
      <c r="AU155" s="198" t="s">
        <v>24</v>
      </c>
      <c r="AV155" s="12" t="s">
        <v>24</v>
      </c>
      <c r="AW155" s="12" t="s">
        <v>6</v>
      </c>
      <c r="AX155" s="12" t="s">
        <v>25</v>
      </c>
      <c r="AY155" s="198" t="s">
        <v>188</v>
      </c>
    </row>
    <row r="156" spans="2:65" s="1" customFormat="1" ht="16.5" customHeight="1" x14ac:dyDescent="0.3">
      <c r="B156" s="180"/>
      <c r="C156" s="181" t="s">
        <v>30</v>
      </c>
      <c r="D156" s="181" t="s">
        <v>190</v>
      </c>
      <c r="E156" s="182" t="s">
        <v>698</v>
      </c>
      <c r="F156" s="183" t="s">
        <v>699</v>
      </c>
      <c r="G156" s="184" t="s">
        <v>231</v>
      </c>
      <c r="H156" s="185">
        <v>19.696000000000002</v>
      </c>
      <c r="I156" s="186"/>
      <c r="J156" s="187">
        <f>ROUND(I156*H156,2)</f>
        <v>0</v>
      </c>
      <c r="K156" s="183"/>
      <c r="L156" s="41"/>
      <c r="M156" s="188" t="s">
        <v>5</v>
      </c>
      <c r="N156" s="189" t="s">
        <v>51</v>
      </c>
      <c r="O156" s="42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AR156" s="24" t="s">
        <v>194</v>
      </c>
      <c r="AT156" s="24" t="s">
        <v>190</v>
      </c>
      <c r="AU156" s="24" t="s">
        <v>24</v>
      </c>
      <c r="AY156" s="24" t="s">
        <v>188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24" t="s">
        <v>25</v>
      </c>
      <c r="BK156" s="192">
        <f>ROUND(I156*H156,2)</f>
        <v>0</v>
      </c>
      <c r="BL156" s="24" t="s">
        <v>194</v>
      </c>
      <c r="BM156" s="24" t="s">
        <v>700</v>
      </c>
    </row>
    <row r="157" spans="2:65" s="1" customFormat="1" ht="27" x14ac:dyDescent="0.3">
      <c r="B157" s="41"/>
      <c r="D157" s="193" t="s">
        <v>196</v>
      </c>
      <c r="F157" s="194" t="s">
        <v>980</v>
      </c>
      <c r="I157" s="195"/>
      <c r="L157" s="41"/>
      <c r="M157" s="196"/>
      <c r="N157" s="42"/>
      <c r="O157" s="42"/>
      <c r="P157" s="42"/>
      <c r="Q157" s="42"/>
      <c r="R157" s="42"/>
      <c r="S157" s="42"/>
      <c r="T157" s="70"/>
      <c r="AT157" s="24" t="s">
        <v>196</v>
      </c>
      <c r="AU157" s="24" t="s">
        <v>24</v>
      </c>
    </row>
    <row r="158" spans="2:65" s="12" customFormat="1" x14ac:dyDescent="0.3">
      <c r="B158" s="197"/>
      <c r="D158" s="193" t="s">
        <v>198</v>
      </c>
      <c r="E158" s="198" t="s">
        <v>5</v>
      </c>
      <c r="F158" s="199" t="s">
        <v>981</v>
      </c>
      <c r="H158" s="200">
        <v>52.936</v>
      </c>
      <c r="I158" s="201"/>
      <c r="L158" s="197"/>
      <c r="M158" s="202"/>
      <c r="N158" s="203"/>
      <c r="O158" s="203"/>
      <c r="P158" s="203"/>
      <c r="Q158" s="203"/>
      <c r="R158" s="203"/>
      <c r="S158" s="203"/>
      <c r="T158" s="204"/>
      <c r="AT158" s="198" t="s">
        <v>198</v>
      </c>
      <c r="AU158" s="198" t="s">
        <v>24</v>
      </c>
      <c r="AV158" s="12" t="s">
        <v>24</v>
      </c>
      <c r="AW158" s="12" t="s">
        <v>44</v>
      </c>
      <c r="AX158" s="12" t="s">
        <v>80</v>
      </c>
      <c r="AY158" s="198" t="s">
        <v>188</v>
      </c>
    </row>
    <row r="159" spans="2:65" s="12" customFormat="1" x14ac:dyDescent="0.3">
      <c r="B159" s="197"/>
      <c r="D159" s="193" t="s">
        <v>198</v>
      </c>
      <c r="E159" s="198" t="s">
        <v>5</v>
      </c>
      <c r="F159" s="199" t="s">
        <v>982</v>
      </c>
      <c r="H159" s="200">
        <v>52.374000000000002</v>
      </c>
      <c r="I159" s="201"/>
      <c r="L159" s="197"/>
      <c r="M159" s="202"/>
      <c r="N159" s="203"/>
      <c r="O159" s="203"/>
      <c r="P159" s="203"/>
      <c r="Q159" s="203"/>
      <c r="R159" s="203"/>
      <c r="S159" s="203"/>
      <c r="T159" s="204"/>
      <c r="AT159" s="198" t="s">
        <v>198</v>
      </c>
      <c r="AU159" s="198" t="s">
        <v>24</v>
      </c>
      <c r="AV159" s="12" t="s">
        <v>24</v>
      </c>
      <c r="AW159" s="12" t="s">
        <v>44</v>
      </c>
      <c r="AX159" s="12" t="s">
        <v>80</v>
      </c>
      <c r="AY159" s="198" t="s">
        <v>188</v>
      </c>
    </row>
    <row r="160" spans="2:65" s="12" customFormat="1" x14ac:dyDescent="0.3">
      <c r="B160" s="197"/>
      <c r="D160" s="193" t="s">
        <v>198</v>
      </c>
      <c r="E160" s="198" t="s">
        <v>5</v>
      </c>
      <c r="F160" s="199" t="s">
        <v>983</v>
      </c>
      <c r="H160" s="200">
        <v>46.286999999999999</v>
      </c>
      <c r="I160" s="201"/>
      <c r="L160" s="197"/>
      <c r="M160" s="202"/>
      <c r="N160" s="203"/>
      <c r="O160" s="203"/>
      <c r="P160" s="203"/>
      <c r="Q160" s="203"/>
      <c r="R160" s="203"/>
      <c r="S160" s="203"/>
      <c r="T160" s="204"/>
      <c r="AT160" s="198" t="s">
        <v>198</v>
      </c>
      <c r="AU160" s="198" t="s">
        <v>24</v>
      </c>
      <c r="AV160" s="12" t="s">
        <v>24</v>
      </c>
      <c r="AW160" s="12" t="s">
        <v>44</v>
      </c>
      <c r="AX160" s="12" t="s">
        <v>80</v>
      </c>
      <c r="AY160" s="198" t="s">
        <v>188</v>
      </c>
    </row>
    <row r="161" spans="2:65" s="12" customFormat="1" x14ac:dyDescent="0.3">
      <c r="B161" s="197"/>
      <c r="D161" s="193" t="s">
        <v>198</v>
      </c>
      <c r="E161" s="198" t="s">
        <v>5</v>
      </c>
      <c r="F161" s="199" t="s">
        <v>984</v>
      </c>
      <c r="H161" s="200">
        <v>45.357999999999997</v>
      </c>
      <c r="I161" s="201"/>
      <c r="L161" s="197"/>
      <c r="M161" s="202"/>
      <c r="N161" s="203"/>
      <c r="O161" s="203"/>
      <c r="P161" s="203"/>
      <c r="Q161" s="203"/>
      <c r="R161" s="203"/>
      <c r="S161" s="203"/>
      <c r="T161" s="204"/>
      <c r="AT161" s="198" t="s">
        <v>198</v>
      </c>
      <c r="AU161" s="198" t="s">
        <v>24</v>
      </c>
      <c r="AV161" s="12" t="s">
        <v>24</v>
      </c>
      <c r="AW161" s="12" t="s">
        <v>44</v>
      </c>
      <c r="AX161" s="12" t="s">
        <v>80</v>
      </c>
      <c r="AY161" s="198" t="s">
        <v>188</v>
      </c>
    </row>
    <row r="162" spans="2:65" s="13" customFormat="1" x14ac:dyDescent="0.3">
      <c r="B162" s="205"/>
      <c r="D162" s="193" t="s">
        <v>198</v>
      </c>
      <c r="E162" s="206" t="s">
        <v>5</v>
      </c>
      <c r="F162" s="207" t="s">
        <v>200</v>
      </c>
      <c r="H162" s="208">
        <v>196.95500000000001</v>
      </c>
      <c r="I162" s="209"/>
      <c r="L162" s="205"/>
      <c r="M162" s="210"/>
      <c r="N162" s="211"/>
      <c r="O162" s="211"/>
      <c r="P162" s="211"/>
      <c r="Q162" s="211"/>
      <c r="R162" s="211"/>
      <c r="S162" s="211"/>
      <c r="T162" s="212"/>
      <c r="AT162" s="206" t="s">
        <v>198</v>
      </c>
      <c r="AU162" s="206" t="s">
        <v>24</v>
      </c>
      <c r="AV162" s="13" t="s">
        <v>194</v>
      </c>
      <c r="AW162" s="13" t="s">
        <v>44</v>
      </c>
      <c r="AX162" s="13" t="s">
        <v>25</v>
      </c>
      <c r="AY162" s="206" t="s">
        <v>188</v>
      </c>
    </row>
    <row r="163" spans="2:65" s="12" customFormat="1" x14ac:dyDescent="0.3">
      <c r="B163" s="197"/>
      <c r="D163" s="193" t="s">
        <v>198</v>
      </c>
      <c r="F163" s="199" t="s">
        <v>992</v>
      </c>
      <c r="H163" s="200">
        <v>19.696000000000002</v>
      </c>
      <c r="I163" s="201"/>
      <c r="L163" s="197"/>
      <c r="M163" s="202"/>
      <c r="N163" s="203"/>
      <c r="O163" s="203"/>
      <c r="P163" s="203"/>
      <c r="Q163" s="203"/>
      <c r="R163" s="203"/>
      <c r="S163" s="203"/>
      <c r="T163" s="204"/>
      <c r="AT163" s="198" t="s">
        <v>198</v>
      </c>
      <c r="AU163" s="198" t="s">
        <v>24</v>
      </c>
      <c r="AV163" s="12" t="s">
        <v>24</v>
      </c>
      <c r="AW163" s="12" t="s">
        <v>6</v>
      </c>
      <c r="AX163" s="12" t="s">
        <v>25</v>
      </c>
      <c r="AY163" s="198" t="s">
        <v>188</v>
      </c>
    </row>
    <row r="164" spans="2:65" s="1" customFormat="1" ht="16.5" customHeight="1" x14ac:dyDescent="0.3">
      <c r="B164" s="180"/>
      <c r="C164" s="181" t="s">
        <v>251</v>
      </c>
      <c r="D164" s="181" t="s">
        <v>190</v>
      </c>
      <c r="E164" s="182" t="s">
        <v>252</v>
      </c>
      <c r="F164" s="183" t="s">
        <v>253</v>
      </c>
      <c r="G164" s="184" t="s">
        <v>231</v>
      </c>
      <c r="H164" s="185">
        <v>5.9089999999999998</v>
      </c>
      <c r="I164" s="186"/>
      <c r="J164" s="187">
        <f>ROUND(I164*H164,2)</f>
        <v>0</v>
      </c>
      <c r="K164" s="183"/>
      <c r="L164" s="41"/>
      <c r="M164" s="188" t="s">
        <v>5</v>
      </c>
      <c r="N164" s="189" t="s">
        <v>51</v>
      </c>
      <c r="O164" s="42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AR164" s="24" t="s">
        <v>194</v>
      </c>
      <c r="AT164" s="24" t="s">
        <v>190</v>
      </c>
      <c r="AU164" s="24" t="s">
        <v>24</v>
      </c>
      <c r="AY164" s="24" t="s">
        <v>188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24" t="s">
        <v>25</v>
      </c>
      <c r="BK164" s="192">
        <f>ROUND(I164*H164,2)</f>
        <v>0</v>
      </c>
      <c r="BL164" s="24" t="s">
        <v>194</v>
      </c>
      <c r="BM164" s="24" t="s">
        <v>254</v>
      </c>
    </row>
    <row r="165" spans="2:65" s="1" customFormat="1" ht="27" x14ac:dyDescent="0.3">
      <c r="B165" s="41"/>
      <c r="D165" s="193" t="s">
        <v>196</v>
      </c>
      <c r="F165" s="194" t="s">
        <v>990</v>
      </c>
      <c r="I165" s="195"/>
      <c r="L165" s="41"/>
      <c r="M165" s="196"/>
      <c r="N165" s="42"/>
      <c r="O165" s="42"/>
      <c r="P165" s="42"/>
      <c r="Q165" s="42"/>
      <c r="R165" s="42"/>
      <c r="S165" s="42"/>
      <c r="T165" s="70"/>
      <c r="AT165" s="24" t="s">
        <v>196</v>
      </c>
      <c r="AU165" s="24" t="s">
        <v>24</v>
      </c>
    </row>
    <row r="166" spans="2:65" s="12" customFormat="1" x14ac:dyDescent="0.3">
      <c r="B166" s="197"/>
      <c r="D166" s="193" t="s">
        <v>198</v>
      </c>
      <c r="F166" s="199" t="s">
        <v>993</v>
      </c>
      <c r="H166" s="200">
        <v>5.9089999999999998</v>
      </c>
      <c r="I166" s="201"/>
      <c r="L166" s="197"/>
      <c r="M166" s="202"/>
      <c r="N166" s="203"/>
      <c r="O166" s="203"/>
      <c r="P166" s="203"/>
      <c r="Q166" s="203"/>
      <c r="R166" s="203"/>
      <c r="S166" s="203"/>
      <c r="T166" s="204"/>
      <c r="AT166" s="198" t="s">
        <v>198</v>
      </c>
      <c r="AU166" s="198" t="s">
        <v>24</v>
      </c>
      <c r="AV166" s="12" t="s">
        <v>24</v>
      </c>
      <c r="AW166" s="12" t="s">
        <v>6</v>
      </c>
      <c r="AX166" s="12" t="s">
        <v>25</v>
      </c>
      <c r="AY166" s="198" t="s">
        <v>188</v>
      </c>
    </row>
    <row r="167" spans="2:65" s="1" customFormat="1" ht="16.5" customHeight="1" x14ac:dyDescent="0.3">
      <c r="B167" s="180"/>
      <c r="C167" s="181" t="s">
        <v>256</v>
      </c>
      <c r="D167" s="181" t="s">
        <v>190</v>
      </c>
      <c r="E167" s="182" t="s">
        <v>257</v>
      </c>
      <c r="F167" s="183" t="s">
        <v>258</v>
      </c>
      <c r="G167" s="184" t="s">
        <v>193</v>
      </c>
      <c r="H167" s="185">
        <v>456.78399999999999</v>
      </c>
      <c r="I167" s="186"/>
      <c r="J167" s="187">
        <f>ROUND(I167*H167,2)</f>
        <v>0</v>
      </c>
      <c r="K167" s="183"/>
      <c r="L167" s="41"/>
      <c r="M167" s="188" t="s">
        <v>5</v>
      </c>
      <c r="N167" s="189" t="s">
        <v>51</v>
      </c>
      <c r="O167" s="42"/>
      <c r="P167" s="190">
        <f>O167*H167</f>
        <v>0</v>
      </c>
      <c r="Q167" s="190">
        <v>2.0100000000000001E-3</v>
      </c>
      <c r="R167" s="190">
        <f>Q167*H167</f>
        <v>0.91813584000000004</v>
      </c>
      <c r="S167" s="190">
        <v>0</v>
      </c>
      <c r="T167" s="191">
        <f>S167*H167</f>
        <v>0</v>
      </c>
      <c r="AR167" s="24" t="s">
        <v>194</v>
      </c>
      <c r="AT167" s="24" t="s">
        <v>190</v>
      </c>
      <c r="AU167" s="24" t="s">
        <v>24</v>
      </c>
      <c r="AY167" s="24" t="s">
        <v>188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24" t="s">
        <v>25</v>
      </c>
      <c r="BK167" s="192">
        <f>ROUND(I167*H167,2)</f>
        <v>0</v>
      </c>
      <c r="BL167" s="24" t="s">
        <v>194</v>
      </c>
      <c r="BM167" s="24" t="s">
        <v>259</v>
      </c>
    </row>
    <row r="168" spans="2:65" s="1" customFormat="1" ht="27" x14ac:dyDescent="0.3">
      <c r="B168" s="41"/>
      <c r="D168" s="193" t="s">
        <v>196</v>
      </c>
      <c r="F168" s="194" t="s">
        <v>994</v>
      </c>
      <c r="I168" s="195"/>
      <c r="L168" s="41"/>
      <c r="M168" s="196"/>
      <c r="N168" s="42"/>
      <c r="O168" s="42"/>
      <c r="P168" s="42"/>
      <c r="Q168" s="42"/>
      <c r="R168" s="42"/>
      <c r="S168" s="42"/>
      <c r="T168" s="70"/>
      <c r="AT168" s="24" t="s">
        <v>196</v>
      </c>
      <c r="AU168" s="24" t="s">
        <v>24</v>
      </c>
    </row>
    <row r="169" spans="2:65" s="12" customFormat="1" x14ac:dyDescent="0.3">
      <c r="B169" s="197"/>
      <c r="D169" s="193" t="s">
        <v>198</v>
      </c>
      <c r="E169" s="198" t="s">
        <v>5</v>
      </c>
      <c r="F169" s="199" t="s">
        <v>995</v>
      </c>
      <c r="H169" s="200">
        <v>123.09699999999999</v>
      </c>
      <c r="I169" s="201"/>
      <c r="L169" s="197"/>
      <c r="M169" s="202"/>
      <c r="N169" s="203"/>
      <c r="O169" s="203"/>
      <c r="P169" s="203"/>
      <c r="Q169" s="203"/>
      <c r="R169" s="203"/>
      <c r="S169" s="203"/>
      <c r="T169" s="204"/>
      <c r="AT169" s="198" t="s">
        <v>198</v>
      </c>
      <c r="AU169" s="198" t="s">
        <v>24</v>
      </c>
      <c r="AV169" s="12" t="s">
        <v>24</v>
      </c>
      <c r="AW169" s="12" t="s">
        <v>44</v>
      </c>
      <c r="AX169" s="12" t="s">
        <v>80</v>
      </c>
      <c r="AY169" s="198" t="s">
        <v>188</v>
      </c>
    </row>
    <row r="170" spans="2:65" s="12" customFormat="1" x14ac:dyDescent="0.3">
      <c r="B170" s="197"/>
      <c r="D170" s="193" t="s">
        <v>198</v>
      </c>
      <c r="E170" s="198" t="s">
        <v>5</v>
      </c>
      <c r="F170" s="199" t="s">
        <v>996</v>
      </c>
      <c r="H170" s="200">
        <v>121.69799999999999</v>
      </c>
      <c r="I170" s="201"/>
      <c r="L170" s="197"/>
      <c r="M170" s="202"/>
      <c r="N170" s="203"/>
      <c r="O170" s="203"/>
      <c r="P170" s="203"/>
      <c r="Q170" s="203"/>
      <c r="R170" s="203"/>
      <c r="S170" s="203"/>
      <c r="T170" s="204"/>
      <c r="AT170" s="198" t="s">
        <v>198</v>
      </c>
      <c r="AU170" s="198" t="s">
        <v>24</v>
      </c>
      <c r="AV170" s="12" t="s">
        <v>24</v>
      </c>
      <c r="AW170" s="12" t="s">
        <v>44</v>
      </c>
      <c r="AX170" s="12" t="s">
        <v>80</v>
      </c>
      <c r="AY170" s="198" t="s">
        <v>188</v>
      </c>
    </row>
    <row r="171" spans="2:65" s="12" customFormat="1" x14ac:dyDescent="0.3">
      <c r="B171" s="197"/>
      <c r="D171" s="193" t="s">
        <v>198</v>
      </c>
      <c r="E171" s="198" t="s">
        <v>5</v>
      </c>
      <c r="F171" s="199" t="s">
        <v>997</v>
      </c>
      <c r="H171" s="200">
        <v>106.899</v>
      </c>
      <c r="I171" s="201"/>
      <c r="L171" s="197"/>
      <c r="M171" s="202"/>
      <c r="N171" s="203"/>
      <c r="O171" s="203"/>
      <c r="P171" s="203"/>
      <c r="Q171" s="203"/>
      <c r="R171" s="203"/>
      <c r="S171" s="203"/>
      <c r="T171" s="204"/>
      <c r="AT171" s="198" t="s">
        <v>198</v>
      </c>
      <c r="AU171" s="198" t="s">
        <v>24</v>
      </c>
      <c r="AV171" s="12" t="s">
        <v>24</v>
      </c>
      <c r="AW171" s="12" t="s">
        <v>44</v>
      </c>
      <c r="AX171" s="12" t="s">
        <v>80</v>
      </c>
      <c r="AY171" s="198" t="s">
        <v>188</v>
      </c>
    </row>
    <row r="172" spans="2:65" s="12" customFormat="1" x14ac:dyDescent="0.3">
      <c r="B172" s="197"/>
      <c r="D172" s="193" t="s">
        <v>198</v>
      </c>
      <c r="E172" s="198" t="s">
        <v>5</v>
      </c>
      <c r="F172" s="199" t="s">
        <v>998</v>
      </c>
      <c r="H172" s="200">
        <v>105.09</v>
      </c>
      <c r="I172" s="201"/>
      <c r="L172" s="197"/>
      <c r="M172" s="202"/>
      <c r="N172" s="203"/>
      <c r="O172" s="203"/>
      <c r="P172" s="203"/>
      <c r="Q172" s="203"/>
      <c r="R172" s="203"/>
      <c r="S172" s="203"/>
      <c r="T172" s="204"/>
      <c r="AT172" s="198" t="s">
        <v>198</v>
      </c>
      <c r="AU172" s="198" t="s">
        <v>24</v>
      </c>
      <c r="AV172" s="12" t="s">
        <v>24</v>
      </c>
      <c r="AW172" s="12" t="s">
        <v>44</v>
      </c>
      <c r="AX172" s="12" t="s">
        <v>80</v>
      </c>
      <c r="AY172" s="198" t="s">
        <v>188</v>
      </c>
    </row>
    <row r="173" spans="2:65" s="13" customFormat="1" x14ac:dyDescent="0.3">
      <c r="B173" s="205"/>
      <c r="D173" s="193" t="s">
        <v>198</v>
      </c>
      <c r="E173" s="206" t="s">
        <v>5</v>
      </c>
      <c r="F173" s="207" t="s">
        <v>200</v>
      </c>
      <c r="H173" s="208">
        <v>456.78399999999999</v>
      </c>
      <c r="I173" s="209"/>
      <c r="L173" s="205"/>
      <c r="M173" s="210"/>
      <c r="N173" s="211"/>
      <c r="O173" s="211"/>
      <c r="P173" s="211"/>
      <c r="Q173" s="211"/>
      <c r="R173" s="211"/>
      <c r="S173" s="211"/>
      <c r="T173" s="212"/>
      <c r="AT173" s="206" t="s">
        <v>198</v>
      </c>
      <c r="AU173" s="206" t="s">
        <v>24</v>
      </c>
      <c r="AV173" s="13" t="s">
        <v>194</v>
      </c>
      <c r="AW173" s="13" t="s">
        <v>44</v>
      </c>
      <c r="AX173" s="13" t="s">
        <v>25</v>
      </c>
      <c r="AY173" s="206" t="s">
        <v>188</v>
      </c>
    </row>
    <row r="174" spans="2:65" s="1" customFormat="1" ht="16.5" customHeight="1" x14ac:dyDescent="0.3">
      <c r="B174" s="180"/>
      <c r="C174" s="181" t="s">
        <v>262</v>
      </c>
      <c r="D174" s="181" t="s">
        <v>190</v>
      </c>
      <c r="E174" s="182" t="s">
        <v>263</v>
      </c>
      <c r="F174" s="183" t="s">
        <v>264</v>
      </c>
      <c r="G174" s="184" t="s">
        <v>193</v>
      </c>
      <c r="H174" s="185">
        <v>456.78399999999999</v>
      </c>
      <c r="I174" s="186"/>
      <c r="J174" s="187">
        <f>ROUND(I174*H174,2)</f>
        <v>0</v>
      </c>
      <c r="K174" s="183"/>
      <c r="L174" s="41"/>
      <c r="M174" s="188" t="s">
        <v>5</v>
      </c>
      <c r="N174" s="189" t="s">
        <v>51</v>
      </c>
      <c r="O174" s="42"/>
      <c r="P174" s="190">
        <f>O174*H174</f>
        <v>0</v>
      </c>
      <c r="Q174" s="190">
        <v>0</v>
      </c>
      <c r="R174" s="190">
        <f>Q174*H174</f>
        <v>0</v>
      </c>
      <c r="S174" s="190">
        <v>0</v>
      </c>
      <c r="T174" s="191">
        <f>S174*H174</f>
        <v>0</v>
      </c>
      <c r="AR174" s="24" t="s">
        <v>194</v>
      </c>
      <c r="AT174" s="24" t="s">
        <v>190</v>
      </c>
      <c r="AU174" s="24" t="s">
        <v>24</v>
      </c>
      <c r="AY174" s="24" t="s">
        <v>188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24" t="s">
        <v>25</v>
      </c>
      <c r="BK174" s="192">
        <f>ROUND(I174*H174,2)</f>
        <v>0</v>
      </c>
      <c r="BL174" s="24" t="s">
        <v>194</v>
      </c>
      <c r="BM174" s="24" t="s">
        <v>265</v>
      </c>
    </row>
    <row r="175" spans="2:65" s="1" customFormat="1" ht="27" x14ac:dyDescent="0.3">
      <c r="B175" s="41"/>
      <c r="D175" s="193" t="s">
        <v>196</v>
      </c>
      <c r="F175" s="194" t="s">
        <v>994</v>
      </c>
      <c r="I175" s="195"/>
      <c r="L175" s="41"/>
      <c r="M175" s="196"/>
      <c r="N175" s="42"/>
      <c r="O175" s="42"/>
      <c r="P175" s="42"/>
      <c r="Q175" s="42"/>
      <c r="R175" s="42"/>
      <c r="S175" s="42"/>
      <c r="T175" s="70"/>
      <c r="AT175" s="24" t="s">
        <v>196</v>
      </c>
      <c r="AU175" s="24" t="s">
        <v>24</v>
      </c>
    </row>
    <row r="176" spans="2:65" s="1" customFormat="1" ht="16.5" customHeight="1" x14ac:dyDescent="0.3">
      <c r="B176" s="180"/>
      <c r="C176" s="181" t="s">
        <v>266</v>
      </c>
      <c r="D176" s="181" t="s">
        <v>190</v>
      </c>
      <c r="E176" s="182" t="s">
        <v>267</v>
      </c>
      <c r="F176" s="183" t="s">
        <v>268</v>
      </c>
      <c r="G176" s="184" t="s">
        <v>231</v>
      </c>
      <c r="H176" s="185">
        <v>196.95500000000001</v>
      </c>
      <c r="I176" s="186"/>
      <c r="J176" s="187">
        <f>ROUND(I176*H176,2)</f>
        <v>0</v>
      </c>
      <c r="K176" s="183"/>
      <c r="L176" s="41"/>
      <c r="M176" s="188" t="s">
        <v>5</v>
      </c>
      <c r="N176" s="189" t="s">
        <v>51</v>
      </c>
      <c r="O176" s="42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AR176" s="24" t="s">
        <v>194</v>
      </c>
      <c r="AT176" s="24" t="s">
        <v>190</v>
      </c>
      <c r="AU176" s="24" t="s">
        <v>24</v>
      </c>
      <c r="AY176" s="24" t="s">
        <v>188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24" t="s">
        <v>25</v>
      </c>
      <c r="BK176" s="192">
        <f>ROUND(I176*H176,2)</f>
        <v>0</v>
      </c>
      <c r="BL176" s="24" t="s">
        <v>194</v>
      </c>
      <c r="BM176" s="24" t="s">
        <v>269</v>
      </c>
    </row>
    <row r="177" spans="2:65" s="1" customFormat="1" ht="27" x14ac:dyDescent="0.3">
      <c r="B177" s="41"/>
      <c r="D177" s="193" t="s">
        <v>196</v>
      </c>
      <c r="F177" s="194" t="s">
        <v>999</v>
      </c>
      <c r="I177" s="195"/>
      <c r="L177" s="41"/>
      <c r="M177" s="196"/>
      <c r="N177" s="42"/>
      <c r="O177" s="42"/>
      <c r="P177" s="42"/>
      <c r="Q177" s="42"/>
      <c r="R177" s="42"/>
      <c r="S177" s="42"/>
      <c r="T177" s="70"/>
      <c r="AT177" s="24" t="s">
        <v>196</v>
      </c>
      <c r="AU177" s="24" t="s">
        <v>24</v>
      </c>
    </row>
    <row r="178" spans="2:65" s="12" customFormat="1" x14ac:dyDescent="0.3">
      <c r="B178" s="197"/>
      <c r="D178" s="193" t="s">
        <v>198</v>
      </c>
      <c r="E178" s="198" t="s">
        <v>5</v>
      </c>
      <c r="F178" s="199" t="s">
        <v>1000</v>
      </c>
      <c r="H178" s="200">
        <v>196.95500000000001</v>
      </c>
      <c r="I178" s="201"/>
      <c r="L178" s="197"/>
      <c r="M178" s="202"/>
      <c r="N178" s="203"/>
      <c r="O178" s="203"/>
      <c r="P178" s="203"/>
      <c r="Q178" s="203"/>
      <c r="R178" s="203"/>
      <c r="S178" s="203"/>
      <c r="T178" s="204"/>
      <c r="AT178" s="198" t="s">
        <v>198</v>
      </c>
      <c r="AU178" s="198" t="s">
        <v>24</v>
      </c>
      <c r="AV178" s="12" t="s">
        <v>24</v>
      </c>
      <c r="AW178" s="12" t="s">
        <v>44</v>
      </c>
      <c r="AX178" s="12" t="s">
        <v>25</v>
      </c>
      <c r="AY178" s="198" t="s">
        <v>188</v>
      </c>
    </row>
    <row r="179" spans="2:65" s="1" customFormat="1" ht="16.5" customHeight="1" x14ac:dyDescent="0.3">
      <c r="B179" s="180"/>
      <c r="C179" s="181" t="s">
        <v>11</v>
      </c>
      <c r="D179" s="181" t="s">
        <v>190</v>
      </c>
      <c r="E179" s="182" t="s">
        <v>273</v>
      </c>
      <c r="F179" s="183" t="s">
        <v>274</v>
      </c>
      <c r="G179" s="184" t="s">
        <v>231</v>
      </c>
      <c r="H179" s="185">
        <v>125.34399999999999</v>
      </c>
      <c r="I179" s="186"/>
      <c r="J179" s="187">
        <f>ROUND(I179*H179,2)</f>
        <v>0</v>
      </c>
      <c r="K179" s="183"/>
      <c r="L179" s="41"/>
      <c r="M179" s="188" t="s">
        <v>5</v>
      </c>
      <c r="N179" s="189" t="s">
        <v>51</v>
      </c>
      <c r="O179" s="42"/>
      <c r="P179" s="190">
        <f>O179*H179</f>
        <v>0</v>
      </c>
      <c r="Q179" s="190">
        <v>0</v>
      </c>
      <c r="R179" s="190">
        <f>Q179*H179</f>
        <v>0</v>
      </c>
      <c r="S179" s="190">
        <v>0</v>
      </c>
      <c r="T179" s="191">
        <f>S179*H179</f>
        <v>0</v>
      </c>
      <c r="AR179" s="24" t="s">
        <v>194</v>
      </c>
      <c r="AT179" s="24" t="s">
        <v>190</v>
      </c>
      <c r="AU179" s="24" t="s">
        <v>24</v>
      </c>
      <c r="AY179" s="24" t="s">
        <v>188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24" t="s">
        <v>25</v>
      </c>
      <c r="BK179" s="192">
        <f>ROUND(I179*H179,2)</f>
        <v>0</v>
      </c>
      <c r="BL179" s="24" t="s">
        <v>194</v>
      </c>
      <c r="BM179" s="24" t="s">
        <v>275</v>
      </c>
    </row>
    <row r="180" spans="2:65" s="1" customFormat="1" ht="27" x14ac:dyDescent="0.3">
      <c r="B180" s="41"/>
      <c r="D180" s="193" t="s">
        <v>196</v>
      </c>
      <c r="F180" s="194" t="s">
        <v>999</v>
      </c>
      <c r="I180" s="195"/>
      <c r="L180" s="41"/>
      <c r="M180" s="196"/>
      <c r="N180" s="42"/>
      <c r="O180" s="42"/>
      <c r="P180" s="42"/>
      <c r="Q180" s="42"/>
      <c r="R180" s="42"/>
      <c r="S180" s="42"/>
      <c r="T180" s="70"/>
      <c r="AT180" s="24" t="s">
        <v>196</v>
      </c>
      <c r="AU180" s="24" t="s">
        <v>24</v>
      </c>
    </row>
    <row r="181" spans="2:65" s="12" customFormat="1" x14ac:dyDescent="0.3">
      <c r="B181" s="197"/>
      <c r="D181" s="193" t="s">
        <v>198</v>
      </c>
      <c r="E181" s="198" t="s">
        <v>5</v>
      </c>
      <c r="F181" s="199" t="s">
        <v>1000</v>
      </c>
      <c r="H181" s="200">
        <v>196.95500000000001</v>
      </c>
      <c r="I181" s="201"/>
      <c r="L181" s="197"/>
      <c r="M181" s="202"/>
      <c r="N181" s="203"/>
      <c r="O181" s="203"/>
      <c r="P181" s="203"/>
      <c r="Q181" s="203"/>
      <c r="R181" s="203"/>
      <c r="S181" s="203"/>
      <c r="T181" s="204"/>
      <c r="AT181" s="198" t="s">
        <v>198</v>
      </c>
      <c r="AU181" s="198" t="s">
        <v>24</v>
      </c>
      <c r="AV181" s="12" t="s">
        <v>24</v>
      </c>
      <c r="AW181" s="12" t="s">
        <v>44</v>
      </c>
      <c r="AX181" s="12" t="s">
        <v>80</v>
      </c>
      <c r="AY181" s="198" t="s">
        <v>188</v>
      </c>
    </row>
    <row r="182" spans="2:65" s="12" customFormat="1" x14ac:dyDescent="0.3">
      <c r="B182" s="197"/>
      <c r="D182" s="193" t="s">
        <v>198</v>
      </c>
      <c r="E182" s="198" t="s">
        <v>5</v>
      </c>
      <c r="F182" s="199" t="s">
        <v>1001</v>
      </c>
      <c r="H182" s="200">
        <v>-25.457000000000001</v>
      </c>
      <c r="I182" s="201"/>
      <c r="L182" s="197"/>
      <c r="M182" s="202"/>
      <c r="N182" s="203"/>
      <c r="O182" s="203"/>
      <c r="P182" s="203"/>
      <c r="Q182" s="203"/>
      <c r="R182" s="203"/>
      <c r="S182" s="203"/>
      <c r="T182" s="204"/>
      <c r="AT182" s="198" t="s">
        <v>198</v>
      </c>
      <c r="AU182" s="198" t="s">
        <v>24</v>
      </c>
      <c r="AV182" s="12" t="s">
        <v>24</v>
      </c>
      <c r="AW182" s="12" t="s">
        <v>44</v>
      </c>
      <c r="AX182" s="12" t="s">
        <v>80</v>
      </c>
      <c r="AY182" s="198" t="s">
        <v>188</v>
      </c>
    </row>
    <row r="183" spans="2:65" s="12" customFormat="1" x14ac:dyDescent="0.3">
      <c r="B183" s="197"/>
      <c r="D183" s="193" t="s">
        <v>198</v>
      </c>
      <c r="E183" s="198" t="s">
        <v>5</v>
      </c>
      <c r="F183" s="199" t="s">
        <v>1002</v>
      </c>
      <c r="H183" s="200">
        <v>-13.515000000000001</v>
      </c>
      <c r="I183" s="201"/>
      <c r="L183" s="197"/>
      <c r="M183" s="202"/>
      <c r="N183" s="203"/>
      <c r="O183" s="203"/>
      <c r="P183" s="203"/>
      <c r="Q183" s="203"/>
      <c r="R183" s="203"/>
      <c r="S183" s="203"/>
      <c r="T183" s="204"/>
      <c r="AT183" s="198" t="s">
        <v>198</v>
      </c>
      <c r="AU183" s="198" t="s">
        <v>24</v>
      </c>
      <c r="AV183" s="12" t="s">
        <v>24</v>
      </c>
      <c r="AW183" s="12" t="s">
        <v>44</v>
      </c>
      <c r="AX183" s="12" t="s">
        <v>80</v>
      </c>
      <c r="AY183" s="198" t="s">
        <v>188</v>
      </c>
    </row>
    <row r="184" spans="2:65" s="12" customFormat="1" x14ac:dyDescent="0.3">
      <c r="B184" s="197"/>
      <c r="D184" s="193" t="s">
        <v>198</v>
      </c>
      <c r="E184" s="198" t="s">
        <v>5</v>
      </c>
      <c r="F184" s="199" t="s">
        <v>1003</v>
      </c>
      <c r="H184" s="200">
        <v>-10.752000000000001</v>
      </c>
      <c r="I184" s="201"/>
      <c r="L184" s="197"/>
      <c r="M184" s="202"/>
      <c r="N184" s="203"/>
      <c r="O184" s="203"/>
      <c r="P184" s="203"/>
      <c r="Q184" s="203"/>
      <c r="R184" s="203"/>
      <c r="S184" s="203"/>
      <c r="T184" s="204"/>
      <c r="AT184" s="198" t="s">
        <v>198</v>
      </c>
      <c r="AU184" s="198" t="s">
        <v>24</v>
      </c>
      <c r="AV184" s="12" t="s">
        <v>24</v>
      </c>
      <c r="AW184" s="12" t="s">
        <v>44</v>
      </c>
      <c r="AX184" s="12" t="s">
        <v>80</v>
      </c>
      <c r="AY184" s="198" t="s">
        <v>188</v>
      </c>
    </row>
    <row r="185" spans="2:65" s="12" customFormat="1" x14ac:dyDescent="0.3">
      <c r="B185" s="197"/>
      <c r="D185" s="193" t="s">
        <v>198</v>
      </c>
      <c r="E185" s="198" t="s">
        <v>5</v>
      </c>
      <c r="F185" s="199" t="s">
        <v>1004</v>
      </c>
      <c r="H185" s="200">
        <v>-21.887</v>
      </c>
      <c r="I185" s="201"/>
      <c r="L185" s="197"/>
      <c r="M185" s="202"/>
      <c r="N185" s="203"/>
      <c r="O185" s="203"/>
      <c r="P185" s="203"/>
      <c r="Q185" s="203"/>
      <c r="R185" s="203"/>
      <c r="S185" s="203"/>
      <c r="T185" s="204"/>
      <c r="AT185" s="198" t="s">
        <v>198</v>
      </c>
      <c r="AU185" s="198" t="s">
        <v>24</v>
      </c>
      <c r="AV185" s="12" t="s">
        <v>24</v>
      </c>
      <c r="AW185" s="12" t="s">
        <v>44</v>
      </c>
      <c r="AX185" s="12" t="s">
        <v>80</v>
      </c>
      <c r="AY185" s="198" t="s">
        <v>188</v>
      </c>
    </row>
    <row r="186" spans="2:65" s="13" customFormat="1" x14ac:dyDescent="0.3">
      <c r="B186" s="205"/>
      <c r="D186" s="193" t="s">
        <v>198</v>
      </c>
      <c r="E186" s="206" t="s">
        <v>5</v>
      </c>
      <c r="F186" s="207" t="s">
        <v>200</v>
      </c>
      <c r="H186" s="208">
        <v>125.34399999999999</v>
      </c>
      <c r="I186" s="209"/>
      <c r="L186" s="205"/>
      <c r="M186" s="210"/>
      <c r="N186" s="211"/>
      <c r="O186" s="211"/>
      <c r="P186" s="211"/>
      <c r="Q186" s="211"/>
      <c r="R186" s="211"/>
      <c r="S186" s="211"/>
      <c r="T186" s="212"/>
      <c r="AT186" s="206" t="s">
        <v>198</v>
      </c>
      <c r="AU186" s="206" t="s">
        <v>24</v>
      </c>
      <c r="AV186" s="13" t="s">
        <v>194</v>
      </c>
      <c r="AW186" s="13" t="s">
        <v>44</v>
      </c>
      <c r="AX186" s="13" t="s">
        <v>25</v>
      </c>
      <c r="AY186" s="206" t="s">
        <v>188</v>
      </c>
    </row>
    <row r="187" spans="2:65" s="1" customFormat="1" ht="16.5" customHeight="1" x14ac:dyDescent="0.3">
      <c r="B187" s="180"/>
      <c r="C187" s="181" t="s">
        <v>276</v>
      </c>
      <c r="D187" s="181" t="s">
        <v>190</v>
      </c>
      <c r="E187" s="182" t="s">
        <v>277</v>
      </c>
      <c r="F187" s="183" t="s">
        <v>278</v>
      </c>
      <c r="G187" s="184" t="s">
        <v>231</v>
      </c>
      <c r="H187" s="185">
        <v>125.34099999999999</v>
      </c>
      <c r="I187" s="186"/>
      <c r="J187" s="187">
        <f>ROUND(I187*H187,2)</f>
        <v>0</v>
      </c>
      <c r="K187" s="183"/>
      <c r="L187" s="41"/>
      <c r="M187" s="188" t="s">
        <v>5</v>
      </c>
      <c r="N187" s="189" t="s">
        <v>51</v>
      </c>
      <c r="O187" s="42"/>
      <c r="P187" s="190">
        <f>O187*H187</f>
        <v>0</v>
      </c>
      <c r="Q187" s="190">
        <v>0</v>
      </c>
      <c r="R187" s="190">
        <f>Q187*H187</f>
        <v>0</v>
      </c>
      <c r="S187" s="190">
        <v>0</v>
      </c>
      <c r="T187" s="191">
        <f>S187*H187</f>
        <v>0</v>
      </c>
      <c r="AR187" s="24" t="s">
        <v>194</v>
      </c>
      <c r="AT187" s="24" t="s">
        <v>190</v>
      </c>
      <c r="AU187" s="24" t="s">
        <v>24</v>
      </c>
      <c r="AY187" s="24" t="s">
        <v>188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24" t="s">
        <v>25</v>
      </c>
      <c r="BK187" s="192">
        <f>ROUND(I187*H187,2)</f>
        <v>0</v>
      </c>
      <c r="BL187" s="24" t="s">
        <v>194</v>
      </c>
      <c r="BM187" s="24" t="s">
        <v>279</v>
      </c>
    </row>
    <row r="188" spans="2:65" s="1" customFormat="1" ht="27" x14ac:dyDescent="0.3">
      <c r="B188" s="41"/>
      <c r="D188" s="193" t="s">
        <v>196</v>
      </c>
      <c r="F188" s="194" t="s">
        <v>999</v>
      </c>
      <c r="I188" s="195"/>
      <c r="L188" s="41"/>
      <c r="M188" s="196"/>
      <c r="N188" s="42"/>
      <c r="O188" s="42"/>
      <c r="P188" s="42"/>
      <c r="Q188" s="42"/>
      <c r="R188" s="42"/>
      <c r="S188" s="42"/>
      <c r="T188" s="70"/>
      <c r="AT188" s="24" t="s">
        <v>196</v>
      </c>
      <c r="AU188" s="24" t="s">
        <v>24</v>
      </c>
    </row>
    <row r="189" spans="2:65" s="1" customFormat="1" ht="16.5" customHeight="1" x14ac:dyDescent="0.3">
      <c r="B189" s="180"/>
      <c r="C189" s="181" t="s">
        <v>280</v>
      </c>
      <c r="D189" s="181" t="s">
        <v>190</v>
      </c>
      <c r="E189" s="182" t="s">
        <v>281</v>
      </c>
      <c r="F189" s="183" t="s">
        <v>282</v>
      </c>
      <c r="G189" s="184" t="s">
        <v>283</v>
      </c>
      <c r="H189" s="185">
        <v>239.999</v>
      </c>
      <c r="I189" s="186"/>
      <c r="J189" s="187">
        <f>ROUND(I189*H189,2)</f>
        <v>0</v>
      </c>
      <c r="K189" s="183"/>
      <c r="L189" s="41"/>
      <c r="M189" s="188" t="s">
        <v>5</v>
      </c>
      <c r="N189" s="189" t="s">
        <v>51</v>
      </c>
      <c r="O189" s="42"/>
      <c r="P189" s="190">
        <f>O189*H189</f>
        <v>0</v>
      </c>
      <c r="Q189" s="190">
        <v>0</v>
      </c>
      <c r="R189" s="190">
        <f>Q189*H189</f>
        <v>0</v>
      </c>
      <c r="S189" s="190">
        <v>0</v>
      </c>
      <c r="T189" s="191">
        <f>S189*H189</f>
        <v>0</v>
      </c>
      <c r="AR189" s="24" t="s">
        <v>194</v>
      </c>
      <c r="AT189" s="24" t="s">
        <v>190</v>
      </c>
      <c r="AU189" s="24" t="s">
        <v>24</v>
      </c>
      <c r="AY189" s="24" t="s">
        <v>188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24" t="s">
        <v>25</v>
      </c>
      <c r="BK189" s="192">
        <f>ROUND(I189*H189,2)</f>
        <v>0</v>
      </c>
      <c r="BL189" s="24" t="s">
        <v>194</v>
      </c>
      <c r="BM189" s="24" t="s">
        <v>284</v>
      </c>
    </row>
    <row r="190" spans="2:65" s="1" customFormat="1" ht="27" x14ac:dyDescent="0.3">
      <c r="B190" s="41"/>
      <c r="D190" s="193" t="s">
        <v>196</v>
      </c>
      <c r="F190" s="194" t="s">
        <v>999</v>
      </c>
      <c r="I190" s="195"/>
      <c r="L190" s="41"/>
      <c r="M190" s="196"/>
      <c r="N190" s="42"/>
      <c r="O190" s="42"/>
      <c r="P190" s="42"/>
      <c r="Q190" s="42"/>
      <c r="R190" s="42"/>
      <c r="S190" s="42"/>
      <c r="T190" s="70"/>
      <c r="AT190" s="24" t="s">
        <v>196</v>
      </c>
      <c r="AU190" s="24" t="s">
        <v>24</v>
      </c>
    </row>
    <row r="191" spans="2:65" s="12" customFormat="1" x14ac:dyDescent="0.3">
      <c r="B191" s="197"/>
      <c r="D191" s="193" t="s">
        <v>198</v>
      </c>
      <c r="F191" s="199" t="s">
        <v>1005</v>
      </c>
      <c r="H191" s="200">
        <v>239.999</v>
      </c>
      <c r="I191" s="201"/>
      <c r="L191" s="197"/>
      <c r="M191" s="202"/>
      <c r="N191" s="203"/>
      <c r="O191" s="203"/>
      <c r="P191" s="203"/>
      <c r="Q191" s="203"/>
      <c r="R191" s="203"/>
      <c r="S191" s="203"/>
      <c r="T191" s="204"/>
      <c r="AT191" s="198" t="s">
        <v>198</v>
      </c>
      <c r="AU191" s="198" t="s">
        <v>24</v>
      </c>
      <c r="AV191" s="12" t="s">
        <v>24</v>
      </c>
      <c r="AW191" s="12" t="s">
        <v>6</v>
      </c>
      <c r="AX191" s="12" t="s">
        <v>25</v>
      </c>
      <c r="AY191" s="198" t="s">
        <v>188</v>
      </c>
    </row>
    <row r="192" spans="2:65" s="1" customFormat="1" ht="16.5" customHeight="1" x14ac:dyDescent="0.3">
      <c r="B192" s="180"/>
      <c r="C192" s="181" t="s">
        <v>286</v>
      </c>
      <c r="D192" s="181" t="s">
        <v>190</v>
      </c>
      <c r="E192" s="182" t="s">
        <v>287</v>
      </c>
      <c r="F192" s="183" t="s">
        <v>288</v>
      </c>
      <c r="G192" s="184" t="s">
        <v>231</v>
      </c>
      <c r="H192" s="185">
        <v>126.398</v>
      </c>
      <c r="I192" s="186"/>
      <c r="J192" s="187">
        <f>ROUND(I192*H192,2)</f>
        <v>0</v>
      </c>
      <c r="K192" s="183"/>
      <c r="L192" s="41"/>
      <c r="M192" s="188" t="s">
        <v>5</v>
      </c>
      <c r="N192" s="189" t="s">
        <v>51</v>
      </c>
      <c r="O192" s="42"/>
      <c r="P192" s="190">
        <f>O192*H192</f>
        <v>0</v>
      </c>
      <c r="Q192" s="190">
        <v>0</v>
      </c>
      <c r="R192" s="190">
        <f>Q192*H192</f>
        <v>0</v>
      </c>
      <c r="S192" s="190">
        <v>0</v>
      </c>
      <c r="T192" s="191">
        <f>S192*H192</f>
        <v>0</v>
      </c>
      <c r="AR192" s="24" t="s">
        <v>194</v>
      </c>
      <c r="AT192" s="24" t="s">
        <v>190</v>
      </c>
      <c r="AU192" s="24" t="s">
        <v>24</v>
      </c>
      <c r="AY192" s="24" t="s">
        <v>188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24" t="s">
        <v>25</v>
      </c>
      <c r="BK192" s="192">
        <f>ROUND(I192*H192,2)</f>
        <v>0</v>
      </c>
      <c r="BL192" s="24" t="s">
        <v>194</v>
      </c>
      <c r="BM192" s="24" t="s">
        <v>289</v>
      </c>
    </row>
    <row r="193" spans="2:65" s="1" customFormat="1" ht="27" x14ac:dyDescent="0.3">
      <c r="B193" s="41"/>
      <c r="D193" s="193" t="s">
        <v>196</v>
      </c>
      <c r="F193" s="194" t="s">
        <v>999</v>
      </c>
      <c r="I193" s="195"/>
      <c r="L193" s="41"/>
      <c r="M193" s="196"/>
      <c r="N193" s="42"/>
      <c r="O193" s="42"/>
      <c r="P193" s="42"/>
      <c r="Q193" s="42"/>
      <c r="R193" s="42"/>
      <c r="S193" s="42"/>
      <c r="T193" s="70"/>
      <c r="AT193" s="24" t="s">
        <v>196</v>
      </c>
      <c r="AU193" s="24" t="s">
        <v>24</v>
      </c>
    </row>
    <row r="194" spans="2:65" s="12" customFormat="1" ht="27" x14ac:dyDescent="0.3">
      <c r="B194" s="197"/>
      <c r="D194" s="193" t="s">
        <v>198</v>
      </c>
      <c r="E194" s="198" t="s">
        <v>5</v>
      </c>
      <c r="F194" s="199" t="s">
        <v>1006</v>
      </c>
      <c r="H194" s="200">
        <v>33.917999999999999</v>
      </c>
      <c r="I194" s="201"/>
      <c r="L194" s="197"/>
      <c r="M194" s="202"/>
      <c r="N194" s="203"/>
      <c r="O194" s="203"/>
      <c r="P194" s="203"/>
      <c r="Q194" s="203"/>
      <c r="R194" s="203"/>
      <c r="S194" s="203"/>
      <c r="T194" s="204"/>
      <c r="AT194" s="198" t="s">
        <v>198</v>
      </c>
      <c r="AU194" s="198" t="s">
        <v>24</v>
      </c>
      <c r="AV194" s="12" t="s">
        <v>24</v>
      </c>
      <c r="AW194" s="12" t="s">
        <v>44</v>
      </c>
      <c r="AX194" s="12" t="s">
        <v>80</v>
      </c>
      <c r="AY194" s="198" t="s">
        <v>188</v>
      </c>
    </row>
    <row r="195" spans="2:65" s="12" customFormat="1" ht="27" x14ac:dyDescent="0.3">
      <c r="B195" s="197"/>
      <c r="D195" s="193" t="s">
        <v>198</v>
      </c>
      <c r="E195" s="198" t="s">
        <v>5</v>
      </c>
      <c r="F195" s="199" t="s">
        <v>1007</v>
      </c>
      <c r="H195" s="200">
        <v>33.594999999999999</v>
      </c>
      <c r="I195" s="201"/>
      <c r="L195" s="197"/>
      <c r="M195" s="202"/>
      <c r="N195" s="203"/>
      <c r="O195" s="203"/>
      <c r="P195" s="203"/>
      <c r="Q195" s="203"/>
      <c r="R195" s="203"/>
      <c r="S195" s="203"/>
      <c r="T195" s="204"/>
      <c r="AT195" s="198" t="s">
        <v>198</v>
      </c>
      <c r="AU195" s="198" t="s">
        <v>24</v>
      </c>
      <c r="AV195" s="12" t="s">
        <v>24</v>
      </c>
      <c r="AW195" s="12" t="s">
        <v>44</v>
      </c>
      <c r="AX195" s="12" t="s">
        <v>80</v>
      </c>
      <c r="AY195" s="198" t="s">
        <v>188</v>
      </c>
    </row>
    <row r="196" spans="2:65" s="12" customFormat="1" ht="27" x14ac:dyDescent="0.3">
      <c r="B196" s="197"/>
      <c r="D196" s="193" t="s">
        <v>198</v>
      </c>
      <c r="E196" s="198" t="s">
        <v>5</v>
      </c>
      <c r="F196" s="199" t="s">
        <v>1008</v>
      </c>
      <c r="H196" s="200">
        <v>29.896000000000001</v>
      </c>
      <c r="I196" s="201"/>
      <c r="L196" s="197"/>
      <c r="M196" s="202"/>
      <c r="N196" s="203"/>
      <c r="O196" s="203"/>
      <c r="P196" s="203"/>
      <c r="Q196" s="203"/>
      <c r="R196" s="203"/>
      <c r="S196" s="203"/>
      <c r="T196" s="204"/>
      <c r="AT196" s="198" t="s">
        <v>198</v>
      </c>
      <c r="AU196" s="198" t="s">
        <v>24</v>
      </c>
      <c r="AV196" s="12" t="s">
        <v>24</v>
      </c>
      <c r="AW196" s="12" t="s">
        <v>44</v>
      </c>
      <c r="AX196" s="12" t="s">
        <v>80</v>
      </c>
      <c r="AY196" s="198" t="s">
        <v>188</v>
      </c>
    </row>
    <row r="197" spans="2:65" s="12" customFormat="1" ht="27" x14ac:dyDescent="0.3">
      <c r="B197" s="197"/>
      <c r="D197" s="193" t="s">
        <v>198</v>
      </c>
      <c r="E197" s="198" t="s">
        <v>5</v>
      </c>
      <c r="F197" s="199" t="s">
        <v>1009</v>
      </c>
      <c r="H197" s="200">
        <v>28.989000000000001</v>
      </c>
      <c r="I197" s="201"/>
      <c r="L197" s="197"/>
      <c r="M197" s="202"/>
      <c r="N197" s="203"/>
      <c r="O197" s="203"/>
      <c r="P197" s="203"/>
      <c r="Q197" s="203"/>
      <c r="R197" s="203"/>
      <c r="S197" s="203"/>
      <c r="T197" s="204"/>
      <c r="AT197" s="198" t="s">
        <v>198</v>
      </c>
      <c r="AU197" s="198" t="s">
        <v>24</v>
      </c>
      <c r="AV197" s="12" t="s">
        <v>24</v>
      </c>
      <c r="AW197" s="12" t="s">
        <v>44</v>
      </c>
      <c r="AX197" s="12" t="s">
        <v>80</v>
      </c>
      <c r="AY197" s="198" t="s">
        <v>188</v>
      </c>
    </row>
    <row r="198" spans="2:65" s="13" customFormat="1" x14ac:dyDescent="0.3">
      <c r="B198" s="205"/>
      <c r="D198" s="193" t="s">
        <v>198</v>
      </c>
      <c r="E198" s="206" t="s">
        <v>5</v>
      </c>
      <c r="F198" s="207" t="s">
        <v>200</v>
      </c>
      <c r="H198" s="208">
        <v>126.398</v>
      </c>
      <c r="I198" s="209"/>
      <c r="L198" s="205"/>
      <c r="M198" s="210"/>
      <c r="N198" s="211"/>
      <c r="O198" s="211"/>
      <c r="P198" s="211"/>
      <c r="Q198" s="211"/>
      <c r="R198" s="211"/>
      <c r="S198" s="211"/>
      <c r="T198" s="212"/>
      <c r="AT198" s="206" t="s">
        <v>198</v>
      </c>
      <c r="AU198" s="206" t="s">
        <v>24</v>
      </c>
      <c r="AV198" s="13" t="s">
        <v>194</v>
      </c>
      <c r="AW198" s="13" t="s">
        <v>44</v>
      </c>
      <c r="AX198" s="13" t="s">
        <v>25</v>
      </c>
      <c r="AY198" s="206" t="s">
        <v>188</v>
      </c>
    </row>
    <row r="199" spans="2:65" s="1" customFormat="1" ht="16.5" customHeight="1" x14ac:dyDescent="0.3">
      <c r="B199" s="180"/>
      <c r="C199" s="213" t="s">
        <v>291</v>
      </c>
      <c r="D199" s="213" t="s">
        <v>292</v>
      </c>
      <c r="E199" s="214" t="s">
        <v>293</v>
      </c>
      <c r="F199" s="215" t="s">
        <v>294</v>
      </c>
      <c r="G199" s="216" t="s">
        <v>283</v>
      </c>
      <c r="H199" s="217">
        <v>104.901</v>
      </c>
      <c r="I199" s="218"/>
      <c r="J199" s="219">
        <f>ROUND(I199*H199,2)</f>
        <v>0</v>
      </c>
      <c r="K199" s="215"/>
      <c r="L199" s="220"/>
      <c r="M199" s="221" t="s">
        <v>5</v>
      </c>
      <c r="N199" s="222" t="s">
        <v>51</v>
      </c>
      <c r="O199" s="42"/>
      <c r="P199" s="190">
        <f>O199*H199</f>
        <v>0</v>
      </c>
      <c r="Q199" s="190">
        <v>1</v>
      </c>
      <c r="R199" s="190">
        <f>Q199*H199</f>
        <v>104.901</v>
      </c>
      <c r="S199" s="190">
        <v>0</v>
      </c>
      <c r="T199" s="191">
        <f>S199*H199</f>
        <v>0</v>
      </c>
      <c r="AR199" s="24" t="s">
        <v>236</v>
      </c>
      <c r="AT199" s="24" t="s">
        <v>292</v>
      </c>
      <c r="AU199" s="24" t="s">
        <v>24</v>
      </c>
      <c r="AY199" s="24" t="s">
        <v>188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24" t="s">
        <v>25</v>
      </c>
      <c r="BK199" s="192">
        <f>ROUND(I199*H199,2)</f>
        <v>0</v>
      </c>
      <c r="BL199" s="24" t="s">
        <v>194</v>
      </c>
      <c r="BM199" s="24" t="s">
        <v>295</v>
      </c>
    </row>
    <row r="200" spans="2:65" s="1" customFormat="1" ht="27" x14ac:dyDescent="0.3">
      <c r="B200" s="41"/>
      <c r="D200" s="193" t="s">
        <v>196</v>
      </c>
      <c r="F200" s="194" t="s">
        <v>999</v>
      </c>
      <c r="I200" s="195"/>
      <c r="L200" s="41"/>
      <c r="M200" s="196"/>
      <c r="N200" s="42"/>
      <c r="O200" s="42"/>
      <c r="P200" s="42"/>
      <c r="Q200" s="42"/>
      <c r="R200" s="42"/>
      <c r="S200" s="42"/>
      <c r="T200" s="70"/>
      <c r="AT200" s="24" t="s">
        <v>196</v>
      </c>
      <c r="AU200" s="24" t="s">
        <v>24</v>
      </c>
    </row>
    <row r="201" spans="2:65" s="12" customFormat="1" ht="27" x14ac:dyDescent="0.3">
      <c r="B201" s="197"/>
      <c r="D201" s="193" t="s">
        <v>198</v>
      </c>
      <c r="E201" s="198" t="s">
        <v>5</v>
      </c>
      <c r="F201" s="199" t="s">
        <v>1010</v>
      </c>
      <c r="H201" s="200">
        <v>8.4610000000000003</v>
      </c>
      <c r="I201" s="201"/>
      <c r="L201" s="197"/>
      <c r="M201" s="202"/>
      <c r="N201" s="203"/>
      <c r="O201" s="203"/>
      <c r="P201" s="203"/>
      <c r="Q201" s="203"/>
      <c r="R201" s="203"/>
      <c r="S201" s="203"/>
      <c r="T201" s="204"/>
      <c r="AT201" s="198" t="s">
        <v>198</v>
      </c>
      <c r="AU201" s="198" t="s">
        <v>24</v>
      </c>
      <c r="AV201" s="12" t="s">
        <v>24</v>
      </c>
      <c r="AW201" s="12" t="s">
        <v>44</v>
      </c>
      <c r="AX201" s="12" t="s">
        <v>80</v>
      </c>
      <c r="AY201" s="198" t="s">
        <v>188</v>
      </c>
    </row>
    <row r="202" spans="2:65" s="12" customFormat="1" ht="27" x14ac:dyDescent="0.3">
      <c r="B202" s="197"/>
      <c r="D202" s="193" t="s">
        <v>198</v>
      </c>
      <c r="E202" s="198" t="s">
        <v>5</v>
      </c>
      <c r="F202" s="199" t="s">
        <v>1011</v>
      </c>
      <c r="H202" s="200">
        <v>20.079999999999998</v>
      </c>
      <c r="I202" s="201"/>
      <c r="L202" s="197"/>
      <c r="M202" s="202"/>
      <c r="N202" s="203"/>
      <c r="O202" s="203"/>
      <c r="P202" s="203"/>
      <c r="Q202" s="203"/>
      <c r="R202" s="203"/>
      <c r="S202" s="203"/>
      <c r="T202" s="204"/>
      <c r="AT202" s="198" t="s">
        <v>198</v>
      </c>
      <c r="AU202" s="198" t="s">
        <v>24</v>
      </c>
      <c r="AV202" s="12" t="s">
        <v>24</v>
      </c>
      <c r="AW202" s="12" t="s">
        <v>44</v>
      </c>
      <c r="AX202" s="12" t="s">
        <v>80</v>
      </c>
      <c r="AY202" s="198" t="s">
        <v>188</v>
      </c>
    </row>
    <row r="203" spans="2:65" s="12" customFormat="1" ht="27" x14ac:dyDescent="0.3">
      <c r="B203" s="197"/>
      <c r="D203" s="193" t="s">
        <v>198</v>
      </c>
      <c r="E203" s="198" t="s">
        <v>5</v>
      </c>
      <c r="F203" s="199" t="s">
        <v>1012</v>
      </c>
      <c r="H203" s="200">
        <v>19.143000000000001</v>
      </c>
      <c r="I203" s="201"/>
      <c r="L203" s="197"/>
      <c r="M203" s="202"/>
      <c r="N203" s="203"/>
      <c r="O203" s="203"/>
      <c r="P203" s="203"/>
      <c r="Q203" s="203"/>
      <c r="R203" s="203"/>
      <c r="S203" s="203"/>
      <c r="T203" s="204"/>
      <c r="AT203" s="198" t="s">
        <v>198</v>
      </c>
      <c r="AU203" s="198" t="s">
        <v>24</v>
      </c>
      <c r="AV203" s="12" t="s">
        <v>24</v>
      </c>
      <c r="AW203" s="12" t="s">
        <v>44</v>
      </c>
      <c r="AX203" s="12" t="s">
        <v>80</v>
      </c>
      <c r="AY203" s="198" t="s">
        <v>188</v>
      </c>
    </row>
    <row r="204" spans="2:65" s="12" customFormat="1" ht="27" x14ac:dyDescent="0.3">
      <c r="B204" s="197"/>
      <c r="D204" s="193" t="s">
        <v>198</v>
      </c>
      <c r="E204" s="198" t="s">
        <v>5</v>
      </c>
      <c r="F204" s="199" t="s">
        <v>1013</v>
      </c>
      <c r="H204" s="200">
        <v>7.101</v>
      </c>
      <c r="I204" s="201"/>
      <c r="L204" s="197"/>
      <c r="M204" s="202"/>
      <c r="N204" s="203"/>
      <c r="O204" s="203"/>
      <c r="P204" s="203"/>
      <c r="Q204" s="203"/>
      <c r="R204" s="203"/>
      <c r="S204" s="203"/>
      <c r="T204" s="204"/>
      <c r="AT204" s="198" t="s">
        <v>198</v>
      </c>
      <c r="AU204" s="198" t="s">
        <v>24</v>
      </c>
      <c r="AV204" s="12" t="s">
        <v>24</v>
      </c>
      <c r="AW204" s="12" t="s">
        <v>44</v>
      </c>
      <c r="AX204" s="12" t="s">
        <v>80</v>
      </c>
      <c r="AY204" s="198" t="s">
        <v>188</v>
      </c>
    </row>
    <row r="205" spans="2:65" s="13" customFormat="1" x14ac:dyDescent="0.3">
      <c r="B205" s="205"/>
      <c r="D205" s="193" t="s">
        <v>198</v>
      </c>
      <c r="E205" s="206" t="s">
        <v>5</v>
      </c>
      <c r="F205" s="207" t="s">
        <v>200</v>
      </c>
      <c r="H205" s="208">
        <v>54.784999999999997</v>
      </c>
      <c r="I205" s="209"/>
      <c r="L205" s="205"/>
      <c r="M205" s="210"/>
      <c r="N205" s="211"/>
      <c r="O205" s="211"/>
      <c r="P205" s="211"/>
      <c r="Q205" s="211"/>
      <c r="R205" s="211"/>
      <c r="S205" s="211"/>
      <c r="T205" s="212"/>
      <c r="AT205" s="206" t="s">
        <v>198</v>
      </c>
      <c r="AU205" s="206" t="s">
        <v>24</v>
      </c>
      <c r="AV205" s="13" t="s">
        <v>194</v>
      </c>
      <c r="AW205" s="13" t="s">
        <v>44</v>
      </c>
      <c r="AX205" s="13" t="s">
        <v>25</v>
      </c>
      <c r="AY205" s="206" t="s">
        <v>188</v>
      </c>
    </row>
    <row r="206" spans="2:65" s="12" customFormat="1" x14ac:dyDescent="0.3">
      <c r="B206" s="197"/>
      <c r="D206" s="193" t="s">
        <v>198</v>
      </c>
      <c r="F206" s="199" t="s">
        <v>1014</v>
      </c>
      <c r="H206" s="200">
        <v>104.901</v>
      </c>
      <c r="I206" s="201"/>
      <c r="L206" s="197"/>
      <c r="M206" s="202"/>
      <c r="N206" s="203"/>
      <c r="O206" s="203"/>
      <c r="P206" s="203"/>
      <c r="Q206" s="203"/>
      <c r="R206" s="203"/>
      <c r="S206" s="203"/>
      <c r="T206" s="204"/>
      <c r="AT206" s="198" t="s">
        <v>198</v>
      </c>
      <c r="AU206" s="198" t="s">
        <v>24</v>
      </c>
      <c r="AV206" s="12" t="s">
        <v>24</v>
      </c>
      <c r="AW206" s="12" t="s">
        <v>6</v>
      </c>
      <c r="AX206" s="12" t="s">
        <v>25</v>
      </c>
      <c r="AY206" s="198" t="s">
        <v>188</v>
      </c>
    </row>
    <row r="207" spans="2:65" s="1" customFormat="1" ht="25.5" customHeight="1" x14ac:dyDescent="0.3">
      <c r="B207" s="180"/>
      <c r="C207" s="181" t="s">
        <v>297</v>
      </c>
      <c r="D207" s="181" t="s">
        <v>190</v>
      </c>
      <c r="E207" s="182" t="s">
        <v>298</v>
      </c>
      <c r="F207" s="183" t="s">
        <v>299</v>
      </c>
      <c r="G207" s="184" t="s">
        <v>231</v>
      </c>
      <c r="H207" s="185">
        <v>68.171999999999997</v>
      </c>
      <c r="I207" s="186"/>
      <c r="J207" s="187">
        <f>ROUND(I207*H207,2)</f>
        <v>0</v>
      </c>
      <c r="K207" s="183"/>
      <c r="L207" s="41"/>
      <c r="M207" s="188" t="s">
        <v>5</v>
      </c>
      <c r="N207" s="189" t="s">
        <v>51</v>
      </c>
      <c r="O207" s="42"/>
      <c r="P207" s="190">
        <f>O207*H207</f>
        <v>0</v>
      </c>
      <c r="Q207" s="190">
        <v>0</v>
      </c>
      <c r="R207" s="190">
        <f>Q207*H207</f>
        <v>0</v>
      </c>
      <c r="S207" s="190">
        <v>0</v>
      </c>
      <c r="T207" s="191">
        <f>S207*H207</f>
        <v>0</v>
      </c>
      <c r="AR207" s="24" t="s">
        <v>194</v>
      </c>
      <c r="AT207" s="24" t="s">
        <v>190</v>
      </c>
      <c r="AU207" s="24" t="s">
        <v>24</v>
      </c>
      <c r="AY207" s="24" t="s">
        <v>188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24" t="s">
        <v>25</v>
      </c>
      <c r="BK207" s="192">
        <f>ROUND(I207*H207,2)</f>
        <v>0</v>
      </c>
      <c r="BL207" s="24" t="s">
        <v>194</v>
      </c>
      <c r="BM207" s="24" t="s">
        <v>300</v>
      </c>
    </row>
    <row r="208" spans="2:65" s="1" customFormat="1" ht="27" x14ac:dyDescent="0.3">
      <c r="B208" s="41"/>
      <c r="D208" s="193" t="s">
        <v>196</v>
      </c>
      <c r="F208" s="194" t="s">
        <v>999</v>
      </c>
      <c r="I208" s="195"/>
      <c r="L208" s="41"/>
      <c r="M208" s="196"/>
      <c r="N208" s="42"/>
      <c r="O208" s="42"/>
      <c r="P208" s="42"/>
      <c r="Q208" s="42"/>
      <c r="R208" s="42"/>
      <c r="S208" s="42"/>
      <c r="T208" s="70"/>
      <c r="AT208" s="24" t="s">
        <v>196</v>
      </c>
      <c r="AU208" s="24" t="s">
        <v>24</v>
      </c>
    </row>
    <row r="209" spans="2:65" s="12" customFormat="1" x14ac:dyDescent="0.3">
      <c r="B209" s="197"/>
      <c r="D209" s="193" t="s">
        <v>198</v>
      </c>
      <c r="E209" s="198" t="s">
        <v>5</v>
      </c>
      <c r="F209" s="199" t="s">
        <v>1015</v>
      </c>
      <c r="H209" s="200">
        <v>18.460999999999999</v>
      </c>
      <c r="I209" s="201"/>
      <c r="L209" s="197"/>
      <c r="M209" s="202"/>
      <c r="N209" s="203"/>
      <c r="O209" s="203"/>
      <c r="P209" s="203"/>
      <c r="Q209" s="203"/>
      <c r="R209" s="203"/>
      <c r="S209" s="203"/>
      <c r="T209" s="204"/>
      <c r="AT209" s="198" t="s">
        <v>198</v>
      </c>
      <c r="AU209" s="198" t="s">
        <v>24</v>
      </c>
      <c r="AV209" s="12" t="s">
        <v>24</v>
      </c>
      <c r="AW209" s="12" t="s">
        <v>44</v>
      </c>
      <c r="AX209" s="12" t="s">
        <v>80</v>
      </c>
      <c r="AY209" s="198" t="s">
        <v>188</v>
      </c>
    </row>
    <row r="210" spans="2:65" s="12" customFormat="1" x14ac:dyDescent="0.3">
      <c r="B210" s="197"/>
      <c r="D210" s="193" t="s">
        <v>198</v>
      </c>
      <c r="E210" s="198" t="s">
        <v>5</v>
      </c>
      <c r="F210" s="199" t="s">
        <v>1016</v>
      </c>
      <c r="H210" s="200">
        <v>18.210999999999999</v>
      </c>
      <c r="I210" s="201"/>
      <c r="L210" s="197"/>
      <c r="M210" s="202"/>
      <c r="N210" s="203"/>
      <c r="O210" s="203"/>
      <c r="P210" s="203"/>
      <c r="Q210" s="203"/>
      <c r="R210" s="203"/>
      <c r="S210" s="203"/>
      <c r="T210" s="204"/>
      <c r="AT210" s="198" t="s">
        <v>198</v>
      </c>
      <c r="AU210" s="198" t="s">
        <v>24</v>
      </c>
      <c r="AV210" s="12" t="s">
        <v>24</v>
      </c>
      <c r="AW210" s="12" t="s">
        <v>44</v>
      </c>
      <c r="AX210" s="12" t="s">
        <v>80</v>
      </c>
      <c r="AY210" s="198" t="s">
        <v>188</v>
      </c>
    </row>
    <row r="211" spans="2:65" s="12" customFormat="1" x14ac:dyDescent="0.3">
      <c r="B211" s="197"/>
      <c r="D211" s="193" t="s">
        <v>198</v>
      </c>
      <c r="E211" s="198" t="s">
        <v>5</v>
      </c>
      <c r="F211" s="199" t="s">
        <v>1017</v>
      </c>
      <c r="H211" s="200">
        <v>15.75</v>
      </c>
      <c r="I211" s="201"/>
      <c r="L211" s="197"/>
      <c r="M211" s="202"/>
      <c r="N211" s="203"/>
      <c r="O211" s="203"/>
      <c r="P211" s="203"/>
      <c r="Q211" s="203"/>
      <c r="R211" s="203"/>
      <c r="S211" s="203"/>
      <c r="T211" s="204"/>
      <c r="AT211" s="198" t="s">
        <v>198</v>
      </c>
      <c r="AU211" s="198" t="s">
        <v>24</v>
      </c>
      <c r="AV211" s="12" t="s">
        <v>24</v>
      </c>
      <c r="AW211" s="12" t="s">
        <v>44</v>
      </c>
      <c r="AX211" s="12" t="s">
        <v>80</v>
      </c>
      <c r="AY211" s="198" t="s">
        <v>188</v>
      </c>
    </row>
    <row r="212" spans="2:65" s="12" customFormat="1" x14ac:dyDescent="0.3">
      <c r="B212" s="197"/>
      <c r="D212" s="193" t="s">
        <v>198</v>
      </c>
      <c r="E212" s="198" t="s">
        <v>5</v>
      </c>
      <c r="F212" s="199" t="s">
        <v>1018</v>
      </c>
      <c r="H212" s="200">
        <v>15.75</v>
      </c>
      <c r="I212" s="201"/>
      <c r="L212" s="197"/>
      <c r="M212" s="202"/>
      <c r="N212" s="203"/>
      <c r="O212" s="203"/>
      <c r="P212" s="203"/>
      <c r="Q212" s="203"/>
      <c r="R212" s="203"/>
      <c r="S212" s="203"/>
      <c r="T212" s="204"/>
      <c r="AT212" s="198" t="s">
        <v>198</v>
      </c>
      <c r="AU212" s="198" t="s">
        <v>24</v>
      </c>
      <c r="AV212" s="12" t="s">
        <v>24</v>
      </c>
      <c r="AW212" s="12" t="s">
        <v>44</v>
      </c>
      <c r="AX212" s="12" t="s">
        <v>80</v>
      </c>
      <c r="AY212" s="198" t="s">
        <v>188</v>
      </c>
    </row>
    <row r="213" spans="2:65" s="13" customFormat="1" x14ac:dyDescent="0.3">
      <c r="B213" s="205"/>
      <c r="D213" s="193" t="s">
        <v>198</v>
      </c>
      <c r="E213" s="206" t="s">
        <v>5</v>
      </c>
      <c r="F213" s="207" t="s">
        <v>200</v>
      </c>
      <c r="H213" s="208">
        <v>68.171999999999997</v>
      </c>
      <c r="I213" s="209"/>
      <c r="L213" s="205"/>
      <c r="M213" s="210"/>
      <c r="N213" s="211"/>
      <c r="O213" s="211"/>
      <c r="P213" s="211"/>
      <c r="Q213" s="211"/>
      <c r="R213" s="211"/>
      <c r="S213" s="211"/>
      <c r="T213" s="212"/>
      <c r="AT213" s="206" t="s">
        <v>198</v>
      </c>
      <c r="AU213" s="206" t="s">
        <v>24</v>
      </c>
      <c r="AV213" s="13" t="s">
        <v>194</v>
      </c>
      <c r="AW213" s="13" t="s">
        <v>44</v>
      </c>
      <c r="AX213" s="13" t="s">
        <v>25</v>
      </c>
      <c r="AY213" s="206" t="s">
        <v>188</v>
      </c>
    </row>
    <row r="214" spans="2:65" s="1" customFormat="1" ht="16.5" customHeight="1" x14ac:dyDescent="0.3">
      <c r="B214" s="180"/>
      <c r="C214" s="213" t="s">
        <v>10</v>
      </c>
      <c r="D214" s="213" t="s">
        <v>292</v>
      </c>
      <c r="E214" s="214" t="s">
        <v>302</v>
      </c>
      <c r="F214" s="215" t="s">
        <v>303</v>
      </c>
      <c r="G214" s="216" t="s">
        <v>283</v>
      </c>
      <c r="H214" s="217">
        <v>130.53399999999999</v>
      </c>
      <c r="I214" s="218"/>
      <c r="J214" s="219">
        <f>ROUND(I214*H214,2)</f>
        <v>0</v>
      </c>
      <c r="K214" s="215"/>
      <c r="L214" s="220"/>
      <c r="M214" s="221" t="s">
        <v>5</v>
      </c>
      <c r="N214" s="222" t="s">
        <v>51</v>
      </c>
      <c r="O214" s="42"/>
      <c r="P214" s="190">
        <f>O214*H214</f>
        <v>0</v>
      </c>
      <c r="Q214" s="190">
        <v>1</v>
      </c>
      <c r="R214" s="190">
        <f>Q214*H214</f>
        <v>130.53399999999999</v>
      </c>
      <c r="S214" s="190">
        <v>0</v>
      </c>
      <c r="T214" s="191">
        <f>S214*H214</f>
        <v>0</v>
      </c>
      <c r="AR214" s="24" t="s">
        <v>236</v>
      </c>
      <c r="AT214" s="24" t="s">
        <v>292</v>
      </c>
      <c r="AU214" s="24" t="s">
        <v>24</v>
      </c>
      <c r="AY214" s="24" t="s">
        <v>188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24" t="s">
        <v>25</v>
      </c>
      <c r="BK214" s="192">
        <f>ROUND(I214*H214,2)</f>
        <v>0</v>
      </c>
      <c r="BL214" s="24" t="s">
        <v>194</v>
      </c>
      <c r="BM214" s="24" t="s">
        <v>304</v>
      </c>
    </row>
    <row r="215" spans="2:65" s="1" customFormat="1" ht="27" x14ac:dyDescent="0.3">
      <c r="B215" s="41"/>
      <c r="D215" s="193" t="s">
        <v>196</v>
      </c>
      <c r="F215" s="194" t="s">
        <v>999</v>
      </c>
      <c r="I215" s="195"/>
      <c r="L215" s="41"/>
      <c r="M215" s="196"/>
      <c r="N215" s="42"/>
      <c r="O215" s="42"/>
      <c r="P215" s="42"/>
      <c r="Q215" s="42"/>
      <c r="R215" s="42"/>
      <c r="S215" s="42"/>
      <c r="T215" s="70"/>
      <c r="AT215" s="24" t="s">
        <v>196</v>
      </c>
      <c r="AU215" s="24" t="s">
        <v>24</v>
      </c>
    </row>
    <row r="216" spans="2:65" s="12" customFormat="1" x14ac:dyDescent="0.3">
      <c r="B216" s="197"/>
      <c r="D216" s="193" t="s">
        <v>198</v>
      </c>
      <c r="F216" s="199" t="s">
        <v>1019</v>
      </c>
      <c r="H216" s="200">
        <v>130.53399999999999</v>
      </c>
      <c r="I216" s="201"/>
      <c r="L216" s="197"/>
      <c r="M216" s="202"/>
      <c r="N216" s="203"/>
      <c r="O216" s="203"/>
      <c r="P216" s="203"/>
      <c r="Q216" s="203"/>
      <c r="R216" s="203"/>
      <c r="S216" s="203"/>
      <c r="T216" s="204"/>
      <c r="AT216" s="198" t="s">
        <v>198</v>
      </c>
      <c r="AU216" s="198" t="s">
        <v>24</v>
      </c>
      <c r="AV216" s="12" t="s">
        <v>24</v>
      </c>
      <c r="AW216" s="12" t="s">
        <v>6</v>
      </c>
      <c r="AX216" s="12" t="s">
        <v>25</v>
      </c>
      <c r="AY216" s="198" t="s">
        <v>188</v>
      </c>
    </row>
    <row r="217" spans="2:65" s="1" customFormat="1" ht="25.5" customHeight="1" x14ac:dyDescent="0.3">
      <c r="B217" s="180"/>
      <c r="C217" s="181" t="s">
        <v>307</v>
      </c>
      <c r="D217" s="181" t="s">
        <v>190</v>
      </c>
      <c r="E217" s="182" t="s">
        <v>1020</v>
      </c>
      <c r="F217" s="183" t="s">
        <v>1021</v>
      </c>
      <c r="G217" s="184" t="s">
        <v>193</v>
      </c>
      <c r="H217" s="185">
        <v>21.064</v>
      </c>
      <c r="I217" s="186"/>
      <c r="J217" s="187">
        <f>ROUND(I217*H217,2)</f>
        <v>0</v>
      </c>
      <c r="K217" s="183"/>
      <c r="L217" s="41"/>
      <c r="M217" s="188" t="s">
        <v>5</v>
      </c>
      <c r="N217" s="189" t="s">
        <v>51</v>
      </c>
      <c r="O217" s="42"/>
      <c r="P217" s="190">
        <f>O217*H217</f>
        <v>0</v>
      </c>
      <c r="Q217" s="190">
        <v>0</v>
      </c>
      <c r="R217" s="190">
        <f>Q217*H217</f>
        <v>0</v>
      </c>
      <c r="S217" s="190">
        <v>0</v>
      </c>
      <c r="T217" s="191">
        <f>S217*H217</f>
        <v>0</v>
      </c>
      <c r="AR217" s="24" t="s">
        <v>194</v>
      </c>
      <c r="AT217" s="24" t="s">
        <v>190</v>
      </c>
      <c r="AU217" s="24" t="s">
        <v>24</v>
      </c>
      <c r="AY217" s="24" t="s">
        <v>188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24" t="s">
        <v>25</v>
      </c>
      <c r="BK217" s="192">
        <f>ROUND(I217*H217,2)</f>
        <v>0</v>
      </c>
      <c r="BL217" s="24" t="s">
        <v>194</v>
      </c>
      <c r="BM217" s="24" t="s">
        <v>1022</v>
      </c>
    </row>
    <row r="218" spans="2:65" s="1" customFormat="1" ht="27" x14ac:dyDescent="0.3">
      <c r="B218" s="41"/>
      <c r="D218" s="193" t="s">
        <v>196</v>
      </c>
      <c r="F218" s="194" t="s">
        <v>999</v>
      </c>
      <c r="I218" s="195"/>
      <c r="L218" s="41"/>
      <c r="M218" s="196"/>
      <c r="N218" s="42"/>
      <c r="O218" s="42"/>
      <c r="P218" s="42"/>
      <c r="Q218" s="42"/>
      <c r="R218" s="42"/>
      <c r="S218" s="42"/>
      <c r="T218" s="70"/>
      <c r="AT218" s="24" t="s">
        <v>196</v>
      </c>
      <c r="AU218" s="24" t="s">
        <v>24</v>
      </c>
    </row>
    <row r="219" spans="2:65" s="12" customFormat="1" x14ac:dyDescent="0.3">
      <c r="B219" s="197"/>
      <c r="D219" s="193" t="s">
        <v>198</v>
      </c>
      <c r="E219" s="198" t="s">
        <v>5</v>
      </c>
      <c r="F219" s="199" t="s">
        <v>976</v>
      </c>
      <c r="H219" s="200">
        <v>7.4880000000000004</v>
      </c>
      <c r="I219" s="201"/>
      <c r="L219" s="197"/>
      <c r="M219" s="202"/>
      <c r="N219" s="203"/>
      <c r="O219" s="203"/>
      <c r="P219" s="203"/>
      <c r="Q219" s="203"/>
      <c r="R219" s="203"/>
      <c r="S219" s="203"/>
      <c r="T219" s="204"/>
      <c r="AT219" s="198" t="s">
        <v>198</v>
      </c>
      <c r="AU219" s="198" t="s">
        <v>24</v>
      </c>
      <c r="AV219" s="12" t="s">
        <v>24</v>
      </c>
      <c r="AW219" s="12" t="s">
        <v>44</v>
      </c>
      <c r="AX219" s="12" t="s">
        <v>80</v>
      </c>
      <c r="AY219" s="198" t="s">
        <v>188</v>
      </c>
    </row>
    <row r="220" spans="2:65" s="12" customFormat="1" x14ac:dyDescent="0.3">
      <c r="B220" s="197"/>
      <c r="D220" s="193" t="s">
        <v>198</v>
      </c>
      <c r="E220" s="198" t="s">
        <v>5</v>
      </c>
      <c r="F220" s="199" t="s">
        <v>977</v>
      </c>
      <c r="H220" s="200">
        <v>3.9750000000000001</v>
      </c>
      <c r="I220" s="201"/>
      <c r="L220" s="197"/>
      <c r="M220" s="202"/>
      <c r="N220" s="203"/>
      <c r="O220" s="203"/>
      <c r="P220" s="203"/>
      <c r="Q220" s="203"/>
      <c r="R220" s="203"/>
      <c r="S220" s="203"/>
      <c r="T220" s="204"/>
      <c r="AT220" s="198" t="s">
        <v>198</v>
      </c>
      <c r="AU220" s="198" t="s">
        <v>24</v>
      </c>
      <c r="AV220" s="12" t="s">
        <v>24</v>
      </c>
      <c r="AW220" s="12" t="s">
        <v>44</v>
      </c>
      <c r="AX220" s="12" t="s">
        <v>80</v>
      </c>
      <c r="AY220" s="198" t="s">
        <v>188</v>
      </c>
    </row>
    <row r="221" spans="2:65" s="12" customFormat="1" x14ac:dyDescent="0.3">
      <c r="B221" s="197"/>
      <c r="D221" s="193" t="s">
        <v>198</v>
      </c>
      <c r="E221" s="198" t="s">
        <v>5</v>
      </c>
      <c r="F221" s="199" t="s">
        <v>978</v>
      </c>
      <c r="H221" s="200">
        <v>3.1629999999999998</v>
      </c>
      <c r="I221" s="201"/>
      <c r="L221" s="197"/>
      <c r="M221" s="202"/>
      <c r="N221" s="203"/>
      <c r="O221" s="203"/>
      <c r="P221" s="203"/>
      <c r="Q221" s="203"/>
      <c r="R221" s="203"/>
      <c r="S221" s="203"/>
      <c r="T221" s="204"/>
      <c r="AT221" s="198" t="s">
        <v>198</v>
      </c>
      <c r="AU221" s="198" t="s">
        <v>24</v>
      </c>
      <c r="AV221" s="12" t="s">
        <v>24</v>
      </c>
      <c r="AW221" s="12" t="s">
        <v>44</v>
      </c>
      <c r="AX221" s="12" t="s">
        <v>80</v>
      </c>
      <c r="AY221" s="198" t="s">
        <v>188</v>
      </c>
    </row>
    <row r="222" spans="2:65" s="12" customFormat="1" x14ac:dyDescent="0.3">
      <c r="B222" s="197"/>
      <c r="D222" s="193" t="s">
        <v>198</v>
      </c>
      <c r="E222" s="198" t="s">
        <v>5</v>
      </c>
      <c r="F222" s="199" t="s">
        <v>979</v>
      </c>
      <c r="H222" s="200">
        <v>6.4379999999999997</v>
      </c>
      <c r="I222" s="201"/>
      <c r="L222" s="197"/>
      <c r="M222" s="202"/>
      <c r="N222" s="203"/>
      <c r="O222" s="203"/>
      <c r="P222" s="203"/>
      <c r="Q222" s="203"/>
      <c r="R222" s="203"/>
      <c r="S222" s="203"/>
      <c r="T222" s="204"/>
      <c r="AT222" s="198" t="s">
        <v>198</v>
      </c>
      <c r="AU222" s="198" t="s">
        <v>24</v>
      </c>
      <c r="AV222" s="12" t="s">
        <v>24</v>
      </c>
      <c r="AW222" s="12" t="s">
        <v>44</v>
      </c>
      <c r="AX222" s="12" t="s">
        <v>80</v>
      </c>
      <c r="AY222" s="198" t="s">
        <v>188</v>
      </c>
    </row>
    <row r="223" spans="2:65" s="13" customFormat="1" x14ac:dyDescent="0.3">
      <c r="B223" s="205"/>
      <c r="D223" s="193" t="s">
        <v>198</v>
      </c>
      <c r="E223" s="206" t="s">
        <v>5</v>
      </c>
      <c r="F223" s="207" t="s">
        <v>200</v>
      </c>
      <c r="H223" s="208">
        <v>21.064</v>
      </c>
      <c r="I223" s="209"/>
      <c r="L223" s="205"/>
      <c r="M223" s="210"/>
      <c r="N223" s="211"/>
      <c r="O223" s="211"/>
      <c r="P223" s="211"/>
      <c r="Q223" s="211"/>
      <c r="R223" s="211"/>
      <c r="S223" s="211"/>
      <c r="T223" s="212"/>
      <c r="AT223" s="206" t="s">
        <v>198</v>
      </c>
      <c r="AU223" s="206" t="s">
        <v>24</v>
      </c>
      <c r="AV223" s="13" t="s">
        <v>194</v>
      </c>
      <c r="AW223" s="13" t="s">
        <v>44</v>
      </c>
      <c r="AX223" s="13" t="s">
        <v>25</v>
      </c>
      <c r="AY223" s="206" t="s">
        <v>188</v>
      </c>
    </row>
    <row r="224" spans="2:65" s="1" customFormat="1" ht="16.5" customHeight="1" x14ac:dyDescent="0.3">
      <c r="B224" s="180"/>
      <c r="C224" s="181" t="s">
        <v>314</v>
      </c>
      <c r="D224" s="181" t="s">
        <v>190</v>
      </c>
      <c r="E224" s="182" t="s">
        <v>1023</v>
      </c>
      <c r="F224" s="183" t="s">
        <v>1024</v>
      </c>
      <c r="G224" s="184" t="s">
        <v>193</v>
      </c>
      <c r="H224" s="185">
        <v>21.064</v>
      </c>
      <c r="I224" s="186"/>
      <c r="J224" s="187">
        <f>ROUND(I224*H224,2)</f>
        <v>0</v>
      </c>
      <c r="K224" s="183"/>
      <c r="L224" s="41"/>
      <c r="M224" s="188" t="s">
        <v>5</v>
      </c>
      <c r="N224" s="189" t="s">
        <v>51</v>
      </c>
      <c r="O224" s="42"/>
      <c r="P224" s="190">
        <f>O224*H224</f>
        <v>0</v>
      </c>
      <c r="Q224" s="190">
        <v>3.9699999999999996E-3</v>
      </c>
      <c r="R224" s="190">
        <f>Q224*H224</f>
        <v>8.362407999999999E-2</v>
      </c>
      <c r="S224" s="190">
        <v>0</v>
      </c>
      <c r="T224" s="191">
        <f>S224*H224</f>
        <v>0</v>
      </c>
      <c r="AR224" s="24" t="s">
        <v>194</v>
      </c>
      <c r="AT224" s="24" t="s">
        <v>190</v>
      </c>
      <c r="AU224" s="24" t="s">
        <v>24</v>
      </c>
      <c r="AY224" s="24" t="s">
        <v>188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24" t="s">
        <v>25</v>
      </c>
      <c r="BK224" s="192">
        <f>ROUND(I224*H224,2)</f>
        <v>0</v>
      </c>
      <c r="BL224" s="24" t="s">
        <v>194</v>
      </c>
      <c r="BM224" s="24" t="s">
        <v>1025</v>
      </c>
    </row>
    <row r="225" spans="2:65" s="1" customFormat="1" ht="27" x14ac:dyDescent="0.3">
      <c r="B225" s="41"/>
      <c r="D225" s="193" t="s">
        <v>196</v>
      </c>
      <c r="F225" s="194" t="s">
        <v>999</v>
      </c>
      <c r="I225" s="195"/>
      <c r="L225" s="41"/>
      <c r="M225" s="196"/>
      <c r="N225" s="42"/>
      <c r="O225" s="42"/>
      <c r="P225" s="42"/>
      <c r="Q225" s="42"/>
      <c r="R225" s="42"/>
      <c r="S225" s="42"/>
      <c r="T225" s="70"/>
      <c r="AT225" s="24" t="s">
        <v>196</v>
      </c>
      <c r="AU225" s="24" t="s">
        <v>24</v>
      </c>
    </row>
    <row r="226" spans="2:65" s="12" customFormat="1" x14ac:dyDescent="0.3">
      <c r="B226" s="197"/>
      <c r="D226" s="193" t="s">
        <v>198</v>
      </c>
      <c r="E226" s="198" t="s">
        <v>5</v>
      </c>
      <c r="F226" s="199" t="s">
        <v>976</v>
      </c>
      <c r="H226" s="200">
        <v>7.4880000000000004</v>
      </c>
      <c r="I226" s="201"/>
      <c r="L226" s="197"/>
      <c r="M226" s="202"/>
      <c r="N226" s="203"/>
      <c r="O226" s="203"/>
      <c r="P226" s="203"/>
      <c r="Q226" s="203"/>
      <c r="R226" s="203"/>
      <c r="S226" s="203"/>
      <c r="T226" s="204"/>
      <c r="AT226" s="198" t="s">
        <v>198</v>
      </c>
      <c r="AU226" s="198" t="s">
        <v>24</v>
      </c>
      <c r="AV226" s="12" t="s">
        <v>24</v>
      </c>
      <c r="AW226" s="12" t="s">
        <v>44</v>
      </c>
      <c r="AX226" s="12" t="s">
        <v>80</v>
      </c>
      <c r="AY226" s="198" t="s">
        <v>188</v>
      </c>
    </row>
    <row r="227" spans="2:65" s="12" customFormat="1" x14ac:dyDescent="0.3">
      <c r="B227" s="197"/>
      <c r="D227" s="193" t="s">
        <v>198</v>
      </c>
      <c r="E227" s="198" t="s">
        <v>5</v>
      </c>
      <c r="F227" s="199" t="s">
        <v>977</v>
      </c>
      <c r="H227" s="200">
        <v>3.9750000000000001</v>
      </c>
      <c r="I227" s="201"/>
      <c r="L227" s="197"/>
      <c r="M227" s="202"/>
      <c r="N227" s="203"/>
      <c r="O227" s="203"/>
      <c r="P227" s="203"/>
      <c r="Q227" s="203"/>
      <c r="R227" s="203"/>
      <c r="S227" s="203"/>
      <c r="T227" s="204"/>
      <c r="AT227" s="198" t="s">
        <v>198</v>
      </c>
      <c r="AU227" s="198" t="s">
        <v>24</v>
      </c>
      <c r="AV227" s="12" t="s">
        <v>24</v>
      </c>
      <c r="AW227" s="12" t="s">
        <v>44</v>
      </c>
      <c r="AX227" s="12" t="s">
        <v>80</v>
      </c>
      <c r="AY227" s="198" t="s">
        <v>188</v>
      </c>
    </row>
    <row r="228" spans="2:65" s="12" customFormat="1" x14ac:dyDescent="0.3">
      <c r="B228" s="197"/>
      <c r="D228" s="193" t="s">
        <v>198</v>
      </c>
      <c r="E228" s="198" t="s">
        <v>5</v>
      </c>
      <c r="F228" s="199" t="s">
        <v>978</v>
      </c>
      <c r="H228" s="200">
        <v>3.1629999999999998</v>
      </c>
      <c r="I228" s="201"/>
      <c r="L228" s="197"/>
      <c r="M228" s="202"/>
      <c r="N228" s="203"/>
      <c r="O228" s="203"/>
      <c r="P228" s="203"/>
      <c r="Q228" s="203"/>
      <c r="R228" s="203"/>
      <c r="S228" s="203"/>
      <c r="T228" s="204"/>
      <c r="AT228" s="198" t="s">
        <v>198</v>
      </c>
      <c r="AU228" s="198" t="s">
        <v>24</v>
      </c>
      <c r="AV228" s="12" t="s">
        <v>24</v>
      </c>
      <c r="AW228" s="12" t="s">
        <v>44</v>
      </c>
      <c r="AX228" s="12" t="s">
        <v>80</v>
      </c>
      <c r="AY228" s="198" t="s">
        <v>188</v>
      </c>
    </row>
    <row r="229" spans="2:65" s="12" customFormat="1" x14ac:dyDescent="0.3">
      <c r="B229" s="197"/>
      <c r="D229" s="193" t="s">
        <v>198</v>
      </c>
      <c r="E229" s="198" t="s">
        <v>5</v>
      </c>
      <c r="F229" s="199" t="s">
        <v>979</v>
      </c>
      <c r="H229" s="200">
        <v>6.4379999999999997</v>
      </c>
      <c r="I229" s="201"/>
      <c r="L229" s="197"/>
      <c r="M229" s="202"/>
      <c r="N229" s="203"/>
      <c r="O229" s="203"/>
      <c r="P229" s="203"/>
      <c r="Q229" s="203"/>
      <c r="R229" s="203"/>
      <c r="S229" s="203"/>
      <c r="T229" s="204"/>
      <c r="AT229" s="198" t="s">
        <v>198</v>
      </c>
      <c r="AU229" s="198" t="s">
        <v>24</v>
      </c>
      <c r="AV229" s="12" t="s">
        <v>24</v>
      </c>
      <c r="AW229" s="12" t="s">
        <v>44</v>
      </c>
      <c r="AX229" s="12" t="s">
        <v>80</v>
      </c>
      <c r="AY229" s="198" t="s">
        <v>188</v>
      </c>
    </row>
    <row r="230" spans="2:65" s="13" customFormat="1" x14ac:dyDescent="0.3">
      <c r="B230" s="205"/>
      <c r="D230" s="193" t="s">
        <v>198</v>
      </c>
      <c r="E230" s="206" t="s">
        <v>5</v>
      </c>
      <c r="F230" s="207" t="s">
        <v>200</v>
      </c>
      <c r="H230" s="208">
        <v>21.064</v>
      </c>
      <c r="I230" s="209"/>
      <c r="L230" s="205"/>
      <c r="M230" s="210"/>
      <c r="N230" s="211"/>
      <c r="O230" s="211"/>
      <c r="P230" s="211"/>
      <c r="Q230" s="211"/>
      <c r="R230" s="211"/>
      <c r="S230" s="211"/>
      <c r="T230" s="212"/>
      <c r="AT230" s="206" t="s">
        <v>198</v>
      </c>
      <c r="AU230" s="206" t="s">
        <v>24</v>
      </c>
      <c r="AV230" s="13" t="s">
        <v>194</v>
      </c>
      <c r="AW230" s="13" t="s">
        <v>44</v>
      </c>
      <c r="AX230" s="13" t="s">
        <v>25</v>
      </c>
      <c r="AY230" s="206" t="s">
        <v>188</v>
      </c>
    </row>
    <row r="231" spans="2:65" s="1" customFormat="1" ht="16.5" customHeight="1" x14ac:dyDescent="0.3">
      <c r="B231" s="180"/>
      <c r="C231" s="213" t="s">
        <v>321</v>
      </c>
      <c r="D231" s="213" t="s">
        <v>292</v>
      </c>
      <c r="E231" s="214" t="s">
        <v>1026</v>
      </c>
      <c r="F231" s="215" t="s">
        <v>1027</v>
      </c>
      <c r="G231" s="216" t="s">
        <v>1028</v>
      </c>
      <c r="H231" s="217">
        <v>0.73699999999999999</v>
      </c>
      <c r="I231" s="218"/>
      <c r="J231" s="219">
        <f>ROUND(I231*H231,2)</f>
        <v>0</v>
      </c>
      <c r="K231" s="215"/>
      <c r="L231" s="220"/>
      <c r="M231" s="221" t="s">
        <v>5</v>
      </c>
      <c r="N231" s="222" t="s">
        <v>51</v>
      </c>
      <c r="O231" s="42"/>
      <c r="P231" s="190">
        <f>O231*H231</f>
        <v>0</v>
      </c>
      <c r="Q231" s="190">
        <v>1E-3</v>
      </c>
      <c r="R231" s="190">
        <f>Q231*H231</f>
        <v>7.3700000000000002E-4</v>
      </c>
      <c r="S231" s="190">
        <v>0</v>
      </c>
      <c r="T231" s="191">
        <f>S231*H231</f>
        <v>0</v>
      </c>
      <c r="AR231" s="24" t="s">
        <v>236</v>
      </c>
      <c r="AT231" s="24" t="s">
        <v>292</v>
      </c>
      <c r="AU231" s="24" t="s">
        <v>24</v>
      </c>
      <c r="AY231" s="24" t="s">
        <v>188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24" t="s">
        <v>25</v>
      </c>
      <c r="BK231" s="192">
        <f>ROUND(I231*H231,2)</f>
        <v>0</v>
      </c>
      <c r="BL231" s="24" t="s">
        <v>194</v>
      </c>
      <c r="BM231" s="24" t="s">
        <v>1029</v>
      </c>
    </row>
    <row r="232" spans="2:65" s="1" customFormat="1" ht="27" x14ac:dyDescent="0.3">
      <c r="B232" s="41"/>
      <c r="D232" s="193" t="s">
        <v>196</v>
      </c>
      <c r="F232" s="194" t="s">
        <v>999</v>
      </c>
      <c r="I232" s="195"/>
      <c r="L232" s="41"/>
      <c r="M232" s="196"/>
      <c r="N232" s="42"/>
      <c r="O232" s="42"/>
      <c r="P232" s="42"/>
      <c r="Q232" s="42"/>
      <c r="R232" s="42"/>
      <c r="S232" s="42"/>
      <c r="T232" s="70"/>
      <c r="AT232" s="24" t="s">
        <v>196</v>
      </c>
      <c r="AU232" s="24" t="s">
        <v>24</v>
      </c>
    </row>
    <row r="233" spans="2:65" s="12" customFormat="1" x14ac:dyDescent="0.3">
      <c r="B233" s="197"/>
      <c r="D233" s="193" t="s">
        <v>198</v>
      </c>
      <c r="F233" s="199" t="s">
        <v>1030</v>
      </c>
      <c r="H233" s="200">
        <v>0.73699999999999999</v>
      </c>
      <c r="I233" s="201"/>
      <c r="L233" s="197"/>
      <c r="M233" s="202"/>
      <c r="N233" s="203"/>
      <c r="O233" s="203"/>
      <c r="P233" s="203"/>
      <c r="Q233" s="203"/>
      <c r="R233" s="203"/>
      <c r="S233" s="203"/>
      <c r="T233" s="204"/>
      <c r="AT233" s="198" t="s">
        <v>198</v>
      </c>
      <c r="AU233" s="198" t="s">
        <v>24</v>
      </c>
      <c r="AV233" s="12" t="s">
        <v>24</v>
      </c>
      <c r="AW233" s="12" t="s">
        <v>6</v>
      </c>
      <c r="AX233" s="12" t="s">
        <v>25</v>
      </c>
      <c r="AY233" s="198" t="s">
        <v>188</v>
      </c>
    </row>
    <row r="234" spans="2:65" s="11" customFormat="1" ht="29.85" customHeight="1" x14ac:dyDescent="0.3">
      <c r="B234" s="167"/>
      <c r="D234" s="168" t="s">
        <v>79</v>
      </c>
      <c r="E234" s="178" t="s">
        <v>24</v>
      </c>
      <c r="F234" s="178" t="s">
        <v>306</v>
      </c>
      <c r="I234" s="170"/>
      <c r="J234" s="179">
        <f>BK234</f>
        <v>0</v>
      </c>
      <c r="L234" s="167"/>
      <c r="M234" s="172"/>
      <c r="N234" s="173"/>
      <c r="O234" s="173"/>
      <c r="P234" s="174">
        <f>SUM(P235:P241)</f>
        <v>0</v>
      </c>
      <c r="Q234" s="173"/>
      <c r="R234" s="174">
        <f>SUM(R235:R241)</f>
        <v>30.366272159999998</v>
      </c>
      <c r="S234" s="173"/>
      <c r="T234" s="175">
        <f>SUM(T235:T241)</f>
        <v>0</v>
      </c>
      <c r="AR234" s="168" t="s">
        <v>25</v>
      </c>
      <c r="AT234" s="176" t="s">
        <v>79</v>
      </c>
      <c r="AU234" s="176" t="s">
        <v>25</v>
      </c>
      <c r="AY234" s="168" t="s">
        <v>188</v>
      </c>
      <c r="BK234" s="177">
        <f>SUM(BK235:BK241)</f>
        <v>0</v>
      </c>
    </row>
    <row r="235" spans="2:65" s="1" customFormat="1" ht="16.5" customHeight="1" x14ac:dyDescent="0.3">
      <c r="B235" s="180"/>
      <c r="C235" s="181" t="s">
        <v>327</v>
      </c>
      <c r="D235" s="181" t="s">
        <v>190</v>
      </c>
      <c r="E235" s="182" t="s">
        <v>308</v>
      </c>
      <c r="F235" s="183" t="s">
        <v>908</v>
      </c>
      <c r="G235" s="184" t="s">
        <v>231</v>
      </c>
      <c r="H235" s="185">
        <v>17.044</v>
      </c>
      <c r="I235" s="186"/>
      <c r="J235" s="187">
        <f>ROUND(I235*H235,2)</f>
        <v>0</v>
      </c>
      <c r="K235" s="183"/>
      <c r="L235" s="41"/>
      <c r="M235" s="188" t="s">
        <v>5</v>
      </c>
      <c r="N235" s="189" t="s">
        <v>51</v>
      </c>
      <c r="O235" s="42"/>
      <c r="P235" s="190">
        <f>O235*H235</f>
        <v>0</v>
      </c>
      <c r="Q235" s="190">
        <v>1.7816399999999999</v>
      </c>
      <c r="R235" s="190">
        <f>Q235*H235</f>
        <v>30.366272159999998</v>
      </c>
      <c r="S235" s="190">
        <v>0</v>
      </c>
      <c r="T235" s="191">
        <f>S235*H235</f>
        <v>0</v>
      </c>
      <c r="AR235" s="24" t="s">
        <v>194</v>
      </c>
      <c r="AT235" s="24" t="s">
        <v>190</v>
      </c>
      <c r="AU235" s="24" t="s">
        <v>24</v>
      </c>
      <c r="AY235" s="24" t="s">
        <v>188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24" t="s">
        <v>25</v>
      </c>
      <c r="BK235" s="192">
        <f>ROUND(I235*H235,2)</f>
        <v>0</v>
      </c>
      <c r="BL235" s="24" t="s">
        <v>194</v>
      </c>
      <c r="BM235" s="24" t="s">
        <v>310</v>
      </c>
    </row>
    <row r="236" spans="2:65" s="1" customFormat="1" ht="27" x14ac:dyDescent="0.3">
      <c r="B236" s="41"/>
      <c r="D236" s="193" t="s">
        <v>196</v>
      </c>
      <c r="F236" s="194" t="s">
        <v>999</v>
      </c>
      <c r="I236" s="195"/>
      <c r="L236" s="41"/>
      <c r="M236" s="196"/>
      <c r="N236" s="42"/>
      <c r="O236" s="42"/>
      <c r="P236" s="42"/>
      <c r="Q236" s="42"/>
      <c r="R236" s="42"/>
      <c r="S236" s="42"/>
      <c r="T236" s="70"/>
      <c r="AT236" s="24" t="s">
        <v>196</v>
      </c>
      <c r="AU236" s="24" t="s">
        <v>24</v>
      </c>
    </row>
    <row r="237" spans="2:65" s="12" customFormat="1" x14ac:dyDescent="0.3">
      <c r="B237" s="197"/>
      <c r="D237" s="193" t="s">
        <v>198</v>
      </c>
      <c r="E237" s="198" t="s">
        <v>5</v>
      </c>
      <c r="F237" s="199" t="s">
        <v>1031</v>
      </c>
      <c r="H237" s="200">
        <v>4.6150000000000002</v>
      </c>
      <c r="I237" s="201"/>
      <c r="L237" s="197"/>
      <c r="M237" s="202"/>
      <c r="N237" s="203"/>
      <c r="O237" s="203"/>
      <c r="P237" s="203"/>
      <c r="Q237" s="203"/>
      <c r="R237" s="203"/>
      <c r="S237" s="203"/>
      <c r="T237" s="204"/>
      <c r="AT237" s="198" t="s">
        <v>198</v>
      </c>
      <c r="AU237" s="198" t="s">
        <v>24</v>
      </c>
      <c r="AV237" s="12" t="s">
        <v>24</v>
      </c>
      <c r="AW237" s="12" t="s">
        <v>44</v>
      </c>
      <c r="AX237" s="12" t="s">
        <v>80</v>
      </c>
      <c r="AY237" s="198" t="s">
        <v>188</v>
      </c>
    </row>
    <row r="238" spans="2:65" s="12" customFormat="1" x14ac:dyDescent="0.3">
      <c r="B238" s="197"/>
      <c r="D238" s="193" t="s">
        <v>198</v>
      </c>
      <c r="E238" s="198" t="s">
        <v>5</v>
      </c>
      <c r="F238" s="199" t="s">
        <v>1032</v>
      </c>
      <c r="H238" s="200">
        <v>4.5529999999999999</v>
      </c>
      <c r="I238" s="201"/>
      <c r="L238" s="197"/>
      <c r="M238" s="202"/>
      <c r="N238" s="203"/>
      <c r="O238" s="203"/>
      <c r="P238" s="203"/>
      <c r="Q238" s="203"/>
      <c r="R238" s="203"/>
      <c r="S238" s="203"/>
      <c r="T238" s="204"/>
      <c r="AT238" s="198" t="s">
        <v>198</v>
      </c>
      <c r="AU238" s="198" t="s">
        <v>24</v>
      </c>
      <c r="AV238" s="12" t="s">
        <v>24</v>
      </c>
      <c r="AW238" s="12" t="s">
        <v>44</v>
      </c>
      <c r="AX238" s="12" t="s">
        <v>80</v>
      </c>
      <c r="AY238" s="198" t="s">
        <v>188</v>
      </c>
    </row>
    <row r="239" spans="2:65" s="12" customFormat="1" x14ac:dyDescent="0.3">
      <c r="B239" s="197"/>
      <c r="D239" s="193" t="s">
        <v>198</v>
      </c>
      <c r="E239" s="198" t="s">
        <v>5</v>
      </c>
      <c r="F239" s="199" t="s">
        <v>1033</v>
      </c>
      <c r="H239" s="200">
        <v>3.9380000000000002</v>
      </c>
      <c r="I239" s="201"/>
      <c r="L239" s="197"/>
      <c r="M239" s="202"/>
      <c r="N239" s="203"/>
      <c r="O239" s="203"/>
      <c r="P239" s="203"/>
      <c r="Q239" s="203"/>
      <c r="R239" s="203"/>
      <c r="S239" s="203"/>
      <c r="T239" s="204"/>
      <c r="AT239" s="198" t="s">
        <v>198</v>
      </c>
      <c r="AU239" s="198" t="s">
        <v>24</v>
      </c>
      <c r="AV239" s="12" t="s">
        <v>24</v>
      </c>
      <c r="AW239" s="12" t="s">
        <v>44</v>
      </c>
      <c r="AX239" s="12" t="s">
        <v>80</v>
      </c>
      <c r="AY239" s="198" t="s">
        <v>188</v>
      </c>
    </row>
    <row r="240" spans="2:65" s="12" customFormat="1" x14ac:dyDescent="0.3">
      <c r="B240" s="197"/>
      <c r="D240" s="193" t="s">
        <v>198</v>
      </c>
      <c r="E240" s="198" t="s">
        <v>5</v>
      </c>
      <c r="F240" s="199" t="s">
        <v>1034</v>
      </c>
      <c r="H240" s="200">
        <v>3.9380000000000002</v>
      </c>
      <c r="I240" s="201"/>
      <c r="L240" s="197"/>
      <c r="M240" s="202"/>
      <c r="N240" s="203"/>
      <c r="O240" s="203"/>
      <c r="P240" s="203"/>
      <c r="Q240" s="203"/>
      <c r="R240" s="203"/>
      <c r="S240" s="203"/>
      <c r="T240" s="204"/>
      <c r="AT240" s="198" t="s">
        <v>198</v>
      </c>
      <c r="AU240" s="198" t="s">
        <v>24</v>
      </c>
      <c r="AV240" s="12" t="s">
        <v>24</v>
      </c>
      <c r="AW240" s="12" t="s">
        <v>44</v>
      </c>
      <c r="AX240" s="12" t="s">
        <v>80</v>
      </c>
      <c r="AY240" s="198" t="s">
        <v>188</v>
      </c>
    </row>
    <row r="241" spans="2:65" s="13" customFormat="1" x14ac:dyDescent="0.3">
      <c r="B241" s="205"/>
      <c r="D241" s="193" t="s">
        <v>198</v>
      </c>
      <c r="E241" s="206" t="s">
        <v>5</v>
      </c>
      <c r="F241" s="207" t="s">
        <v>200</v>
      </c>
      <c r="H241" s="208">
        <v>17.044</v>
      </c>
      <c r="I241" s="209"/>
      <c r="L241" s="205"/>
      <c r="M241" s="210"/>
      <c r="N241" s="211"/>
      <c r="O241" s="211"/>
      <c r="P241" s="211"/>
      <c r="Q241" s="211"/>
      <c r="R241" s="211"/>
      <c r="S241" s="211"/>
      <c r="T241" s="212"/>
      <c r="AT241" s="206" t="s">
        <v>198</v>
      </c>
      <c r="AU241" s="206" t="s">
        <v>24</v>
      </c>
      <c r="AV241" s="13" t="s">
        <v>194</v>
      </c>
      <c r="AW241" s="13" t="s">
        <v>44</v>
      </c>
      <c r="AX241" s="13" t="s">
        <v>25</v>
      </c>
      <c r="AY241" s="206" t="s">
        <v>188</v>
      </c>
    </row>
    <row r="242" spans="2:65" s="11" customFormat="1" ht="29.85" customHeight="1" x14ac:dyDescent="0.3">
      <c r="B242" s="167"/>
      <c r="D242" s="168" t="s">
        <v>79</v>
      </c>
      <c r="E242" s="178" t="s">
        <v>212</v>
      </c>
      <c r="F242" s="178" t="s">
        <v>320</v>
      </c>
      <c r="I242" s="170"/>
      <c r="J242" s="179">
        <f>BK242</f>
        <v>0</v>
      </c>
      <c r="L242" s="167"/>
      <c r="M242" s="172"/>
      <c r="N242" s="173"/>
      <c r="O242" s="173"/>
      <c r="P242" s="174">
        <f>SUM(P243:P285)</f>
        <v>0</v>
      </c>
      <c r="Q242" s="173"/>
      <c r="R242" s="174">
        <f>SUM(R243:R285)</f>
        <v>19.801301870000003</v>
      </c>
      <c r="S242" s="173"/>
      <c r="T242" s="175">
        <f>SUM(T243:T285)</f>
        <v>0</v>
      </c>
      <c r="AR242" s="168" t="s">
        <v>25</v>
      </c>
      <c r="AT242" s="176" t="s">
        <v>79</v>
      </c>
      <c r="AU242" s="176" t="s">
        <v>25</v>
      </c>
      <c r="AY242" s="168" t="s">
        <v>188</v>
      </c>
      <c r="BK242" s="177">
        <f>SUM(BK243:BK285)</f>
        <v>0</v>
      </c>
    </row>
    <row r="243" spans="2:65" s="1" customFormat="1" ht="16.5" customHeight="1" x14ac:dyDescent="0.3">
      <c r="B243" s="180"/>
      <c r="C243" s="181" t="s">
        <v>332</v>
      </c>
      <c r="D243" s="181" t="s">
        <v>190</v>
      </c>
      <c r="E243" s="182" t="s">
        <v>322</v>
      </c>
      <c r="F243" s="183" t="s">
        <v>323</v>
      </c>
      <c r="G243" s="184" t="s">
        <v>193</v>
      </c>
      <c r="H243" s="185">
        <v>39.345999999999997</v>
      </c>
      <c r="I243" s="186"/>
      <c r="J243" s="187">
        <f>ROUND(I243*H243,2)</f>
        <v>0</v>
      </c>
      <c r="K243" s="183"/>
      <c r="L243" s="41"/>
      <c r="M243" s="188" t="s">
        <v>5</v>
      </c>
      <c r="N243" s="189" t="s">
        <v>51</v>
      </c>
      <c r="O243" s="42"/>
      <c r="P243" s="190">
        <f>O243*H243</f>
        <v>0</v>
      </c>
      <c r="Q243" s="190">
        <v>0.27994000000000002</v>
      </c>
      <c r="R243" s="190">
        <f>Q243*H243</f>
        <v>11.01451924</v>
      </c>
      <c r="S243" s="190">
        <v>0</v>
      </c>
      <c r="T243" s="191">
        <f>S243*H243</f>
        <v>0</v>
      </c>
      <c r="AR243" s="24" t="s">
        <v>194</v>
      </c>
      <c r="AT243" s="24" t="s">
        <v>190</v>
      </c>
      <c r="AU243" s="24" t="s">
        <v>24</v>
      </c>
      <c r="AY243" s="24" t="s">
        <v>188</v>
      </c>
      <c r="BE243" s="192">
        <f>IF(N243="základní",J243,0)</f>
        <v>0</v>
      </c>
      <c r="BF243" s="192">
        <f>IF(N243="snížená",J243,0)</f>
        <v>0</v>
      </c>
      <c r="BG243" s="192">
        <f>IF(N243="zákl. přenesená",J243,0)</f>
        <v>0</v>
      </c>
      <c r="BH243" s="192">
        <f>IF(N243="sníž. přenesená",J243,0)</f>
        <v>0</v>
      </c>
      <c r="BI243" s="192">
        <f>IF(N243="nulová",J243,0)</f>
        <v>0</v>
      </c>
      <c r="BJ243" s="24" t="s">
        <v>25</v>
      </c>
      <c r="BK243" s="192">
        <f>ROUND(I243*H243,2)</f>
        <v>0</v>
      </c>
      <c r="BL243" s="24" t="s">
        <v>194</v>
      </c>
      <c r="BM243" s="24" t="s">
        <v>1035</v>
      </c>
    </row>
    <row r="244" spans="2:65" s="1" customFormat="1" ht="27" x14ac:dyDescent="0.3">
      <c r="B244" s="41"/>
      <c r="D244" s="193" t="s">
        <v>196</v>
      </c>
      <c r="F244" s="194" t="s">
        <v>999</v>
      </c>
      <c r="I244" s="195"/>
      <c r="L244" s="41"/>
      <c r="M244" s="196"/>
      <c r="N244" s="42"/>
      <c r="O244" s="42"/>
      <c r="P244" s="42"/>
      <c r="Q244" s="42"/>
      <c r="R244" s="42"/>
      <c r="S244" s="42"/>
      <c r="T244" s="70"/>
      <c r="AT244" s="24" t="s">
        <v>196</v>
      </c>
      <c r="AU244" s="24" t="s">
        <v>24</v>
      </c>
    </row>
    <row r="245" spans="2:65" s="12" customFormat="1" x14ac:dyDescent="0.3">
      <c r="B245" s="197"/>
      <c r="D245" s="193" t="s">
        <v>198</v>
      </c>
      <c r="E245" s="198" t="s">
        <v>5</v>
      </c>
      <c r="F245" s="199" t="s">
        <v>954</v>
      </c>
      <c r="H245" s="200">
        <v>3.923</v>
      </c>
      <c r="I245" s="201"/>
      <c r="L245" s="197"/>
      <c r="M245" s="202"/>
      <c r="N245" s="203"/>
      <c r="O245" s="203"/>
      <c r="P245" s="203"/>
      <c r="Q245" s="203"/>
      <c r="R245" s="203"/>
      <c r="S245" s="203"/>
      <c r="T245" s="204"/>
      <c r="AT245" s="198" t="s">
        <v>198</v>
      </c>
      <c r="AU245" s="198" t="s">
        <v>24</v>
      </c>
      <c r="AV245" s="12" t="s">
        <v>24</v>
      </c>
      <c r="AW245" s="12" t="s">
        <v>44</v>
      </c>
      <c r="AX245" s="12" t="s">
        <v>80</v>
      </c>
      <c r="AY245" s="198" t="s">
        <v>188</v>
      </c>
    </row>
    <row r="246" spans="2:65" s="12" customFormat="1" x14ac:dyDescent="0.3">
      <c r="B246" s="197"/>
      <c r="D246" s="193" t="s">
        <v>198</v>
      </c>
      <c r="E246" s="198" t="s">
        <v>5</v>
      </c>
      <c r="F246" s="199" t="s">
        <v>955</v>
      </c>
      <c r="H246" s="200">
        <v>17.422999999999998</v>
      </c>
      <c r="I246" s="201"/>
      <c r="L246" s="197"/>
      <c r="M246" s="202"/>
      <c r="N246" s="203"/>
      <c r="O246" s="203"/>
      <c r="P246" s="203"/>
      <c r="Q246" s="203"/>
      <c r="R246" s="203"/>
      <c r="S246" s="203"/>
      <c r="T246" s="204"/>
      <c r="AT246" s="198" t="s">
        <v>198</v>
      </c>
      <c r="AU246" s="198" t="s">
        <v>24</v>
      </c>
      <c r="AV246" s="12" t="s">
        <v>24</v>
      </c>
      <c r="AW246" s="12" t="s">
        <v>44</v>
      </c>
      <c r="AX246" s="12" t="s">
        <v>80</v>
      </c>
      <c r="AY246" s="198" t="s">
        <v>188</v>
      </c>
    </row>
    <row r="247" spans="2:65" s="12" customFormat="1" x14ac:dyDescent="0.3">
      <c r="B247" s="197"/>
      <c r="D247" s="193" t="s">
        <v>198</v>
      </c>
      <c r="E247" s="198" t="s">
        <v>5</v>
      </c>
      <c r="F247" s="199" t="s">
        <v>956</v>
      </c>
      <c r="H247" s="200">
        <v>15.5</v>
      </c>
      <c r="I247" s="201"/>
      <c r="L247" s="197"/>
      <c r="M247" s="202"/>
      <c r="N247" s="203"/>
      <c r="O247" s="203"/>
      <c r="P247" s="203"/>
      <c r="Q247" s="203"/>
      <c r="R247" s="203"/>
      <c r="S247" s="203"/>
      <c r="T247" s="204"/>
      <c r="AT247" s="198" t="s">
        <v>198</v>
      </c>
      <c r="AU247" s="198" t="s">
        <v>24</v>
      </c>
      <c r="AV247" s="12" t="s">
        <v>24</v>
      </c>
      <c r="AW247" s="12" t="s">
        <v>44</v>
      </c>
      <c r="AX247" s="12" t="s">
        <v>80</v>
      </c>
      <c r="AY247" s="198" t="s">
        <v>188</v>
      </c>
    </row>
    <row r="248" spans="2:65" s="12" customFormat="1" x14ac:dyDescent="0.3">
      <c r="B248" s="197"/>
      <c r="D248" s="193" t="s">
        <v>198</v>
      </c>
      <c r="E248" s="198" t="s">
        <v>5</v>
      </c>
      <c r="F248" s="199" t="s">
        <v>957</v>
      </c>
      <c r="H248" s="200">
        <v>2.5</v>
      </c>
      <c r="I248" s="201"/>
      <c r="L248" s="197"/>
      <c r="M248" s="202"/>
      <c r="N248" s="203"/>
      <c r="O248" s="203"/>
      <c r="P248" s="203"/>
      <c r="Q248" s="203"/>
      <c r="R248" s="203"/>
      <c r="S248" s="203"/>
      <c r="T248" s="204"/>
      <c r="AT248" s="198" t="s">
        <v>198</v>
      </c>
      <c r="AU248" s="198" t="s">
        <v>24</v>
      </c>
      <c r="AV248" s="12" t="s">
        <v>24</v>
      </c>
      <c r="AW248" s="12" t="s">
        <v>44</v>
      </c>
      <c r="AX248" s="12" t="s">
        <v>80</v>
      </c>
      <c r="AY248" s="198" t="s">
        <v>188</v>
      </c>
    </row>
    <row r="249" spans="2:65" s="13" customFormat="1" x14ac:dyDescent="0.3">
      <c r="B249" s="205"/>
      <c r="D249" s="193" t="s">
        <v>198</v>
      </c>
      <c r="E249" s="206" t="s">
        <v>5</v>
      </c>
      <c r="F249" s="207" t="s">
        <v>200</v>
      </c>
      <c r="H249" s="208">
        <v>39.345999999999997</v>
      </c>
      <c r="I249" s="209"/>
      <c r="L249" s="205"/>
      <c r="M249" s="210"/>
      <c r="N249" s="211"/>
      <c r="O249" s="211"/>
      <c r="P249" s="211"/>
      <c r="Q249" s="211"/>
      <c r="R249" s="211"/>
      <c r="S249" s="211"/>
      <c r="T249" s="212"/>
      <c r="AT249" s="206" t="s">
        <v>198</v>
      </c>
      <c r="AU249" s="206" t="s">
        <v>24</v>
      </c>
      <c r="AV249" s="13" t="s">
        <v>194</v>
      </c>
      <c r="AW249" s="13" t="s">
        <v>44</v>
      </c>
      <c r="AX249" s="13" t="s">
        <v>25</v>
      </c>
      <c r="AY249" s="206" t="s">
        <v>188</v>
      </c>
    </row>
    <row r="250" spans="2:65" s="1" customFormat="1" ht="16.5" customHeight="1" x14ac:dyDescent="0.3">
      <c r="B250" s="180"/>
      <c r="C250" s="181" t="s">
        <v>336</v>
      </c>
      <c r="D250" s="181" t="s">
        <v>190</v>
      </c>
      <c r="E250" s="182" t="s">
        <v>351</v>
      </c>
      <c r="F250" s="183" t="s">
        <v>352</v>
      </c>
      <c r="G250" s="184" t="s">
        <v>193</v>
      </c>
      <c r="H250" s="185">
        <v>21.19</v>
      </c>
      <c r="I250" s="186"/>
      <c r="J250" s="187">
        <f>ROUND(I250*H250,2)</f>
        <v>0</v>
      </c>
      <c r="K250" s="183"/>
      <c r="L250" s="41"/>
      <c r="M250" s="188" t="s">
        <v>5</v>
      </c>
      <c r="N250" s="189" t="s">
        <v>51</v>
      </c>
      <c r="O250" s="42"/>
      <c r="P250" s="190">
        <f>O250*H250</f>
        <v>0</v>
      </c>
      <c r="Q250" s="190">
        <v>0</v>
      </c>
      <c r="R250" s="190">
        <f>Q250*H250</f>
        <v>0</v>
      </c>
      <c r="S250" s="190">
        <v>0</v>
      </c>
      <c r="T250" s="191">
        <f>S250*H250</f>
        <v>0</v>
      </c>
      <c r="AR250" s="24" t="s">
        <v>194</v>
      </c>
      <c r="AT250" s="24" t="s">
        <v>190</v>
      </c>
      <c r="AU250" s="24" t="s">
        <v>24</v>
      </c>
      <c r="AY250" s="24" t="s">
        <v>188</v>
      </c>
      <c r="BE250" s="192">
        <f>IF(N250="základní",J250,0)</f>
        <v>0</v>
      </c>
      <c r="BF250" s="192">
        <f>IF(N250="snížená",J250,0)</f>
        <v>0</v>
      </c>
      <c r="BG250" s="192">
        <f>IF(N250="zákl. přenesená",J250,0)</f>
        <v>0</v>
      </c>
      <c r="BH250" s="192">
        <f>IF(N250="sníž. přenesená",J250,0)</f>
        <v>0</v>
      </c>
      <c r="BI250" s="192">
        <f>IF(N250="nulová",J250,0)</f>
        <v>0</v>
      </c>
      <c r="BJ250" s="24" t="s">
        <v>25</v>
      </c>
      <c r="BK250" s="192">
        <f>ROUND(I250*H250,2)</f>
        <v>0</v>
      </c>
      <c r="BL250" s="24" t="s">
        <v>194</v>
      </c>
      <c r="BM250" s="24" t="s">
        <v>353</v>
      </c>
    </row>
    <row r="251" spans="2:65" s="1" customFormat="1" ht="27" x14ac:dyDescent="0.3">
      <c r="B251" s="41"/>
      <c r="D251" s="193" t="s">
        <v>196</v>
      </c>
      <c r="F251" s="194" t="s">
        <v>1036</v>
      </c>
      <c r="I251" s="195"/>
      <c r="L251" s="41"/>
      <c r="M251" s="196"/>
      <c r="N251" s="42"/>
      <c r="O251" s="42"/>
      <c r="P251" s="42"/>
      <c r="Q251" s="42"/>
      <c r="R251" s="42"/>
      <c r="S251" s="42"/>
      <c r="T251" s="70"/>
      <c r="AT251" s="24" t="s">
        <v>196</v>
      </c>
      <c r="AU251" s="24" t="s">
        <v>24</v>
      </c>
    </row>
    <row r="252" spans="2:65" s="12" customFormat="1" x14ac:dyDescent="0.3">
      <c r="B252" s="197"/>
      <c r="D252" s="193" t="s">
        <v>198</v>
      </c>
      <c r="E252" s="198" t="s">
        <v>5</v>
      </c>
      <c r="F252" s="199" t="s">
        <v>1037</v>
      </c>
      <c r="H252" s="200">
        <v>4.9450000000000003</v>
      </c>
      <c r="I252" s="201"/>
      <c r="L252" s="197"/>
      <c r="M252" s="202"/>
      <c r="N252" s="203"/>
      <c r="O252" s="203"/>
      <c r="P252" s="203"/>
      <c r="Q252" s="203"/>
      <c r="R252" s="203"/>
      <c r="S252" s="203"/>
      <c r="T252" s="204"/>
      <c r="AT252" s="198" t="s">
        <v>198</v>
      </c>
      <c r="AU252" s="198" t="s">
        <v>24</v>
      </c>
      <c r="AV252" s="12" t="s">
        <v>24</v>
      </c>
      <c r="AW252" s="12" t="s">
        <v>44</v>
      </c>
      <c r="AX252" s="12" t="s">
        <v>80</v>
      </c>
      <c r="AY252" s="198" t="s">
        <v>188</v>
      </c>
    </row>
    <row r="253" spans="2:65" s="12" customFormat="1" x14ac:dyDescent="0.3">
      <c r="B253" s="197"/>
      <c r="D253" s="193" t="s">
        <v>198</v>
      </c>
      <c r="E253" s="198" t="s">
        <v>5</v>
      </c>
      <c r="F253" s="199" t="s">
        <v>1038</v>
      </c>
      <c r="H253" s="200">
        <v>5.0449999999999999</v>
      </c>
      <c r="I253" s="201"/>
      <c r="L253" s="197"/>
      <c r="M253" s="202"/>
      <c r="N253" s="203"/>
      <c r="O253" s="203"/>
      <c r="P253" s="203"/>
      <c r="Q253" s="203"/>
      <c r="R253" s="203"/>
      <c r="S253" s="203"/>
      <c r="T253" s="204"/>
      <c r="AT253" s="198" t="s">
        <v>198</v>
      </c>
      <c r="AU253" s="198" t="s">
        <v>24</v>
      </c>
      <c r="AV253" s="12" t="s">
        <v>24</v>
      </c>
      <c r="AW253" s="12" t="s">
        <v>44</v>
      </c>
      <c r="AX253" s="12" t="s">
        <v>80</v>
      </c>
      <c r="AY253" s="198" t="s">
        <v>188</v>
      </c>
    </row>
    <row r="254" spans="2:65" s="12" customFormat="1" x14ac:dyDescent="0.3">
      <c r="B254" s="197"/>
      <c r="D254" s="193" t="s">
        <v>198</v>
      </c>
      <c r="E254" s="198" t="s">
        <v>5</v>
      </c>
      <c r="F254" s="199" t="s">
        <v>1039</v>
      </c>
      <c r="H254" s="200">
        <v>5.7</v>
      </c>
      <c r="I254" s="201"/>
      <c r="L254" s="197"/>
      <c r="M254" s="202"/>
      <c r="N254" s="203"/>
      <c r="O254" s="203"/>
      <c r="P254" s="203"/>
      <c r="Q254" s="203"/>
      <c r="R254" s="203"/>
      <c r="S254" s="203"/>
      <c r="T254" s="204"/>
      <c r="AT254" s="198" t="s">
        <v>198</v>
      </c>
      <c r="AU254" s="198" t="s">
        <v>24</v>
      </c>
      <c r="AV254" s="12" t="s">
        <v>24</v>
      </c>
      <c r="AW254" s="12" t="s">
        <v>44</v>
      </c>
      <c r="AX254" s="12" t="s">
        <v>80</v>
      </c>
      <c r="AY254" s="198" t="s">
        <v>188</v>
      </c>
    </row>
    <row r="255" spans="2:65" s="12" customFormat="1" x14ac:dyDescent="0.3">
      <c r="B255" s="197"/>
      <c r="D255" s="193" t="s">
        <v>198</v>
      </c>
      <c r="E255" s="198" t="s">
        <v>5</v>
      </c>
      <c r="F255" s="199" t="s">
        <v>1040</v>
      </c>
      <c r="H255" s="200">
        <v>5.5</v>
      </c>
      <c r="I255" s="201"/>
      <c r="L255" s="197"/>
      <c r="M255" s="202"/>
      <c r="N255" s="203"/>
      <c r="O255" s="203"/>
      <c r="P255" s="203"/>
      <c r="Q255" s="203"/>
      <c r="R255" s="203"/>
      <c r="S255" s="203"/>
      <c r="T255" s="204"/>
      <c r="AT255" s="198" t="s">
        <v>198</v>
      </c>
      <c r="AU255" s="198" t="s">
        <v>24</v>
      </c>
      <c r="AV255" s="12" t="s">
        <v>24</v>
      </c>
      <c r="AW255" s="12" t="s">
        <v>44</v>
      </c>
      <c r="AX255" s="12" t="s">
        <v>80</v>
      </c>
      <c r="AY255" s="198" t="s">
        <v>188</v>
      </c>
    </row>
    <row r="256" spans="2:65" s="13" customFormat="1" x14ac:dyDescent="0.3">
      <c r="B256" s="205"/>
      <c r="D256" s="193" t="s">
        <v>198</v>
      </c>
      <c r="E256" s="206" t="s">
        <v>5</v>
      </c>
      <c r="F256" s="207" t="s">
        <v>200</v>
      </c>
      <c r="H256" s="208">
        <v>21.19</v>
      </c>
      <c r="I256" s="209"/>
      <c r="L256" s="205"/>
      <c r="M256" s="210"/>
      <c r="N256" s="211"/>
      <c r="O256" s="211"/>
      <c r="P256" s="211"/>
      <c r="Q256" s="211"/>
      <c r="R256" s="211"/>
      <c r="S256" s="211"/>
      <c r="T256" s="212"/>
      <c r="AT256" s="206" t="s">
        <v>198</v>
      </c>
      <c r="AU256" s="206" t="s">
        <v>24</v>
      </c>
      <c r="AV256" s="13" t="s">
        <v>194</v>
      </c>
      <c r="AW256" s="13" t="s">
        <v>44</v>
      </c>
      <c r="AX256" s="13" t="s">
        <v>25</v>
      </c>
      <c r="AY256" s="206" t="s">
        <v>188</v>
      </c>
    </row>
    <row r="257" spans="2:65" s="1" customFormat="1" ht="25.5" customHeight="1" x14ac:dyDescent="0.3">
      <c r="B257" s="180"/>
      <c r="C257" s="181" t="s">
        <v>340</v>
      </c>
      <c r="D257" s="181" t="s">
        <v>190</v>
      </c>
      <c r="E257" s="182" t="s">
        <v>356</v>
      </c>
      <c r="F257" s="183" t="s">
        <v>357</v>
      </c>
      <c r="G257" s="184" t="s">
        <v>193</v>
      </c>
      <c r="H257" s="185">
        <v>10.596</v>
      </c>
      <c r="I257" s="186"/>
      <c r="J257" s="187">
        <f>ROUND(I257*H257,2)</f>
        <v>0</v>
      </c>
      <c r="K257" s="183"/>
      <c r="L257" s="41"/>
      <c r="M257" s="188" t="s">
        <v>5</v>
      </c>
      <c r="N257" s="189" t="s">
        <v>51</v>
      </c>
      <c r="O257" s="42"/>
      <c r="P257" s="190">
        <f>O257*H257</f>
        <v>0</v>
      </c>
      <c r="Q257" s="190">
        <v>0.18462999999999999</v>
      </c>
      <c r="R257" s="190">
        <f>Q257*H257</f>
        <v>1.9563394799999998</v>
      </c>
      <c r="S257" s="190">
        <v>0</v>
      </c>
      <c r="T257" s="191">
        <f>S257*H257</f>
        <v>0</v>
      </c>
      <c r="AR257" s="24" t="s">
        <v>194</v>
      </c>
      <c r="AT257" s="24" t="s">
        <v>190</v>
      </c>
      <c r="AU257" s="24" t="s">
        <v>24</v>
      </c>
      <c r="AY257" s="24" t="s">
        <v>188</v>
      </c>
      <c r="BE257" s="192">
        <f>IF(N257="základní",J257,0)</f>
        <v>0</v>
      </c>
      <c r="BF257" s="192">
        <f>IF(N257="snížená",J257,0)</f>
        <v>0</v>
      </c>
      <c r="BG257" s="192">
        <f>IF(N257="zákl. přenesená",J257,0)</f>
        <v>0</v>
      </c>
      <c r="BH257" s="192">
        <f>IF(N257="sníž. přenesená",J257,0)</f>
        <v>0</v>
      </c>
      <c r="BI257" s="192">
        <f>IF(N257="nulová",J257,0)</f>
        <v>0</v>
      </c>
      <c r="BJ257" s="24" t="s">
        <v>25</v>
      </c>
      <c r="BK257" s="192">
        <f>ROUND(I257*H257,2)</f>
        <v>0</v>
      </c>
      <c r="BL257" s="24" t="s">
        <v>194</v>
      </c>
      <c r="BM257" s="24" t="s">
        <v>358</v>
      </c>
    </row>
    <row r="258" spans="2:65" s="1" customFormat="1" ht="27" x14ac:dyDescent="0.3">
      <c r="B258" s="41"/>
      <c r="D258" s="193" t="s">
        <v>196</v>
      </c>
      <c r="F258" s="194" t="s">
        <v>999</v>
      </c>
      <c r="I258" s="195"/>
      <c r="L258" s="41"/>
      <c r="M258" s="196"/>
      <c r="N258" s="42"/>
      <c r="O258" s="42"/>
      <c r="P258" s="42"/>
      <c r="Q258" s="42"/>
      <c r="R258" s="42"/>
      <c r="S258" s="42"/>
      <c r="T258" s="70"/>
      <c r="AT258" s="24" t="s">
        <v>196</v>
      </c>
      <c r="AU258" s="24" t="s">
        <v>24</v>
      </c>
    </row>
    <row r="259" spans="2:65" s="12" customFormat="1" x14ac:dyDescent="0.3">
      <c r="B259" s="197"/>
      <c r="D259" s="193" t="s">
        <v>198</v>
      </c>
      <c r="E259" s="198" t="s">
        <v>5</v>
      </c>
      <c r="F259" s="199" t="s">
        <v>961</v>
      </c>
      <c r="H259" s="200">
        <v>2.4729999999999999</v>
      </c>
      <c r="I259" s="201"/>
      <c r="L259" s="197"/>
      <c r="M259" s="202"/>
      <c r="N259" s="203"/>
      <c r="O259" s="203"/>
      <c r="P259" s="203"/>
      <c r="Q259" s="203"/>
      <c r="R259" s="203"/>
      <c r="S259" s="203"/>
      <c r="T259" s="204"/>
      <c r="AT259" s="198" t="s">
        <v>198</v>
      </c>
      <c r="AU259" s="198" t="s">
        <v>24</v>
      </c>
      <c r="AV259" s="12" t="s">
        <v>24</v>
      </c>
      <c r="AW259" s="12" t="s">
        <v>44</v>
      </c>
      <c r="AX259" s="12" t="s">
        <v>80</v>
      </c>
      <c r="AY259" s="198" t="s">
        <v>188</v>
      </c>
    </row>
    <row r="260" spans="2:65" s="12" customFormat="1" x14ac:dyDescent="0.3">
      <c r="B260" s="197"/>
      <c r="D260" s="193" t="s">
        <v>198</v>
      </c>
      <c r="E260" s="198" t="s">
        <v>5</v>
      </c>
      <c r="F260" s="199" t="s">
        <v>962</v>
      </c>
      <c r="H260" s="200">
        <v>2.5230000000000001</v>
      </c>
      <c r="I260" s="201"/>
      <c r="L260" s="197"/>
      <c r="M260" s="202"/>
      <c r="N260" s="203"/>
      <c r="O260" s="203"/>
      <c r="P260" s="203"/>
      <c r="Q260" s="203"/>
      <c r="R260" s="203"/>
      <c r="S260" s="203"/>
      <c r="T260" s="204"/>
      <c r="AT260" s="198" t="s">
        <v>198</v>
      </c>
      <c r="AU260" s="198" t="s">
        <v>24</v>
      </c>
      <c r="AV260" s="12" t="s">
        <v>24</v>
      </c>
      <c r="AW260" s="12" t="s">
        <v>44</v>
      </c>
      <c r="AX260" s="12" t="s">
        <v>80</v>
      </c>
      <c r="AY260" s="198" t="s">
        <v>188</v>
      </c>
    </row>
    <row r="261" spans="2:65" s="12" customFormat="1" x14ac:dyDescent="0.3">
      <c r="B261" s="197"/>
      <c r="D261" s="193" t="s">
        <v>198</v>
      </c>
      <c r="E261" s="198" t="s">
        <v>5</v>
      </c>
      <c r="F261" s="199" t="s">
        <v>963</v>
      </c>
      <c r="H261" s="200">
        <v>2.85</v>
      </c>
      <c r="I261" s="201"/>
      <c r="L261" s="197"/>
      <c r="M261" s="202"/>
      <c r="N261" s="203"/>
      <c r="O261" s="203"/>
      <c r="P261" s="203"/>
      <c r="Q261" s="203"/>
      <c r="R261" s="203"/>
      <c r="S261" s="203"/>
      <c r="T261" s="204"/>
      <c r="AT261" s="198" t="s">
        <v>198</v>
      </c>
      <c r="AU261" s="198" t="s">
        <v>24</v>
      </c>
      <c r="AV261" s="12" t="s">
        <v>24</v>
      </c>
      <c r="AW261" s="12" t="s">
        <v>44</v>
      </c>
      <c r="AX261" s="12" t="s">
        <v>80</v>
      </c>
      <c r="AY261" s="198" t="s">
        <v>188</v>
      </c>
    </row>
    <row r="262" spans="2:65" s="12" customFormat="1" x14ac:dyDescent="0.3">
      <c r="B262" s="197"/>
      <c r="D262" s="193" t="s">
        <v>198</v>
      </c>
      <c r="E262" s="198" t="s">
        <v>5</v>
      </c>
      <c r="F262" s="199" t="s">
        <v>964</v>
      </c>
      <c r="H262" s="200">
        <v>2.75</v>
      </c>
      <c r="I262" s="201"/>
      <c r="L262" s="197"/>
      <c r="M262" s="202"/>
      <c r="N262" s="203"/>
      <c r="O262" s="203"/>
      <c r="P262" s="203"/>
      <c r="Q262" s="203"/>
      <c r="R262" s="203"/>
      <c r="S262" s="203"/>
      <c r="T262" s="204"/>
      <c r="AT262" s="198" t="s">
        <v>198</v>
      </c>
      <c r="AU262" s="198" t="s">
        <v>24</v>
      </c>
      <c r="AV262" s="12" t="s">
        <v>24</v>
      </c>
      <c r="AW262" s="12" t="s">
        <v>44</v>
      </c>
      <c r="AX262" s="12" t="s">
        <v>80</v>
      </c>
      <c r="AY262" s="198" t="s">
        <v>188</v>
      </c>
    </row>
    <row r="263" spans="2:65" s="13" customFormat="1" x14ac:dyDescent="0.3">
      <c r="B263" s="205"/>
      <c r="D263" s="193" t="s">
        <v>198</v>
      </c>
      <c r="E263" s="206" t="s">
        <v>5</v>
      </c>
      <c r="F263" s="207" t="s">
        <v>200</v>
      </c>
      <c r="H263" s="208">
        <v>10.596</v>
      </c>
      <c r="I263" s="209"/>
      <c r="L263" s="205"/>
      <c r="M263" s="210"/>
      <c r="N263" s="211"/>
      <c r="O263" s="211"/>
      <c r="P263" s="211"/>
      <c r="Q263" s="211"/>
      <c r="R263" s="211"/>
      <c r="S263" s="211"/>
      <c r="T263" s="212"/>
      <c r="AT263" s="206" t="s">
        <v>198</v>
      </c>
      <c r="AU263" s="206" t="s">
        <v>24</v>
      </c>
      <c r="AV263" s="13" t="s">
        <v>194</v>
      </c>
      <c r="AW263" s="13" t="s">
        <v>44</v>
      </c>
      <c r="AX263" s="13" t="s">
        <v>25</v>
      </c>
      <c r="AY263" s="206" t="s">
        <v>188</v>
      </c>
    </row>
    <row r="264" spans="2:65" s="1" customFormat="1" ht="25.5" customHeight="1" x14ac:dyDescent="0.3">
      <c r="B264" s="180"/>
      <c r="C264" s="181" t="s">
        <v>345</v>
      </c>
      <c r="D264" s="181" t="s">
        <v>190</v>
      </c>
      <c r="E264" s="182" t="s">
        <v>361</v>
      </c>
      <c r="F264" s="183" t="s">
        <v>362</v>
      </c>
      <c r="G264" s="184" t="s">
        <v>193</v>
      </c>
      <c r="H264" s="185">
        <v>21.19</v>
      </c>
      <c r="I264" s="186"/>
      <c r="J264" s="187">
        <f>ROUND(I264*H264,2)</f>
        <v>0</v>
      </c>
      <c r="K264" s="183"/>
      <c r="L264" s="41"/>
      <c r="M264" s="188" t="s">
        <v>5</v>
      </c>
      <c r="N264" s="189" t="s">
        <v>51</v>
      </c>
      <c r="O264" s="42"/>
      <c r="P264" s="190">
        <f>O264*H264</f>
        <v>0</v>
      </c>
      <c r="Q264" s="190">
        <v>0.12966</v>
      </c>
      <c r="R264" s="190">
        <f>Q264*H264</f>
        <v>2.7474954</v>
      </c>
      <c r="S264" s="190">
        <v>0</v>
      </c>
      <c r="T264" s="191">
        <f>S264*H264</f>
        <v>0</v>
      </c>
      <c r="AR264" s="24" t="s">
        <v>194</v>
      </c>
      <c r="AT264" s="24" t="s">
        <v>190</v>
      </c>
      <c r="AU264" s="24" t="s">
        <v>24</v>
      </c>
      <c r="AY264" s="24" t="s">
        <v>188</v>
      </c>
      <c r="BE264" s="192">
        <f>IF(N264="základní",J264,0)</f>
        <v>0</v>
      </c>
      <c r="BF264" s="192">
        <f>IF(N264="snížená",J264,0)</f>
        <v>0</v>
      </c>
      <c r="BG264" s="192">
        <f>IF(N264="zákl. přenesená",J264,0)</f>
        <v>0</v>
      </c>
      <c r="BH264" s="192">
        <f>IF(N264="sníž. přenesená",J264,0)</f>
        <v>0</v>
      </c>
      <c r="BI264" s="192">
        <f>IF(N264="nulová",J264,0)</f>
        <v>0</v>
      </c>
      <c r="BJ264" s="24" t="s">
        <v>25</v>
      </c>
      <c r="BK264" s="192">
        <f>ROUND(I264*H264,2)</f>
        <v>0</v>
      </c>
      <c r="BL264" s="24" t="s">
        <v>194</v>
      </c>
      <c r="BM264" s="24" t="s">
        <v>363</v>
      </c>
    </row>
    <row r="265" spans="2:65" s="1" customFormat="1" ht="27" x14ac:dyDescent="0.3">
      <c r="B265" s="41"/>
      <c r="D265" s="193" t="s">
        <v>196</v>
      </c>
      <c r="F265" s="194" t="s">
        <v>999</v>
      </c>
      <c r="I265" s="195"/>
      <c r="L265" s="41"/>
      <c r="M265" s="196"/>
      <c r="N265" s="42"/>
      <c r="O265" s="42"/>
      <c r="P265" s="42"/>
      <c r="Q265" s="42"/>
      <c r="R265" s="42"/>
      <c r="S265" s="42"/>
      <c r="T265" s="70"/>
      <c r="AT265" s="24" t="s">
        <v>196</v>
      </c>
      <c r="AU265" s="24" t="s">
        <v>24</v>
      </c>
    </row>
    <row r="266" spans="2:65" s="12" customFormat="1" x14ac:dyDescent="0.3">
      <c r="B266" s="197"/>
      <c r="D266" s="193" t="s">
        <v>198</v>
      </c>
      <c r="E266" s="198" t="s">
        <v>5</v>
      </c>
      <c r="F266" s="199" t="s">
        <v>1037</v>
      </c>
      <c r="H266" s="200">
        <v>4.9450000000000003</v>
      </c>
      <c r="I266" s="201"/>
      <c r="L266" s="197"/>
      <c r="M266" s="202"/>
      <c r="N266" s="203"/>
      <c r="O266" s="203"/>
      <c r="P266" s="203"/>
      <c r="Q266" s="203"/>
      <c r="R266" s="203"/>
      <c r="S266" s="203"/>
      <c r="T266" s="204"/>
      <c r="AT266" s="198" t="s">
        <v>198</v>
      </c>
      <c r="AU266" s="198" t="s">
        <v>24</v>
      </c>
      <c r="AV266" s="12" t="s">
        <v>24</v>
      </c>
      <c r="AW266" s="12" t="s">
        <v>44</v>
      </c>
      <c r="AX266" s="12" t="s">
        <v>80</v>
      </c>
      <c r="AY266" s="198" t="s">
        <v>188</v>
      </c>
    </row>
    <row r="267" spans="2:65" s="12" customFormat="1" x14ac:dyDescent="0.3">
      <c r="B267" s="197"/>
      <c r="D267" s="193" t="s">
        <v>198</v>
      </c>
      <c r="E267" s="198" t="s">
        <v>5</v>
      </c>
      <c r="F267" s="199" t="s">
        <v>1038</v>
      </c>
      <c r="H267" s="200">
        <v>5.0449999999999999</v>
      </c>
      <c r="I267" s="201"/>
      <c r="L267" s="197"/>
      <c r="M267" s="202"/>
      <c r="N267" s="203"/>
      <c r="O267" s="203"/>
      <c r="P267" s="203"/>
      <c r="Q267" s="203"/>
      <c r="R267" s="203"/>
      <c r="S267" s="203"/>
      <c r="T267" s="204"/>
      <c r="AT267" s="198" t="s">
        <v>198</v>
      </c>
      <c r="AU267" s="198" t="s">
        <v>24</v>
      </c>
      <c r="AV267" s="12" t="s">
        <v>24</v>
      </c>
      <c r="AW267" s="12" t="s">
        <v>44</v>
      </c>
      <c r="AX267" s="12" t="s">
        <v>80</v>
      </c>
      <c r="AY267" s="198" t="s">
        <v>188</v>
      </c>
    </row>
    <row r="268" spans="2:65" s="12" customFormat="1" x14ac:dyDescent="0.3">
      <c r="B268" s="197"/>
      <c r="D268" s="193" t="s">
        <v>198</v>
      </c>
      <c r="E268" s="198" t="s">
        <v>5</v>
      </c>
      <c r="F268" s="199" t="s">
        <v>1039</v>
      </c>
      <c r="H268" s="200">
        <v>5.7</v>
      </c>
      <c r="I268" s="201"/>
      <c r="L268" s="197"/>
      <c r="M268" s="202"/>
      <c r="N268" s="203"/>
      <c r="O268" s="203"/>
      <c r="P268" s="203"/>
      <c r="Q268" s="203"/>
      <c r="R268" s="203"/>
      <c r="S268" s="203"/>
      <c r="T268" s="204"/>
      <c r="AT268" s="198" t="s">
        <v>198</v>
      </c>
      <c r="AU268" s="198" t="s">
        <v>24</v>
      </c>
      <c r="AV268" s="12" t="s">
        <v>24</v>
      </c>
      <c r="AW268" s="12" t="s">
        <v>44</v>
      </c>
      <c r="AX268" s="12" t="s">
        <v>80</v>
      </c>
      <c r="AY268" s="198" t="s">
        <v>188</v>
      </c>
    </row>
    <row r="269" spans="2:65" s="12" customFormat="1" x14ac:dyDescent="0.3">
      <c r="B269" s="197"/>
      <c r="D269" s="193" t="s">
        <v>198</v>
      </c>
      <c r="E269" s="198" t="s">
        <v>5</v>
      </c>
      <c r="F269" s="199" t="s">
        <v>1040</v>
      </c>
      <c r="H269" s="200">
        <v>5.5</v>
      </c>
      <c r="I269" s="201"/>
      <c r="L269" s="197"/>
      <c r="M269" s="202"/>
      <c r="N269" s="203"/>
      <c r="O269" s="203"/>
      <c r="P269" s="203"/>
      <c r="Q269" s="203"/>
      <c r="R269" s="203"/>
      <c r="S269" s="203"/>
      <c r="T269" s="204"/>
      <c r="AT269" s="198" t="s">
        <v>198</v>
      </c>
      <c r="AU269" s="198" t="s">
        <v>24</v>
      </c>
      <c r="AV269" s="12" t="s">
        <v>24</v>
      </c>
      <c r="AW269" s="12" t="s">
        <v>44</v>
      </c>
      <c r="AX269" s="12" t="s">
        <v>80</v>
      </c>
      <c r="AY269" s="198" t="s">
        <v>188</v>
      </c>
    </row>
    <row r="270" spans="2:65" s="13" customFormat="1" x14ac:dyDescent="0.3">
      <c r="B270" s="205"/>
      <c r="D270" s="193" t="s">
        <v>198</v>
      </c>
      <c r="E270" s="206" t="s">
        <v>5</v>
      </c>
      <c r="F270" s="207" t="s">
        <v>200</v>
      </c>
      <c r="H270" s="208">
        <v>21.19</v>
      </c>
      <c r="I270" s="209"/>
      <c r="L270" s="205"/>
      <c r="M270" s="210"/>
      <c r="N270" s="211"/>
      <c r="O270" s="211"/>
      <c r="P270" s="211"/>
      <c r="Q270" s="211"/>
      <c r="R270" s="211"/>
      <c r="S270" s="211"/>
      <c r="T270" s="212"/>
      <c r="AT270" s="206" t="s">
        <v>198</v>
      </c>
      <c r="AU270" s="206" t="s">
        <v>24</v>
      </c>
      <c r="AV270" s="13" t="s">
        <v>194</v>
      </c>
      <c r="AW270" s="13" t="s">
        <v>44</v>
      </c>
      <c r="AX270" s="13" t="s">
        <v>25</v>
      </c>
      <c r="AY270" s="206" t="s">
        <v>188</v>
      </c>
    </row>
    <row r="271" spans="2:65" s="1" customFormat="1" ht="16.5" customHeight="1" x14ac:dyDescent="0.3">
      <c r="B271" s="180"/>
      <c r="C271" s="181" t="s">
        <v>350</v>
      </c>
      <c r="D271" s="181" t="s">
        <v>190</v>
      </c>
      <c r="E271" s="182" t="s">
        <v>366</v>
      </c>
      <c r="F271" s="183" t="s">
        <v>1041</v>
      </c>
      <c r="G271" s="184" t="s">
        <v>193</v>
      </c>
      <c r="H271" s="185">
        <v>47.215000000000003</v>
      </c>
      <c r="I271" s="186"/>
      <c r="J271" s="187">
        <f>ROUND(I271*H271,2)</f>
        <v>0</v>
      </c>
      <c r="K271" s="183"/>
      <c r="L271" s="41"/>
      <c r="M271" s="188" t="s">
        <v>5</v>
      </c>
      <c r="N271" s="189" t="s">
        <v>51</v>
      </c>
      <c r="O271" s="42"/>
      <c r="P271" s="190">
        <f>O271*H271</f>
        <v>0</v>
      </c>
      <c r="Q271" s="190">
        <v>8.4250000000000005E-2</v>
      </c>
      <c r="R271" s="190">
        <f>Q271*H271</f>
        <v>3.9778637500000005</v>
      </c>
      <c r="S271" s="190">
        <v>0</v>
      </c>
      <c r="T271" s="191">
        <f>S271*H271</f>
        <v>0</v>
      </c>
      <c r="AR271" s="24" t="s">
        <v>194</v>
      </c>
      <c r="AT271" s="24" t="s">
        <v>190</v>
      </c>
      <c r="AU271" s="24" t="s">
        <v>24</v>
      </c>
      <c r="AY271" s="24" t="s">
        <v>188</v>
      </c>
      <c r="BE271" s="192">
        <f>IF(N271="základní",J271,0)</f>
        <v>0</v>
      </c>
      <c r="BF271" s="192">
        <f>IF(N271="snížená",J271,0)</f>
        <v>0</v>
      </c>
      <c r="BG271" s="192">
        <f>IF(N271="zákl. přenesená",J271,0)</f>
        <v>0</v>
      </c>
      <c r="BH271" s="192">
        <f>IF(N271="sníž. přenesená",J271,0)</f>
        <v>0</v>
      </c>
      <c r="BI271" s="192">
        <f>IF(N271="nulová",J271,0)</f>
        <v>0</v>
      </c>
      <c r="BJ271" s="24" t="s">
        <v>25</v>
      </c>
      <c r="BK271" s="192">
        <f>ROUND(I271*H271,2)</f>
        <v>0</v>
      </c>
      <c r="BL271" s="24" t="s">
        <v>194</v>
      </c>
      <c r="BM271" s="24" t="s">
        <v>1042</v>
      </c>
    </row>
    <row r="272" spans="2:65" s="1" customFormat="1" ht="27" x14ac:dyDescent="0.3">
      <c r="B272" s="41"/>
      <c r="D272" s="193" t="s">
        <v>196</v>
      </c>
      <c r="F272" s="194" t="s">
        <v>999</v>
      </c>
      <c r="I272" s="195"/>
      <c r="L272" s="41"/>
      <c r="M272" s="196"/>
      <c r="N272" s="42"/>
      <c r="O272" s="42"/>
      <c r="P272" s="42"/>
      <c r="Q272" s="42"/>
      <c r="R272" s="42"/>
      <c r="S272" s="42"/>
      <c r="T272" s="70"/>
      <c r="AT272" s="24" t="s">
        <v>196</v>
      </c>
      <c r="AU272" s="24" t="s">
        <v>24</v>
      </c>
    </row>
    <row r="273" spans="2:65" s="12" customFormat="1" x14ac:dyDescent="0.3">
      <c r="B273" s="197"/>
      <c r="D273" s="193" t="s">
        <v>198</v>
      </c>
      <c r="E273" s="198" t="s">
        <v>5</v>
      </c>
      <c r="F273" s="199" t="s">
        <v>954</v>
      </c>
      <c r="H273" s="200">
        <v>3.923</v>
      </c>
      <c r="I273" s="201"/>
      <c r="L273" s="197"/>
      <c r="M273" s="202"/>
      <c r="N273" s="203"/>
      <c r="O273" s="203"/>
      <c r="P273" s="203"/>
      <c r="Q273" s="203"/>
      <c r="R273" s="203"/>
      <c r="S273" s="203"/>
      <c r="T273" s="204"/>
      <c r="AT273" s="198" t="s">
        <v>198</v>
      </c>
      <c r="AU273" s="198" t="s">
        <v>24</v>
      </c>
      <c r="AV273" s="12" t="s">
        <v>24</v>
      </c>
      <c r="AW273" s="12" t="s">
        <v>44</v>
      </c>
      <c r="AX273" s="12" t="s">
        <v>80</v>
      </c>
      <c r="AY273" s="198" t="s">
        <v>188</v>
      </c>
    </row>
    <row r="274" spans="2:65" s="12" customFormat="1" x14ac:dyDescent="0.3">
      <c r="B274" s="197"/>
      <c r="D274" s="193" t="s">
        <v>198</v>
      </c>
      <c r="E274" s="198" t="s">
        <v>5</v>
      </c>
      <c r="F274" s="199" t="s">
        <v>955</v>
      </c>
      <c r="H274" s="200">
        <v>17.422999999999998</v>
      </c>
      <c r="I274" s="201"/>
      <c r="L274" s="197"/>
      <c r="M274" s="202"/>
      <c r="N274" s="203"/>
      <c r="O274" s="203"/>
      <c r="P274" s="203"/>
      <c r="Q274" s="203"/>
      <c r="R274" s="203"/>
      <c r="S274" s="203"/>
      <c r="T274" s="204"/>
      <c r="AT274" s="198" t="s">
        <v>198</v>
      </c>
      <c r="AU274" s="198" t="s">
        <v>24</v>
      </c>
      <c r="AV274" s="12" t="s">
        <v>24</v>
      </c>
      <c r="AW274" s="12" t="s">
        <v>44</v>
      </c>
      <c r="AX274" s="12" t="s">
        <v>80</v>
      </c>
      <c r="AY274" s="198" t="s">
        <v>188</v>
      </c>
    </row>
    <row r="275" spans="2:65" s="12" customFormat="1" x14ac:dyDescent="0.3">
      <c r="B275" s="197"/>
      <c r="D275" s="193" t="s">
        <v>198</v>
      </c>
      <c r="E275" s="198" t="s">
        <v>5</v>
      </c>
      <c r="F275" s="199" t="s">
        <v>956</v>
      </c>
      <c r="H275" s="200">
        <v>15.5</v>
      </c>
      <c r="I275" s="201"/>
      <c r="L275" s="197"/>
      <c r="M275" s="202"/>
      <c r="N275" s="203"/>
      <c r="O275" s="203"/>
      <c r="P275" s="203"/>
      <c r="Q275" s="203"/>
      <c r="R275" s="203"/>
      <c r="S275" s="203"/>
      <c r="T275" s="204"/>
      <c r="AT275" s="198" t="s">
        <v>198</v>
      </c>
      <c r="AU275" s="198" t="s">
        <v>24</v>
      </c>
      <c r="AV275" s="12" t="s">
        <v>24</v>
      </c>
      <c r="AW275" s="12" t="s">
        <v>44</v>
      </c>
      <c r="AX275" s="12" t="s">
        <v>80</v>
      </c>
      <c r="AY275" s="198" t="s">
        <v>188</v>
      </c>
    </row>
    <row r="276" spans="2:65" s="12" customFormat="1" x14ac:dyDescent="0.3">
      <c r="B276" s="197"/>
      <c r="D276" s="193" t="s">
        <v>198</v>
      </c>
      <c r="E276" s="198" t="s">
        <v>5</v>
      </c>
      <c r="F276" s="199" t="s">
        <v>957</v>
      </c>
      <c r="H276" s="200">
        <v>2.5</v>
      </c>
      <c r="I276" s="201"/>
      <c r="L276" s="197"/>
      <c r="M276" s="202"/>
      <c r="N276" s="203"/>
      <c r="O276" s="203"/>
      <c r="P276" s="203"/>
      <c r="Q276" s="203"/>
      <c r="R276" s="203"/>
      <c r="S276" s="203"/>
      <c r="T276" s="204"/>
      <c r="AT276" s="198" t="s">
        <v>198</v>
      </c>
      <c r="AU276" s="198" t="s">
        <v>24</v>
      </c>
      <c r="AV276" s="12" t="s">
        <v>24</v>
      </c>
      <c r="AW276" s="12" t="s">
        <v>44</v>
      </c>
      <c r="AX276" s="12" t="s">
        <v>80</v>
      </c>
      <c r="AY276" s="198" t="s">
        <v>188</v>
      </c>
    </row>
    <row r="277" spans="2:65" s="13" customFormat="1" x14ac:dyDescent="0.3">
      <c r="B277" s="205"/>
      <c r="D277" s="193" t="s">
        <v>198</v>
      </c>
      <c r="E277" s="206" t="s">
        <v>5</v>
      </c>
      <c r="F277" s="207" t="s">
        <v>200</v>
      </c>
      <c r="H277" s="208">
        <v>39.345999999999997</v>
      </c>
      <c r="I277" s="209"/>
      <c r="L277" s="205"/>
      <c r="M277" s="210"/>
      <c r="N277" s="211"/>
      <c r="O277" s="211"/>
      <c r="P277" s="211"/>
      <c r="Q277" s="211"/>
      <c r="R277" s="211"/>
      <c r="S277" s="211"/>
      <c r="T277" s="212"/>
      <c r="AT277" s="206" t="s">
        <v>198</v>
      </c>
      <c r="AU277" s="206" t="s">
        <v>24</v>
      </c>
      <c r="AV277" s="13" t="s">
        <v>194</v>
      </c>
      <c r="AW277" s="13" t="s">
        <v>44</v>
      </c>
      <c r="AX277" s="13" t="s">
        <v>25</v>
      </c>
      <c r="AY277" s="206" t="s">
        <v>188</v>
      </c>
    </row>
    <row r="278" spans="2:65" s="12" customFormat="1" x14ac:dyDescent="0.3">
      <c r="B278" s="197"/>
      <c r="D278" s="193" t="s">
        <v>198</v>
      </c>
      <c r="F278" s="199" t="s">
        <v>1043</v>
      </c>
      <c r="H278" s="200">
        <v>47.215000000000003</v>
      </c>
      <c r="I278" s="201"/>
      <c r="L278" s="197"/>
      <c r="M278" s="202"/>
      <c r="N278" s="203"/>
      <c r="O278" s="203"/>
      <c r="P278" s="203"/>
      <c r="Q278" s="203"/>
      <c r="R278" s="203"/>
      <c r="S278" s="203"/>
      <c r="T278" s="204"/>
      <c r="AT278" s="198" t="s">
        <v>198</v>
      </c>
      <c r="AU278" s="198" t="s">
        <v>24</v>
      </c>
      <c r="AV278" s="12" t="s">
        <v>24</v>
      </c>
      <c r="AW278" s="12" t="s">
        <v>6</v>
      </c>
      <c r="AX278" s="12" t="s">
        <v>25</v>
      </c>
      <c r="AY278" s="198" t="s">
        <v>188</v>
      </c>
    </row>
    <row r="279" spans="2:65" s="1" customFormat="1" ht="16.5" customHeight="1" x14ac:dyDescent="0.3">
      <c r="B279" s="180"/>
      <c r="C279" s="181" t="s">
        <v>355</v>
      </c>
      <c r="D279" s="181" t="s">
        <v>190</v>
      </c>
      <c r="E279" s="182" t="s">
        <v>370</v>
      </c>
      <c r="F279" s="183" t="s">
        <v>371</v>
      </c>
      <c r="G279" s="184" t="s">
        <v>372</v>
      </c>
      <c r="H279" s="185">
        <v>29.19</v>
      </c>
      <c r="I279" s="186"/>
      <c r="J279" s="187">
        <f>ROUND(I279*H279,2)</f>
        <v>0</v>
      </c>
      <c r="K279" s="183"/>
      <c r="L279" s="41"/>
      <c r="M279" s="188" t="s">
        <v>5</v>
      </c>
      <c r="N279" s="189" t="s">
        <v>51</v>
      </c>
      <c r="O279" s="42"/>
      <c r="P279" s="190">
        <f>O279*H279</f>
        <v>0</v>
      </c>
      <c r="Q279" s="190">
        <v>3.5999999999999999E-3</v>
      </c>
      <c r="R279" s="190">
        <f>Q279*H279</f>
        <v>0.105084</v>
      </c>
      <c r="S279" s="190">
        <v>0</v>
      </c>
      <c r="T279" s="191">
        <f>S279*H279</f>
        <v>0</v>
      </c>
      <c r="AR279" s="24" t="s">
        <v>194</v>
      </c>
      <c r="AT279" s="24" t="s">
        <v>190</v>
      </c>
      <c r="AU279" s="24" t="s">
        <v>24</v>
      </c>
      <c r="AY279" s="24" t="s">
        <v>188</v>
      </c>
      <c r="BE279" s="192">
        <f>IF(N279="základní",J279,0)</f>
        <v>0</v>
      </c>
      <c r="BF279" s="192">
        <f>IF(N279="snížená",J279,0)</f>
        <v>0</v>
      </c>
      <c r="BG279" s="192">
        <f>IF(N279="zákl. přenesená",J279,0)</f>
        <v>0</v>
      </c>
      <c r="BH279" s="192">
        <f>IF(N279="sníž. přenesená",J279,0)</f>
        <v>0</v>
      </c>
      <c r="BI279" s="192">
        <f>IF(N279="nulová",J279,0)</f>
        <v>0</v>
      </c>
      <c r="BJ279" s="24" t="s">
        <v>25</v>
      </c>
      <c r="BK279" s="192">
        <f>ROUND(I279*H279,2)</f>
        <v>0</v>
      </c>
      <c r="BL279" s="24" t="s">
        <v>194</v>
      </c>
      <c r="BM279" s="24" t="s">
        <v>373</v>
      </c>
    </row>
    <row r="280" spans="2:65" s="1" customFormat="1" ht="27" x14ac:dyDescent="0.3">
      <c r="B280" s="41"/>
      <c r="D280" s="193" t="s">
        <v>196</v>
      </c>
      <c r="F280" s="194" t="s">
        <v>999</v>
      </c>
      <c r="I280" s="195"/>
      <c r="L280" s="41"/>
      <c r="M280" s="196"/>
      <c r="N280" s="42"/>
      <c r="O280" s="42"/>
      <c r="P280" s="42"/>
      <c r="Q280" s="42"/>
      <c r="R280" s="42"/>
      <c r="S280" s="42"/>
      <c r="T280" s="70"/>
      <c r="AT280" s="24" t="s">
        <v>196</v>
      </c>
      <c r="AU280" s="24" t="s">
        <v>24</v>
      </c>
    </row>
    <row r="281" spans="2:65" s="12" customFormat="1" x14ac:dyDescent="0.3">
      <c r="B281" s="197"/>
      <c r="D281" s="193" t="s">
        <v>198</v>
      </c>
      <c r="E281" s="198" t="s">
        <v>5</v>
      </c>
      <c r="F281" s="199" t="s">
        <v>1044</v>
      </c>
      <c r="H281" s="200">
        <v>6.9450000000000003</v>
      </c>
      <c r="I281" s="201"/>
      <c r="L281" s="197"/>
      <c r="M281" s="202"/>
      <c r="N281" s="203"/>
      <c r="O281" s="203"/>
      <c r="P281" s="203"/>
      <c r="Q281" s="203"/>
      <c r="R281" s="203"/>
      <c r="S281" s="203"/>
      <c r="T281" s="204"/>
      <c r="AT281" s="198" t="s">
        <v>198</v>
      </c>
      <c r="AU281" s="198" t="s">
        <v>24</v>
      </c>
      <c r="AV281" s="12" t="s">
        <v>24</v>
      </c>
      <c r="AW281" s="12" t="s">
        <v>44</v>
      </c>
      <c r="AX281" s="12" t="s">
        <v>80</v>
      </c>
      <c r="AY281" s="198" t="s">
        <v>188</v>
      </c>
    </row>
    <row r="282" spans="2:65" s="12" customFormat="1" x14ac:dyDescent="0.3">
      <c r="B282" s="197"/>
      <c r="D282" s="193" t="s">
        <v>198</v>
      </c>
      <c r="E282" s="198" t="s">
        <v>5</v>
      </c>
      <c r="F282" s="199" t="s">
        <v>1045</v>
      </c>
      <c r="H282" s="200">
        <v>7.0449999999999999</v>
      </c>
      <c r="I282" s="201"/>
      <c r="L282" s="197"/>
      <c r="M282" s="202"/>
      <c r="N282" s="203"/>
      <c r="O282" s="203"/>
      <c r="P282" s="203"/>
      <c r="Q282" s="203"/>
      <c r="R282" s="203"/>
      <c r="S282" s="203"/>
      <c r="T282" s="204"/>
      <c r="AT282" s="198" t="s">
        <v>198</v>
      </c>
      <c r="AU282" s="198" t="s">
        <v>24</v>
      </c>
      <c r="AV282" s="12" t="s">
        <v>24</v>
      </c>
      <c r="AW282" s="12" t="s">
        <v>44</v>
      </c>
      <c r="AX282" s="12" t="s">
        <v>80</v>
      </c>
      <c r="AY282" s="198" t="s">
        <v>188</v>
      </c>
    </row>
    <row r="283" spans="2:65" s="12" customFormat="1" x14ac:dyDescent="0.3">
      <c r="B283" s="197"/>
      <c r="D283" s="193" t="s">
        <v>198</v>
      </c>
      <c r="E283" s="198" t="s">
        <v>5</v>
      </c>
      <c r="F283" s="199" t="s">
        <v>1046</v>
      </c>
      <c r="H283" s="200">
        <v>7.7</v>
      </c>
      <c r="I283" s="201"/>
      <c r="L283" s="197"/>
      <c r="M283" s="202"/>
      <c r="N283" s="203"/>
      <c r="O283" s="203"/>
      <c r="P283" s="203"/>
      <c r="Q283" s="203"/>
      <c r="R283" s="203"/>
      <c r="S283" s="203"/>
      <c r="T283" s="204"/>
      <c r="AT283" s="198" t="s">
        <v>198</v>
      </c>
      <c r="AU283" s="198" t="s">
        <v>24</v>
      </c>
      <c r="AV283" s="12" t="s">
        <v>24</v>
      </c>
      <c r="AW283" s="12" t="s">
        <v>44</v>
      </c>
      <c r="AX283" s="12" t="s">
        <v>80</v>
      </c>
      <c r="AY283" s="198" t="s">
        <v>188</v>
      </c>
    </row>
    <row r="284" spans="2:65" s="12" customFormat="1" x14ac:dyDescent="0.3">
      <c r="B284" s="197"/>
      <c r="D284" s="193" t="s">
        <v>198</v>
      </c>
      <c r="E284" s="198" t="s">
        <v>5</v>
      </c>
      <c r="F284" s="199" t="s">
        <v>1047</v>
      </c>
      <c r="H284" s="200">
        <v>7.5</v>
      </c>
      <c r="I284" s="201"/>
      <c r="L284" s="197"/>
      <c r="M284" s="202"/>
      <c r="N284" s="203"/>
      <c r="O284" s="203"/>
      <c r="P284" s="203"/>
      <c r="Q284" s="203"/>
      <c r="R284" s="203"/>
      <c r="S284" s="203"/>
      <c r="T284" s="204"/>
      <c r="AT284" s="198" t="s">
        <v>198</v>
      </c>
      <c r="AU284" s="198" t="s">
        <v>24</v>
      </c>
      <c r="AV284" s="12" t="s">
        <v>24</v>
      </c>
      <c r="AW284" s="12" t="s">
        <v>44</v>
      </c>
      <c r="AX284" s="12" t="s">
        <v>80</v>
      </c>
      <c r="AY284" s="198" t="s">
        <v>188</v>
      </c>
    </row>
    <row r="285" spans="2:65" s="13" customFormat="1" x14ac:dyDescent="0.3">
      <c r="B285" s="205"/>
      <c r="D285" s="193" t="s">
        <v>198</v>
      </c>
      <c r="E285" s="206" t="s">
        <v>5</v>
      </c>
      <c r="F285" s="207" t="s">
        <v>200</v>
      </c>
      <c r="H285" s="208">
        <v>29.19</v>
      </c>
      <c r="I285" s="209"/>
      <c r="L285" s="205"/>
      <c r="M285" s="210"/>
      <c r="N285" s="211"/>
      <c r="O285" s="211"/>
      <c r="P285" s="211"/>
      <c r="Q285" s="211"/>
      <c r="R285" s="211"/>
      <c r="S285" s="211"/>
      <c r="T285" s="212"/>
      <c r="AT285" s="206" t="s">
        <v>198</v>
      </c>
      <c r="AU285" s="206" t="s">
        <v>24</v>
      </c>
      <c r="AV285" s="13" t="s">
        <v>194</v>
      </c>
      <c r="AW285" s="13" t="s">
        <v>44</v>
      </c>
      <c r="AX285" s="13" t="s">
        <v>25</v>
      </c>
      <c r="AY285" s="206" t="s">
        <v>188</v>
      </c>
    </row>
    <row r="286" spans="2:65" s="11" customFormat="1" ht="29.85" customHeight="1" x14ac:dyDescent="0.3">
      <c r="B286" s="167"/>
      <c r="D286" s="168" t="s">
        <v>79</v>
      </c>
      <c r="E286" s="178" t="s">
        <v>236</v>
      </c>
      <c r="F286" s="178" t="s">
        <v>375</v>
      </c>
      <c r="I286" s="170"/>
      <c r="J286" s="179">
        <f>BK286</f>
        <v>0</v>
      </c>
      <c r="L286" s="167"/>
      <c r="M286" s="172"/>
      <c r="N286" s="173"/>
      <c r="O286" s="173"/>
      <c r="P286" s="174">
        <f>SUM(P287:P345)</f>
        <v>0</v>
      </c>
      <c r="Q286" s="173"/>
      <c r="R286" s="174">
        <f>SUM(R287:R345)</f>
        <v>2.3127200000000001</v>
      </c>
      <c r="S286" s="173"/>
      <c r="T286" s="175">
        <f>SUM(T287:T345)</f>
        <v>0</v>
      </c>
      <c r="AR286" s="168" t="s">
        <v>25</v>
      </c>
      <c r="AT286" s="176" t="s">
        <v>79</v>
      </c>
      <c r="AU286" s="176" t="s">
        <v>25</v>
      </c>
      <c r="AY286" s="168" t="s">
        <v>188</v>
      </c>
      <c r="BK286" s="177">
        <f>SUM(BK287:BK345)</f>
        <v>0</v>
      </c>
    </row>
    <row r="287" spans="2:65" s="1" customFormat="1" ht="25.5" customHeight="1" x14ac:dyDescent="0.3">
      <c r="B287" s="180"/>
      <c r="C287" s="181" t="s">
        <v>360</v>
      </c>
      <c r="D287" s="181" t="s">
        <v>190</v>
      </c>
      <c r="E287" s="182" t="s">
        <v>917</v>
      </c>
      <c r="F287" s="183" t="s">
        <v>918</v>
      </c>
      <c r="G287" s="184" t="s">
        <v>372</v>
      </c>
      <c r="H287" s="185">
        <v>138.5</v>
      </c>
      <c r="I287" s="186"/>
      <c r="J287" s="187">
        <f>ROUND(I287*H287,2)</f>
        <v>0</v>
      </c>
      <c r="K287" s="183"/>
      <c r="L287" s="41"/>
      <c r="M287" s="188" t="s">
        <v>5</v>
      </c>
      <c r="N287" s="189" t="s">
        <v>51</v>
      </c>
      <c r="O287" s="42"/>
      <c r="P287" s="190">
        <f>O287*H287</f>
        <v>0</v>
      </c>
      <c r="Q287" s="190">
        <v>1.0000000000000001E-5</v>
      </c>
      <c r="R287" s="190">
        <f>Q287*H287</f>
        <v>1.3850000000000002E-3</v>
      </c>
      <c r="S287" s="190">
        <v>0</v>
      </c>
      <c r="T287" s="191">
        <f>S287*H287</f>
        <v>0</v>
      </c>
      <c r="AR287" s="24" t="s">
        <v>194</v>
      </c>
      <c r="AT287" s="24" t="s">
        <v>190</v>
      </c>
      <c r="AU287" s="24" t="s">
        <v>24</v>
      </c>
      <c r="AY287" s="24" t="s">
        <v>188</v>
      </c>
      <c r="BE287" s="192">
        <f>IF(N287="základní",J287,0)</f>
        <v>0</v>
      </c>
      <c r="BF287" s="192">
        <f>IF(N287="snížená",J287,0)</f>
        <v>0</v>
      </c>
      <c r="BG287" s="192">
        <f>IF(N287="zákl. přenesená",J287,0)</f>
        <v>0</v>
      </c>
      <c r="BH287" s="192">
        <f>IF(N287="sníž. přenesená",J287,0)</f>
        <v>0</v>
      </c>
      <c r="BI287" s="192">
        <f>IF(N287="nulová",J287,0)</f>
        <v>0</v>
      </c>
      <c r="BJ287" s="24" t="s">
        <v>25</v>
      </c>
      <c r="BK287" s="192">
        <f>ROUND(I287*H287,2)</f>
        <v>0</v>
      </c>
      <c r="BL287" s="24" t="s">
        <v>194</v>
      </c>
      <c r="BM287" s="24" t="s">
        <v>919</v>
      </c>
    </row>
    <row r="288" spans="2:65" s="1" customFormat="1" ht="27" x14ac:dyDescent="0.3">
      <c r="B288" s="41"/>
      <c r="D288" s="193" t="s">
        <v>196</v>
      </c>
      <c r="F288" s="194" t="s">
        <v>999</v>
      </c>
      <c r="I288" s="195"/>
      <c r="L288" s="41"/>
      <c r="M288" s="196"/>
      <c r="N288" s="42"/>
      <c r="O288" s="42"/>
      <c r="P288" s="42"/>
      <c r="Q288" s="42"/>
      <c r="R288" s="42"/>
      <c r="S288" s="42"/>
      <c r="T288" s="70"/>
      <c r="AT288" s="24" t="s">
        <v>196</v>
      </c>
      <c r="AU288" s="24" t="s">
        <v>24</v>
      </c>
    </row>
    <row r="289" spans="2:65" s="12" customFormat="1" x14ac:dyDescent="0.3">
      <c r="B289" s="197"/>
      <c r="D289" s="193" t="s">
        <v>198</v>
      </c>
      <c r="E289" s="198" t="s">
        <v>5</v>
      </c>
      <c r="F289" s="199" t="s">
        <v>1048</v>
      </c>
      <c r="H289" s="200">
        <v>138.5</v>
      </c>
      <c r="I289" s="201"/>
      <c r="L289" s="197"/>
      <c r="M289" s="202"/>
      <c r="N289" s="203"/>
      <c r="O289" s="203"/>
      <c r="P289" s="203"/>
      <c r="Q289" s="203"/>
      <c r="R289" s="203"/>
      <c r="S289" s="203"/>
      <c r="T289" s="204"/>
      <c r="AT289" s="198" t="s">
        <v>198</v>
      </c>
      <c r="AU289" s="198" t="s">
        <v>24</v>
      </c>
      <c r="AV289" s="12" t="s">
        <v>24</v>
      </c>
      <c r="AW289" s="12" t="s">
        <v>44</v>
      </c>
      <c r="AX289" s="12" t="s">
        <v>25</v>
      </c>
      <c r="AY289" s="198" t="s">
        <v>188</v>
      </c>
    </row>
    <row r="290" spans="2:65" s="1" customFormat="1" ht="25.5" customHeight="1" x14ac:dyDescent="0.3">
      <c r="B290" s="180"/>
      <c r="C290" s="213" t="s">
        <v>365</v>
      </c>
      <c r="D290" s="213" t="s">
        <v>292</v>
      </c>
      <c r="E290" s="214" t="s">
        <v>921</v>
      </c>
      <c r="F290" s="215" t="s">
        <v>922</v>
      </c>
      <c r="G290" s="216" t="s">
        <v>372</v>
      </c>
      <c r="H290" s="217">
        <v>138.5</v>
      </c>
      <c r="I290" s="218"/>
      <c r="J290" s="219">
        <f>ROUND(I290*H290,2)</f>
        <v>0</v>
      </c>
      <c r="K290" s="215"/>
      <c r="L290" s="220"/>
      <c r="M290" s="221" t="s">
        <v>5</v>
      </c>
      <c r="N290" s="222" t="s">
        <v>51</v>
      </c>
      <c r="O290" s="42"/>
      <c r="P290" s="190">
        <f>O290*H290</f>
        <v>0</v>
      </c>
      <c r="Q290" s="190">
        <v>3.6099999999999999E-3</v>
      </c>
      <c r="R290" s="190">
        <f>Q290*H290</f>
        <v>0.49998500000000001</v>
      </c>
      <c r="S290" s="190">
        <v>0</v>
      </c>
      <c r="T290" s="191">
        <f>S290*H290</f>
        <v>0</v>
      </c>
      <c r="AR290" s="24" t="s">
        <v>236</v>
      </c>
      <c r="AT290" s="24" t="s">
        <v>292</v>
      </c>
      <c r="AU290" s="24" t="s">
        <v>24</v>
      </c>
      <c r="AY290" s="24" t="s">
        <v>188</v>
      </c>
      <c r="BE290" s="192">
        <f>IF(N290="základní",J290,0)</f>
        <v>0</v>
      </c>
      <c r="BF290" s="192">
        <f>IF(N290="snížená",J290,0)</f>
        <v>0</v>
      </c>
      <c r="BG290" s="192">
        <f>IF(N290="zákl. přenesená",J290,0)</f>
        <v>0</v>
      </c>
      <c r="BH290" s="192">
        <f>IF(N290="sníž. přenesená",J290,0)</f>
        <v>0</v>
      </c>
      <c r="BI290" s="192">
        <f>IF(N290="nulová",J290,0)</f>
        <v>0</v>
      </c>
      <c r="BJ290" s="24" t="s">
        <v>25</v>
      </c>
      <c r="BK290" s="192">
        <f>ROUND(I290*H290,2)</f>
        <v>0</v>
      </c>
      <c r="BL290" s="24" t="s">
        <v>194</v>
      </c>
      <c r="BM290" s="24" t="s">
        <v>923</v>
      </c>
    </row>
    <row r="291" spans="2:65" s="1" customFormat="1" ht="27" x14ac:dyDescent="0.3">
      <c r="B291" s="41"/>
      <c r="D291" s="193" t="s">
        <v>196</v>
      </c>
      <c r="F291" s="194" t="s">
        <v>999</v>
      </c>
      <c r="I291" s="195"/>
      <c r="L291" s="41"/>
      <c r="M291" s="196"/>
      <c r="N291" s="42"/>
      <c r="O291" s="42"/>
      <c r="P291" s="42"/>
      <c r="Q291" s="42"/>
      <c r="R291" s="42"/>
      <c r="S291" s="42"/>
      <c r="T291" s="70"/>
      <c r="AT291" s="24" t="s">
        <v>196</v>
      </c>
      <c r="AU291" s="24" t="s">
        <v>24</v>
      </c>
    </row>
    <row r="292" spans="2:65" s="1" customFormat="1" ht="25.5" customHeight="1" x14ac:dyDescent="0.3">
      <c r="B292" s="180"/>
      <c r="C292" s="181" t="s">
        <v>369</v>
      </c>
      <c r="D292" s="181" t="s">
        <v>190</v>
      </c>
      <c r="E292" s="182" t="s">
        <v>841</v>
      </c>
      <c r="F292" s="183" t="s">
        <v>842</v>
      </c>
      <c r="G292" s="184" t="s">
        <v>405</v>
      </c>
      <c r="H292" s="185">
        <v>4</v>
      </c>
      <c r="I292" s="186"/>
      <c r="J292" s="187">
        <f>ROUND(I292*H292,2)</f>
        <v>0</v>
      </c>
      <c r="K292" s="183"/>
      <c r="L292" s="41"/>
      <c r="M292" s="188" t="s">
        <v>5</v>
      </c>
      <c r="N292" s="189" t="s">
        <v>51</v>
      </c>
      <c r="O292" s="42"/>
      <c r="P292" s="190">
        <f>O292*H292</f>
        <v>0</v>
      </c>
      <c r="Q292" s="190">
        <v>1.3999999999999999E-4</v>
      </c>
      <c r="R292" s="190">
        <f>Q292*H292</f>
        <v>5.5999999999999995E-4</v>
      </c>
      <c r="S292" s="190">
        <v>0</v>
      </c>
      <c r="T292" s="191">
        <f>S292*H292</f>
        <v>0</v>
      </c>
      <c r="AR292" s="24" t="s">
        <v>194</v>
      </c>
      <c r="AT292" s="24" t="s">
        <v>190</v>
      </c>
      <c r="AU292" s="24" t="s">
        <v>24</v>
      </c>
      <c r="AY292" s="24" t="s">
        <v>188</v>
      </c>
      <c r="BE292" s="192">
        <f>IF(N292="základní",J292,0)</f>
        <v>0</v>
      </c>
      <c r="BF292" s="192">
        <f>IF(N292="snížená",J292,0)</f>
        <v>0</v>
      </c>
      <c r="BG292" s="192">
        <f>IF(N292="zákl. přenesená",J292,0)</f>
        <v>0</v>
      </c>
      <c r="BH292" s="192">
        <f>IF(N292="sníž. přenesená",J292,0)</f>
        <v>0</v>
      </c>
      <c r="BI292" s="192">
        <f>IF(N292="nulová",J292,0)</f>
        <v>0</v>
      </c>
      <c r="BJ292" s="24" t="s">
        <v>25</v>
      </c>
      <c r="BK292" s="192">
        <f>ROUND(I292*H292,2)</f>
        <v>0</v>
      </c>
      <c r="BL292" s="24" t="s">
        <v>194</v>
      </c>
      <c r="BM292" s="24" t="s">
        <v>843</v>
      </c>
    </row>
    <row r="293" spans="2:65" s="1" customFormat="1" ht="27" x14ac:dyDescent="0.3">
      <c r="B293" s="41"/>
      <c r="D293" s="193" t="s">
        <v>196</v>
      </c>
      <c r="F293" s="194" t="s">
        <v>999</v>
      </c>
      <c r="I293" s="195"/>
      <c r="L293" s="41"/>
      <c r="M293" s="196"/>
      <c r="N293" s="42"/>
      <c r="O293" s="42"/>
      <c r="P293" s="42"/>
      <c r="Q293" s="42"/>
      <c r="R293" s="42"/>
      <c r="S293" s="42"/>
      <c r="T293" s="70"/>
      <c r="AT293" s="24" t="s">
        <v>196</v>
      </c>
      <c r="AU293" s="24" t="s">
        <v>24</v>
      </c>
    </row>
    <row r="294" spans="2:65" s="1" customFormat="1" ht="16.5" customHeight="1" x14ac:dyDescent="0.3">
      <c r="B294" s="180"/>
      <c r="C294" s="213" t="s">
        <v>376</v>
      </c>
      <c r="D294" s="213" t="s">
        <v>292</v>
      </c>
      <c r="E294" s="214" t="s">
        <v>847</v>
      </c>
      <c r="F294" s="215" t="s">
        <v>848</v>
      </c>
      <c r="G294" s="216" t="s">
        <v>405</v>
      </c>
      <c r="H294" s="217">
        <v>4</v>
      </c>
      <c r="I294" s="218"/>
      <c r="J294" s="219">
        <f>ROUND(I294*H294,2)</f>
        <v>0</v>
      </c>
      <c r="K294" s="215"/>
      <c r="L294" s="220"/>
      <c r="M294" s="221" t="s">
        <v>5</v>
      </c>
      <c r="N294" s="222" t="s">
        <v>51</v>
      </c>
      <c r="O294" s="42"/>
      <c r="P294" s="190">
        <f>O294*H294</f>
        <v>0</v>
      </c>
      <c r="Q294" s="190">
        <v>4.0000000000000001E-3</v>
      </c>
      <c r="R294" s="190">
        <f>Q294*H294</f>
        <v>1.6E-2</v>
      </c>
      <c r="S294" s="190">
        <v>0</v>
      </c>
      <c r="T294" s="191">
        <f>S294*H294</f>
        <v>0</v>
      </c>
      <c r="AR294" s="24" t="s">
        <v>236</v>
      </c>
      <c r="AT294" s="24" t="s">
        <v>292</v>
      </c>
      <c r="AU294" s="24" t="s">
        <v>24</v>
      </c>
      <c r="AY294" s="24" t="s">
        <v>188</v>
      </c>
      <c r="BE294" s="192">
        <f>IF(N294="základní",J294,0)</f>
        <v>0</v>
      </c>
      <c r="BF294" s="192">
        <f>IF(N294="snížená",J294,0)</f>
        <v>0</v>
      </c>
      <c r="BG294" s="192">
        <f>IF(N294="zákl. přenesená",J294,0)</f>
        <v>0</v>
      </c>
      <c r="BH294" s="192">
        <f>IF(N294="sníž. přenesená",J294,0)</f>
        <v>0</v>
      </c>
      <c r="BI294" s="192">
        <f>IF(N294="nulová",J294,0)</f>
        <v>0</v>
      </c>
      <c r="BJ294" s="24" t="s">
        <v>25</v>
      </c>
      <c r="BK294" s="192">
        <f>ROUND(I294*H294,2)</f>
        <v>0</v>
      </c>
      <c r="BL294" s="24" t="s">
        <v>194</v>
      </c>
      <c r="BM294" s="24" t="s">
        <v>849</v>
      </c>
    </row>
    <row r="295" spans="2:65" s="1" customFormat="1" ht="27" x14ac:dyDescent="0.3">
      <c r="B295" s="41"/>
      <c r="D295" s="193" t="s">
        <v>196</v>
      </c>
      <c r="F295" s="194" t="s">
        <v>999</v>
      </c>
      <c r="I295" s="195"/>
      <c r="L295" s="41"/>
      <c r="M295" s="196"/>
      <c r="N295" s="42"/>
      <c r="O295" s="42"/>
      <c r="P295" s="42"/>
      <c r="Q295" s="42"/>
      <c r="R295" s="42"/>
      <c r="S295" s="42"/>
      <c r="T295" s="70"/>
      <c r="AT295" s="24" t="s">
        <v>196</v>
      </c>
      <c r="AU295" s="24" t="s">
        <v>24</v>
      </c>
    </row>
    <row r="296" spans="2:65" s="1" customFormat="1" ht="16.5" customHeight="1" x14ac:dyDescent="0.3">
      <c r="B296" s="180"/>
      <c r="C296" s="213" t="s">
        <v>381</v>
      </c>
      <c r="D296" s="213" t="s">
        <v>292</v>
      </c>
      <c r="E296" s="214" t="s">
        <v>853</v>
      </c>
      <c r="F296" s="215" t="s">
        <v>854</v>
      </c>
      <c r="G296" s="216" t="s">
        <v>405</v>
      </c>
      <c r="H296" s="217">
        <v>1</v>
      </c>
      <c r="I296" s="218"/>
      <c r="J296" s="219">
        <f>ROUND(I296*H296,2)</f>
        <v>0</v>
      </c>
      <c r="K296" s="215"/>
      <c r="L296" s="220"/>
      <c r="M296" s="221" t="s">
        <v>5</v>
      </c>
      <c r="N296" s="222" t="s">
        <v>51</v>
      </c>
      <c r="O296" s="42"/>
      <c r="P296" s="190">
        <f>O296*H296</f>
        <v>0</v>
      </c>
      <c r="Q296" s="190">
        <v>0.06</v>
      </c>
      <c r="R296" s="190">
        <f>Q296*H296</f>
        <v>0.06</v>
      </c>
      <c r="S296" s="190">
        <v>0</v>
      </c>
      <c r="T296" s="191">
        <f>S296*H296</f>
        <v>0</v>
      </c>
      <c r="AR296" s="24" t="s">
        <v>236</v>
      </c>
      <c r="AT296" s="24" t="s">
        <v>292</v>
      </c>
      <c r="AU296" s="24" t="s">
        <v>24</v>
      </c>
      <c r="AY296" s="24" t="s">
        <v>188</v>
      </c>
      <c r="BE296" s="192">
        <f>IF(N296="základní",J296,0)</f>
        <v>0</v>
      </c>
      <c r="BF296" s="192">
        <f>IF(N296="snížená",J296,0)</f>
        <v>0</v>
      </c>
      <c r="BG296" s="192">
        <f>IF(N296="zákl. přenesená",J296,0)</f>
        <v>0</v>
      </c>
      <c r="BH296" s="192">
        <f>IF(N296="sníž. přenesená",J296,0)</f>
        <v>0</v>
      </c>
      <c r="BI296" s="192">
        <f>IF(N296="nulová",J296,0)</f>
        <v>0</v>
      </c>
      <c r="BJ296" s="24" t="s">
        <v>25</v>
      </c>
      <c r="BK296" s="192">
        <f>ROUND(I296*H296,2)</f>
        <v>0</v>
      </c>
      <c r="BL296" s="24" t="s">
        <v>194</v>
      </c>
      <c r="BM296" s="24" t="s">
        <v>1049</v>
      </c>
    </row>
    <row r="297" spans="2:65" s="1" customFormat="1" ht="27" x14ac:dyDescent="0.3">
      <c r="B297" s="41"/>
      <c r="D297" s="193" t="s">
        <v>196</v>
      </c>
      <c r="F297" s="194" t="s">
        <v>999</v>
      </c>
      <c r="I297" s="195"/>
      <c r="L297" s="41"/>
      <c r="M297" s="196"/>
      <c r="N297" s="42"/>
      <c r="O297" s="42"/>
      <c r="P297" s="42"/>
      <c r="Q297" s="42"/>
      <c r="R297" s="42"/>
      <c r="S297" s="42"/>
      <c r="T297" s="70"/>
      <c r="AT297" s="24" t="s">
        <v>196</v>
      </c>
      <c r="AU297" s="24" t="s">
        <v>24</v>
      </c>
    </row>
    <row r="298" spans="2:65" s="1" customFormat="1" ht="16.5" customHeight="1" x14ac:dyDescent="0.3">
      <c r="B298" s="180"/>
      <c r="C298" s="213" t="s">
        <v>386</v>
      </c>
      <c r="D298" s="213" t="s">
        <v>292</v>
      </c>
      <c r="E298" s="214" t="s">
        <v>856</v>
      </c>
      <c r="F298" s="215" t="s">
        <v>857</v>
      </c>
      <c r="G298" s="216" t="s">
        <v>405</v>
      </c>
      <c r="H298" s="217">
        <v>2</v>
      </c>
      <c r="I298" s="218"/>
      <c r="J298" s="219">
        <f>ROUND(I298*H298,2)</f>
        <v>0</v>
      </c>
      <c r="K298" s="215"/>
      <c r="L298" s="220"/>
      <c r="M298" s="221" t="s">
        <v>5</v>
      </c>
      <c r="N298" s="222" t="s">
        <v>51</v>
      </c>
      <c r="O298" s="42"/>
      <c r="P298" s="190">
        <f>O298*H298</f>
        <v>0</v>
      </c>
      <c r="Q298" s="190">
        <v>4.8000000000000001E-2</v>
      </c>
      <c r="R298" s="190">
        <f>Q298*H298</f>
        <v>9.6000000000000002E-2</v>
      </c>
      <c r="S298" s="190">
        <v>0</v>
      </c>
      <c r="T298" s="191">
        <f>S298*H298</f>
        <v>0</v>
      </c>
      <c r="AR298" s="24" t="s">
        <v>236</v>
      </c>
      <c r="AT298" s="24" t="s">
        <v>292</v>
      </c>
      <c r="AU298" s="24" t="s">
        <v>24</v>
      </c>
      <c r="AY298" s="24" t="s">
        <v>188</v>
      </c>
      <c r="BE298" s="192">
        <f>IF(N298="základní",J298,0)</f>
        <v>0</v>
      </c>
      <c r="BF298" s="192">
        <f>IF(N298="snížená",J298,0)</f>
        <v>0</v>
      </c>
      <c r="BG298" s="192">
        <f>IF(N298="zákl. přenesená",J298,0)</f>
        <v>0</v>
      </c>
      <c r="BH298" s="192">
        <f>IF(N298="sníž. přenesená",J298,0)</f>
        <v>0</v>
      </c>
      <c r="BI298" s="192">
        <f>IF(N298="nulová",J298,0)</f>
        <v>0</v>
      </c>
      <c r="BJ298" s="24" t="s">
        <v>25</v>
      </c>
      <c r="BK298" s="192">
        <f>ROUND(I298*H298,2)</f>
        <v>0</v>
      </c>
      <c r="BL298" s="24" t="s">
        <v>194</v>
      </c>
      <c r="BM298" s="24" t="s">
        <v>1050</v>
      </c>
    </row>
    <row r="299" spans="2:65" s="1" customFormat="1" ht="27" x14ac:dyDescent="0.3">
      <c r="B299" s="41"/>
      <c r="D299" s="193" t="s">
        <v>196</v>
      </c>
      <c r="F299" s="194" t="s">
        <v>999</v>
      </c>
      <c r="I299" s="195"/>
      <c r="L299" s="41"/>
      <c r="M299" s="196"/>
      <c r="N299" s="42"/>
      <c r="O299" s="42"/>
      <c r="P299" s="42"/>
      <c r="Q299" s="42"/>
      <c r="R299" s="42"/>
      <c r="S299" s="42"/>
      <c r="T299" s="70"/>
      <c r="AT299" s="24" t="s">
        <v>196</v>
      </c>
      <c r="AU299" s="24" t="s">
        <v>24</v>
      </c>
    </row>
    <row r="300" spans="2:65" s="1" customFormat="1" ht="16.5" customHeight="1" x14ac:dyDescent="0.3">
      <c r="B300" s="180"/>
      <c r="C300" s="213" t="s">
        <v>391</v>
      </c>
      <c r="D300" s="213" t="s">
        <v>292</v>
      </c>
      <c r="E300" s="214" t="s">
        <v>865</v>
      </c>
      <c r="F300" s="215" t="s">
        <v>866</v>
      </c>
      <c r="G300" s="216" t="s">
        <v>405</v>
      </c>
      <c r="H300" s="217">
        <v>4</v>
      </c>
      <c r="I300" s="218"/>
      <c r="J300" s="219">
        <f>ROUND(I300*H300,2)</f>
        <v>0</v>
      </c>
      <c r="K300" s="215"/>
      <c r="L300" s="220"/>
      <c r="M300" s="221" t="s">
        <v>5</v>
      </c>
      <c r="N300" s="222" t="s">
        <v>51</v>
      </c>
      <c r="O300" s="42"/>
      <c r="P300" s="190">
        <f>O300*H300</f>
        <v>0</v>
      </c>
      <c r="Q300" s="190">
        <v>1.4999999999999999E-2</v>
      </c>
      <c r="R300" s="190">
        <f>Q300*H300</f>
        <v>0.06</v>
      </c>
      <c r="S300" s="190">
        <v>0</v>
      </c>
      <c r="T300" s="191">
        <f>S300*H300</f>
        <v>0</v>
      </c>
      <c r="AR300" s="24" t="s">
        <v>236</v>
      </c>
      <c r="AT300" s="24" t="s">
        <v>292</v>
      </c>
      <c r="AU300" s="24" t="s">
        <v>24</v>
      </c>
      <c r="AY300" s="24" t="s">
        <v>188</v>
      </c>
      <c r="BE300" s="192">
        <f>IF(N300="základní",J300,0)</f>
        <v>0</v>
      </c>
      <c r="BF300" s="192">
        <f>IF(N300="snížená",J300,0)</f>
        <v>0</v>
      </c>
      <c r="BG300" s="192">
        <f>IF(N300="zákl. přenesená",J300,0)</f>
        <v>0</v>
      </c>
      <c r="BH300" s="192">
        <f>IF(N300="sníž. přenesená",J300,0)</f>
        <v>0</v>
      </c>
      <c r="BI300" s="192">
        <f>IF(N300="nulová",J300,0)</f>
        <v>0</v>
      </c>
      <c r="BJ300" s="24" t="s">
        <v>25</v>
      </c>
      <c r="BK300" s="192">
        <f>ROUND(I300*H300,2)</f>
        <v>0</v>
      </c>
      <c r="BL300" s="24" t="s">
        <v>194</v>
      </c>
      <c r="BM300" s="24" t="s">
        <v>867</v>
      </c>
    </row>
    <row r="301" spans="2:65" s="1" customFormat="1" ht="27" x14ac:dyDescent="0.3">
      <c r="B301" s="41"/>
      <c r="D301" s="193" t="s">
        <v>196</v>
      </c>
      <c r="F301" s="194" t="s">
        <v>999</v>
      </c>
      <c r="I301" s="195"/>
      <c r="L301" s="41"/>
      <c r="M301" s="196"/>
      <c r="N301" s="42"/>
      <c r="O301" s="42"/>
      <c r="P301" s="42"/>
      <c r="Q301" s="42"/>
      <c r="R301" s="42"/>
      <c r="S301" s="42"/>
      <c r="T301" s="70"/>
      <c r="AT301" s="24" t="s">
        <v>196</v>
      </c>
      <c r="AU301" s="24" t="s">
        <v>24</v>
      </c>
    </row>
    <row r="302" spans="2:65" s="1" customFormat="1" ht="16.5" customHeight="1" x14ac:dyDescent="0.3">
      <c r="B302" s="180"/>
      <c r="C302" s="213" t="s">
        <v>396</v>
      </c>
      <c r="D302" s="213" t="s">
        <v>292</v>
      </c>
      <c r="E302" s="214" t="s">
        <v>924</v>
      </c>
      <c r="F302" s="215" t="s">
        <v>925</v>
      </c>
      <c r="G302" s="216" t="s">
        <v>405</v>
      </c>
      <c r="H302" s="217">
        <v>4</v>
      </c>
      <c r="I302" s="218"/>
      <c r="J302" s="219">
        <f>ROUND(I302*H302,2)</f>
        <v>0</v>
      </c>
      <c r="K302" s="215"/>
      <c r="L302" s="220"/>
      <c r="M302" s="221" t="s">
        <v>5</v>
      </c>
      <c r="N302" s="222" t="s">
        <v>51</v>
      </c>
      <c r="O302" s="42"/>
      <c r="P302" s="190">
        <f>O302*H302</f>
        <v>0</v>
      </c>
      <c r="Q302" s="190">
        <v>1.16E-3</v>
      </c>
      <c r="R302" s="190">
        <f>Q302*H302</f>
        <v>4.64E-3</v>
      </c>
      <c r="S302" s="190">
        <v>0</v>
      </c>
      <c r="T302" s="191">
        <f>S302*H302</f>
        <v>0</v>
      </c>
      <c r="AR302" s="24" t="s">
        <v>236</v>
      </c>
      <c r="AT302" s="24" t="s">
        <v>292</v>
      </c>
      <c r="AU302" s="24" t="s">
        <v>24</v>
      </c>
      <c r="AY302" s="24" t="s">
        <v>188</v>
      </c>
      <c r="BE302" s="192">
        <f>IF(N302="základní",J302,0)</f>
        <v>0</v>
      </c>
      <c r="BF302" s="192">
        <f>IF(N302="snížená",J302,0)</f>
        <v>0</v>
      </c>
      <c r="BG302" s="192">
        <f>IF(N302="zákl. přenesená",J302,0)</f>
        <v>0</v>
      </c>
      <c r="BH302" s="192">
        <f>IF(N302="sníž. přenesená",J302,0)</f>
        <v>0</v>
      </c>
      <c r="BI302" s="192">
        <f>IF(N302="nulová",J302,0)</f>
        <v>0</v>
      </c>
      <c r="BJ302" s="24" t="s">
        <v>25</v>
      </c>
      <c r="BK302" s="192">
        <f>ROUND(I302*H302,2)</f>
        <v>0</v>
      </c>
      <c r="BL302" s="24" t="s">
        <v>194</v>
      </c>
      <c r="BM302" s="24" t="s">
        <v>926</v>
      </c>
    </row>
    <row r="303" spans="2:65" s="1" customFormat="1" ht="27" x14ac:dyDescent="0.3">
      <c r="B303" s="41"/>
      <c r="D303" s="193" t="s">
        <v>196</v>
      </c>
      <c r="F303" s="194" t="s">
        <v>999</v>
      </c>
      <c r="I303" s="195"/>
      <c r="L303" s="41"/>
      <c r="M303" s="196"/>
      <c r="N303" s="42"/>
      <c r="O303" s="42"/>
      <c r="P303" s="42"/>
      <c r="Q303" s="42"/>
      <c r="R303" s="42"/>
      <c r="S303" s="42"/>
      <c r="T303" s="70"/>
      <c r="AT303" s="24" t="s">
        <v>196</v>
      </c>
      <c r="AU303" s="24" t="s">
        <v>24</v>
      </c>
    </row>
    <row r="304" spans="2:65" s="1" customFormat="1" ht="38.25" customHeight="1" x14ac:dyDescent="0.3">
      <c r="B304" s="180"/>
      <c r="C304" s="181" t="s">
        <v>402</v>
      </c>
      <c r="D304" s="181" t="s">
        <v>190</v>
      </c>
      <c r="E304" s="182" t="s">
        <v>1051</v>
      </c>
      <c r="F304" s="183" t="s">
        <v>1052</v>
      </c>
      <c r="G304" s="184" t="s">
        <v>405</v>
      </c>
      <c r="H304" s="185">
        <v>5</v>
      </c>
      <c r="I304" s="186"/>
      <c r="J304" s="187">
        <f>ROUND(I304*H304,2)</f>
        <v>0</v>
      </c>
      <c r="K304" s="183"/>
      <c r="L304" s="41"/>
      <c r="M304" s="188" t="s">
        <v>5</v>
      </c>
      <c r="N304" s="189" t="s">
        <v>51</v>
      </c>
      <c r="O304" s="42"/>
      <c r="P304" s="190">
        <f>O304*H304</f>
        <v>0</v>
      </c>
      <c r="Q304" s="190">
        <v>5.3769999999999998E-2</v>
      </c>
      <c r="R304" s="190">
        <f>Q304*H304</f>
        <v>0.26884999999999998</v>
      </c>
      <c r="S304" s="190">
        <v>0</v>
      </c>
      <c r="T304" s="191">
        <f>S304*H304</f>
        <v>0</v>
      </c>
      <c r="AR304" s="24" t="s">
        <v>194</v>
      </c>
      <c r="AT304" s="24" t="s">
        <v>190</v>
      </c>
      <c r="AU304" s="24" t="s">
        <v>24</v>
      </c>
      <c r="AY304" s="24" t="s">
        <v>188</v>
      </c>
      <c r="BE304" s="192">
        <f>IF(N304="základní",J304,0)</f>
        <v>0</v>
      </c>
      <c r="BF304" s="192">
        <f>IF(N304="snížená",J304,0)</f>
        <v>0</v>
      </c>
      <c r="BG304" s="192">
        <f>IF(N304="zákl. přenesená",J304,0)</f>
        <v>0</v>
      </c>
      <c r="BH304" s="192">
        <f>IF(N304="sníž. přenesená",J304,0)</f>
        <v>0</v>
      </c>
      <c r="BI304" s="192">
        <f>IF(N304="nulová",J304,0)</f>
        <v>0</v>
      </c>
      <c r="BJ304" s="24" t="s">
        <v>25</v>
      </c>
      <c r="BK304" s="192">
        <f>ROUND(I304*H304,2)</f>
        <v>0</v>
      </c>
      <c r="BL304" s="24" t="s">
        <v>194</v>
      </c>
      <c r="BM304" s="24" t="s">
        <v>1053</v>
      </c>
    </row>
    <row r="305" spans="2:65" s="1" customFormat="1" ht="27" x14ac:dyDescent="0.3">
      <c r="B305" s="41"/>
      <c r="D305" s="193" t="s">
        <v>196</v>
      </c>
      <c r="F305" s="194" t="s">
        <v>1054</v>
      </c>
      <c r="I305" s="195"/>
      <c r="L305" s="41"/>
      <c r="M305" s="196"/>
      <c r="N305" s="42"/>
      <c r="O305" s="42"/>
      <c r="P305" s="42"/>
      <c r="Q305" s="42"/>
      <c r="R305" s="42"/>
      <c r="S305" s="42"/>
      <c r="T305" s="70"/>
      <c r="AT305" s="24" t="s">
        <v>196</v>
      </c>
      <c r="AU305" s="24" t="s">
        <v>24</v>
      </c>
    </row>
    <row r="306" spans="2:65" s="1" customFormat="1" ht="16.5" customHeight="1" x14ac:dyDescent="0.3">
      <c r="B306" s="180"/>
      <c r="C306" s="181" t="s">
        <v>408</v>
      </c>
      <c r="D306" s="181" t="s">
        <v>190</v>
      </c>
      <c r="E306" s="182" t="s">
        <v>927</v>
      </c>
      <c r="F306" s="183" t="s">
        <v>928</v>
      </c>
      <c r="G306" s="184" t="s">
        <v>405</v>
      </c>
      <c r="H306" s="185">
        <v>7</v>
      </c>
      <c r="I306" s="186"/>
      <c r="J306" s="187">
        <f>ROUND(I306*H306,2)</f>
        <v>0</v>
      </c>
      <c r="K306" s="183"/>
      <c r="L306" s="41"/>
      <c r="M306" s="188" t="s">
        <v>5</v>
      </c>
      <c r="N306" s="189" t="s">
        <v>51</v>
      </c>
      <c r="O306" s="42"/>
      <c r="P306" s="190">
        <f>O306*H306</f>
        <v>0</v>
      </c>
      <c r="Q306" s="190">
        <v>0</v>
      </c>
      <c r="R306" s="190">
        <f>Q306*H306</f>
        <v>0</v>
      </c>
      <c r="S306" s="190">
        <v>0</v>
      </c>
      <c r="T306" s="191">
        <f>S306*H306</f>
        <v>0</v>
      </c>
      <c r="AR306" s="24" t="s">
        <v>194</v>
      </c>
      <c r="AT306" s="24" t="s">
        <v>190</v>
      </c>
      <c r="AU306" s="24" t="s">
        <v>24</v>
      </c>
      <c r="AY306" s="24" t="s">
        <v>188</v>
      </c>
      <c r="BE306" s="192">
        <f>IF(N306="základní",J306,0)</f>
        <v>0</v>
      </c>
      <c r="BF306" s="192">
        <f>IF(N306="snížená",J306,0)</f>
        <v>0</v>
      </c>
      <c r="BG306" s="192">
        <f>IF(N306="zákl. přenesená",J306,0)</f>
        <v>0</v>
      </c>
      <c r="BH306" s="192">
        <f>IF(N306="sníž. přenesená",J306,0)</f>
        <v>0</v>
      </c>
      <c r="BI306" s="192">
        <f>IF(N306="nulová",J306,0)</f>
        <v>0</v>
      </c>
      <c r="BJ306" s="24" t="s">
        <v>25</v>
      </c>
      <c r="BK306" s="192">
        <f>ROUND(I306*H306,2)</f>
        <v>0</v>
      </c>
      <c r="BL306" s="24" t="s">
        <v>194</v>
      </c>
      <c r="BM306" s="24" t="s">
        <v>1055</v>
      </c>
    </row>
    <row r="307" spans="2:65" s="1" customFormat="1" ht="27" x14ac:dyDescent="0.3">
      <c r="B307" s="41"/>
      <c r="D307" s="193" t="s">
        <v>196</v>
      </c>
      <c r="F307" s="194" t="s">
        <v>1054</v>
      </c>
      <c r="I307" s="195"/>
      <c r="L307" s="41"/>
      <c r="M307" s="196"/>
      <c r="N307" s="42"/>
      <c r="O307" s="42"/>
      <c r="P307" s="42"/>
      <c r="Q307" s="42"/>
      <c r="R307" s="42"/>
      <c r="S307" s="42"/>
      <c r="T307" s="70"/>
      <c r="AT307" s="24" t="s">
        <v>196</v>
      </c>
      <c r="AU307" s="24" t="s">
        <v>24</v>
      </c>
    </row>
    <row r="308" spans="2:65" s="1" customFormat="1" ht="16.5" customHeight="1" x14ac:dyDescent="0.3">
      <c r="B308" s="180"/>
      <c r="C308" s="213" t="s">
        <v>412</v>
      </c>
      <c r="D308" s="213" t="s">
        <v>292</v>
      </c>
      <c r="E308" s="214" t="s">
        <v>931</v>
      </c>
      <c r="F308" s="215" t="s">
        <v>932</v>
      </c>
      <c r="G308" s="216" t="s">
        <v>405</v>
      </c>
      <c r="H308" s="217">
        <v>3</v>
      </c>
      <c r="I308" s="218"/>
      <c r="J308" s="219">
        <f>ROUND(I308*H308,2)</f>
        <v>0</v>
      </c>
      <c r="K308" s="215"/>
      <c r="L308" s="220"/>
      <c r="M308" s="221" t="s">
        <v>5</v>
      </c>
      <c r="N308" s="222" t="s">
        <v>51</v>
      </c>
      <c r="O308" s="42"/>
      <c r="P308" s="190">
        <f>O308*H308</f>
        <v>0</v>
      </c>
      <c r="Q308" s="190">
        <v>0</v>
      </c>
      <c r="R308" s="190">
        <f>Q308*H308</f>
        <v>0</v>
      </c>
      <c r="S308" s="190">
        <v>0</v>
      </c>
      <c r="T308" s="191">
        <f>S308*H308</f>
        <v>0</v>
      </c>
      <c r="AR308" s="24" t="s">
        <v>236</v>
      </c>
      <c r="AT308" s="24" t="s">
        <v>292</v>
      </c>
      <c r="AU308" s="24" t="s">
        <v>24</v>
      </c>
      <c r="AY308" s="24" t="s">
        <v>188</v>
      </c>
      <c r="BE308" s="192">
        <f>IF(N308="základní",J308,0)</f>
        <v>0</v>
      </c>
      <c r="BF308" s="192">
        <f>IF(N308="snížená",J308,0)</f>
        <v>0</v>
      </c>
      <c r="BG308" s="192">
        <f>IF(N308="zákl. přenesená",J308,0)</f>
        <v>0</v>
      </c>
      <c r="BH308" s="192">
        <f>IF(N308="sníž. přenesená",J308,0)</f>
        <v>0</v>
      </c>
      <c r="BI308" s="192">
        <f>IF(N308="nulová",J308,0)</f>
        <v>0</v>
      </c>
      <c r="BJ308" s="24" t="s">
        <v>25</v>
      </c>
      <c r="BK308" s="192">
        <f>ROUND(I308*H308,2)</f>
        <v>0</v>
      </c>
      <c r="BL308" s="24" t="s">
        <v>194</v>
      </c>
      <c r="BM308" s="24" t="s">
        <v>1056</v>
      </c>
    </row>
    <row r="309" spans="2:65" s="1" customFormat="1" ht="27" x14ac:dyDescent="0.3">
      <c r="B309" s="41"/>
      <c r="D309" s="193" t="s">
        <v>196</v>
      </c>
      <c r="F309" s="194" t="s">
        <v>1054</v>
      </c>
      <c r="I309" s="195"/>
      <c r="L309" s="41"/>
      <c r="M309" s="196"/>
      <c r="N309" s="42"/>
      <c r="O309" s="42"/>
      <c r="P309" s="42"/>
      <c r="Q309" s="42"/>
      <c r="R309" s="42"/>
      <c r="S309" s="42"/>
      <c r="T309" s="70"/>
      <c r="AT309" s="24" t="s">
        <v>196</v>
      </c>
      <c r="AU309" s="24" t="s">
        <v>24</v>
      </c>
    </row>
    <row r="310" spans="2:65" s="1" customFormat="1" ht="16.5" customHeight="1" x14ac:dyDescent="0.3">
      <c r="B310" s="180"/>
      <c r="C310" s="213" t="s">
        <v>416</v>
      </c>
      <c r="D310" s="213" t="s">
        <v>292</v>
      </c>
      <c r="E310" s="214" t="s">
        <v>1057</v>
      </c>
      <c r="F310" s="215" t="s">
        <v>1058</v>
      </c>
      <c r="G310" s="216" t="s">
        <v>405</v>
      </c>
      <c r="H310" s="217">
        <v>4</v>
      </c>
      <c r="I310" s="218"/>
      <c r="J310" s="219">
        <f>ROUND(I310*H310,2)</f>
        <v>0</v>
      </c>
      <c r="K310" s="215"/>
      <c r="L310" s="220"/>
      <c r="M310" s="221" t="s">
        <v>5</v>
      </c>
      <c r="N310" s="222" t="s">
        <v>51</v>
      </c>
      <c r="O310" s="42"/>
      <c r="P310" s="190">
        <f>O310*H310</f>
        <v>0</v>
      </c>
      <c r="Q310" s="190">
        <v>0</v>
      </c>
      <c r="R310" s="190">
        <f>Q310*H310</f>
        <v>0</v>
      </c>
      <c r="S310" s="190">
        <v>0</v>
      </c>
      <c r="T310" s="191">
        <f>S310*H310</f>
        <v>0</v>
      </c>
      <c r="AR310" s="24" t="s">
        <v>236</v>
      </c>
      <c r="AT310" s="24" t="s">
        <v>292</v>
      </c>
      <c r="AU310" s="24" t="s">
        <v>24</v>
      </c>
      <c r="AY310" s="24" t="s">
        <v>188</v>
      </c>
      <c r="BE310" s="192">
        <f>IF(N310="základní",J310,0)</f>
        <v>0</v>
      </c>
      <c r="BF310" s="192">
        <f>IF(N310="snížená",J310,0)</f>
        <v>0</v>
      </c>
      <c r="BG310" s="192">
        <f>IF(N310="zákl. přenesená",J310,0)</f>
        <v>0</v>
      </c>
      <c r="BH310" s="192">
        <f>IF(N310="sníž. přenesená",J310,0)</f>
        <v>0</v>
      </c>
      <c r="BI310" s="192">
        <f>IF(N310="nulová",J310,0)</f>
        <v>0</v>
      </c>
      <c r="BJ310" s="24" t="s">
        <v>25</v>
      </c>
      <c r="BK310" s="192">
        <f>ROUND(I310*H310,2)</f>
        <v>0</v>
      </c>
      <c r="BL310" s="24" t="s">
        <v>194</v>
      </c>
      <c r="BM310" s="24" t="s">
        <v>1059</v>
      </c>
    </row>
    <row r="311" spans="2:65" s="1" customFormat="1" ht="27" x14ac:dyDescent="0.3">
      <c r="B311" s="41"/>
      <c r="D311" s="193" t="s">
        <v>196</v>
      </c>
      <c r="F311" s="194" t="s">
        <v>1054</v>
      </c>
      <c r="I311" s="195"/>
      <c r="L311" s="41"/>
      <c r="M311" s="196"/>
      <c r="N311" s="42"/>
      <c r="O311" s="42"/>
      <c r="P311" s="42"/>
      <c r="Q311" s="42"/>
      <c r="R311" s="42"/>
      <c r="S311" s="42"/>
      <c r="T311" s="70"/>
      <c r="AT311" s="24" t="s">
        <v>196</v>
      </c>
      <c r="AU311" s="24" t="s">
        <v>24</v>
      </c>
    </row>
    <row r="312" spans="2:65" s="1" customFormat="1" ht="16.5" customHeight="1" x14ac:dyDescent="0.3">
      <c r="B312" s="180"/>
      <c r="C312" s="213" t="s">
        <v>420</v>
      </c>
      <c r="D312" s="213" t="s">
        <v>292</v>
      </c>
      <c r="E312" s="214" t="s">
        <v>934</v>
      </c>
      <c r="F312" s="215" t="s">
        <v>935</v>
      </c>
      <c r="G312" s="216" t="s">
        <v>405</v>
      </c>
      <c r="H312" s="217">
        <v>4</v>
      </c>
      <c r="I312" s="218"/>
      <c r="J312" s="219">
        <f>ROUND(I312*H312,2)</f>
        <v>0</v>
      </c>
      <c r="K312" s="215"/>
      <c r="L312" s="220"/>
      <c r="M312" s="221" t="s">
        <v>5</v>
      </c>
      <c r="N312" s="222" t="s">
        <v>51</v>
      </c>
      <c r="O312" s="42"/>
      <c r="P312" s="190">
        <f>O312*H312</f>
        <v>0</v>
      </c>
      <c r="Q312" s="190">
        <v>0</v>
      </c>
      <c r="R312" s="190">
        <f>Q312*H312</f>
        <v>0</v>
      </c>
      <c r="S312" s="190">
        <v>0</v>
      </c>
      <c r="T312" s="191">
        <f>S312*H312</f>
        <v>0</v>
      </c>
      <c r="AR312" s="24" t="s">
        <v>236</v>
      </c>
      <c r="AT312" s="24" t="s">
        <v>292</v>
      </c>
      <c r="AU312" s="24" t="s">
        <v>24</v>
      </c>
      <c r="AY312" s="24" t="s">
        <v>188</v>
      </c>
      <c r="BE312" s="192">
        <f>IF(N312="základní",J312,0)</f>
        <v>0</v>
      </c>
      <c r="BF312" s="192">
        <f>IF(N312="snížená",J312,0)</f>
        <v>0</v>
      </c>
      <c r="BG312" s="192">
        <f>IF(N312="zákl. přenesená",J312,0)</f>
        <v>0</v>
      </c>
      <c r="BH312" s="192">
        <f>IF(N312="sníž. přenesená",J312,0)</f>
        <v>0</v>
      </c>
      <c r="BI312" s="192">
        <f>IF(N312="nulová",J312,0)</f>
        <v>0</v>
      </c>
      <c r="BJ312" s="24" t="s">
        <v>25</v>
      </c>
      <c r="BK312" s="192">
        <f>ROUND(I312*H312,2)</f>
        <v>0</v>
      </c>
      <c r="BL312" s="24" t="s">
        <v>194</v>
      </c>
      <c r="BM312" s="24" t="s">
        <v>1060</v>
      </c>
    </row>
    <row r="313" spans="2:65" s="1" customFormat="1" ht="27" x14ac:dyDescent="0.3">
      <c r="B313" s="41"/>
      <c r="D313" s="193" t="s">
        <v>196</v>
      </c>
      <c r="F313" s="194" t="s">
        <v>1054</v>
      </c>
      <c r="I313" s="195"/>
      <c r="L313" s="41"/>
      <c r="M313" s="196"/>
      <c r="N313" s="42"/>
      <c r="O313" s="42"/>
      <c r="P313" s="42"/>
      <c r="Q313" s="42"/>
      <c r="R313" s="42"/>
      <c r="S313" s="42"/>
      <c r="T313" s="70"/>
      <c r="AT313" s="24" t="s">
        <v>196</v>
      </c>
      <c r="AU313" s="24" t="s">
        <v>24</v>
      </c>
    </row>
    <row r="314" spans="2:65" s="1" customFormat="1" ht="16.5" customHeight="1" x14ac:dyDescent="0.3">
      <c r="B314" s="180"/>
      <c r="C314" s="213" t="s">
        <v>424</v>
      </c>
      <c r="D314" s="213" t="s">
        <v>292</v>
      </c>
      <c r="E314" s="214" t="s">
        <v>937</v>
      </c>
      <c r="F314" s="215" t="s">
        <v>938</v>
      </c>
      <c r="G314" s="216" t="s">
        <v>405</v>
      </c>
      <c r="H314" s="217">
        <v>3</v>
      </c>
      <c r="I314" s="218"/>
      <c r="J314" s="219">
        <f>ROUND(I314*H314,2)</f>
        <v>0</v>
      </c>
      <c r="K314" s="215"/>
      <c r="L314" s="220"/>
      <c r="M314" s="221" t="s">
        <v>5</v>
      </c>
      <c r="N314" s="222" t="s">
        <v>51</v>
      </c>
      <c r="O314" s="42"/>
      <c r="P314" s="190">
        <f>O314*H314</f>
        <v>0</v>
      </c>
      <c r="Q314" s="190">
        <v>0</v>
      </c>
      <c r="R314" s="190">
        <f>Q314*H314</f>
        <v>0</v>
      </c>
      <c r="S314" s="190">
        <v>0</v>
      </c>
      <c r="T314" s="191">
        <f>S314*H314</f>
        <v>0</v>
      </c>
      <c r="AR314" s="24" t="s">
        <v>236</v>
      </c>
      <c r="AT314" s="24" t="s">
        <v>292</v>
      </c>
      <c r="AU314" s="24" t="s">
        <v>24</v>
      </c>
      <c r="AY314" s="24" t="s">
        <v>188</v>
      </c>
      <c r="BE314" s="192">
        <f>IF(N314="základní",J314,0)</f>
        <v>0</v>
      </c>
      <c r="BF314" s="192">
        <f>IF(N314="snížená",J314,0)</f>
        <v>0</v>
      </c>
      <c r="BG314" s="192">
        <f>IF(N314="zákl. přenesená",J314,0)</f>
        <v>0</v>
      </c>
      <c r="BH314" s="192">
        <f>IF(N314="sníž. přenesená",J314,0)</f>
        <v>0</v>
      </c>
      <c r="BI314" s="192">
        <f>IF(N314="nulová",J314,0)</f>
        <v>0</v>
      </c>
      <c r="BJ314" s="24" t="s">
        <v>25</v>
      </c>
      <c r="BK314" s="192">
        <f>ROUND(I314*H314,2)</f>
        <v>0</v>
      </c>
      <c r="BL314" s="24" t="s">
        <v>194</v>
      </c>
      <c r="BM314" s="24" t="s">
        <v>1061</v>
      </c>
    </row>
    <row r="315" spans="2:65" s="1" customFormat="1" ht="27" x14ac:dyDescent="0.3">
      <c r="B315" s="41"/>
      <c r="D315" s="193" t="s">
        <v>196</v>
      </c>
      <c r="F315" s="194" t="s">
        <v>1054</v>
      </c>
      <c r="I315" s="195"/>
      <c r="L315" s="41"/>
      <c r="M315" s="196"/>
      <c r="N315" s="42"/>
      <c r="O315" s="42"/>
      <c r="P315" s="42"/>
      <c r="Q315" s="42"/>
      <c r="R315" s="42"/>
      <c r="S315" s="42"/>
      <c r="T315" s="70"/>
      <c r="AT315" s="24" t="s">
        <v>196</v>
      </c>
      <c r="AU315" s="24" t="s">
        <v>24</v>
      </c>
    </row>
    <row r="316" spans="2:65" s="1" customFormat="1" ht="16.5" customHeight="1" x14ac:dyDescent="0.3">
      <c r="B316" s="180"/>
      <c r="C316" s="213" t="s">
        <v>428</v>
      </c>
      <c r="D316" s="213" t="s">
        <v>292</v>
      </c>
      <c r="E316" s="214" t="s">
        <v>940</v>
      </c>
      <c r="F316" s="215" t="s">
        <v>941</v>
      </c>
      <c r="G316" s="216" t="s">
        <v>405</v>
      </c>
      <c r="H316" s="217">
        <v>4</v>
      </c>
      <c r="I316" s="218"/>
      <c r="J316" s="219">
        <f>ROUND(I316*H316,2)</f>
        <v>0</v>
      </c>
      <c r="K316" s="215"/>
      <c r="L316" s="220"/>
      <c r="M316" s="221" t="s">
        <v>5</v>
      </c>
      <c r="N316" s="222" t="s">
        <v>51</v>
      </c>
      <c r="O316" s="42"/>
      <c r="P316" s="190">
        <f>O316*H316</f>
        <v>0</v>
      </c>
      <c r="Q316" s="190">
        <v>0</v>
      </c>
      <c r="R316" s="190">
        <f>Q316*H316</f>
        <v>0</v>
      </c>
      <c r="S316" s="190">
        <v>0</v>
      </c>
      <c r="T316" s="191">
        <f>S316*H316</f>
        <v>0</v>
      </c>
      <c r="AR316" s="24" t="s">
        <v>236</v>
      </c>
      <c r="AT316" s="24" t="s">
        <v>292</v>
      </c>
      <c r="AU316" s="24" t="s">
        <v>24</v>
      </c>
      <c r="AY316" s="24" t="s">
        <v>188</v>
      </c>
      <c r="BE316" s="192">
        <f>IF(N316="základní",J316,0)</f>
        <v>0</v>
      </c>
      <c r="BF316" s="192">
        <f>IF(N316="snížená",J316,0)</f>
        <v>0</v>
      </c>
      <c r="BG316" s="192">
        <f>IF(N316="zákl. přenesená",J316,0)</f>
        <v>0</v>
      </c>
      <c r="BH316" s="192">
        <f>IF(N316="sníž. přenesená",J316,0)</f>
        <v>0</v>
      </c>
      <c r="BI316" s="192">
        <f>IF(N316="nulová",J316,0)</f>
        <v>0</v>
      </c>
      <c r="BJ316" s="24" t="s">
        <v>25</v>
      </c>
      <c r="BK316" s="192">
        <f>ROUND(I316*H316,2)</f>
        <v>0</v>
      </c>
      <c r="BL316" s="24" t="s">
        <v>194</v>
      </c>
      <c r="BM316" s="24" t="s">
        <v>1062</v>
      </c>
    </row>
    <row r="317" spans="2:65" s="1" customFormat="1" ht="27" x14ac:dyDescent="0.3">
      <c r="B317" s="41"/>
      <c r="D317" s="193" t="s">
        <v>196</v>
      </c>
      <c r="F317" s="194" t="s">
        <v>1054</v>
      </c>
      <c r="I317" s="195"/>
      <c r="L317" s="41"/>
      <c r="M317" s="196"/>
      <c r="N317" s="42"/>
      <c r="O317" s="42"/>
      <c r="P317" s="42"/>
      <c r="Q317" s="42"/>
      <c r="R317" s="42"/>
      <c r="S317" s="42"/>
      <c r="T317" s="70"/>
      <c r="AT317" s="24" t="s">
        <v>196</v>
      </c>
      <c r="AU317" s="24" t="s">
        <v>24</v>
      </c>
    </row>
    <row r="318" spans="2:65" s="1" customFormat="1" ht="16.5" customHeight="1" x14ac:dyDescent="0.3">
      <c r="B318" s="180"/>
      <c r="C318" s="181" t="s">
        <v>432</v>
      </c>
      <c r="D318" s="181" t="s">
        <v>190</v>
      </c>
      <c r="E318" s="182" t="s">
        <v>1063</v>
      </c>
      <c r="F318" s="183" t="s">
        <v>1064</v>
      </c>
      <c r="G318" s="184" t="s">
        <v>405</v>
      </c>
      <c r="H318" s="185">
        <v>8</v>
      </c>
      <c r="I318" s="186"/>
      <c r="J318" s="187">
        <f>ROUND(I318*H318,2)</f>
        <v>0</v>
      </c>
      <c r="K318" s="183"/>
      <c r="L318" s="41"/>
      <c r="M318" s="188" t="s">
        <v>5</v>
      </c>
      <c r="N318" s="189" t="s">
        <v>51</v>
      </c>
      <c r="O318" s="42"/>
      <c r="P318" s="190">
        <f>O318*H318</f>
        <v>0</v>
      </c>
      <c r="Q318" s="190">
        <v>0</v>
      </c>
      <c r="R318" s="190">
        <f>Q318*H318</f>
        <v>0</v>
      </c>
      <c r="S318" s="190">
        <v>0</v>
      </c>
      <c r="T318" s="191">
        <f>S318*H318</f>
        <v>0</v>
      </c>
      <c r="AR318" s="24" t="s">
        <v>194</v>
      </c>
      <c r="AT318" s="24" t="s">
        <v>190</v>
      </c>
      <c r="AU318" s="24" t="s">
        <v>24</v>
      </c>
      <c r="AY318" s="24" t="s">
        <v>188</v>
      </c>
      <c r="BE318" s="192">
        <f>IF(N318="základní",J318,0)</f>
        <v>0</v>
      </c>
      <c r="BF318" s="192">
        <f>IF(N318="snížená",J318,0)</f>
        <v>0</v>
      </c>
      <c r="BG318" s="192">
        <f>IF(N318="zákl. přenesená",J318,0)</f>
        <v>0</v>
      </c>
      <c r="BH318" s="192">
        <f>IF(N318="sníž. přenesená",J318,0)</f>
        <v>0</v>
      </c>
      <c r="BI318" s="192">
        <f>IF(N318="nulová",J318,0)</f>
        <v>0</v>
      </c>
      <c r="BJ318" s="24" t="s">
        <v>25</v>
      </c>
      <c r="BK318" s="192">
        <f>ROUND(I318*H318,2)</f>
        <v>0</v>
      </c>
      <c r="BL318" s="24" t="s">
        <v>194</v>
      </c>
      <c r="BM318" s="24" t="s">
        <v>1065</v>
      </c>
    </row>
    <row r="319" spans="2:65" s="1" customFormat="1" ht="27" x14ac:dyDescent="0.3">
      <c r="B319" s="41"/>
      <c r="D319" s="193" t="s">
        <v>196</v>
      </c>
      <c r="F319" s="194" t="s">
        <v>953</v>
      </c>
      <c r="I319" s="195"/>
      <c r="L319" s="41"/>
      <c r="M319" s="196"/>
      <c r="N319" s="42"/>
      <c r="O319" s="42"/>
      <c r="P319" s="42"/>
      <c r="Q319" s="42"/>
      <c r="R319" s="42"/>
      <c r="S319" s="42"/>
      <c r="T319" s="70"/>
      <c r="AT319" s="24" t="s">
        <v>196</v>
      </c>
      <c r="AU319" s="24" t="s">
        <v>24</v>
      </c>
    </row>
    <row r="320" spans="2:65" s="1" customFormat="1" ht="16.5" customHeight="1" x14ac:dyDescent="0.3">
      <c r="B320" s="180"/>
      <c r="C320" s="213" t="s">
        <v>436</v>
      </c>
      <c r="D320" s="213" t="s">
        <v>292</v>
      </c>
      <c r="E320" s="214" t="s">
        <v>1066</v>
      </c>
      <c r="F320" s="215" t="s">
        <v>1067</v>
      </c>
      <c r="G320" s="216" t="s">
        <v>405</v>
      </c>
      <c r="H320" s="217">
        <v>1</v>
      </c>
      <c r="I320" s="218"/>
      <c r="J320" s="219">
        <f>ROUND(I320*H320,2)</f>
        <v>0</v>
      </c>
      <c r="K320" s="215"/>
      <c r="L320" s="220"/>
      <c r="M320" s="221" t="s">
        <v>5</v>
      </c>
      <c r="N320" s="222" t="s">
        <v>51</v>
      </c>
      <c r="O320" s="42"/>
      <c r="P320" s="190">
        <f>O320*H320</f>
        <v>0</v>
      </c>
      <c r="Q320" s="190">
        <v>0</v>
      </c>
      <c r="R320" s="190">
        <f>Q320*H320</f>
        <v>0</v>
      </c>
      <c r="S320" s="190">
        <v>0</v>
      </c>
      <c r="T320" s="191">
        <f>S320*H320</f>
        <v>0</v>
      </c>
      <c r="AR320" s="24" t="s">
        <v>236</v>
      </c>
      <c r="AT320" s="24" t="s">
        <v>292</v>
      </c>
      <c r="AU320" s="24" t="s">
        <v>24</v>
      </c>
      <c r="AY320" s="24" t="s">
        <v>188</v>
      </c>
      <c r="BE320" s="192">
        <f>IF(N320="základní",J320,0)</f>
        <v>0</v>
      </c>
      <c r="BF320" s="192">
        <f>IF(N320="snížená",J320,0)</f>
        <v>0</v>
      </c>
      <c r="BG320" s="192">
        <f>IF(N320="zákl. přenesená",J320,0)</f>
        <v>0</v>
      </c>
      <c r="BH320" s="192">
        <f>IF(N320="sníž. přenesená",J320,0)</f>
        <v>0</v>
      </c>
      <c r="BI320" s="192">
        <f>IF(N320="nulová",J320,0)</f>
        <v>0</v>
      </c>
      <c r="BJ320" s="24" t="s">
        <v>25</v>
      </c>
      <c r="BK320" s="192">
        <f>ROUND(I320*H320,2)</f>
        <v>0</v>
      </c>
      <c r="BL320" s="24" t="s">
        <v>194</v>
      </c>
      <c r="BM320" s="24" t="s">
        <v>1068</v>
      </c>
    </row>
    <row r="321" spans="2:65" s="1" customFormat="1" ht="27" x14ac:dyDescent="0.3">
      <c r="B321" s="41"/>
      <c r="D321" s="193" t="s">
        <v>196</v>
      </c>
      <c r="F321" s="194" t="s">
        <v>953</v>
      </c>
      <c r="I321" s="195"/>
      <c r="L321" s="41"/>
      <c r="M321" s="196"/>
      <c r="N321" s="42"/>
      <c r="O321" s="42"/>
      <c r="P321" s="42"/>
      <c r="Q321" s="42"/>
      <c r="R321" s="42"/>
      <c r="S321" s="42"/>
      <c r="T321" s="70"/>
      <c r="AT321" s="24" t="s">
        <v>196</v>
      </c>
      <c r="AU321" s="24" t="s">
        <v>24</v>
      </c>
    </row>
    <row r="322" spans="2:65" s="1" customFormat="1" ht="16.5" customHeight="1" x14ac:dyDescent="0.3">
      <c r="B322" s="180"/>
      <c r="C322" s="213" t="s">
        <v>440</v>
      </c>
      <c r="D322" s="213" t="s">
        <v>292</v>
      </c>
      <c r="E322" s="214" t="s">
        <v>1069</v>
      </c>
      <c r="F322" s="215" t="s">
        <v>1070</v>
      </c>
      <c r="G322" s="216" t="s">
        <v>405</v>
      </c>
      <c r="H322" s="217">
        <v>1</v>
      </c>
      <c r="I322" s="218"/>
      <c r="J322" s="219">
        <f>ROUND(I322*H322,2)</f>
        <v>0</v>
      </c>
      <c r="K322" s="215"/>
      <c r="L322" s="220"/>
      <c r="M322" s="221" t="s">
        <v>5</v>
      </c>
      <c r="N322" s="222" t="s">
        <v>51</v>
      </c>
      <c r="O322" s="42"/>
      <c r="P322" s="190">
        <f>O322*H322</f>
        <v>0</v>
      </c>
      <c r="Q322" s="190">
        <v>0</v>
      </c>
      <c r="R322" s="190">
        <f>Q322*H322</f>
        <v>0</v>
      </c>
      <c r="S322" s="190">
        <v>0</v>
      </c>
      <c r="T322" s="191">
        <f>S322*H322</f>
        <v>0</v>
      </c>
      <c r="AR322" s="24" t="s">
        <v>236</v>
      </c>
      <c r="AT322" s="24" t="s">
        <v>292</v>
      </c>
      <c r="AU322" s="24" t="s">
        <v>24</v>
      </c>
      <c r="AY322" s="24" t="s">
        <v>188</v>
      </c>
      <c r="BE322" s="192">
        <f>IF(N322="základní",J322,0)</f>
        <v>0</v>
      </c>
      <c r="BF322" s="192">
        <f>IF(N322="snížená",J322,0)</f>
        <v>0</v>
      </c>
      <c r="BG322" s="192">
        <f>IF(N322="zákl. přenesená",J322,0)</f>
        <v>0</v>
      </c>
      <c r="BH322" s="192">
        <f>IF(N322="sníž. přenesená",J322,0)</f>
        <v>0</v>
      </c>
      <c r="BI322" s="192">
        <f>IF(N322="nulová",J322,0)</f>
        <v>0</v>
      </c>
      <c r="BJ322" s="24" t="s">
        <v>25</v>
      </c>
      <c r="BK322" s="192">
        <f>ROUND(I322*H322,2)</f>
        <v>0</v>
      </c>
      <c r="BL322" s="24" t="s">
        <v>194</v>
      </c>
      <c r="BM322" s="24" t="s">
        <v>1071</v>
      </c>
    </row>
    <row r="323" spans="2:65" s="1" customFormat="1" ht="27" x14ac:dyDescent="0.3">
      <c r="B323" s="41"/>
      <c r="D323" s="193" t="s">
        <v>196</v>
      </c>
      <c r="F323" s="194" t="s">
        <v>953</v>
      </c>
      <c r="I323" s="195"/>
      <c r="L323" s="41"/>
      <c r="M323" s="196"/>
      <c r="N323" s="42"/>
      <c r="O323" s="42"/>
      <c r="P323" s="42"/>
      <c r="Q323" s="42"/>
      <c r="R323" s="42"/>
      <c r="S323" s="42"/>
      <c r="T323" s="70"/>
      <c r="AT323" s="24" t="s">
        <v>196</v>
      </c>
      <c r="AU323" s="24" t="s">
        <v>24</v>
      </c>
    </row>
    <row r="324" spans="2:65" s="1" customFormat="1" ht="16.5" customHeight="1" x14ac:dyDescent="0.3">
      <c r="B324" s="180"/>
      <c r="C324" s="213" t="s">
        <v>445</v>
      </c>
      <c r="D324" s="213" t="s">
        <v>292</v>
      </c>
      <c r="E324" s="214" t="s">
        <v>1072</v>
      </c>
      <c r="F324" s="215" t="s">
        <v>1073</v>
      </c>
      <c r="G324" s="216" t="s">
        <v>405</v>
      </c>
      <c r="H324" s="217">
        <v>6</v>
      </c>
      <c r="I324" s="218"/>
      <c r="J324" s="219">
        <f>ROUND(I324*H324,2)</f>
        <v>0</v>
      </c>
      <c r="K324" s="215"/>
      <c r="L324" s="220"/>
      <c r="M324" s="221" t="s">
        <v>5</v>
      </c>
      <c r="N324" s="222" t="s">
        <v>51</v>
      </c>
      <c r="O324" s="42"/>
      <c r="P324" s="190">
        <f>O324*H324</f>
        <v>0</v>
      </c>
      <c r="Q324" s="190">
        <v>0</v>
      </c>
      <c r="R324" s="190">
        <f>Q324*H324</f>
        <v>0</v>
      </c>
      <c r="S324" s="190">
        <v>0</v>
      </c>
      <c r="T324" s="191">
        <f>S324*H324</f>
        <v>0</v>
      </c>
      <c r="AR324" s="24" t="s">
        <v>236</v>
      </c>
      <c r="AT324" s="24" t="s">
        <v>292</v>
      </c>
      <c r="AU324" s="24" t="s">
        <v>24</v>
      </c>
      <c r="AY324" s="24" t="s">
        <v>188</v>
      </c>
      <c r="BE324" s="192">
        <f>IF(N324="základní",J324,0)</f>
        <v>0</v>
      </c>
      <c r="BF324" s="192">
        <f>IF(N324="snížená",J324,0)</f>
        <v>0</v>
      </c>
      <c r="BG324" s="192">
        <f>IF(N324="zákl. přenesená",J324,0)</f>
        <v>0</v>
      </c>
      <c r="BH324" s="192">
        <f>IF(N324="sníž. přenesená",J324,0)</f>
        <v>0</v>
      </c>
      <c r="BI324" s="192">
        <f>IF(N324="nulová",J324,0)</f>
        <v>0</v>
      </c>
      <c r="BJ324" s="24" t="s">
        <v>25</v>
      </c>
      <c r="BK324" s="192">
        <f>ROUND(I324*H324,2)</f>
        <v>0</v>
      </c>
      <c r="BL324" s="24" t="s">
        <v>194</v>
      </c>
      <c r="BM324" s="24" t="s">
        <v>1074</v>
      </c>
    </row>
    <row r="325" spans="2:65" s="1" customFormat="1" ht="27" x14ac:dyDescent="0.3">
      <c r="B325" s="41"/>
      <c r="D325" s="193" t="s">
        <v>196</v>
      </c>
      <c r="F325" s="194" t="s">
        <v>953</v>
      </c>
      <c r="I325" s="195"/>
      <c r="L325" s="41"/>
      <c r="M325" s="196"/>
      <c r="N325" s="42"/>
      <c r="O325" s="42"/>
      <c r="P325" s="42"/>
      <c r="Q325" s="42"/>
      <c r="R325" s="42"/>
      <c r="S325" s="42"/>
      <c r="T325" s="70"/>
      <c r="AT325" s="24" t="s">
        <v>196</v>
      </c>
      <c r="AU325" s="24" t="s">
        <v>24</v>
      </c>
    </row>
    <row r="326" spans="2:65" s="1" customFormat="1" ht="16.5" customHeight="1" x14ac:dyDescent="0.3">
      <c r="B326" s="180"/>
      <c r="C326" s="213" t="s">
        <v>449</v>
      </c>
      <c r="D326" s="213" t="s">
        <v>292</v>
      </c>
      <c r="E326" s="214" t="s">
        <v>1075</v>
      </c>
      <c r="F326" s="215" t="s">
        <v>1076</v>
      </c>
      <c r="G326" s="216" t="s">
        <v>405</v>
      </c>
      <c r="H326" s="217">
        <v>6</v>
      </c>
      <c r="I326" s="218"/>
      <c r="J326" s="219">
        <f>ROUND(I326*H326,2)</f>
        <v>0</v>
      </c>
      <c r="K326" s="215"/>
      <c r="L326" s="220"/>
      <c r="M326" s="221" t="s">
        <v>5</v>
      </c>
      <c r="N326" s="222" t="s">
        <v>51</v>
      </c>
      <c r="O326" s="42"/>
      <c r="P326" s="190">
        <f>O326*H326</f>
        <v>0</v>
      </c>
      <c r="Q326" s="190">
        <v>0</v>
      </c>
      <c r="R326" s="190">
        <f>Q326*H326</f>
        <v>0</v>
      </c>
      <c r="S326" s="190">
        <v>0</v>
      </c>
      <c r="T326" s="191">
        <f>S326*H326</f>
        <v>0</v>
      </c>
      <c r="AR326" s="24" t="s">
        <v>236</v>
      </c>
      <c r="AT326" s="24" t="s">
        <v>292</v>
      </c>
      <c r="AU326" s="24" t="s">
        <v>24</v>
      </c>
      <c r="AY326" s="24" t="s">
        <v>188</v>
      </c>
      <c r="BE326" s="192">
        <f>IF(N326="základní",J326,0)</f>
        <v>0</v>
      </c>
      <c r="BF326" s="192">
        <f>IF(N326="snížená",J326,0)</f>
        <v>0</v>
      </c>
      <c r="BG326" s="192">
        <f>IF(N326="zákl. přenesená",J326,0)</f>
        <v>0</v>
      </c>
      <c r="BH326" s="192">
        <f>IF(N326="sníž. přenesená",J326,0)</f>
        <v>0</v>
      </c>
      <c r="BI326" s="192">
        <f>IF(N326="nulová",J326,0)</f>
        <v>0</v>
      </c>
      <c r="BJ326" s="24" t="s">
        <v>25</v>
      </c>
      <c r="BK326" s="192">
        <f>ROUND(I326*H326,2)</f>
        <v>0</v>
      </c>
      <c r="BL326" s="24" t="s">
        <v>194</v>
      </c>
      <c r="BM326" s="24" t="s">
        <v>1077</v>
      </c>
    </row>
    <row r="327" spans="2:65" s="1" customFormat="1" ht="27" x14ac:dyDescent="0.3">
      <c r="B327" s="41"/>
      <c r="D327" s="193" t="s">
        <v>196</v>
      </c>
      <c r="F327" s="194" t="s">
        <v>953</v>
      </c>
      <c r="I327" s="195"/>
      <c r="L327" s="41"/>
      <c r="M327" s="196"/>
      <c r="N327" s="42"/>
      <c r="O327" s="42"/>
      <c r="P327" s="42"/>
      <c r="Q327" s="42"/>
      <c r="R327" s="42"/>
      <c r="S327" s="42"/>
      <c r="T327" s="70"/>
      <c r="AT327" s="24" t="s">
        <v>196</v>
      </c>
      <c r="AU327" s="24" t="s">
        <v>24</v>
      </c>
    </row>
    <row r="328" spans="2:65" s="1" customFormat="1" ht="16.5" customHeight="1" x14ac:dyDescent="0.3">
      <c r="B328" s="180"/>
      <c r="C328" s="213" t="s">
        <v>454</v>
      </c>
      <c r="D328" s="213" t="s">
        <v>292</v>
      </c>
      <c r="E328" s="214" t="s">
        <v>1078</v>
      </c>
      <c r="F328" s="215" t="s">
        <v>1079</v>
      </c>
      <c r="G328" s="216" t="s">
        <v>405</v>
      </c>
      <c r="H328" s="217">
        <v>2</v>
      </c>
      <c r="I328" s="218"/>
      <c r="J328" s="219">
        <f>ROUND(I328*H328,2)</f>
        <v>0</v>
      </c>
      <c r="K328" s="215"/>
      <c r="L328" s="220"/>
      <c r="M328" s="221" t="s">
        <v>5</v>
      </c>
      <c r="N328" s="222" t="s">
        <v>51</v>
      </c>
      <c r="O328" s="42"/>
      <c r="P328" s="190">
        <f>O328*H328</f>
        <v>0</v>
      </c>
      <c r="Q328" s="190">
        <v>0</v>
      </c>
      <c r="R328" s="190">
        <f>Q328*H328</f>
        <v>0</v>
      </c>
      <c r="S328" s="190">
        <v>0</v>
      </c>
      <c r="T328" s="191">
        <f>S328*H328</f>
        <v>0</v>
      </c>
      <c r="AR328" s="24" t="s">
        <v>236</v>
      </c>
      <c r="AT328" s="24" t="s">
        <v>292</v>
      </c>
      <c r="AU328" s="24" t="s">
        <v>24</v>
      </c>
      <c r="AY328" s="24" t="s">
        <v>188</v>
      </c>
      <c r="BE328" s="192">
        <f>IF(N328="základní",J328,0)</f>
        <v>0</v>
      </c>
      <c r="BF328" s="192">
        <f>IF(N328="snížená",J328,0)</f>
        <v>0</v>
      </c>
      <c r="BG328" s="192">
        <f>IF(N328="zákl. přenesená",J328,0)</f>
        <v>0</v>
      </c>
      <c r="BH328" s="192">
        <f>IF(N328="sníž. přenesená",J328,0)</f>
        <v>0</v>
      </c>
      <c r="BI328" s="192">
        <f>IF(N328="nulová",J328,0)</f>
        <v>0</v>
      </c>
      <c r="BJ328" s="24" t="s">
        <v>25</v>
      </c>
      <c r="BK328" s="192">
        <f>ROUND(I328*H328,2)</f>
        <v>0</v>
      </c>
      <c r="BL328" s="24" t="s">
        <v>194</v>
      </c>
      <c r="BM328" s="24" t="s">
        <v>1080</v>
      </c>
    </row>
    <row r="329" spans="2:65" s="1" customFormat="1" ht="27" x14ac:dyDescent="0.3">
      <c r="B329" s="41"/>
      <c r="D329" s="193" t="s">
        <v>196</v>
      </c>
      <c r="F329" s="194" t="s">
        <v>953</v>
      </c>
      <c r="I329" s="195"/>
      <c r="L329" s="41"/>
      <c r="M329" s="196"/>
      <c r="N329" s="42"/>
      <c r="O329" s="42"/>
      <c r="P329" s="42"/>
      <c r="Q329" s="42"/>
      <c r="R329" s="42"/>
      <c r="S329" s="42"/>
      <c r="T329" s="70"/>
      <c r="AT329" s="24" t="s">
        <v>196</v>
      </c>
      <c r="AU329" s="24" t="s">
        <v>24</v>
      </c>
    </row>
    <row r="330" spans="2:65" s="1" customFormat="1" ht="16.5" customHeight="1" x14ac:dyDescent="0.3">
      <c r="B330" s="180"/>
      <c r="C330" s="213" t="s">
        <v>458</v>
      </c>
      <c r="D330" s="213" t="s">
        <v>292</v>
      </c>
      <c r="E330" s="214" t="s">
        <v>1081</v>
      </c>
      <c r="F330" s="215" t="s">
        <v>1082</v>
      </c>
      <c r="G330" s="216" t="s">
        <v>405</v>
      </c>
      <c r="H330" s="217">
        <v>2</v>
      </c>
      <c r="I330" s="218"/>
      <c r="J330" s="219">
        <f>ROUND(I330*H330,2)</f>
        <v>0</v>
      </c>
      <c r="K330" s="215"/>
      <c r="L330" s="220"/>
      <c r="M330" s="221" t="s">
        <v>5</v>
      </c>
      <c r="N330" s="222" t="s">
        <v>51</v>
      </c>
      <c r="O330" s="42"/>
      <c r="P330" s="190">
        <f>O330*H330</f>
        <v>0</v>
      </c>
      <c r="Q330" s="190">
        <v>0</v>
      </c>
      <c r="R330" s="190">
        <f>Q330*H330</f>
        <v>0</v>
      </c>
      <c r="S330" s="190">
        <v>0</v>
      </c>
      <c r="T330" s="191">
        <f>S330*H330</f>
        <v>0</v>
      </c>
      <c r="AR330" s="24" t="s">
        <v>236</v>
      </c>
      <c r="AT330" s="24" t="s">
        <v>292</v>
      </c>
      <c r="AU330" s="24" t="s">
        <v>24</v>
      </c>
      <c r="AY330" s="24" t="s">
        <v>188</v>
      </c>
      <c r="BE330" s="192">
        <f>IF(N330="základní",J330,0)</f>
        <v>0</v>
      </c>
      <c r="BF330" s="192">
        <f>IF(N330="snížená",J330,0)</f>
        <v>0</v>
      </c>
      <c r="BG330" s="192">
        <f>IF(N330="zákl. přenesená",J330,0)</f>
        <v>0</v>
      </c>
      <c r="BH330" s="192">
        <f>IF(N330="sníž. přenesená",J330,0)</f>
        <v>0</v>
      </c>
      <c r="BI330" s="192">
        <f>IF(N330="nulová",J330,0)</f>
        <v>0</v>
      </c>
      <c r="BJ330" s="24" t="s">
        <v>25</v>
      </c>
      <c r="BK330" s="192">
        <f>ROUND(I330*H330,2)</f>
        <v>0</v>
      </c>
      <c r="BL330" s="24" t="s">
        <v>194</v>
      </c>
      <c r="BM330" s="24" t="s">
        <v>1083</v>
      </c>
    </row>
    <row r="331" spans="2:65" s="1" customFormat="1" ht="27" x14ac:dyDescent="0.3">
      <c r="B331" s="41"/>
      <c r="D331" s="193" t="s">
        <v>196</v>
      </c>
      <c r="F331" s="194" t="s">
        <v>953</v>
      </c>
      <c r="I331" s="195"/>
      <c r="L331" s="41"/>
      <c r="M331" s="196"/>
      <c r="N331" s="42"/>
      <c r="O331" s="42"/>
      <c r="P331" s="42"/>
      <c r="Q331" s="42"/>
      <c r="R331" s="42"/>
      <c r="S331" s="42"/>
      <c r="T331" s="70"/>
      <c r="AT331" s="24" t="s">
        <v>196</v>
      </c>
      <c r="AU331" s="24" t="s">
        <v>24</v>
      </c>
    </row>
    <row r="332" spans="2:65" s="1" customFormat="1" ht="25.5" customHeight="1" x14ac:dyDescent="0.3">
      <c r="B332" s="180"/>
      <c r="C332" s="181" t="s">
        <v>463</v>
      </c>
      <c r="D332" s="181" t="s">
        <v>190</v>
      </c>
      <c r="E332" s="182" t="s">
        <v>441</v>
      </c>
      <c r="F332" s="183" t="s">
        <v>1084</v>
      </c>
      <c r="G332" s="184" t="s">
        <v>405</v>
      </c>
      <c r="H332" s="185">
        <v>15</v>
      </c>
      <c r="I332" s="186"/>
      <c r="J332" s="187">
        <f>ROUND(I332*H332,2)</f>
        <v>0</v>
      </c>
      <c r="K332" s="183"/>
      <c r="L332" s="41"/>
      <c r="M332" s="188" t="s">
        <v>5</v>
      </c>
      <c r="N332" s="189" t="s">
        <v>51</v>
      </c>
      <c r="O332" s="42"/>
      <c r="P332" s="190">
        <f>O332*H332</f>
        <v>0</v>
      </c>
      <c r="Q332" s="190">
        <v>7.0200000000000002E-3</v>
      </c>
      <c r="R332" s="190">
        <f>Q332*H332</f>
        <v>0.1053</v>
      </c>
      <c r="S332" s="190">
        <v>0</v>
      </c>
      <c r="T332" s="191">
        <f>S332*H332</f>
        <v>0</v>
      </c>
      <c r="AR332" s="24" t="s">
        <v>194</v>
      </c>
      <c r="AT332" s="24" t="s">
        <v>190</v>
      </c>
      <c r="AU332" s="24" t="s">
        <v>24</v>
      </c>
      <c r="AY332" s="24" t="s">
        <v>188</v>
      </c>
      <c r="BE332" s="192">
        <f>IF(N332="základní",J332,0)</f>
        <v>0</v>
      </c>
      <c r="BF332" s="192">
        <f>IF(N332="snížená",J332,0)</f>
        <v>0</v>
      </c>
      <c r="BG332" s="192">
        <f>IF(N332="zákl. přenesená",J332,0)</f>
        <v>0</v>
      </c>
      <c r="BH332" s="192">
        <f>IF(N332="sníž. přenesená",J332,0)</f>
        <v>0</v>
      </c>
      <c r="BI332" s="192">
        <f>IF(N332="nulová",J332,0)</f>
        <v>0</v>
      </c>
      <c r="BJ332" s="24" t="s">
        <v>25</v>
      </c>
      <c r="BK332" s="192">
        <f>ROUND(I332*H332,2)</f>
        <v>0</v>
      </c>
      <c r="BL332" s="24" t="s">
        <v>194</v>
      </c>
      <c r="BM332" s="24" t="s">
        <v>1085</v>
      </c>
    </row>
    <row r="333" spans="2:65" s="1" customFormat="1" ht="27" x14ac:dyDescent="0.3">
      <c r="B333" s="41"/>
      <c r="D333" s="193" t="s">
        <v>196</v>
      </c>
      <c r="F333" s="194" t="s">
        <v>1054</v>
      </c>
      <c r="I333" s="195"/>
      <c r="L333" s="41"/>
      <c r="M333" s="196"/>
      <c r="N333" s="42"/>
      <c r="O333" s="42"/>
      <c r="P333" s="42"/>
      <c r="Q333" s="42"/>
      <c r="R333" s="42"/>
      <c r="S333" s="42"/>
      <c r="T333" s="70"/>
      <c r="AT333" s="24" t="s">
        <v>196</v>
      </c>
      <c r="AU333" s="24" t="s">
        <v>24</v>
      </c>
    </row>
    <row r="334" spans="2:65" s="1" customFormat="1" ht="16.5" customHeight="1" x14ac:dyDescent="0.3">
      <c r="B334" s="180"/>
      <c r="C334" s="213" t="s">
        <v>468</v>
      </c>
      <c r="D334" s="213" t="s">
        <v>292</v>
      </c>
      <c r="E334" s="214" t="s">
        <v>946</v>
      </c>
      <c r="F334" s="215" t="s">
        <v>947</v>
      </c>
      <c r="G334" s="216" t="s">
        <v>405</v>
      </c>
      <c r="H334" s="217">
        <v>3</v>
      </c>
      <c r="I334" s="218"/>
      <c r="J334" s="219">
        <f>ROUND(I334*H334,2)</f>
        <v>0</v>
      </c>
      <c r="K334" s="215"/>
      <c r="L334" s="220"/>
      <c r="M334" s="221" t="s">
        <v>5</v>
      </c>
      <c r="N334" s="222" t="s">
        <v>51</v>
      </c>
      <c r="O334" s="42"/>
      <c r="P334" s="190">
        <f>O334*H334</f>
        <v>0</v>
      </c>
      <c r="Q334" s="190">
        <v>0.08</v>
      </c>
      <c r="R334" s="190">
        <f>Q334*H334</f>
        <v>0.24</v>
      </c>
      <c r="S334" s="190">
        <v>0</v>
      </c>
      <c r="T334" s="191">
        <f>S334*H334</f>
        <v>0</v>
      </c>
      <c r="AR334" s="24" t="s">
        <v>236</v>
      </c>
      <c r="AT334" s="24" t="s">
        <v>292</v>
      </c>
      <c r="AU334" s="24" t="s">
        <v>24</v>
      </c>
      <c r="AY334" s="24" t="s">
        <v>188</v>
      </c>
      <c r="BE334" s="192">
        <f>IF(N334="základní",J334,0)</f>
        <v>0</v>
      </c>
      <c r="BF334" s="192">
        <f>IF(N334="snížená",J334,0)</f>
        <v>0</v>
      </c>
      <c r="BG334" s="192">
        <f>IF(N334="zákl. přenesená",J334,0)</f>
        <v>0</v>
      </c>
      <c r="BH334" s="192">
        <f>IF(N334="sníž. přenesená",J334,0)</f>
        <v>0</v>
      </c>
      <c r="BI334" s="192">
        <f>IF(N334="nulová",J334,0)</f>
        <v>0</v>
      </c>
      <c r="BJ334" s="24" t="s">
        <v>25</v>
      </c>
      <c r="BK334" s="192">
        <f>ROUND(I334*H334,2)</f>
        <v>0</v>
      </c>
      <c r="BL334" s="24" t="s">
        <v>194</v>
      </c>
      <c r="BM334" s="24" t="s">
        <v>1086</v>
      </c>
    </row>
    <row r="335" spans="2:65" s="1" customFormat="1" ht="27" x14ac:dyDescent="0.3">
      <c r="B335" s="41"/>
      <c r="D335" s="193" t="s">
        <v>196</v>
      </c>
      <c r="F335" s="194" t="s">
        <v>1054</v>
      </c>
      <c r="I335" s="195"/>
      <c r="L335" s="41"/>
      <c r="M335" s="196"/>
      <c r="N335" s="42"/>
      <c r="O335" s="42"/>
      <c r="P335" s="42"/>
      <c r="Q335" s="42"/>
      <c r="R335" s="42"/>
      <c r="S335" s="42"/>
      <c r="T335" s="70"/>
      <c r="AT335" s="24" t="s">
        <v>196</v>
      </c>
      <c r="AU335" s="24" t="s">
        <v>24</v>
      </c>
    </row>
    <row r="336" spans="2:65" s="1" customFormat="1" ht="16.5" customHeight="1" x14ac:dyDescent="0.3">
      <c r="B336" s="180"/>
      <c r="C336" s="213" t="s">
        <v>473</v>
      </c>
      <c r="D336" s="213" t="s">
        <v>292</v>
      </c>
      <c r="E336" s="214" t="s">
        <v>1087</v>
      </c>
      <c r="F336" s="215" t="s">
        <v>1088</v>
      </c>
      <c r="G336" s="216" t="s">
        <v>405</v>
      </c>
      <c r="H336" s="217">
        <v>1</v>
      </c>
      <c r="I336" s="218"/>
      <c r="J336" s="219">
        <f>ROUND(I336*H336,2)</f>
        <v>0</v>
      </c>
      <c r="K336" s="215"/>
      <c r="L336" s="220"/>
      <c r="M336" s="221" t="s">
        <v>5</v>
      </c>
      <c r="N336" s="222" t="s">
        <v>51</v>
      </c>
      <c r="O336" s="42"/>
      <c r="P336" s="190">
        <f>O336*H336</f>
        <v>0</v>
      </c>
      <c r="Q336" s="190">
        <v>0.08</v>
      </c>
      <c r="R336" s="190">
        <f>Q336*H336</f>
        <v>0.08</v>
      </c>
      <c r="S336" s="190">
        <v>0</v>
      </c>
      <c r="T336" s="191">
        <f>S336*H336</f>
        <v>0</v>
      </c>
      <c r="AR336" s="24" t="s">
        <v>236</v>
      </c>
      <c r="AT336" s="24" t="s">
        <v>292</v>
      </c>
      <c r="AU336" s="24" t="s">
        <v>24</v>
      </c>
      <c r="AY336" s="24" t="s">
        <v>188</v>
      </c>
      <c r="BE336" s="192">
        <f>IF(N336="základní",J336,0)</f>
        <v>0</v>
      </c>
      <c r="BF336" s="192">
        <f>IF(N336="snížená",J336,0)</f>
        <v>0</v>
      </c>
      <c r="BG336" s="192">
        <f>IF(N336="zákl. přenesená",J336,0)</f>
        <v>0</v>
      </c>
      <c r="BH336" s="192">
        <f>IF(N336="sníž. přenesená",J336,0)</f>
        <v>0</v>
      </c>
      <c r="BI336" s="192">
        <f>IF(N336="nulová",J336,0)</f>
        <v>0</v>
      </c>
      <c r="BJ336" s="24" t="s">
        <v>25</v>
      </c>
      <c r="BK336" s="192">
        <f>ROUND(I336*H336,2)</f>
        <v>0</v>
      </c>
      <c r="BL336" s="24" t="s">
        <v>194</v>
      </c>
      <c r="BM336" s="24" t="s">
        <v>1089</v>
      </c>
    </row>
    <row r="337" spans="2:65" s="1" customFormat="1" ht="27" x14ac:dyDescent="0.3">
      <c r="B337" s="41"/>
      <c r="D337" s="193" t="s">
        <v>196</v>
      </c>
      <c r="F337" s="194" t="s">
        <v>1054</v>
      </c>
      <c r="I337" s="195"/>
      <c r="L337" s="41"/>
      <c r="M337" s="196"/>
      <c r="N337" s="42"/>
      <c r="O337" s="42"/>
      <c r="P337" s="42"/>
      <c r="Q337" s="42"/>
      <c r="R337" s="42"/>
      <c r="S337" s="42"/>
      <c r="T337" s="70"/>
      <c r="AT337" s="24" t="s">
        <v>196</v>
      </c>
      <c r="AU337" s="24" t="s">
        <v>24</v>
      </c>
    </row>
    <row r="338" spans="2:65" s="1" customFormat="1" ht="16.5" customHeight="1" x14ac:dyDescent="0.3">
      <c r="B338" s="180"/>
      <c r="C338" s="213" t="s">
        <v>477</v>
      </c>
      <c r="D338" s="213" t="s">
        <v>292</v>
      </c>
      <c r="E338" s="214" t="s">
        <v>1090</v>
      </c>
      <c r="F338" s="215" t="s">
        <v>1091</v>
      </c>
      <c r="G338" s="216" t="s">
        <v>405</v>
      </c>
      <c r="H338" s="217">
        <v>3</v>
      </c>
      <c r="I338" s="218"/>
      <c r="J338" s="219">
        <f>ROUND(I338*H338,2)</f>
        <v>0</v>
      </c>
      <c r="K338" s="215"/>
      <c r="L338" s="220"/>
      <c r="M338" s="221" t="s">
        <v>5</v>
      </c>
      <c r="N338" s="222" t="s">
        <v>51</v>
      </c>
      <c r="O338" s="42"/>
      <c r="P338" s="190">
        <f>O338*H338</f>
        <v>0</v>
      </c>
      <c r="Q338" s="190">
        <v>0.08</v>
      </c>
      <c r="R338" s="190">
        <f>Q338*H338</f>
        <v>0.24</v>
      </c>
      <c r="S338" s="190">
        <v>0</v>
      </c>
      <c r="T338" s="191">
        <f>S338*H338</f>
        <v>0</v>
      </c>
      <c r="AR338" s="24" t="s">
        <v>236</v>
      </c>
      <c r="AT338" s="24" t="s">
        <v>292</v>
      </c>
      <c r="AU338" s="24" t="s">
        <v>24</v>
      </c>
      <c r="AY338" s="24" t="s">
        <v>188</v>
      </c>
      <c r="BE338" s="192">
        <f>IF(N338="základní",J338,0)</f>
        <v>0</v>
      </c>
      <c r="BF338" s="192">
        <f>IF(N338="snížená",J338,0)</f>
        <v>0</v>
      </c>
      <c r="BG338" s="192">
        <f>IF(N338="zákl. přenesená",J338,0)</f>
        <v>0</v>
      </c>
      <c r="BH338" s="192">
        <f>IF(N338="sníž. přenesená",J338,0)</f>
        <v>0</v>
      </c>
      <c r="BI338" s="192">
        <f>IF(N338="nulová",J338,0)</f>
        <v>0</v>
      </c>
      <c r="BJ338" s="24" t="s">
        <v>25</v>
      </c>
      <c r="BK338" s="192">
        <f>ROUND(I338*H338,2)</f>
        <v>0</v>
      </c>
      <c r="BL338" s="24" t="s">
        <v>194</v>
      </c>
      <c r="BM338" s="24" t="s">
        <v>1092</v>
      </c>
    </row>
    <row r="339" spans="2:65" s="1" customFormat="1" ht="27" x14ac:dyDescent="0.3">
      <c r="B339" s="41"/>
      <c r="D339" s="193" t="s">
        <v>196</v>
      </c>
      <c r="F339" s="194" t="s">
        <v>1054</v>
      </c>
      <c r="I339" s="195"/>
      <c r="L339" s="41"/>
      <c r="M339" s="196"/>
      <c r="N339" s="42"/>
      <c r="O339" s="42"/>
      <c r="P339" s="42"/>
      <c r="Q339" s="42"/>
      <c r="R339" s="42"/>
      <c r="S339" s="42"/>
      <c r="T339" s="70"/>
      <c r="AT339" s="24" t="s">
        <v>196</v>
      </c>
      <c r="AU339" s="24" t="s">
        <v>24</v>
      </c>
    </row>
    <row r="340" spans="2:65" s="1" customFormat="1" ht="16.5" customHeight="1" x14ac:dyDescent="0.3">
      <c r="B340" s="180"/>
      <c r="C340" s="213" t="s">
        <v>482</v>
      </c>
      <c r="D340" s="213" t="s">
        <v>292</v>
      </c>
      <c r="E340" s="214" t="s">
        <v>1093</v>
      </c>
      <c r="F340" s="215" t="s">
        <v>1094</v>
      </c>
      <c r="G340" s="216" t="s">
        <v>405</v>
      </c>
      <c r="H340" s="217">
        <v>6</v>
      </c>
      <c r="I340" s="218"/>
      <c r="J340" s="219">
        <f>ROUND(I340*H340,2)</f>
        <v>0</v>
      </c>
      <c r="K340" s="215"/>
      <c r="L340" s="220"/>
      <c r="M340" s="221" t="s">
        <v>5</v>
      </c>
      <c r="N340" s="222" t="s">
        <v>51</v>
      </c>
      <c r="O340" s="42"/>
      <c r="P340" s="190">
        <f>O340*H340</f>
        <v>0</v>
      </c>
      <c r="Q340" s="190">
        <v>0.08</v>
      </c>
      <c r="R340" s="190">
        <f>Q340*H340</f>
        <v>0.48</v>
      </c>
      <c r="S340" s="190">
        <v>0</v>
      </c>
      <c r="T340" s="191">
        <f>S340*H340</f>
        <v>0</v>
      </c>
      <c r="AR340" s="24" t="s">
        <v>236</v>
      </c>
      <c r="AT340" s="24" t="s">
        <v>292</v>
      </c>
      <c r="AU340" s="24" t="s">
        <v>24</v>
      </c>
      <c r="AY340" s="24" t="s">
        <v>188</v>
      </c>
      <c r="BE340" s="192">
        <f>IF(N340="základní",J340,0)</f>
        <v>0</v>
      </c>
      <c r="BF340" s="192">
        <f>IF(N340="snížená",J340,0)</f>
        <v>0</v>
      </c>
      <c r="BG340" s="192">
        <f>IF(N340="zákl. přenesená",J340,0)</f>
        <v>0</v>
      </c>
      <c r="BH340" s="192">
        <f>IF(N340="sníž. přenesená",J340,0)</f>
        <v>0</v>
      </c>
      <c r="BI340" s="192">
        <f>IF(N340="nulová",J340,0)</f>
        <v>0</v>
      </c>
      <c r="BJ340" s="24" t="s">
        <v>25</v>
      </c>
      <c r="BK340" s="192">
        <f>ROUND(I340*H340,2)</f>
        <v>0</v>
      </c>
      <c r="BL340" s="24" t="s">
        <v>194</v>
      </c>
      <c r="BM340" s="24" t="s">
        <v>1095</v>
      </c>
    </row>
    <row r="341" spans="2:65" s="1" customFormat="1" ht="27" x14ac:dyDescent="0.3">
      <c r="B341" s="41"/>
      <c r="D341" s="193" t="s">
        <v>196</v>
      </c>
      <c r="F341" s="194" t="s">
        <v>1036</v>
      </c>
      <c r="I341" s="195"/>
      <c r="L341" s="41"/>
      <c r="M341" s="196"/>
      <c r="N341" s="42"/>
      <c r="O341" s="42"/>
      <c r="P341" s="42"/>
      <c r="Q341" s="42"/>
      <c r="R341" s="42"/>
      <c r="S341" s="42"/>
      <c r="T341" s="70"/>
      <c r="AT341" s="24" t="s">
        <v>196</v>
      </c>
      <c r="AU341" s="24" t="s">
        <v>24</v>
      </c>
    </row>
    <row r="342" spans="2:65" s="1" customFormat="1" ht="16.5" customHeight="1" x14ac:dyDescent="0.3">
      <c r="B342" s="180"/>
      <c r="C342" s="213" t="s">
        <v>489</v>
      </c>
      <c r="D342" s="213" t="s">
        <v>292</v>
      </c>
      <c r="E342" s="214" t="s">
        <v>1096</v>
      </c>
      <c r="F342" s="215" t="s">
        <v>1097</v>
      </c>
      <c r="G342" s="216" t="s">
        <v>405</v>
      </c>
      <c r="H342" s="217">
        <v>2</v>
      </c>
      <c r="I342" s="218"/>
      <c r="J342" s="219">
        <f>ROUND(I342*H342,2)</f>
        <v>0</v>
      </c>
      <c r="K342" s="215"/>
      <c r="L342" s="220"/>
      <c r="M342" s="221" t="s">
        <v>5</v>
      </c>
      <c r="N342" s="222" t="s">
        <v>51</v>
      </c>
      <c r="O342" s="42"/>
      <c r="P342" s="190">
        <f>O342*H342</f>
        <v>0</v>
      </c>
      <c r="Q342" s="190">
        <v>0.08</v>
      </c>
      <c r="R342" s="190">
        <f>Q342*H342</f>
        <v>0.16</v>
      </c>
      <c r="S342" s="190">
        <v>0</v>
      </c>
      <c r="T342" s="191">
        <f>S342*H342</f>
        <v>0</v>
      </c>
      <c r="AR342" s="24" t="s">
        <v>236</v>
      </c>
      <c r="AT342" s="24" t="s">
        <v>292</v>
      </c>
      <c r="AU342" s="24" t="s">
        <v>24</v>
      </c>
      <c r="AY342" s="24" t="s">
        <v>188</v>
      </c>
      <c r="BE342" s="192">
        <f>IF(N342="základní",J342,0)</f>
        <v>0</v>
      </c>
      <c r="BF342" s="192">
        <f>IF(N342="snížená",J342,0)</f>
        <v>0</v>
      </c>
      <c r="BG342" s="192">
        <f>IF(N342="zákl. přenesená",J342,0)</f>
        <v>0</v>
      </c>
      <c r="BH342" s="192">
        <f>IF(N342="sníž. přenesená",J342,0)</f>
        <v>0</v>
      </c>
      <c r="BI342" s="192">
        <f>IF(N342="nulová",J342,0)</f>
        <v>0</v>
      </c>
      <c r="BJ342" s="24" t="s">
        <v>25</v>
      </c>
      <c r="BK342" s="192">
        <f>ROUND(I342*H342,2)</f>
        <v>0</v>
      </c>
      <c r="BL342" s="24" t="s">
        <v>194</v>
      </c>
      <c r="BM342" s="24" t="s">
        <v>1098</v>
      </c>
    </row>
    <row r="343" spans="2:65" s="1" customFormat="1" ht="27" x14ac:dyDescent="0.3">
      <c r="B343" s="41"/>
      <c r="D343" s="193" t="s">
        <v>196</v>
      </c>
      <c r="F343" s="194" t="s">
        <v>1036</v>
      </c>
      <c r="I343" s="195"/>
      <c r="L343" s="41"/>
      <c r="M343" s="196"/>
      <c r="N343" s="42"/>
      <c r="O343" s="42"/>
      <c r="P343" s="42"/>
      <c r="Q343" s="42"/>
      <c r="R343" s="42"/>
      <c r="S343" s="42"/>
      <c r="T343" s="70"/>
      <c r="AT343" s="24" t="s">
        <v>196</v>
      </c>
      <c r="AU343" s="24" t="s">
        <v>24</v>
      </c>
    </row>
    <row r="344" spans="2:65" s="1" customFormat="1" ht="16.5" customHeight="1" x14ac:dyDescent="0.3">
      <c r="B344" s="180"/>
      <c r="C344" s="213" t="s">
        <v>493</v>
      </c>
      <c r="D344" s="213" t="s">
        <v>292</v>
      </c>
      <c r="E344" s="214" t="s">
        <v>1099</v>
      </c>
      <c r="F344" s="215" t="s">
        <v>1100</v>
      </c>
      <c r="G344" s="216" t="s">
        <v>405</v>
      </c>
      <c r="H344" s="217">
        <v>6</v>
      </c>
      <c r="I344" s="218"/>
      <c r="J344" s="219">
        <f>ROUND(I344*H344,2)</f>
        <v>0</v>
      </c>
      <c r="K344" s="215"/>
      <c r="L344" s="220"/>
      <c r="M344" s="221" t="s">
        <v>5</v>
      </c>
      <c r="N344" s="222" t="s">
        <v>51</v>
      </c>
      <c r="O344" s="42"/>
      <c r="P344" s="190">
        <f>O344*H344</f>
        <v>0</v>
      </c>
      <c r="Q344" s="190">
        <v>0</v>
      </c>
      <c r="R344" s="190">
        <f>Q344*H344</f>
        <v>0</v>
      </c>
      <c r="S344" s="190">
        <v>0</v>
      </c>
      <c r="T344" s="191">
        <f>S344*H344</f>
        <v>0</v>
      </c>
      <c r="AR344" s="24" t="s">
        <v>236</v>
      </c>
      <c r="AT344" s="24" t="s">
        <v>292</v>
      </c>
      <c r="AU344" s="24" t="s">
        <v>24</v>
      </c>
      <c r="AY344" s="24" t="s">
        <v>188</v>
      </c>
      <c r="BE344" s="192">
        <f>IF(N344="základní",J344,0)</f>
        <v>0</v>
      </c>
      <c r="BF344" s="192">
        <f>IF(N344="snížená",J344,0)</f>
        <v>0</v>
      </c>
      <c r="BG344" s="192">
        <f>IF(N344="zákl. přenesená",J344,0)</f>
        <v>0</v>
      </c>
      <c r="BH344" s="192">
        <f>IF(N344="sníž. přenesená",J344,0)</f>
        <v>0</v>
      </c>
      <c r="BI344" s="192">
        <f>IF(N344="nulová",J344,0)</f>
        <v>0</v>
      </c>
      <c r="BJ344" s="24" t="s">
        <v>25</v>
      </c>
      <c r="BK344" s="192">
        <f>ROUND(I344*H344,2)</f>
        <v>0</v>
      </c>
      <c r="BL344" s="24" t="s">
        <v>194</v>
      </c>
      <c r="BM344" s="24" t="s">
        <v>1101</v>
      </c>
    </row>
    <row r="345" spans="2:65" s="1" customFormat="1" ht="27" x14ac:dyDescent="0.3">
      <c r="B345" s="41"/>
      <c r="D345" s="193" t="s">
        <v>196</v>
      </c>
      <c r="F345" s="194" t="s">
        <v>1054</v>
      </c>
      <c r="I345" s="195"/>
      <c r="L345" s="41"/>
      <c r="M345" s="196"/>
      <c r="N345" s="42"/>
      <c r="O345" s="42"/>
      <c r="P345" s="42"/>
      <c r="Q345" s="42"/>
      <c r="R345" s="42"/>
      <c r="S345" s="42"/>
      <c r="T345" s="70"/>
      <c r="AT345" s="24" t="s">
        <v>196</v>
      </c>
      <c r="AU345" s="24" t="s">
        <v>24</v>
      </c>
    </row>
    <row r="346" spans="2:65" s="11" customFormat="1" ht="29.85" customHeight="1" x14ac:dyDescent="0.3">
      <c r="B346" s="167"/>
      <c r="D346" s="168" t="s">
        <v>79</v>
      </c>
      <c r="E346" s="178" t="s">
        <v>241</v>
      </c>
      <c r="F346" s="178" t="s">
        <v>462</v>
      </c>
      <c r="I346" s="170"/>
      <c r="J346" s="179">
        <f>BK346</f>
        <v>0</v>
      </c>
      <c r="L346" s="167"/>
      <c r="M346" s="172"/>
      <c r="N346" s="173"/>
      <c r="O346" s="173"/>
      <c r="P346" s="174">
        <f>P347+SUM(P348:P362)</f>
        <v>0</v>
      </c>
      <c r="Q346" s="173"/>
      <c r="R346" s="174">
        <f>R347+SUM(R348:R362)</f>
        <v>0</v>
      </c>
      <c r="S346" s="173"/>
      <c r="T346" s="175">
        <f>T347+SUM(T348:T362)</f>
        <v>0</v>
      </c>
      <c r="AR346" s="168" t="s">
        <v>25</v>
      </c>
      <c r="AT346" s="176" t="s">
        <v>79</v>
      </c>
      <c r="AU346" s="176" t="s">
        <v>25</v>
      </c>
      <c r="AY346" s="168" t="s">
        <v>188</v>
      </c>
      <c r="BK346" s="177">
        <f>BK347+SUM(BK348:BK362)</f>
        <v>0</v>
      </c>
    </row>
    <row r="347" spans="2:65" s="1" customFormat="1" ht="16.5" customHeight="1" x14ac:dyDescent="0.3">
      <c r="B347" s="180"/>
      <c r="C347" s="181" t="s">
        <v>498</v>
      </c>
      <c r="D347" s="181" t="s">
        <v>190</v>
      </c>
      <c r="E347" s="182" t="s">
        <v>1102</v>
      </c>
      <c r="F347" s="183" t="s">
        <v>1103</v>
      </c>
      <c r="G347" s="184" t="s">
        <v>372</v>
      </c>
      <c r="H347" s="185">
        <v>4.4000000000000004</v>
      </c>
      <c r="I347" s="186"/>
      <c r="J347" s="187">
        <f>ROUND(I347*H347,2)</f>
        <v>0</v>
      </c>
      <c r="K347" s="183"/>
      <c r="L347" s="41"/>
      <c r="M347" s="188" t="s">
        <v>5</v>
      </c>
      <c r="N347" s="189" t="s">
        <v>51</v>
      </c>
      <c r="O347" s="42"/>
      <c r="P347" s="190">
        <f>O347*H347</f>
        <v>0</v>
      </c>
      <c r="Q347" s="190">
        <v>0</v>
      </c>
      <c r="R347" s="190">
        <f>Q347*H347</f>
        <v>0</v>
      </c>
      <c r="S347" s="190">
        <v>0</v>
      </c>
      <c r="T347" s="191">
        <f>S347*H347</f>
        <v>0</v>
      </c>
      <c r="AR347" s="24" t="s">
        <v>194</v>
      </c>
      <c r="AT347" s="24" t="s">
        <v>190</v>
      </c>
      <c r="AU347" s="24" t="s">
        <v>24</v>
      </c>
      <c r="AY347" s="24" t="s">
        <v>188</v>
      </c>
      <c r="BE347" s="192">
        <f>IF(N347="základní",J347,0)</f>
        <v>0</v>
      </c>
      <c r="BF347" s="192">
        <f>IF(N347="snížená",J347,0)</f>
        <v>0</v>
      </c>
      <c r="BG347" s="192">
        <f>IF(N347="zákl. přenesená",J347,0)</f>
        <v>0</v>
      </c>
      <c r="BH347" s="192">
        <f>IF(N347="sníž. přenesená",J347,0)</f>
        <v>0</v>
      </c>
      <c r="BI347" s="192">
        <f>IF(N347="nulová",J347,0)</f>
        <v>0</v>
      </c>
      <c r="BJ347" s="24" t="s">
        <v>25</v>
      </c>
      <c r="BK347" s="192">
        <f>ROUND(I347*H347,2)</f>
        <v>0</v>
      </c>
      <c r="BL347" s="24" t="s">
        <v>194</v>
      </c>
      <c r="BM347" s="24" t="s">
        <v>1104</v>
      </c>
    </row>
    <row r="348" spans="2:65" s="1" customFormat="1" ht="27" x14ac:dyDescent="0.3">
      <c r="B348" s="41"/>
      <c r="D348" s="193" t="s">
        <v>196</v>
      </c>
      <c r="F348" s="194" t="s">
        <v>1036</v>
      </c>
      <c r="I348" s="195"/>
      <c r="L348" s="41"/>
      <c r="M348" s="196"/>
      <c r="N348" s="42"/>
      <c r="O348" s="42"/>
      <c r="P348" s="42"/>
      <c r="Q348" s="42"/>
      <c r="R348" s="42"/>
      <c r="S348" s="42"/>
      <c r="T348" s="70"/>
      <c r="AT348" s="24" t="s">
        <v>196</v>
      </c>
      <c r="AU348" s="24" t="s">
        <v>24</v>
      </c>
    </row>
    <row r="349" spans="2:65" s="12" customFormat="1" x14ac:dyDescent="0.3">
      <c r="B349" s="197"/>
      <c r="D349" s="193" t="s">
        <v>198</v>
      </c>
      <c r="E349" s="198" t="s">
        <v>5</v>
      </c>
      <c r="F349" s="199" t="s">
        <v>968</v>
      </c>
      <c r="H349" s="200">
        <v>1</v>
      </c>
      <c r="I349" s="201"/>
      <c r="L349" s="197"/>
      <c r="M349" s="202"/>
      <c r="N349" s="203"/>
      <c r="O349" s="203"/>
      <c r="P349" s="203"/>
      <c r="Q349" s="203"/>
      <c r="R349" s="203"/>
      <c r="S349" s="203"/>
      <c r="T349" s="204"/>
      <c r="AT349" s="198" t="s">
        <v>198</v>
      </c>
      <c r="AU349" s="198" t="s">
        <v>24</v>
      </c>
      <c r="AV349" s="12" t="s">
        <v>24</v>
      </c>
      <c r="AW349" s="12" t="s">
        <v>44</v>
      </c>
      <c r="AX349" s="12" t="s">
        <v>80</v>
      </c>
      <c r="AY349" s="198" t="s">
        <v>188</v>
      </c>
    </row>
    <row r="350" spans="2:65" s="12" customFormat="1" x14ac:dyDescent="0.3">
      <c r="B350" s="197"/>
      <c r="D350" s="193" t="s">
        <v>198</v>
      </c>
      <c r="E350" s="198" t="s">
        <v>5</v>
      </c>
      <c r="F350" s="199" t="s">
        <v>969</v>
      </c>
      <c r="H350" s="200">
        <v>1</v>
      </c>
      <c r="I350" s="201"/>
      <c r="L350" s="197"/>
      <c r="M350" s="202"/>
      <c r="N350" s="203"/>
      <c r="O350" s="203"/>
      <c r="P350" s="203"/>
      <c r="Q350" s="203"/>
      <c r="R350" s="203"/>
      <c r="S350" s="203"/>
      <c r="T350" s="204"/>
      <c r="AT350" s="198" t="s">
        <v>198</v>
      </c>
      <c r="AU350" s="198" t="s">
        <v>24</v>
      </c>
      <c r="AV350" s="12" t="s">
        <v>24</v>
      </c>
      <c r="AW350" s="12" t="s">
        <v>44</v>
      </c>
      <c r="AX350" s="12" t="s">
        <v>80</v>
      </c>
      <c r="AY350" s="198" t="s">
        <v>188</v>
      </c>
    </row>
    <row r="351" spans="2:65" s="12" customFormat="1" x14ac:dyDescent="0.3">
      <c r="B351" s="197"/>
      <c r="D351" s="193" t="s">
        <v>198</v>
      </c>
      <c r="E351" s="198" t="s">
        <v>5</v>
      </c>
      <c r="F351" s="199" t="s">
        <v>970</v>
      </c>
      <c r="H351" s="200">
        <v>1</v>
      </c>
      <c r="I351" s="201"/>
      <c r="L351" s="197"/>
      <c r="M351" s="202"/>
      <c r="N351" s="203"/>
      <c r="O351" s="203"/>
      <c r="P351" s="203"/>
      <c r="Q351" s="203"/>
      <c r="R351" s="203"/>
      <c r="S351" s="203"/>
      <c r="T351" s="204"/>
      <c r="AT351" s="198" t="s">
        <v>198</v>
      </c>
      <c r="AU351" s="198" t="s">
        <v>24</v>
      </c>
      <c r="AV351" s="12" t="s">
        <v>24</v>
      </c>
      <c r="AW351" s="12" t="s">
        <v>44</v>
      </c>
      <c r="AX351" s="12" t="s">
        <v>80</v>
      </c>
      <c r="AY351" s="198" t="s">
        <v>188</v>
      </c>
    </row>
    <row r="352" spans="2:65" s="12" customFormat="1" x14ac:dyDescent="0.3">
      <c r="B352" s="197"/>
      <c r="D352" s="193" t="s">
        <v>198</v>
      </c>
      <c r="E352" s="198" t="s">
        <v>5</v>
      </c>
      <c r="F352" s="199" t="s">
        <v>971</v>
      </c>
      <c r="H352" s="200">
        <v>1</v>
      </c>
      <c r="I352" s="201"/>
      <c r="L352" s="197"/>
      <c r="M352" s="202"/>
      <c r="N352" s="203"/>
      <c r="O352" s="203"/>
      <c r="P352" s="203"/>
      <c r="Q352" s="203"/>
      <c r="R352" s="203"/>
      <c r="S352" s="203"/>
      <c r="T352" s="204"/>
      <c r="AT352" s="198" t="s">
        <v>198</v>
      </c>
      <c r="AU352" s="198" t="s">
        <v>24</v>
      </c>
      <c r="AV352" s="12" t="s">
        <v>24</v>
      </c>
      <c r="AW352" s="12" t="s">
        <v>44</v>
      </c>
      <c r="AX352" s="12" t="s">
        <v>80</v>
      </c>
      <c r="AY352" s="198" t="s">
        <v>188</v>
      </c>
    </row>
    <row r="353" spans="2:65" s="13" customFormat="1" x14ac:dyDescent="0.3">
      <c r="B353" s="205"/>
      <c r="D353" s="193" t="s">
        <v>198</v>
      </c>
      <c r="E353" s="206" t="s">
        <v>5</v>
      </c>
      <c r="F353" s="207" t="s">
        <v>200</v>
      </c>
      <c r="H353" s="208">
        <v>4</v>
      </c>
      <c r="I353" s="209"/>
      <c r="L353" s="205"/>
      <c r="M353" s="210"/>
      <c r="N353" s="211"/>
      <c r="O353" s="211"/>
      <c r="P353" s="211"/>
      <c r="Q353" s="211"/>
      <c r="R353" s="211"/>
      <c r="S353" s="211"/>
      <c r="T353" s="212"/>
      <c r="AT353" s="206" t="s">
        <v>198</v>
      </c>
      <c r="AU353" s="206" t="s">
        <v>24</v>
      </c>
      <c r="AV353" s="13" t="s">
        <v>194</v>
      </c>
      <c r="AW353" s="13" t="s">
        <v>44</v>
      </c>
      <c r="AX353" s="13" t="s">
        <v>25</v>
      </c>
      <c r="AY353" s="206" t="s">
        <v>188</v>
      </c>
    </row>
    <row r="354" spans="2:65" s="12" customFormat="1" x14ac:dyDescent="0.3">
      <c r="B354" s="197"/>
      <c r="D354" s="193" t="s">
        <v>198</v>
      </c>
      <c r="F354" s="199" t="s">
        <v>972</v>
      </c>
      <c r="H354" s="200">
        <v>4.4000000000000004</v>
      </c>
      <c r="I354" s="201"/>
      <c r="L354" s="197"/>
      <c r="M354" s="202"/>
      <c r="N354" s="203"/>
      <c r="O354" s="203"/>
      <c r="P354" s="203"/>
      <c r="Q354" s="203"/>
      <c r="R354" s="203"/>
      <c r="S354" s="203"/>
      <c r="T354" s="204"/>
      <c r="AT354" s="198" t="s">
        <v>198</v>
      </c>
      <c r="AU354" s="198" t="s">
        <v>24</v>
      </c>
      <c r="AV354" s="12" t="s">
        <v>24</v>
      </c>
      <c r="AW354" s="12" t="s">
        <v>6</v>
      </c>
      <c r="AX354" s="12" t="s">
        <v>25</v>
      </c>
      <c r="AY354" s="198" t="s">
        <v>188</v>
      </c>
    </row>
    <row r="355" spans="2:65" s="1" customFormat="1" ht="16.5" customHeight="1" x14ac:dyDescent="0.3">
      <c r="B355" s="180"/>
      <c r="C355" s="181" t="s">
        <v>502</v>
      </c>
      <c r="D355" s="181" t="s">
        <v>190</v>
      </c>
      <c r="E355" s="182" t="s">
        <v>483</v>
      </c>
      <c r="F355" s="183" t="s">
        <v>484</v>
      </c>
      <c r="G355" s="184" t="s">
        <v>372</v>
      </c>
      <c r="H355" s="185">
        <v>29.19</v>
      </c>
      <c r="I355" s="186"/>
      <c r="J355" s="187">
        <f>ROUND(I355*H355,2)</f>
        <v>0</v>
      </c>
      <c r="K355" s="183"/>
      <c r="L355" s="41"/>
      <c r="M355" s="188" t="s">
        <v>5</v>
      </c>
      <c r="N355" s="189" t="s">
        <v>51</v>
      </c>
      <c r="O355" s="42"/>
      <c r="P355" s="190">
        <f>O355*H355</f>
        <v>0</v>
      </c>
      <c r="Q355" s="190">
        <v>0</v>
      </c>
      <c r="R355" s="190">
        <f>Q355*H355</f>
        <v>0</v>
      </c>
      <c r="S355" s="190">
        <v>0</v>
      </c>
      <c r="T355" s="191">
        <f>S355*H355</f>
        <v>0</v>
      </c>
      <c r="AR355" s="24" t="s">
        <v>194</v>
      </c>
      <c r="AT355" s="24" t="s">
        <v>190</v>
      </c>
      <c r="AU355" s="24" t="s">
        <v>24</v>
      </c>
      <c r="AY355" s="24" t="s">
        <v>188</v>
      </c>
      <c r="BE355" s="192">
        <f>IF(N355="základní",J355,0)</f>
        <v>0</v>
      </c>
      <c r="BF355" s="192">
        <f>IF(N355="snížená",J355,0)</f>
        <v>0</v>
      </c>
      <c r="BG355" s="192">
        <f>IF(N355="zákl. přenesená",J355,0)</f>
        <v>0</v>
      </c>
      <c r="BH355" s="192">
        <f>IF(N355="sníž. přenesená",J355,0)</f>
        <v>0</v>
      </c>
      <c r="BI355" s="192">
        <f>IF(N355="nulová",J355,0)</f>
        <v>0</v>
      </c>
      <c r="BJ355" s="24" t="s">
        <v>25</v>
      </c>
      <c r="BK355" s="192">
        <f>ROUND(I355*H355,2)</f>
        <v>0</v>
      </c>
      <c r="BL355" s="24" t="s">
        <v>194</v>
      </c>
      <c r="BM355" s="24" t="s">
        <v>485</v>
      </c>
    </row>
    <row r="356" spans="2:65" s="1" customFormat="1" ht="27" x14ac:dyDescent="0.3">
      <c r="B356" s="41"/>
      <c r="D356" s="193" t="s">
        <v>196</v>
      </c>
      <c r="F356" s="194" t="s">
        <v>1036</v>
      </c>
      <c r="I356" s="195"/>
      <c r="L356" s="41"/>
      <c r="M356" s="196"/>
      <c r="N356" s="42"/>
      <c r="O356" s="42"/>
      <c r="P356" s="42"/>
      <c r="Q356" s="42"/>
      <c r="R356" s="42"/>
      <c r="S356" s="42"/>
      <c r="T356" s="70"/>
      <c r="AT356" s="24" t="s">
        <v>196</v>
      </c>
      <c r="AU356" s="24" t="s">
        <v>24</v>
      </c>
    </row>
    <row r="357" spans="2:65" s="12" customFormat="1" x14ac:dyDescent="0.3">
      <c r="B357" s="197"/>
      <c r="D357" s="193" t="s">
        <v>198</v>
      </c>
      <c r="E357" s="198" t="s">
        <v>5</v>
      </c>
      <c r="F357" s="199" t="s">
        <v>1044</v>
      </c>
      <c r="H357" s="200">
        <v>6.9450000000000003</v>
      </c>
      <c r="I357" s="201"/>
      <c r="L357" s="197"/>
      <c r="M357" s="202"/>
      <c r="N357" s="203"/>
      <c r="O357" s="203"/>
      <c r="P357" s="203"/>
      <c r="Q357" s="203"/>
      <c r="R357" s="203"/>
      <c r="S357" s="203"/>
      <c r="T357" s="204"/>
      <c r="AT357" s="198" t="s">
        <v>198</v>
      </c>
      <c r="AU357" s="198" t="s">
        <v>24</v>
      </c>
      <c r="AV357" s="12" t="s">
        <v>24</v>
      </c>
      <c r="AW357" s="12" t="s">
        <v>44</v>
      </c>
      <c r="AX357" s="12" t="s">
        <v>80</v>
      </c>
      <c r="AY357" s="198" t="s">
        <v>188</v>
      </c>
    </row>
    <row r="358" spans="2:65" s="12" customFormat="1" x14ac:dyDescent="0.3">
      <c r="B358" s="197"/>
      <c r="D358" s="193" t="s">
        <v>198</v>
      </c>
      <c r="E358" s="198" t="s">
        <v>5</v>
      </c>
      <c r="F358" s="199" t="s">
        <v>1045</v>
      </c>
      <c r="H358" s="200">
        <v>7.0449999999999999</v>
      </c>
      <c r="I358" s="201"/>
      <c r="L358" s="197"/>
      <c r="M358" s="202"/>
      <c r="N358" s="203"/>
      <c r="O358" s="203"/>
      <c r="P358" s="203"/>
      <c r="Q358" s="203"/>
      <c r="R358" s="203"/>
      <c r="S358" s="203"/>
      <c r="T358" s="204"/>
      <c r="AT358" s="198" t="s">
        <v>198</v>
      </c>
      <c r="AU358" s="198" t="s">
        <v>24</v>
      </c>
      <c r="AV358" s="12" t="s">
        <v>24</v>
      </c>
      <c r="AW358" s="12" t="s">
        <v>44</v>
      </c>
      <c r="AX358" s="12" t="s">
        <v>80</v>
      </c>
      <c r="AY358" s="198" t="s">
        <v>188</v>
      </c>
    </row>
    <row r="359" spans="2:65" s="12" customFormat="1" x14ac:dyDescent="0.3">
      <c r="B359" s="197"/>
      <c r="D359" s="193" t="s">
        <v>198</v>
      </c>
      <c r="E359" s="198" t="s">
        <v>5</v>
      </c>
      <c r="F359" s="199" t="s">
        <v>1046</v>
      </c>
      <c r="H359" s="200">
        <v>7.7</v>
      </c>
      <c r="I359" s="201"/>
      <c r="L359" s="197"/>
      <c r="M359" s="202"/>
      <c r="N359" s="203"/>
      <c r="O359" s="203"/>
      <c r="P359" s="203"/>
      <c r="Q359" s="203"/>
      <c r="R359" s="203"/>
      <c r="S359" s="203"/>
      <c r="T359" s="204"/>
      <c r="AT359" s="198" t="s">
        <v>198</v>
      </c>
      <c r="AU359" s="198" t="s">
        <v>24</v>
      </c>
      <c r="AV359" s="12" t="s">
        <v>24</v>
      </c>
      <c r="AW359" s="12" t="s">
        <v>44</v>
      </c>
      <c r="AX359" s="12" t="s">
        <v>80</v>
      </c>
      <c r="AY359" s="198" t="s">
        <v>188</v>
      </c>
    </row>
    <row r="360" spans="2:65" s="12" customFormat="1" x14ac:dyDescent="0.3">
      <c r="B360" s="197"/>
      <c r="D360" s="193" t="s">
        <v>198</v>
      </c>
      <c r="E360" s="198" t="s">
        <v>5</v>
      </c>
      <c r="F360" s="199" t="s">
        <v>1047</v>
      </c>
      <c r="H360" s="200">
        <v>7.5</v>
      </c>
      <c r="I360" s="201"/>
      <c r="L360" s="197"/>
      <c r="M360" s="202"/>
      <c r="N360" s="203"/>
      <c r="O360" s="203"/>
      <c r="P360" s="203"/>
      <c r="Q360" s="203"/>
      <c r="R360" s="203"/>
      <c r="S360" s="203"/>
      <c r="T360" s="204"/>
      <c r="AT360" s="198" t="s">
        <v>198</v>
      </c>
      <c r="AU360" s="198" t="s">
        <v>24</v>
      </c>
      <c r="AV360" s="12" t="s">
        <v>24</v>
      </c>
      <c r="AW360" s="12" t="s">
        <v>44</v>
      </c>
      <c r="AX360" s="12" t="s">
        <v>80</v>
      </c>
      <c r="AY360" s="198" t="s">
        <v>188</v>
      </c>
    </row>
    <row r="361" spans="2:65" s="13" customFormat="1" x14ac:dyDescent="0.3">
      <c r="B361" s="205"/>
      <c r="D361" s="193" t="s">
        <v>198</v>
      </c>
      <c r="E361" s="206" t="s">
        <v>5</v>
      </c>
      <c r="F361" s="207" t="s">
        <v>200</v>
      </c>
      <c r="H361" s="208">
        <v>29.19</v>
      </c>
      <c r="I361" s="209"/>
      <c r="L361" s="205"/>
      <c r="M361" s="210"/>
      <c r="N361" s="211"/>
      <c r="O361" s="211"/>
      <c r="P361" s="211"/>
      <c r="Q361" s="211"/>
      <c r="R361" s="211"/>
      <c r="S361" s="211"/>
      <c r="T361" s="212"/>
      <c r="AT361" s="206" t="s">
        <v>198</v>
      </c>
      <c r="AU361" s="206" t="s">
        <v>24</v>
      </c>
      <c r="AV361" s="13" t="s">
        <v>194</v>
      </c>
      <c r="AW361" s="13" t="s">
        <v>44</v>
      </c>
      <c r="AX361" s="13" t="s">
        <v>25</v>
      </c>
      <c r="AY361" s="206" t="s">
        <v>188</v>
      </c>
    </row>
    <row r="362" spans="2:65" s="11" customFormat="1" ht="22.35" customHeight="1" x14ac:dyDescent="0.3">
      <c r="B362" s="167"/>
      <c r="D362" s="168" t="s">
        <v>79</v>
      </c>
      <c r="E362" s="178" t="s">
        <v>487</v>
      </c>
      <c r="F362" s="178" t="s">
        <v>488</v>
      </c>
      <c r="I362" s="170"/>
      <c r="J362" s="179">
        <f>BK362</f>
        <v>0</v>
      </c>
      <c r="L362" s="167"/>
      <c r="M362" s="172"/>
      <c r="N362" s="173"/>
      <c r="O362" s="173"/>
      <c r="P362" s="174">
        <f>SUM(P363:P375)</f>
        <v>0</v>
      </c>
      <c r="Q362" s="173"/>
      <c r="R362" s="174">
        <f>SUM(R363:R375)</f>
        <v>0</v>
      </c>
      <c r="S362" s="173"/>
      <c r="T362" s="175">
        <f>SUM(T363:T375)</f>
        <v>0</v>
      </c>
      <c r="AR362" s="168" t="s">
        <v>25</v>
      </c>
      <c r="AT362" s="176" t="s">
        <v>79</v>
      </c>
      <c r="AU362" s="176" t="s">
        <v>24</v>
      </c>
      <c r="AY362" s="168" t="s">
        <v>188</v>
      </c>
      <c r="BK362" s="177">
        <f>SUM(BK363:BK375)</f>
        <v>0</v>
      </c>
    </row>
    <row r="363" spans="2:65" s="1" customFormat="1" ht="16.5" customHeight="1" x14ac:dyDescent="0.3">
      <c r="B363" s="180"/>
      <c r="C363" s="181" t="s">
        <v>507</v>
      </c>
      <c r="D363" s="181" t="s">
        <v>190</v>
      </c>
      <c r="E363" s="182" t="s">
        <v>490</v>
      </c>
      <c r="F363" s="183" t="s">
        <v>491</v>
      </c>
      <c r="G363" s="184" t="s">
        <v>283</v>
      </c>
      <c r="H363" s="185">
        <v>30.408999999999999</v>
      </c>
      <c r="I363" s="186"/>
      <c r="J363" s="187">
        <f>ROUND(I363*H363,2)</f>
        <v>0</v>
      </c>
      <c r="K363" s="183"/>
      <c r="L363" s="41"/>
      <c r="M363" s="188" t="s">
        <v>5</v>
      </c>
      <c r="N363" s="189" t="s">
        <v>51</v>
      </c>
      <c r="O363" s="42"/>
      <c r="P363" s="190">
        <f>O363*H363</f>
        <v>0</v>
      </c>
      <c r="Q363" s="190">
        <v>0</v>
      </c>
      <c r="R363" s="190">
        <f>Q363*H363</f>
        <v>0</v>
      </c>
      <c r="S363" s="190">
        <v>0</v>
      </c>
      <c r="T363" s="191">
        <f>S363*H363</f>
        <v>0</v>
      </c>
      <c r="AR363" s="24" t="s">
        <v>194</v>
      </c>
      <c r="AT363" s="24" t="s">
        <v>190</v>
      </c>
      <c r="AU363" s="24" t="s">
        <v>204</v>
      </c>
      <c r="AY363" s="24" t="s">
        <v>188</v>
      </c>
      <c r="BE363" s="192">
        <f>IF(N363="základní",J363,0)</f>
        <v>0</v>
      </c>
      <c r="BF363" s="192">
        <f>IF(N363="snížená",J363,0)</f>
        <v>0</v>
      </c>
      <c r="BG363" s="192">
        <f>IF(N363="zákl. přenesená",J363,0)</f>
        <v>0</v>
      </c>
      <c r="BH363" s="192">
        <f>IF(N363="sníž. přenesená",J363,0)</f>
        <v>0</v>
      </c>
      <c r="BI363" s="192">
        <f>IF(N363="nulová",J363,0)</f>
        <v>0</v>
      </c>
      <c r="BJ363" s="24" t="s">
        <v>25</v>
      </c>
      <c r="BK363" s="192">
        <f>ROUND(I363*H363,2)</f>
        <v>0</v>
      </c>
      <c r="BL363" s="24" t="s">
        <v>194</v>
      </c>
      <c r="BM363" s="24" t="s">
        <v>492</v>
      </c>
    </row>
    <row r="364" spans="2:65" s="1" customFormat="1" ht="27" x14ac:dyDescent="0.3">
      <c r="B364" s="41"/>
      <c r="D364" s="193" t="s">
        <v>196</v>
      </c>
      <c r="F364" s="194" t="s">
        <v>1036</v>
      </c>
      <c r="I364" s="195"/>
      <c r="L364" s="41"/>
      <c r="M364" s="196"/>
      <c r="N364" s="42"/>
      <c r="O364" s="42"/>
      <c r="P364" s="42"/>
      <c r="Q364" s="42"/>
      <c r="R364" s="42"/>
      <c r="S364" s="42"/>
      <c r="T364" s="70"/>
      <c r="AT364" s="24" t="s">
        <v>196</v>
      </c>
      <c r="AU364" s="24" t="s">
        <v>204</v>
      </c>
    </row>
    <row r="365" spans="2:65" s="1" customFormat="1" ht="16.5" customHeight="1" x14ac:dyDescent="0.3">
      <c r="B365" s="180"/>
      <c r="C365" s="181" t="s">
        <v>512</v>
      </c>
      <c r="D365" s="181" t="s">
        <v>190</v>
      </c>
      <c r="E365" s="182" t="s">
        <v>494</v>
      </c>
      <c r="F365" s="183" t="s">
        <v>495</v>
      </c>
      <c r="G365" s="184" t="s">
        <v>283</v>
      </c>
      <c r="H365" s="185">
        <v>273.68099999999998</v>
      </c>
      <c r="I365" s="186"/>
      <c r="J365" s="187">
        <f>ROUND(I365*H365,2)</f>
        <v>0</v>
      </c>
      <c r="K365" s="183"/>
      <c r="L365" s="41"/>
      <c r="M365" s="188" t="s">
        <v>5</v>
      </c>
      <c r="N365" s="189" t="s">
        <v>51</v>
      </c>
      <c r="O365" s="42"/>
      <c r="P365" s="190">
        <f>O365*H365</f>
        <v>0</v>
      </c>
      <c r="Q365" s="190">
        <v>0</v>
      </c>
      <c r="R365" s="190">
        <f>Q365*H365</f>
        <v>0</v>
      </c>
      <c r="S365" s="190">
        <v>0</v>
      </c>
      <c r="T365" s="191">
        <f>S365*H365</f>
        <v>0</v>
      </c>
      <c r="AR365" s="24" t="s">
        <v>194</v>
      </c>
      <c r="AT365" s="24" t="s">
        <v>190</v>
      </c>
      <c r="AU365" s="24" t="s">
        <v>204</v>
      </c>
      <c r="AY365" s="24" t="s">
        <v>188</v>
      </c>
      <c r="BE365" s="192">
        <f>IF(N365="základní",J365,0)</f>
        <v>0</v>
      </c>
      <c r="BF365" s="192">
        <f>IF(N365="snížená",J365,0)</f>
        <v>0</v>
      </c>
      <c r="BG365" s="192">
        <f>IF(N365="zákl. přenesená",J365,0)</f>
        <v>0</v>
      </c>
      <c r="BH365" s="192">
        <f>IF(N365="sníž. přenesená",J365,0)</f>
        <v>0</v>
      </c>
      <c r="BI365" s="192">
        <f>IF(N365="nulová",J365,0)</f>
        <v>0</v>
      </c>
      <c r="BJ365" s="24" t="s">
        <v>25</v>
      </c>
      <c r="BK365" s="192">
        <f>ROUND(I365*H365,2)</f>
        <v>0</v>
      </c>
      <c r="BL365" s="24" t="s">
        <v>194</v>
      </c>
      <c r="BM365" s="24" t="s">
        <v>496</v>
      </c>
    </row>
    <row r="366" spans="2:65" s="1" customFormat="1" ht="27" x14ac:dyDescent="0.3">
      <c r="B366" s="41"/>
      <c r="D366" s="193" t="s">
        <v>196</v>
      </c>
      <c r="F366" s="194" t="s">
        <v>1036</v>
      </c>
      <c r="I366" s="195"/>
      <c r="L366" s="41"/>
      <c r="M366" s="196"/>
      <c r="N366" s="42"/>
      <c r="O366" s="42"/>
      <c r="P366" s="42"/>
      <c r="Q366" s="42"/>
      <c r="R366" s="42"/>
      <c r="S366" s="42"/>
      <c r="T366" s="70"/>
      <c r="AT366" s="24" t="s">
        <v>196</v>
      </c>
      <c r="AU366" s="24" t="s">
        <v>204</v>
      </c>
    </row>
    <row r="367" spans="2:65" s="12" customFormat="1" x14ac:dyDescent="0.3">
      <c r="B367" s="197"/>
      <c r="D367" s="193" t="s">
        <v>198</v>
      </c>
      <c r="F367" s="199" t="s">
        <v>1105</v>
      </c>
      <c r="H367" s="200">
        <v>273.68099999999998</v>
      </c>
      <c r="I367" s="201"/>
      <c r="L367" s="197"/>
      <c r="M367" s="202"/>
      <c r="N367" s="203"/>
      <c r="O367" s="203"/>
      <c r="P367" s="203"/>
      <c r="Q367" s="203"/>
      <c r="R367" s="203"/>
      <c r="S367" s="203"/>
      <c r="T367" s="204"/>
      <c r="AT367" s="198" t="s">
        <v>198</v>
      </c>
      <c r="AU367" s="198" t="s">
        <v>204</v>
      </c>
      <c r="AV367" s="12" t="s">
        <v>24</v>
      </c>
      <c r="AW367" s="12" t="s">
        <v>6</v>
      </c>
      <c r="AX367" s="12" t="s">
        <v>25</v>
      </c>
      <c r="AY367" s="198" t="s">
        <v>188</v>
      </c>
    </row>
    <row r="368" spans="2:65" s="1" customFormat="1" ht="16.5" customHeight="1" x14ac:dyDescent="0.3">
      <c r="B368" s="180"/>
      <c r="C368" s="181" t="s">
        <v>519</v>
      </c>
      <c r="D368" s="181" t="s">
        <v>190</v>
      </c>
      <c r="E368" s="182" t="s">
        <v>499</v>
      </c>
      <c r="F368" s="183" t="s">
        <v>500</v>
      </c>
      <c r="G368" s="184" t="s">
        <v>283</v>
      </c>
      <c r="H368" s="185">
        <v>30.408999999999999</v>
      </c>
      <c r="I368" s="186"/>
      <c r="J368" s="187">
        <f>ROUND(I368*H368,2)</f>
        <v>0</v>
      </c>
      <c r="K368" s="183"/>
      <c r="L368" s="41"/>
      <c r="M368" s="188" t="s">
        <v>5</v>
      </c>
      <c r="N368" s="189" t="s">
        <v>51</v>
      </c>
      <c r="O368" s="42"/>
      <c r="P368" s="190">
        <f>O368*H368</f>
        <v>0</v>
      </c>
      <c r="Q368" s="190">
        <v>0</v>
      </c>
      <c r="R368" s="190">
        <f>Q368*H368</f>
        <v>0</v>
      </c>
      <c r="S368" s="190">
        <v>0</v>
      </c>
      <c r="T368" s="191">
        <f>S368*H368</f>
        <v>0</v>
      </c>
      <c r="AR368" s="24" t="s">
        <v>194</v>
      </c>
      <c r="AT368" s="24" t="s">
        <v>190</v>
      </c>
      <c r="AU368" s="24" t="s">
        <v>204</v>
      </c>
      <c r="AY368" s="24" t="s">
        <v>188</v>
      </c>
      <c r="BE368" s="192">
        <f>IF(N368="základní",J368,0)</f>
        <v>0</v>
      </c>
      <c r="BF368" s="192">
        <f>IF(N368="snížená",J368,0)</f>
        <v>0</v>
      </c>
      <c r="BG368" s="192">
        <f>IF(N368="zákl. přenesená",J368,0)</f>
        <v>0</v>
      </c>
      <c r="BH368" s="192">
        <f>IF(N368="sníž. přenesená",J368,0)</f>
        <v>0</v>
      </c>
      <c r="BI368" s="192">
        <f>IF(N368="nulová",J368,0)</f>
        <v>0</v>
      </c>
      <c r="BJ368" s="24" t="s">
        <v>25</v>
      </c>
      <c r="BK368" s="192">
        <f>ROUND(I368*H368,2)</f>
        <v>0</v>
      </c>
      <c r="BL368" s="24" t="s">
        <v>194</v>
      </c>
      <c r="BM368" s="24" t="s">
        <v>501</v>
      </c>
    </row>
    <row r="369" spans="2:65" s="1" customFormat="1" ht="27" x14ac:dyDescent="0.3">
      <c r="B369" s="41"/>
      <c r="D369" s="193" t="s">
        <v>196</v>
      </c>
      <c r="F369" s="194" t="s">
        <v>1036</v>
      </c>
      <c r="I369" s="195"/>
      <c r="L369" s="41"/>
      <c r="M369" s="196"/>
      <c r="N369" s="42"/>
      <c r="O369" s="42"/>
      <c r="P369" s="42"/>
      <c r="Q369" s="42"/>
      <c r="R369" s="42"/>
      <c r="S369" s="42"/>
      <c r="T369" s="70"/>
      <c r="AT369" s="24" t="s">
        <v>196</v>
      </c>
      <c r="AU369" s="24" t="s">
        <v>204</v>
      </c>
    </row>
    <row r="370" spans="2:65" s="1" customFormat="1" ht="16.5" customHeight="1" x14ac:dyDescent="0.3">
      <c r="B370" s="180"/>
      <c r="C370" s="181" t="s">
        <v>525</v>
      </c>
      <c r="D370" s="181" t="s">
        <v>190</v>
      </c>
      <c r="E370" s="182" t="s">
        <v>503</v>
      </c>
      <c r="F370" s="183" t="s">
        <v>504</v>
      </c>
      <c r="G370" s="184" t="s">
        <v>283</v>
      </c>
      <c r="H370" s="185">
        <v>1.9179999999999999</v>
      </c>
      <c r="I370" s="186"/>
      <c r="J370" s="187">
        <f>ROUND(I370*H370,2)</f>
        <v>0</v>
      </c>
      <c r="K370" s="183"/>
      <c r="L370" s="41"/>
      <c r="M370" s="188" t="s">
        <v>5</v>
      </c>
      <c r="N370" s="189" t="s">
        <v>51</v>
      </c>
      <c r="O370" s="42"/>
      <c r="P370" s="190">
        <f>O370*H370</f>
        <v>0</v>
      </c>
      <c r="Q370" s="190">
        <v>0</v>
      </c>
      <c r="R370" s="190">
        <f>Q370*H370</f>
        <v>0</v>
      </c>
      <c r="S370" s="190">
        <v>0</v>
      </c>
      <c r="T370" s="191">
        <f>S370*H370</f>
        <v>0</v>
      </c>
      <c r="AR370" s="24" t="s">
        <v>194</v>
      </c>
      <c r="AT370" s="24" t="s">
        <v>190</v>
      </c>
      <c r="AU370" s="24" t="s">
        <v>204</v>
      </c>
      <c r="AY370" s="24" t="s">
        <v>188</v>
      </c>
      <c r="BE370" s="192">
        <f>IF(N370="základní",J370,0)</f>
        <v>0</v>
      </c>
      <c r="BF370" s="192">
        <f>IF(N370="snížená",J370,0)</f>
        <v>0</v>
      </c>
      <c r="BG370" s="192">
        <f>IF(N370="zákl. přenesená",J370,0)</f>
        <v>0</v>
      </c>
      <c r="BH370" s="192">
        <f>IF(N370="sníž. přenesená",J370,0)</f>
        <v>0</v>
      </c>
      <c r="BI370" s="192">
        <f>IF(N370="nulová",J370,0)</f>
        <v>0</v>
      </c>
      <c r="BJ370" s="24" t="s">
        <v>25</v>
      </c>
      <c r="BK370" s="192">
        <f>ROUND(I370*H370,2)</f>
        <v>0</v>
      </c>
      <c r="BL370" s="24" t="s">
        <v>194</v>
      </c>
      <c r="BM370" s="24" t="s">
        <v>505</v>
      </c>
    </row>
    <row r="371" spans="2:65" s="1" customFormat="1" ht="27" x14ac:dyDescent="0.3">
      <c r="B371" s="41"/>
      <c r="D371" s="193" t="s">
        <v>196</v>
      </c>
      <c r="F371" s="194" t="s">
        <v>1036</v>
      </c>
      <c r="I371" s="195"/>
      <c r="L371" s="41"/>
      <c r="M371" s="196"/>
      <c r="N371" s="42"/>
      <c r="O371" s="42"/>
      <c r="P371" s="42"/>
      <c r="Q371" s="42"/>
      <c r="R371" s="42"/>
      <c r="S371" s="42"/>
      <c r="T371" s="70"/>
      <c r="AT371" s="24" t="s">
        <v>196</v>
      </c>
      <c r="AU371" s="24" t="s">
        <v>204</v>
      </c>
    </row>
    <row r="372" spans="2:65" s="1" customFormat="1" ht="16.5" customHeight="1" x14ac:dyDescent="0.3">
      <c r="B372" s="180"/>
      <c r="C372" s="181" t="s">
        <v>1106</v>
      </c>
      <c r="D372" s="181" t="s">
        <v>190</v>
      </c>
      <c r="E372" s="182" t="s">
        <v>508</v>
      </c>
      <c r="F372" s="183" t="s">
        <v>509</v>
      </c>
      <c r="G372" s="184" t="s">
        <v>283</v>
      </c>
      <c r="H372" s="185">
        <v>24.425999999999998</v>
      </c>
      <c r="I372" s="186"/>
      <c r="J372" s="187">
        <f>ROUND(I372*H372,2)</f>
        <v>0</v>
      </c>
      <c r="K372" s="183"/>
      <c r="L372" s="41"/>
      <c r="M372" s="188" t="s">
        <v>5</v>
      </c>
      <c r="N372" s="189" t="s">
        <v>51</v>
      </c>
      <c r="O372" s="42"/>
      <c r="P372" s="190">
        <f>O372*H372</f>
        <v>0</v>
      </c>
      <c r="Q372" s="190">
        <v>0</v>
      </c>
      <c r="R372" s="190">
        <f>Q372*H372</f>
        <v>0</v>
      </c>
      <c r="S372" s="190">
        <v>0</v>
      </c>
      <c r="T372" s="191">
        <f>S372*H372</f>
        <v>0</v>
      </c>
      <c r="AR372" s="24" t="s">
        <v>194</v>
      </c>
      <c r="AT372" s="24" t="s">
        <v>190</v>
      </c>
      <c r="AU372" s="24" t="s">
        <v>204</v>
      </c>
      <c r="AY372" s="24" t="s">
        <v>188</v>
      </c>
      <c r="BE372" s="192">
        <f>IF(N372="základní",J372,0)</f>
        <v>0</v>
      </c>
      <c r="BF372" s="192">
        <f>IF(N372="snížená",J372,0)</f>
        <v>0</v>
      </c>
      <c r="BG372" s="192">
        <f>IF(N372="zákl. přenesená",J372,0)</f>
        <v>0</v>
      </c>
      <c r="BH372" s="192">
        <f>IF(N372="sníž. přenesená",J372,0)</f>
        <v>0</v>
      </c>
      <c r="BI372" s="192">
        <f>IF(N372="nulová",J372,0)</f>
        <v>0</v>
      </c>
      <c r="BJ372" s="24" t="s">
        <v>25</v>
      </c>
      <c r="BK372" s="192">
        <f>ROUND(I372*H372,2)</f>
        <v>0</v>
      </c>
      <c r="BL372" s="24" t="s">
        <v>194</v>
      </c>
      <c r="BM372" s="24" t="s">
        <v>510</v>
      </c>
    </row>
    <row r="373" spans="2:65" s="1" customFormat="1" ht="27" x14ac:dyDescent="0.3">
      <c r="B373" s="41"/>
      <c r="D373" s="193" t="s">
        <v>196</v>
      </c>
      <c r="F373" s="194" t="s">
        <v>1036</v>
      </c>
      <c r="I373" s="195"/>
      <c r="L373" s="41"/>
      <c r="M373" s="196"/>
      <c r="N373" s="42"/>
      <c r="O373" s="42"/>
      <c r="P373" s="42"/>
      <c r="Q373" s="42"/>
      <c r="R373" s="42"/>
      <c r="S373" s="42"/>
      <c r="T373" s="70"/>
      <c r="AT373" s="24" t="s">
        <v>196</v>
      </c>
      <c r="AU373" s="24" t="s">
        <v>204</v>
      </c>
    </row>
    <row r="374" spans="2:65" s="1" customFormat="1" ht="16.5" customHeight="1" x14ac:dyDescent="0.3">
      <c r="B374" s="180"/>
      <c r="C374" s="181" t="s">
        <v>1107</v>
      </c>
      <c r="D374" s="181" t="s">
        <v>190</v>
      </c>
      <c r="E374" s="182" t="s">
        <v>513</v>
      </c>
      <c r="F374" s="183" t="s">
        <v>514</v>
      </c>
      <c r="G374" s="184" t="s">
        <v>283</v>
      </c>
      <c r="H374" s="185">
        <v>288.91800000000001</v>
      </c>
      <c r="I374" s="186"/>
      <c r="J374" s="187">
        <f>ROUND(I374*H374,2)</f>
        <v>0</v>
      </c>
      <c r="K374" s="183"/>
      <c r="L374" s="41"/>
      <c r="M374" s="188" t="s">
        <v>5</v>
      </c>
      <c r="N374" s="189" t="s">
        <v>51</v>
      </c>
      <c r="O374" s="42"/>
      <c r="P374" s="190">
        <f>O374*H374</f>
        <v>0</v>
      </c>
      <c r="Q374" s="190">
        <v>0</v>
      </c>
      <c r="R374" s="190">
        <f>Q374*H374</f>
        <v>0</v>
      </c>
      <c r="S374" s="190">
        <v>0</v>
      </c>
      <c r="T374" s="191">
        <f>S374*H374</f>
        <v>0</v>
      </c>
      <c r="AR374" s="24" t="s">
        <v>194</v>
      </c>
      <c r="AT374" s="24" t="s">
        <v>190</v>
      </c>
      <c r="AU374" s="24" t="s">
        <v>204</v>
      </c>
      <c r="AY374" s="24" t="s">
        <v>188</v>
      </c>
      <c r="BE374" s="192">
        <f>IF(N374="základní",J374,0)</f>
        <v>0</v>
      </c>
      <c r="BF374" s="192">
        <f>IF(N374="snížená",J374,0)</f>
        <v>0</v>
      </c>
      <c r="BG374" s="192">
        <f>IF(N374="zákl. přenesená",J374,0)</f>
        <v>0</v>
      </c>
      <c r="BH374" s="192">
        <f>IF(N374="sníž. přenesená",J374,0)</f>
        <v>0</v>
      </c>
      <c r="BI374" s="192">
        <f>IF(N374="nulová",J374,0)</f>
        <v>0</v>
      </c>
      <c r="BJ374" s="24" t="s">
        <v>25</v>
      </c>
      <c r="BK374" s="192">
        <f>ROUND(I374*H374,2)</f>
        <v>0</v>
      </c>
      <c r="BL374" s="24" t="s">
        <v>194</v>
      </c>
      <c r="BM374" s="24" t="s">
        <v>515</v>
      </c>
    </row>
    <row r="375" spans="2:65" s="1" customFormat="1" ht="27" x14ac:dyDescent="0.3">
      <c r="B375" s="41"/>
      <c r="D375" s="193" t="s">
        <v>196</v>
      </c>
      <c r="F375" s="194" t="s">
        <v>1036</v>
      </c>
      <c r="I375" s="195"/>
      <c r="L375" s="41"/>
      <c r="M375" s="196"/>
      <c r="N375" s="42"/>
      <c r="O375" s="42"/>
      <c r="P375" s="42"/>
      <c r="Q375" s="42"/>
      <c r="R375" s="42"/>
      <c r="S375" s="42"/>
      <c r="T375" s="70"/>
      <c r="AT375" s="24" t="s">
        <v>196</v>
      </c>
      <c r="AU375" s="24" t="s">
        <v>204</v>
      </c>
    </row>
    <row r="376" spans="2:65" s="11" customFormat="1" ht="37.35" customHeight="1" x14ac:dyDescent="0.35">
      <c r="B376" s="167"/>
      <c r="D376" s="168" t="s">
        <v>79</v>
      </c>
      <c r="E376" s="169" t="s">
        <v>292</v>
      </c>
      <c r="F376" s="169" t="s">
        <v>516</v>
      </c>
      <c r="I376" s="170"/>
      <c r="J376" s="171">
        <f>BK376</f>
        <v>0</v>
      </c>
      <c r="L376" s="167"/>
      <c r="M376" s="172"/>
      <c r="N376" s="173"/>
      <c r="O376" s="173"/>
      <c r="P376" s="174">
        <f>P377</f>
        <v>0</v>
      </c>
      <c r="Q376" s="173"/>
      <c r="R376" s="174">
        <f>R377</f>
        <v>0</v>
      </c>
      <c r="S376" s="173"/>
      <c r="T376" s="175">
        <f>T377</f>
        <v>0</v>
      </c>
      <c r="AR376" s="168" t="s">
        <v>204</v>
      </c>
      <c r="AT376" s="176" t="s">
        <v>79</v>
      </c>
      <c r="AU376" s="176" t="s">
        <v>80</v>
      </c>
      <c r="AY376" s="168" t="s">
        <v>188</v>
      </c>
      <c r="BK376" s="177">
        <f>BK377</f>
        <v>0</v>
      </c>
    </row>
    <row r="377" spans="2:65" s="11" customFormat="1" ht="19.899999999999999" customHeight="1" x14ac:dyDescent="0.3">
      <c r="B377" s="167"/>
      <c r="D377" s="168" t="s">
        <v>79</v>
      </c>
      <c r="E377" s="178" t="s">
        <v>517</v>
      </c>
      <c r="F377" s="178" t="s">
        <v>518</v>
      </c>
      <c r="I377" s="170"/>
      <c r="J377" s="179">
        <f>BK377</f>
        <v>0</v>
      </c>
      <c r="L377" s="167"/>
      <c r="M377" s="172"/>
      <c r="N377" s="173"/>
      <c r="O377" s="173"/>
      <c r="P377" s="174">
        <f>SUM(P378:P379)</f>
        <v>0</v>
      </c>
      <c r="Q377" s="173"/>
      <c r="R377" s="174">
        <f>SUM(R378:R379)</f>
        <v>0</v>
      </c>
      <c r="S377" s="173"/>
      <c r="T377" s="175">
        <f>SUM(T378:T379)</f>
        <v>0</v>
      </c>
      <c r="AR377" s="168" t="s">
        <v>204</v>
      </c>
      <c r="AT377" s="176" t="s">
        <v>79</v>
      </c>
      <c r="AU377" s="176" t="s">
        <v>25</v>
      </c>
      <c r="AY377" s="168" t="s">
        <v>188</v>
      </c>
      <c r="BK377" s="177">
        <f>SUM(BK378:BK379)</f>
        <v>0</v>
      </c>
    </row>
    <row r="378" spans="2:65" s="1" customFormat="1" ht="16.5" customHeight="1" x14ac:dyDescent="0.3">
      <c r="B378" s="180"/>
      <c r="C378" s="181" t="s">
        <v>1108</v>
      </c>
      <c r="D378" s="181" t="s">
        <v>190</v>
      </c>
      <c r="E378" s="182" t="s">
        <v>872</v>
      </c>
      <c r="F378" s="183" t="s">
        <v>950</v>
      </c>
      <c r="G378" s="184" t="s">
        <v>372</v>
      </c>
      <c r="H378" s="185">
        <v>138.5</v>
      </c>
      <c r="I378" s="186"/>
      <c r="J378" s="187">
        <f>ROUND(I378*H378,2)</f>
        <v>0</v>
      </c>
      <c r="K378" s="183"/>
      <c r="L378" s="41"/>
      <c r="M378" s="188" t="s">
        <v>5</v>
      </c>
      <c r="N378" s="189" t="s">
        <v>51</v>
      </c>
      <c r="O378" s="42"/>
      <c r="P378" s="190">
        <f>O378*H378</f>
        <v>0</v>
      </c>
      <c r="Q378" s="190">
        <v>0</v>
      </c>
      <c r="R378" s="190">
        <f>Q378*H378</f>
        <v>0</v>
      </c>
      <c r="S378" s="190">
        <v>0</v>
      </c>
      <c r="T378" s="191">
        <f>S378*H378</f>
        <v>0</v>
      </c>
      <c r="AR378" s="24" t="s">
        <v>512</v>
      </c>
      <c r="AT378" s="24" t="s">
        <v>190</v>
      </c>
      <c r="AU378" s="24" t="s">
        <v>24</v>
      </c>
      <c r="AY378" s="24" t="s">
        <v>188</v>
      </c>
      <c r="BE378" s="192">
        <f>IF(N378="základní",J378,0)</f>
        <v>0</v>
      </c>
      <c r="BF378" s="192">
        <f>IF(N378="snížená",J378,0)</f>
        <v>0</v>
      </c>
      <c r="BG378" s="192">
        <f>IF(N378="zákl. přenesená",J378,0)</f>
        <v>0</v>
      </c>
      <c r="BH378" s="192">
        <f>IF(N378="sníž. přenesená",J378,0)</f>
        <v>0</v>
      </c>
      <c r="BI378" s="192">
        <f>IF(N378="nulová",J378,0)</f>
        <v>0</v>
      </c>
      <c r="BJ378" s="24" t="s">
        <v>25</v>
      </c>
      <c r="BK378" s="192">
        <f>ROUND(I378*H378,2)</f>
        <v>0</v>
      </c>
      <c r="BL378" s="24" t="s">
        <v>512</v>
      </c>
      <c r="BM378" s="24" t="s">
        <v>874</v>
      </c>
    </row>
    <row r="379" spans="2:65" s="1" customFormat="1" ht="27" x14ac:dyDescent="0.3">
      <c r="B379" s="41"/>
      <c r="D379" s="193" t="s">
        <v>196</v>
      </c>
      <c r="F379" s="194" t="s">
        <v>1036</v>
      </c>
      <c r="I379" s="195"/>
      <c r="L379" s="41"/>
      <c r="M379" s="226"/>
      <c r="N379" s="227"/>
      <c r="O379" s="227"/>
      <c r="P379" s="227"/>
      <c r="Q379" s="227"/>
      <c r="R379" s="227"/>
      <c r="S379" s="227"/>
      <c r="T379" s="228"/>
      <c r="AT379" s="24" t="s">
        <v>196</v>
      </c>
      <c r="AU379" s="24" t="s">
        <v>24</v>
      </c>
    </row>
    <row r="380" spans="2:65" s="1" customFormat="1" ht="6.95" customHeight="1" x14ac:dyDescent="0.3">
      <c r="B380" s="56"/>
      <c r="C380" s="57"/>
      <c r="D380" s="57"/>
      <c r="E380" s="57"/>
      <c r="F380" s="57"/>
      <c r="G380" s="57"/>
      <c r="H380" s="57"/>
      <c r="I380" s="134"/>
      <c r="J380" s="57"/>
      <c r="K380" s="57"/>
      <c r="L380" s="41"/>
    </row>
  </sheetData>
  <autoFilter ref="C90:K379"/>
  <mergeCells count="13">
    <mergeCell ref="E83:H83"/>
    <mergeCell ref="G1:H1"/>
    <mergeCell ref="L2:V2"/>
    <mergeCell ref="E49:H49"/>
    <mergeCell ref="E51:H51"/>
    <mergeCell ref="J55:J56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11"/>
  <sheetViews>
    <sheetView showGridLines="0" workbookViewId="0">
      <pane ySplit="1" topLeftCell="A2" activePane="bottomLeft" state="frozen"/>
      <selection pane="bottomLeft" activeCell="AD312" sqref="AD312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6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21"/>
      <c r="B1" s="107"/>
      <c r="C1" s="107"/>
      <c r="D1" s="108" t="s">
        <v>1</v>
      </c>
      <c r="E1" s="107"/>
      <c r="F1" s="109" t="s">
        <v>147</v>
      </c>
      <c r="G1" s="362" t="s">
        <v>148</v>
      </c>
      <c r="H1" s="362"/>
      <c r="I1" s="110"/>
      <c r="J1" s="109" t="s">
        <v>149</v>
      </c>
      <c r="K1" s="108" t="s">
        <v>150</v>
      </c>
      <c r="L1" s="109" t="s">
        <v>151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 x14ac:dyDescent="0.3">
      <c r="L2" s="357" t="s">
        <v>8</v>
      </c>
      <c r="M2" s="358"/>
      <c r="N2" s="358"/>
      <c r="O2" s="358"/>
      <c r="P2" s="358"/>
      <c r="Q2" s="358"/>
      <c r="R2" s="358"/>
      <c r="S2" s="358"/>
      <c r="T2" s="358"/>
      <c r="U2" s="358"/>
      <c r="V2" s="358"/>
      <c r="AT2" s="24" t="s">
        <v>113</v>
      </c>
    </row>
    <row r="3" spans="1:70" ht="6.95" customHeight="1" x14ac:dyDescent="0.3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24</v>
      </c>
    </row>
    <row r="4" spans="1:70" ht="36.950000000000003" customHeight="1" x14ac:dyDescent="0.3">
      <c r="B4" s="28"/>
      <c r="C4" s="29"/>
      <c r="D4" s="30" t="s">
        <v>152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1:70" ht="6.95" customHeight="1" x14ac:dyDescent="0.3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1:70" ht="15" x14ac:dyDescent="0.3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1:70" ht="16.5" customHeight="1" x14ac:dyDescent="0.3">
      <c r="B7" s="28"/>
      <c r="C7" s="29"/>
      <c r="D7" s="29"/>
      <c r="E7" s="363" t="str">
        <f>'Rekapitulace stavby'!K6</f>
        <v>Rekonstrukce kanalizace ul. Matušinského, Tomicova, Třanovského</v>
      </c>
      <c r="F7" s="369"/>
      <c r="G7" s="369"/>
      <c r="H7" s="369"/>
      <c r="I7" s="112"/>
      <c r="J7" s="29"/>
      <c r="K7" s="31"/>
    </row>
    <row r="8" spans="1:70" ht="15" x14ac:dyDescent="0.3">
      <c r="B8" s="28"/>
      <c r="C8" s="29"/>
      <c r="D8" s="37" t="s">
        <v>153</v>
      </c>
      <c r="E8" s="29"/>
      <c r="F8" s="29"/>
      <c r="G8" s="29"/>
      <c r="H8" s="29"/>
      <c r="I8" s="112"/>
      <c r="J8" s="29"/>
      <c r="K8" s="31"/>
    </row>
    <row r="9" spans="1:70" s="1" customFormat="1" ht="16.5" customHeight="1" x14ac:dyDescent="0.3">
      <c r="B9" s="41"/>
      <c r="C9" s="42"/>
      <c r="D9" s="42"/>
      <c r="E9" s="363" t="s">
        <v>646</v>
      </c>
      <c r="F9" s="364"/>
      <c r="G9" s="364"/>
      <c r="H9" s="364"/>
      <c r="I9" s="113"/>
      <c r="J9" s="42"/>
      <c r="K9" s="45"/>
    </row>
    <row r="10" spans="1:70" s="1" customFormat="1" ht="15" x14ac:dyDescent="0.3">
      <c r="B10" s="41"/>
      <c r="C10" s="42"/>
      <c r="D10" s="37" t="s">
        <v>155</v>
      </c>
      <c r="E10" s="42"/>
      <c r="F10" s="42"/>
      <c r="G10" s="42"/>
      <c r="H10" s="42"/>
      <c r="I10" s="113"/>
      <c r="J10" s="42"/>
      <c r="K10" s="45"/>
    </row>
    <row r="11" spans="1:70" s="1" customFormat="1" ht="36.950000000000003" customHeight="1" x14ac:dyDescent="0.3">
      <c r="B11" s="41"/>
      <c r="C11" s="42"/>
      <c r="D11" s="42"/>
      <c r="E11" s="365" t="s">
        <v>1109</v>
      </c>
      <c r="F11" s="364"/>
      <c r="G11" s="364"/>
      <c r="H11" s="364"/>
      <c r="I11" s="113"/>
      <c r="J11" s="42"/>
      <c r="K11" s="45"/>
    </row>
    <row r="12" spans="1:70" s="1" customFormat="1" x14ac:dyDescent="0.3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1:70" s="1" customFormat="1" ht="14.45" customHeight="1" x14ac:dyDescent="0.3">
      <c r="B13" s="41"/>
      <c r="C13" s="42"/>
      <c r="D13" s="37" t="s">
        <v>22</v>
      </c>
      <c r="E13" s="42"/>
      <c r="F13" s="35" t="s">
        <v>5</v>
      </c>
      <c r="G13" s="42"/>
      <c r="H13" s="42"/>
      <c r="I13" s="114" t="s">
        <v>23</v>
      </c>
      <c r="J13" s="35" t="s">
        <v>24</v>
      </c>
      <c r="K13" s="45"/>
    </row>
    <row r="14" spans="1:70" s="1" customFormat="1" ht="14.45" customHeight="1" x14ac:dyDescent="0.3">
      <c r="B14" s="41"/>
      <c r="C14" s="42"/>
      <c r="D14" s="37" t="s">
        <v>26</v>
      </c>
      <c r="E14" s="42"/>
      <c r="F14" s="35" t="s">
        <v>27</v>
      </c>
      <c r="G14" s="42"/>
      <c r="H14" s="42"/>
      <c r="I14" s="114" t="s">
        <v>28</v>
      </c>
      <c r="J14" s="115" t="str">
        <f>'Rekapitulace stavby'!AN8</f>
        <v>23.11.2012</v>
      </c>
      <c r="K14" s="45"/>
    </row>
    <row r="15" spans="1:70" s="1" customFormat="1" ht="10.9" customHeight="1" x14ac:dyDescent="0.3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1:70" s="1" customFormat="1" ht="14.45" customHeight="1" x14ac:dyDescent="0.3">
      <c r="B16" s="41"/>
      <c r="C16" s="42"/>
      <c r="D16" s="37" t="s">
        <v>32</v>
      </c>
      <c r="E16" s="42"/>
      <c r="F16" s="42"/>
      <c r="G16" s="42"/>
      <c r="H16" s="42"/>
      <c r="I16" s="114" t="s">
        <v>33</v>
      </c>
      <c r="J16" s="35" t="s">
        <v>34</v>
      </c>
      <c r="K16" s="45"/>
    </row>
    <row r="17" spans="2:11" s="1" customFormat="1" ht="18" customHeight="1" x14ac:dyDescent="0.3">
      <c r="B17" s="41"/>
      <c r="C17" s="42"/>
      <c r="D17" s="42"/>
      <c r="E17" s="35" t="s">
        <v>35</v>
      </c>
      <c r="F17" s="42"/>
      <c r="G17" s="42"/>
      <c r="H17" s="42"/>
      <c r="I17" s="114" t="s">
        <v>36</v>
      </c>
      <c r="J17" s="35" t="s">
        <v>37</v>
      </c>
      <c r="K17" s="45"/>
    </row>
    <row r="18" spans="2:11" s="1" customFormat="1" ht="6.95" customHeight="1" x14ac:dyDescent="0.3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 x14ac:dyDescent="0.3">
      <c r="B19" s="41"/>
      <c r="C19" s="42"/>
      <c r="D19" s="37" t="s">
        <v>38</v>
      </c>
      <c r="E19" s="42"/>
      <c r="F19" s="42"/>
      <c r="G19" s="42"/>
      <c r="H19" s="42"/>
      <c r="I19" s="114" t="s">
        <v>33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 x14ac:dyDescent="0.3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36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 x14ac:dyDescent="0.3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 x14ac:dyDescent="0.3">
      <c r="B22" s="41"/>
      <c r="C22" s="42"/>
      <c r="D22" s="37" t="s">
        <v>40</v>
      </c>
      <c r="E22" s="42"/>
      <c r="F22" s="42"/>
      <c r="G22" s="42"/>
      <c r="H22" s="42"/>
      <c r="I22" s="114" t="s">
        <v>33</v>
      </c>
      <c r="J22" s="35" t="s">
        <v>41</v>
      </c>
      <c r="K22" s="45"/>
    </row>
    <row r="23" spans="2:11" s="1" customFormat="1" ht="18" customHeight="1" x14ac:dyDescent="0.3">
      <c r="B23" s="41"/>
      <c r="C23" s="42"/>
      <c r="D23" s="42"/>
      <c r="E23" s="35" t="s">
        <v>42</v>
      </c>
      <c r="F23" s="42"/>
      <c r="G23" s="42"/>
      <c r="H23" s="42"/>
      <c r="I23" s="114" t="s">
        <v>36</v>
      </c>
      <c r="J23" s="35" t="s">
        <v>43</v>
      </c>
      <c r="K23" s="45"/>
    </row>
    <row r="24" spans="2:11" s="1" customFormat="1" ht="6.95" customHeight="1" x14ac:dyDescent="0.3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 x14ac:dyDescent="0.3">
      <c r="B25" s="41"/>
      <c r="C25" s="42"/>
      <c r="D25" s="37" t="s">
        <v>45</v>
      </c>
      <c r="E25" s="42"/>
      <c r="F25" s="42"/>
      <c r="G25" s="42"/>
      <c r="H25" s="42"/>
      <c r="I25" s="113"/>
      <c r="J25" s="42"/>
      <c r="K25" s="45"/>
    </row>
    <row r="26" spans="2:11" s="7" customFormat="1" ht="16.5" customHeight="1" x14ac:dyDescent="0.3">
      <c r="B26" s="116"/>
      <c r="C26" s="117"/>
      <c r="D26" s="117"/>
      <c r="E26" s="327" t="s">
        <v>5</v>
      </c>
      <c r="F26" s="327"/>
      <c r="G26" s="327"/>
      <c r="H26" s="327"/>
      <c r="I26" s="118"/>
      <c r="J26" s="117"/>
      <c r="K26" s="119"/>
    </row>
    <row r="27" spans="2:11" s="1" customFormat="1" ht="6.95" customHeight="1" x14ac:dyDescent="0.3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 x14ac:dyDescent="0.3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 x14ac:dyDescent="0.3">
      <c r="B29" s="41"/>
      <c r="C29" s="42"/>
      <c r="D29" s="122" t="s">
        <v>46</v>
      </c>
      <c r="E29" s="42"/>
      <c r="F29" s="42"/>
      <c r="G29" s="42"/>
      <c r="H29" s="42"/>
      <c r="I29" s="113"/>
      <c r="J29" s="123">
        <f>ROUNDUP(J91,2)</f>
        <v>0</v>
      </c>
      <c r="K29" s="45"/>
    </row>
    <row r="30" spans="2:11" s="1" customFormat="1" ht="6.95" customHeight="1" x14ac:dyDescent="0.3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 x14ac:dyDescent="0.3">
      <c r="B31" s="41"/>
      <c r="C31" s="42"/>
      <c r="D31" s="42"/>
      <c r="E31" s="42"/>
      <c r="F31" s="46" t="s">
        <v>48</v>
      </c>
      <c r="G31" s="42"/>
      <c r="H31" s="42"/>
      <c r="I31" s="124" t="s">
        <v>47</v>
      </c>
      <c r="J31" s="46" t="s">
        <v>49</v>
      </c>
      <c r="K31" s="45"/>
    </row>
    <row r="32" spans="2:11" s="1" customFormat="1" ht="14.45" customHeight="1" x14ac:dyDescent="0.3">
      <c r="B32" s="41"/>
      <c r="C32" s="42"/>
      <c r="D32" s="49" t="s">
        <v>50</v>
      </c>
      <c r="E32" s="49" t="s">
        <v>51</v>
      </c>
      <c r="F32" s="125">
        <f>ROUNDUP(SUM(BE91:BE310), 2)</f>
        <v>0</v>
      </c>
      <c r="G32" s="42"/>
      <c r="H32" s="42"/>
      <c r="I32" s="126">
        <v>0.21</v>
      </c>
      <c r="J32" s="125">
        <f>ROUNDUP(ROUNDUP((SUM(BE91:BE310)), 2)*I32, 1)</f>
        <v>0</v>
      </c>
      <c r="K32" s="45"/>
    </row>
    <row r="33" spans="2:11" s="1" customFormat="1" ht="14.45" customHeight="1" x14ac:dyDescent="0.3">
      <c r="B33" s="41"/>
      <c r="C33" s="42"/>
      <c r="D33" s="42"/>
      <c r="E33" s="49" t="s">
        <v>52</v>
      </c>
      <c r="F33" s="125">
        <f>ROUNDUP(SUM(BF91:BF310), 2)</f>
        <v>0</v>
      </c>
      <c r="G33" s="42"/>
      <c r="H33" s="42"/>
      <c r="I33" s="126">
        <v>0.15</v>
      </c>
      <c r="J33" s="125">
        <f>ROUNDUP(ROUNDUP((SUM(BF91:BF310)), 2)*I33, 1)</f>
        <v>0</v>
      </c>
      <c r="K33" s="45"/>
    </row>
    <row r="34" spans="2:11" s="1" customFormat="1" ht="14.45" hidden="1" customHeight="1" x14ac:dyDescent="0.3">
      <c r="B34" s="41"/>
      <c r="C34" s="42"/>
      <c r="D34" s="42"/>
      <c r="E34" s="49" t="s">
        <v>53</v>
      </c>
      <c r="F34" s="125">
        <f>ROUNDUP(SUM(BG91:BG310), 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hidden="1" customHeight="1" x14ac:dyDescent="0.3">
      <c r="B35" s="41"/>
      <c r="C35" s="42"/>
      <c r="D35" s="42"/>
      <c r="E35" s="49" t="s">
        <v>54</v>
      </c>
      <c r="F35" s="125">
        <f>ROUNDUP(SUM(BH91:BH310), 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hidden="1" customHeight="1" x14ac:dyDescent="0.3">
      <c r="B36" s="41"/>
      <c r="C36" s="42"/>
      <c r="D36" s="42"/>
      <c r="E36" s="49" t="s">
        <v>55</v>
      </c>
      <c r="F36" s="125">
        <f>ROUNDUP(SUM(BI91:BI310), 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 x14ac:dyDescent="0.3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 x14ac:dyDescent="0.3">
      <c r="B38" s="41"/>
      <c r="C38" s="127"/>
      <c r="D38" s="128" t="s">
        <v>56</v>
      </c>
      <c r="E38" s="71"/>
      <c r="F38" s="71"/>
      <c r="G38" s="129" t="s">
        <v>57</v>
      </c>
      <c r="H38" s="130" t="s">
        <v>58</v>
      </c>
      <c r="I38" s="131"/>
      <c r="J38" s="132">
        <f>SUM(J29:J36)</f>
        <v>0</v>
      </c>
      <c r="K38" s="133"/>
    </row>
    <row r="39" spans="2:11" s="1" customFormat="1" ht="14.45" customHeight="1" x14ac:dyDescent="0.3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 x14ac:dyDescent="0.3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0000000000003" customHeight="1" x14ac:dyDescent="0.3">
      <c r="B44" s="41"/>
      <c r="C44" s="30" t="s">
        <v>157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 x14ac:dyDescent="0.3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 x14ac:dyDescent="0.3">
      <c r="B46" s="41"/>
      <c r="C46" s="37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6.5" customHeight="1" x14ac:dyDescent="0.3">
      <c r="B47" s="41"/>
      <c r="C47" s="42"/>
      <c r="D47" s="42"/>
      <c r="E47" s="363" t="str">
        <f>E7</f>
        <v>Rekonstrukce kanalizace ul. Matušinského, Tomicova, Třanovského</v>
      </c>
      <c r="F47" s="369"/>
      <c r="G47" s="369"/>
      <c r="H47" s="369"/>
      <c r="I47" s="113"/>
      <c r="J47" s="42"/>
      <c r="K47" s="45"/>
    </row>
    <row r="48" spans="2:11" ht="15" x14ac:dyDescent="0.3">
      <c r="B48" s="28"/>
      <c r="C48" s="37" t="s">
        <v>153</v>
      </c>
      <c r="D48" s="29"/>
      <c r="E48" s="29"/>
      <c r="F48" s="29"/>
      <c r="G48" s="29"/>
      <c r="H48" s="29"/>
      <c r="I48" s="112"/>
      <c r="J48" s="29"/>
      <c r="K48" s="31"/>
    </row>
    <row r="49" spans="2:47" s="1" customFormat="1" ht="16.5" customHeight="1" x14ac:dyDescent="0.3">
      <c r="B49" s="41"/>
      <c r="C49" s="42"/>
      <c r="D49" s="42"/>
      <c r="E49" s="363" t="s">
        <v>646</v>
      </c>
      <c r="F49" s="364"/>
      <c r="G49" s="364"/>
      <c r="H49" s="364"/>
      <c r="I49" s="113"/>
      <c r="J49" s="42"/>
      <c r="K49" s="45"/>
    </row>
    <row r="50" spans="2:47" s="1" customFormat="1" ht="14.45" customHeight="1" x14ac:dyDescent="0.3">
      <c r="B50" s="41"/>
      <c r="C50" s="37" t="s">
        <v>155</v>
      </c>
      <c r="D50" s="42"/>
      <c r="E50" s="42"/>
      <c r="F50" s="42"/>
      <c r="G50" s="42"/>
      <c r="H50" s="42"/>
      <c r="I50" s="113"/>
      <c r="J50" s="42"/>
      <c r="K50" s="45"/>
    </row>
    <row r="51" spans="2:47" s="1" customFormat="1" ht="17.25" customHeight="1" x14ac:dyDescent="0.3">
      <c r="B51" s="41"/>
      <c r="C51" s="42"/>
      <c r="D51" s="42"/>
      <c r="E51" s="365" t="str">
        <f>E11</f>
        <v>01.1.4 - SO 01.1.4 přípojky navržené k přepojení Ra1</v>
      </c>
      <c r="F51" s="364"/>
      <c r="G51" s="364"/>
      <c r="H51" s="364"/>
      <c r="I51" s="113"/>
      <c r="J51" s="42"/>
      <c r="K51" s="45"/>
    </row>
    <row r="52" spans="2:47" s="1" customFormat="1" ht="6.95" customHeight="1" x14ac:dyDescent="0.3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47" s="1" customFormat="1" ht="18" customHeight="1" x14ac:dyDescent="0.3">
      <c r="B53" s="41"/>
      <c r="C53" s="37" t="s">
        <v>26</v>
      </c>
      <c r="D53" s="42"/>
      <c r="E53" s="42"/>
      <c r="F53" s="35" t="str">
        <f>F14</f>
        <v>Ostrava,k.ú.715018 Radvanice</v>
      </c>
      <c r="G53" s="42"/>
      <c r="H53" s="42"/>
      <c r="I53" s="114" t="s">
        <v>28</v>
      </c>
      <c r="J53" s="115" t="str">
        <f>IF(J14="","",J14)</f>
        <v>23.11.2012</v>
      </c>
      <c r="K53" s="45"/>
    </row>
    <row r="54" spans="2:47" s="1" customFormat="1" ht="6.95" customHeight="1" x14ac:dyDescent="0.3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47" s="1" customFormat="1" ht="15" x14ac:dyDescent="0.3">
      <c r="B55" s="41"/>
      <c r="C55" s="37" t="s">
        <v>32</v>
      </c>
      <c r="D55" s="42"/>
      <c r="E55" s="42"/>
      <c r="F55" s="35" t="str">
        <f>E17</f>
        <v>Statutární město Ostrava</v>
      </c>
      <c r="G55" s="42"/>
      <c r="H55" s="42"/>
      <c r="I55" s="114" t="s">
        <v>40</v>
      </c>
      <c r="J55" s="327" t="str">
        <f>E23</f>
        <v>Koneko spol. s r. o.</v>
      </c>
      <c r="K55" s="45"/>
    </row>
    <row r="56" spans="2:47" s="1" customFormat="1" ht="14.45" customHeight="1" x14ac:dyDescent="0.3">
      <c r="B56" s="41"/>
      <c r="C56" s="37" t="s">
        <v>38</v>
      </c>
      <c r="D56" s="42"/>
      <c r="E56" s="42"/>
      <c r="F56" s="35" t="str">
        <f>IF(E20="","",E20)</f>
        <v/>
      </c>
      <c r="G56" s="42"/>
      <c r="H56" s="42"/>
      <c r="I56" s="113"/>
      <c r="J56" s="366"/>
      <c r="K56" s="45"/>
    </row>
    <row r="57" spans="2:47" s="1" customFormat="1" ht="10.35" customHeight="1" x14ac:dyDescent="0.3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47" s="1" customFormat="1" ht="29.25" customHeight="1" x14ac:dyDescent="0.3">
      <c r="B58" s="41"/>
      <c r="C58" s="137" t="s">
        <v>158</v>
      </c>
      <c r="D58" s="127"/>
      <c r="E58" s="127"/>
      <c r="F58" s="127"/>
      <c r="G58" s="127"/>
      <c r="H58" s="127"/>
      <c r="I58" s="138"/>
      <c r="J58" s="139" t="s">
        <v>159</v>
      </c>
      <c r="K58" s="140"/>
    </row>
    <row r="59" spans="2:47" s="1" customFormat="1" ht="10.35" customHeight="1" x14ac:dyDescent="0.3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 x14ac:dyDescent="0.3">
      <c r="B60" s="41"/>
      <c r="C60" s="141" t="s">
        <v>160</v>
      </c>
      <c r="D60" s="42"/>
      <c r="E60" s="42"/>
      <c r="F60" s="42"/>
      <c r="G60" s="42"/>
      <c r="H60" s="42"/>
      <c r="I60" s="113"/>
      <c r="J60" s="123">
        <f>J91</f>
        <v>0</v>
      </c>
      <c r="K60" s="45"/>
      <c r="AU60" s="24" t="s">
        <v>161</v>
      </c>
    </row>
    <row r="61" spans="2:47" s="8" customFormat="1" ht="24.95" customHeight="1" x14ac:dyDescent="0.3">
      <c r="B61" s="142"/>
      <c r="C61" s="143"/>
      <c r="D61" s="144" t="s">
        <v>162</v>
      </c>
      <c r="E61" s="145"/>
      <c r="F61" s="145"/>
      <c r="G61" s="145"/>
      <c r="H61" s="145"/>
      <c r="I61" s="146"/>
      <c r="J61" s="147">
        <f>J92</f>
        <v>0</v>
      </c>
      <c r="K61" s="148"/>
    </row>
    <row r="62" spans="2:47" s="9" customFormat="1" ht="19.899999999999999" customHeight="1" x14ac:dyDescent="0.3">
      <c r="B62" s="149"/>
      <c r="C62" s="150"/>
      <c r="D62" s="151" t="s">
        <v>163</v>
      </c>
      <c r="E62" s="152"/>
      <c r="F62" s="152"/>
      <c r="G62" s="152"/>
      <c r="H62" s="152"/>
      <c r="I62" s="153"/>
      <c r="J62" s="154">
        <f>J93</f>
        <v>0</v>
      </c>
      <c r="K62" s="155"/>
    </row>
    <row r="63" spans="2:47" s="9" customFormat="1" ht="19.899999999999999" customHeight="1" x14ac:dyDescent="0.3">
      <c r="B63" s="149"/>
      <c r="C63" s="150"/>
      <c r="D63" s="151" t="s">
        <v>164</v>
      </c>
      <c r="E63" s="152"/>
      <c r="F63" s="152"/>
      <c r="G63" s="152"/>
      <c r="H63" s="152"/>
      <c r="I63" s="153"/>
      <c r="J63" s="154">
        <f>J188</f>
        <v>0</v>
      </c>
      <c r="K63" s="155"/>
    </row>
    <row r="64" spans="2:47" s="9" customFormat="1" ht="19.899999999999999" customHeight="1" x14ac:dyDescent="0.3">
      <c r="B64" s="149"/>
      <c r="C64" s="150"/>
      <c r="D64" s="151" t="s">
        <v>166</v>
      </c>
      <c r="E64" s="152"/>
      <c r="F64" s="152"/>
      <c r="G64" s="152"/>
      <c r="H64" s="152"/>
      <c r="I64" s="153"/>
      <c r="J64" s="154">
        <f>J195</f>
        <v>0</v>
      </c>
      <c r="K64" s="155"/>
    </row>
    <row r="65" spans="2:12" s="9" customFormat="1" ht="19.899999999999999" customHeight="1" x14ac:dyDescent="0.3">
      <c r="B65" s="149"/>
      <c r="C65" s="150"/>
      <c r="D65" s="151" t="s">
        <v>167</v>
      </c>
      <c r="E65" s="152"/>
      <c r="F65" s="152"/>
      <c r="G65" s="152"/>
      <c r="H65" s="152"/>
      <c r="I65" s="153"/>
      <c r="J65" s="154">
        <f>J251</f>
        <v>0</v>
      </c>
      <c r="K65" s="155"/>
    </row>
    <row r="66" spans="2:12" s="9" customFormat="1" ht="19.899999999999999" customHeight="1" x14ac:dyDescent="0.3">
      <c r="B66" s="149"/>
      <c r="C66" s="150"/>
      <c r="D66" s="151" t="s">
        <v>168</v>
      </c>
      <c r="E66" s="152"/>
      <c r="F66" s="152"/>
      <c r="G66" s="152"/>
      <c r="H66" s="152"/>
      <c r="I66" s="153"/>
      <c r="J66" s="154">
        <f>J279</f>
        <v>0</v>
      </c>
      <c r="K66" s="155"/>
    </row>
    <row r="67" spans="2:12" s="9" customFormat="1" ht="14.85" customHeight="1" x14ac:dyDescent="0.3">
      <c r="B67" s="149"/>
      <c r="C67" s="150"/>
      <c r="D67" s="151" t="s">
        <v>169</v>
      </c>
      <c r="E67" s="152"/>
      <c r="F67" s="152"/>
      <c r="G67" s="152"/>
      <c r="H67" s="152"/>
      <c r="I67" s="153"/>
      <c r="J67" s="154">
        <f>J293</f>
        <v>0</v>
      </c>
      <c r="K67" s="155"/>
    </row>
    <row r="68" spans="2:12" s="8" customFormat="1" ht="24.95" customHeight="1" x14ac:dyDescent="0.3">
      <c r="B68" s="142"/>
      <c r="C68" s="143"/>
      <c r="D68" s="144" t="s">
        <v>170</v>
      </c>
      <c r="E68" s="145"/>
      <c r="F68" s="145"/>
      <c r="G68" s="145"/>
      <c r="H68" s="145"/>
      <c r="I68" s="146"/>
      <c r="J68" s="147">
        <f>J307</f>
        <v>0</v>
      </c>
      <c r="K68" s="148"/>
    </row>
    <row r="69" spans="2:12" s="9" customFormat="1" ht="19.899999999999999" customHeight="1" x14ac:dyDescent="0.3">
      <c r="B69" s="149"/>
      <c r="C69" s="150"/>
      <c r="D69" s="151" t="s">
        <v>171</v>
      </c>
      <c r="E69" s="152"/>
      <c r="F69" s="152"/>
      <c r="G69" s="152"/>
      <c r="H69" s="152"/>
      <c r="I69" s="153"/>
      <c r="J69" s="154">
        <f>J308</f>
        <v>0</v>
      </c>
      <c r="K69" s="155"/>
    </row>
    <row r="70" spans="2:12" s="1" customFormat="1" ht="21.75" customHeight="1" x14ac:dyDescent="0.3">
      <c r="B70" s="41"/>
      <c r="C70" s="42"/>
      <c r="D70" s="42"/>
      <c r="E70" s="42"/>
      <c r="F70" s="42"/>
      <c r="G70" s="42"/>
      <c r="H70" s="42"/>
      <c r="I70" s="113"/>
      <c r="J70" s="42"/>
      <c r="K70" s="45"/>
    </row>
    <row r="71" spans="2:12" s="1" customFormat="1" ht="6.95" customHeight="1" x14ac:dyDescent="0.3">
      <c r="B71" s="56"/>
      <c r="C71" s="57"/>
      <c r="D71" s="57"/>
      <c r="E71" s="57"/>
      <c r="F71" s="57"/>
      <c r="G71" s="57"/>
      <c r="H71" s="57"/>
      <c r="I71" s="134"/>
      <c r="J71" s="57"/>
      <c r="K71" s="58"/>
    </row>
    <row r="75" spans="2:12" s="1" customFormat="1" ht="6.95" customHeight="1" x14ac:dyDescent="0.3">
      <c r="B75" s="59"/>
      <c r="C75" s="60"/>
      <c r="D75" s="60"/>
      <c r="E75" s="60"/>
      <c r="F75" s="60"/>
      <c r="G75" s="60"/>
      <c r="H75" s="60"/>
      <c r="I75" s="135"/>
      <c r="J75" s="60"/>
      <c r="K75" s="60"/>
      <c r="L75" s="41"/>
    </row>
    <row r="76" spans="2:12" s="1" customFormat="1" ht="36.950000000000003" customHeight="1" x14ac:dyDescent="0.3">
      <c r="B76" s="41"/>
      <c r="C76" s="61" t="s">
        <v>172</v>
      </c>
      <c r="L76" s="41"/>
    </row>
    <row r="77" spans="2:12" s="1" customFormat="1" ht="6.95" customHeight="1" x14ac:dyDescent="0.3">
      <c r="B77" s="41"/>
      <c r="L77" s="41"/>
    </row>
    <row r="78" spans="2:12" s="1" customFormat="1" ht="14.45" customHeight="1" x14ac:dyDescent="0.3">
      <c r="B78" s="41"/>
      <c r="C78" s="63" t="s">
        <v>19</v>
      </c>
      <c r="L78" s="41"/>
    </row>
    <row r="79" spans="2:12" s="1" customFormat="1" ht="16.5" customHeight="1" x14ac:dyDescent="0.3">
      <c r="B79" s="41"/>
      <c r="E79" s="367" t="str">
        <f>E7</f>
        <v>Rekonstrukce kanalizace ul. Matušinského, Tomicova, Třanovského</v>
      </c>
      <c r="F79" s="368"/>
      <c r="G79" s="368"/>
      <c r="H79" s="368"/>
      <c r="L79" s="41"/>
    </row>
    <row r="80" spans="2:12" ht="15" x14ac:dyDescent="0.3">
      <c r="B80" s="28"/>
      <c r="C80" s="63" t="s">
        <v>153</v>
      </c>
      <c r="L80" s="28"/>
    </row>
    <row r="81" spans="2:65" s="1" customFormat="1" ht="16.5" customHeight="1" x14ac:dyDescent="0.3">
      <c r="B81" s="41"/>
      <c r="E81" s="367" t="s">
        <v>646</v>
      </c>
      <c r="F81" s="361"/>
      <c r="G81" s="361"/>
      <c r="H81" s="361"/>
      <c r="L81" s="41"/>
    </row>
    <row r="82" spans="2:65" s="1" customFormat="1" ht="14.45" customHeight="1" x14ac:dyDescent="0.3">
      <c r="B82" s="41"/>
      <c r="C82" s="63" t="s">
        <v>155</v>
      </c>
      <c r="L82" s="41"/>
    </row>
    <row r="83" spans="2:65" s="1" customFormat="1" ht="17.25" customHeight="1" x14ac:dyDescent="0.3">
      <c r="B83" s="41"/>
      <c r="E83" s="338" t="str">
        <f>E11</f>
        <v>01.1.4 - SO 01.1.4 přípojky navržené k přepojení Ra1</v>
      </c>
      <c r="F83" s="361"/>
      <c r="G83" s="361"/>
      <c r="H83" s="361"/>
      <c r="L83" s="41"/>
    </row>
    <row r="84" spans="2:65" s="1" customFormat="1" ht="6.95" customHeight="1" x14ac:dyDescent="0.3">
      <c r="B84" s="41"/>
      <c r="L84" s="41"/>
    </row>
    <row r="85" spans="2:65" s="1" customFormat="1" ht="18" customHeight="1" x14ac:dyDescent="0.3">
      <c r="B85" s="41"/>
      <c r="C85" s="63" t="s">
        <v>26</v>
      </c>
      <c r="F85" s="156" t="str">
        <f>F14</f>
        <v>Ostrava,k.ú.715018 Radvanice</v>
      </c>
      <c r="I85" s="157" t="s">
        <v>28</v>
      </c>
      <c r="J85" s="67" t="str">
        <f>IF(J14="","",J14)</f>
        <v>23.11.2012</v>
      </c>
      <c r="L85" s="41"/>
    </row>
    <row r="86" spans="2:65" s="1" customFormat="1" ht="6.95" customHeight="1" x14ac:dyDescent="0.3">
      <c r="B86" s="41"/>
      <c r="L86" s="41"/>
    </row>
    <row r="87" spans="2:65" s="1" customFormat="1" ht="15" x14ac:dyDescent="0.3">
      <c r="B87" s="41"/>
      <c r="C87" s="63" t="s">
        <v>32</v>
      </c>
      <c r="F87" s="156" t="str">
        <f>E17</f>
        <v>Statutární město Ostrava</v>
      </c>
      <c r="I87" s="157" t="s">
        <v>40</v>
      </c>
      <c r="J87" s="156" t="str">
        <f>E23</f>
        <v>Koneko spol. s r. o.</v>
      </c>
      <c r="L87" s="41"/>
    </row>
    <row r="88" spans="2:65" s="1" customFormat="1" ht="14.45" customHeight="1" x14ac:dyDescent="0.3">
      <c r="B88" s="41"/>
      <c r="C88" s="63" t="s">
        <v>38</v>
      </c>
      <c r="F88" s="156" t="str">
        <f>IF(E20="","",E20)</f>
        <v/>
      </c>
      <c r="L88" s="41"/>
    </row>
    <row r="89" spans="2:65" s="1" customFormat="1" ht="10.35" customHeight="1" x14ac:dyDescent="0.3">
      <c r="B89" s="41"/>
      <c r="L89" s="41"/>
    </row>
    <row r="90" spans="2:65" s="10" customFormat="1" ht="29.25" customHeight="1" x14ac:dyDescent="0.3">
      <c r="B90" s="158"/>
      <c r="C90" s="159" t="s">
        <v>173</v>
      </c>
      <c r="D90" s="160" t="s">
        <v>65</v>
      </c>
      <c r="E90" s="160" t="s">
        <v>61</v>
      </c>
      <c r="F90" s="160" t="s">
        <v>174</v>
      </c>
      <c r="G90" s="160" t="s">
        <v>175</v>
      </c>
      <c r="H90" s="160" t="s">
        <v>176</v>
      </c>
      <c r="I90" s="161" t="s">
        <v>177</v>
      </c>
      <c r="J90" s="160" t="s">
        <v>159</v>
      </c>
      <c r="K90" s="162" t="s">
        <v>178</v>
      </c>
      <c r="L90" s="158"/>
      <c r="M90" s="73" t="s">
        <v>179</v>
      </c>
      <c r="N90" s="74" t="s">
        <v>50</v>
      </c>
      <c r="O90" s="74" t="s">
        <v>180</v>
      </c>
      <c r="P90" s="74" t="s">
        <v>181</v>
      </c>
      <c r="Q90" s="74" t="s">
        <v>182</v>
      </c>
      <c r="R90" s="74" t="s">
        <v>183</v>
      </c>
      <c r="S90" s="74" t="s">
        <v>184</v>
      </c>
      <c r="T90" s="75" t="s">
        <v>185</v>
      </c>
    </row>
    <row r="91" spans="2:65" s="1" customFormat="1" ht="29.25" customHeight="1" x14ac:dyDescent="0.35">
      <c r="B91" s="41"/>
      <c r="C91" s="77" t="s">
        <v>160</v>
      </c>
      <c r="J91" s="163">
        <f>BK91</f>
        <v>0</v>
      </c>
      <c r="L91" s="41"/>
      <c r="M91" s="76"/>
      <c r="N91" s="68"/>
      <c r="O91" s="68"/>
      <c r="P91" s="164">
        <f>P92+P307</f>
        <v>0</v>
      </c>
      <c r="Q91" s="68"/>
      <c r="R91" s="164">
        <f>R92+R307</f>
        <v>42.52570257</v>
      </c>
      <c r="S91" s="68"/>
      <c r="T91" s="165">
        <f>T92+T307</f>
        <v>6.1156549999999994</v>
      </c>
      <c r="AT91" s="24" t="s">
        <v>79</v>
      </c>
      <c r="AU91" s="24" t="s">
        <v>161</v>
      </c>
      <c r="BK91" s="166">
        <f>BK92+BK307</f>
        <v>0</v>
      </c>
    </row>
    <row r="92" spans="2:65" s="11" customFormat="1" ht="37.35" customHeight="1" x14ac:dyDescent="0.35">
      <c r="B92" s="167"/>
      <c r="D92" s="168" t="s">
        <v>79</v>
      </c>
      <c r="E92" s="169" t="s">
        <v>186</v>
      </c>
      <c r="F92" s="169" t="s">
        <v>187</v>
      </c>
      <c r="I92" s="170"/>
      <c r="J92" s="171">
        <f>BK92</f>
        <v>0</v>
      </c>
      <c r="L92" s="167"/>
      <c r="M92" s="172"/>
      <c r="N92" s="173"/>
      <c r="O92" s="173"/>
      <c r="P92" s="174">
        <f>P93+P188+P195+P251+P279</f>
        <v>0</v>
      </c>
      <c r="Q92" s="173"/>
      <c r="R92" s="174">
        <f>R93+R188+R195+R251+R279</f>
        <v>42.52570257</v>
      </c>
      <c r="S92" s="173"/>
      <c r="T92" s="175">
        <f>T93+T188+T195+T251+T279</f>
        <v>6.1156549999999994</v>
      </c>
      <c r="AR92" s="168" t="s">
        <v>25</v>
      </c>
      <c r="AT92" s="176" t="s">
        <v>79</v>
      </c>
      <c r="AU92" s="176" t="s">
        <v>80</v>
      </c>
      <c r="AY92" s="168" t="s">
        <v>188</v>
      </c>
      <c r="BK92" s="177">
        <f>BK93+BK188+BK195+BK251+BK279</f>
        <v>0</v>
      </c>
    </row>
    <row r="93" spans="2:65" s="11" customFormat="1" ht="19.899999999999999" customHeight="1" x14ac:dyDescent="0.3">
      <c r="B93" s="167"/>
      <c r="D93" s="168" t="s">
        <v>79</v>
      </c>
      <c r="E93" s="178" t="s">
        <v>25</v>
      </c>
      <c r="F93" s="178" t="s">
        <v>189</v>
      </c>
      <c r="I93" s="170"/>
      <c r="J93" s="179">
        <f>BK93</f>
        <v>0</v>
      </c>
      <c r="L93" s="167"/>
      <c r="M93" s="172"/>
      <c r="N93" s="173"/>
      <c r="O93" s="173"/>
      <c r="P93" s="174">
        <f>SUM(P94:P187)</f>
        <v>0</v>
      </c>
      <c r="Q93" s="173"/>
      <c r="R93" s="174">
        <f>SUM(R94:R187)</f>
        <v>35.654974809999999</v>
      </c>
      <c r="S93" s="173"/>
      <c r="T93" s="175">
        <f>SUM(T94:T187)</f>
        <v>6.1156549999999994</v>
      </c>
      <c r="AR93" s="168" t="s">
        <v>25</v>
      </c>
      <c r="AT93" s="176" t="s">
        <v>79</v>
      </c>
      <c r="AU93" s="176" t="s">
        <v>25</v>
      </c>
      <c r="AY93" s="168" t="s">
        <v>188</v>
      </c>
      <c r="BK93" s="177">
        <f>SUM(BK94:BK187)</f>
        <v>0</v>
      </c>
    </row>
    <row r="94" spans="2:65" s="1" customFormat="1" ht="16.5" customHeight="1" x14ac:dyDescent="0.3">
      <c r="B94" s="180"/>
      <c r="C94" s="181" t="s">
        <v>25</v>
      </c>
      <c r="D94" s="181" t="s">
        <v>190</v>
      </c>
      <c r="E94" s="182" t="s">
        <v>191</v>
      </c>
      <c r="F94" s="183" t="s">
        <v>192</v>
      </c>
      <c r="G94" s="184" t="s">
        <v>193</v>
      </c>
      <c r="H94" s="185">
        <v>3.419</v>
      </c>
      <c r="I94" s="186"/>
      <c r="J94" s="187">
        <f>ROUND(I94*H94,2)</f>
        <v>0</v>
      </c>
      <c r="K94" s="183"/>
      <c r="L94" s="41"/>
      <c r="M94" s="188" t="s">
        <v>5</v>
      </c>
      <c r="N94" s="189" t="s">
        <v>51</v>
      </c>
      <c r="O94" s="42"/>
      <c r="P94" s="190">
        <f>O94*H94</f>
        <v>0</v>
      </c>
      <c r="Q94" s="190">
        <v>0</v>
      </c>
      <c r="R94" s="190">
        <f>Q94*H94</f>
        <v>0</v>
      </c>
      <c r="S94" s="190">
        <v>0.23499999999999999</v>
      </c>
      <c r="T94" s="191">
        <f>S94*H94</f>
        <v>0.80346499999999998</v>
      </c>
      <c r="AR94" s="24" t="s">
        <v>194</v>
      </c>
      <c r="AT94" s="24" t="s">
        <v>190</v>
      </c>
      <c r="AU94" s="24" t="s">
        <v>24</v>
      </c>
      <c r="AY94" s="24" t="s">
        <v>188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24" t="s">
        <v>25</v>
      </c>
      <c r="BK94" s="192">
        <f>ROUND(I94*H94,2)</f>
        <v>0</v>
      </c>
      <c r="BL94" s="24" t="s">
        <v>194</v>
      </c>
      <c r="BM94" s="24" t="s">
        <v>952</v>
      </c>
    </row>
    <row r="95" spans="2:65" s="1" customFormat="1" ht="40.5" x14ac:dyDescent="0.3">
      <c r="B95" s="41"/>
      <c r="D95" s="193" t="s">
        <v>196</v>
      </c>
      <c r="F95" s="194" t="s">
        <v>1110</v>
      </c>
      <c r="I95" s="195"/>
      <c r="L95" s="41"/>
      <c r="M95" s="196"/>
      <c r="N95" s="42"/>
      <c r="O95" s="42"/>
      <c r="P95" s="42"/>
      <c r="Q95" s="42"/>
      <c r="R95" s="42"/>
      <c r="S95" s="42"/>
      <c r="T95" s="70"/>
      <c r="AT95" s="24" t="s">
        <v>196</v>
      </c>
      <c r="AU95" s="24" t="s">
        <v>24</v>
      </c>
    </row>
    <row r="96" spans="2:65" s="12" customFormat="1" x14ac:dyDescent="0.3">
      <c r="B96" s="197"/>
      <c r="D96" s="193" t="s">
        <v>198</v>
      </c>
      <c r="E96" s="198" t="s">
        <v>5</v>
      </c>
      <c r="F96" s="199" t="s">
        <v>1111</v>
      </c>
      <c r="H96" s="200">
        <v>1.323</v>
      </c>
      <c r="I96" s="201"/>
      <c r="L96" s="197"/>
      <c r="M96" s="202"/>
      <c r="N96" s="203"/>
      <c r="O96" s="203"/>
      <c r="P96" s="203"/>
      <c r="Q96" s="203"/>
      <c r="R96" s="203"/>
      <c r="S96" s="203"/>
      <c r="T96" s="204"/>
      <c r="AT96" s="198" t="s">
        <v>198</v>
      </c>
      <c r="AU96" s="198" t="s">
        <v>24</v>
      </c>
      <c r="AV96" s="12" t="s">
        <v>24</v>
      </c>
      <c r="AW96" s="12" t="s">
        <v>44</v>
      </c>
      <c r="AX96" s="12" t="s">
        <v>80</v>
      </c>
      <c r="AY96" s="198" t="s">
        <v>188</v>
      </c>
    </row>
    <row r="97" spans="2:65" s="12" customFormat="1" x14ac:dyDescent="0.3">
      <c r="B97" s="197"/>
      <c r="D97" s="193" t="s">
        <v>198</v>
      </c>
      <c r="E97" s="198" t="s">
        <v>5</v>
      </c>
      <c r="F97" s="199" t="s">
        <v>1112</v>
      </c>
      <c r="H97" s="200">
        <v>1.173</v>
      </c>
      <c r="I97" s="201"/>
      <c r="L97" s="197"/>
      <c r="M97" s="202"/>
      <c r="N97" s="203"/>
      <c r="O97" s="203"/>
      <c r="P97" s="203"/>
      <c r="Q97" s="203"/>
      <c r="R97" s="203"/>
      <c r="S97" s="203"/>
      <c r="T97" s="204"/>
      <c r="AT97" s="198" t="s">
        <v>198</v>
      </c>
      <c r="AU97" s="198" t="s">
        <v>24</v>
      </c>
      <c r="AV97" s="12" t="s">
        <v>24</v>
      </c>
      <c r="AW97" s="12" t="s">
        <v>44</v>
      </c>
      <c r="AX97" s="12" t="s">
        <v>80</v>
      </c>
      <c r="AY97" s="198" t="s">
        <v>188</v>
      </c>
    </row>
    <row r="98" spans="2:65" s="12" customFormat="1" x14ac:dyDescent="0.3">
      <c r="B98" s="197"/>
      <c r="D98" s="193" t="s">
        <v>198</v>
      </c>
      <c r="E98" s="198" t="s">
        <v>5</v>
      </c>
      <c r="F98" s="199" t="s">
        <v>1113</v>
      </c>
      <c r="H98" s="200">
        <v>0.92300000000000004</v>
      </c>
      <c r="I98" s="201"/>
      <c r="L98" s="197"/>
      <c r="M98" s="202"/>
      <c r="N98" s="203"/>
      <c r="O98" s="203"/>
      <c r="P98" s="203"/>
      <c r="Q98" s="203"/>
      <c r="R98" s="203"/>
      <c r="S98" s="203"/>
      <c r="T98" s="204"/>
      <c r="AT98" s="198" t="s">
        <v>198</v>
      </c>
      <c r="AU98" s="198" t="s">
        <v>24</v>
      </c>
      <c r="AV98" s="12" t="s">
        <v>24</v>
      </c>
      <c r="AW98" s="12" t="s">
        <v>44</v>
      </c>
      <c r="AX98" s="12" t="s">
        <v>80</v>
      </c>
      <c r="AY98" s="198" t="s">
        <v>188</v>
      </c>
    </row>
    <row r="99" spans="2:65" s="13" customFormat="1" x14ac:dyDescent="0.3">
      <c r="B99" s="205"/>
      <c r="D99" s="193" t="s">
        <v>198</v>
      </c>
      <c r="E99" s="206" t="s">
        <v>5</v>
      </c>
      <c r="F99" s="207" t="s">
        <v>200</v>
      </c>
      <c r="H99" s="208">
        <v>3.419</v>
      </c>
      <c r="I99" s="209"/>
      <c r="L99" s="205"/>
      <c r="M99" s="210"/>
      <c r="N99" s="211"/>
      <c r="O99" s="211"/>
      <c r="P99" s="211"/>
      <c r="Q99" s="211"/>
      <c r="R99" s="211"/>
      <c r="S99" s="211"/>
      <c r="T99" s="212"/>
      <c r="AT99" s="206" t="s">
        <v>198</v>
      </c>
      <c r="AU99" s="206" t="s">
        <v>24</v>
      </c>
      <c r="AV99" s="13" t="s">
        <v>194</v>
      </c>
      <c r="AW99" s="13" t="s">
        <v>44</v>
      </c>
      <c r="AX99" s="13" t="s">
        <v>25</v>
      </c>
      <c r="AY99" s="206" t="s">
        <v>188</v>
      </c>
    </row>
    <row r="100" spans="2:65" s="1" customFormat="1" ht="25.5" customHeight="1" x14ac:dyDescent="0.3">
      <c r="B100" s="180"/>
      <c r="C100" s="181" t="s">
        <v>24</v>
      </c>
      <c r="D100" s="181" t="s">
        <v>190</v>
      </c>
      <c r="E100" s="182" t="s">
        <v>958</v>
      </c>
      <c r="F100" s="183" t="s">
        <v>959</v>
      </c>
      <c r="G100" s="184" t="s">
        <v>193</v>
      </c>
      <c r="H100" s="185">
        <v>3.419</v>
      </c>
      <c r="I100" s="186"/>
      <c r="J100" s="187">
        <f>ROUND(I100*H100,2)</f>
        <v>0</v>
      </c>
      <c r="K100" s="183"/>
      <c r="L100" s="41"/>
      <c r="M100" s="188" t="s">
        <v>5</v>
      </c>
      <c r="N100" s="189" t="s">
        <v>51</v>
      </c>
      <c r="O100" s="42"/>
      <c r="P100" s="190">
        <f>O100*H100</f>
        <v>0</v>
      </c>
      <c r="Q100" s="190">
        <v>0</v>
      </c>
      <c r="R100" s="190">
        <f>Q100*H100</f>
        <v>0</v>
      </c>
      <c r="S100" s="190">
        <v>0.28999999999999998</v>
      </c>
      <c r="T100" s="191">
        <f>S100*H100</f>
        <v>0.99150999999999989</v>
      </c>
      <c r="AR100" s="24" t="s">
        <v>194</v>
      </c>
      <c r="AT100" s="24" t="s">
        <v>190</v>
      </c>
      <c r="AU100" s="24" t="s">
        <v>24</v>
      </c>
      <c r="AY100" s="24" t="s">
        <v>188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24" t="s">
        <v>25</v>
      </c>
      <c r="BK100" s="192">
        <f>ROUND(I100*H100,2)</f>
        <v>0</v>
      </c>
      <c r="BL100" s="24" t="s">
        <v>194</v>
      </c>
      <c r="BM100" s="24" t="s">
        <v>960</v>
      </c>
    </row>
    <row r="101" spans="2:65" s="1" customFormat="1" ht="40.5" x14ac:dyDescent="0.3">
      <c r="B101" s="41"/>
      <c r="D101" s="193" t="s">
        <v>196</v>
      </c>
      <c r="F101" s="194" t="s">
        <v>1110</v>
      </c>
      <c r="I101" s="195"/>
      <c r="L101" s="41"/>
      <c r="M101" s="196"/>
      <c r="N101" s="42"/>
      <c r="O101" s="42"/>
      <c r="P101" s="42"/>
      <c r="Q101" s="42"/>
      <c r="R101" s="42"/>
      <c r="S101" s="42"/>
      <c r="T101" s="70"/>
      <c r="AT101" s="24" t="s">
        <v>196</v>
      </c>
      <c r="AU101" s="24" t="s">
        <v>24</v>
      </c>
    </row>
    <row r="102" spans="2:65" s="12" customFormat="1" x14ac:dyDescent="0.3">
      <c r="B102" s="197"/>
      <c r="D102" s="193" t="s">
        <v>198</v>
      </c>
      <c r="E102" s="198" t="s">
        <v>5</v>
      </c>
      <c r="F102" s="199" t="s">
        <v>1111</v>
      </c>
      <c r="H102" s="200">
        <v>1.323</v>
      </c>
      <c r="I102" s="201"/>
      <c r="L102" s="197"/>
      <c r="M102" s="202"/>
      <c r="N102" s="203"/>
      <c r="O102" s="203"/>
      <c r="P102" s="203"/>
      <c r="Q102" s="203"/>
      <c r="R102" s="203"/>
      <c r="S102" s="203"/>
      <c r="T102" s="204"/>
      <c r="AT102" s="198" t="s">
        <v>198</v>
      </c>
      <c r="AU102" s="198" t="s">
        <v>24</v>
      </c>
      <c r="AV102" s="12" t="s">
        <v>24</v>
      </c>
      <c r="AW102" s="12" t="s">
        <v>44</v>
      </c>
      <c r="AX102" s="12" t="s">
        <v>80</v>
      </c>
      <c r="AY102" s="198" t="s">
        <v>188</v>
      </c>
    </row>
    <row r="103" spans="2:65" s="12" customFormat="1" x14ac:dyDescent="0.3">
      <c r="B103" s="197"/>
      <c r="D103" s="193" t="s">
        <v>198</v>
      </c>
      <c r="E103" s="198" t="s">
        <v>5</v>
      </c>
      <c r="F103" s="199" t="s">
        <v>1112</v>
      </c>
      <c r="H103" s="200">
        <v>1.173</v>
      </c>
      <c r="I103" s="201"/>
      <c r="L103" s="197"/>
      <c r="M103" s="202"/>
      <c r="N103" s="203"/>
      <c r="O103" s="203"/>
      <c r="P103" s="203"/>
      <c r="Q103" s="203"/>
      <c r="R103" s="203"/>
      <c r="S103" s="203"/>
      <c r="T103" s="204"/>
      <c r="AT103" s="198" t="s">
        <v>198</v>
      </c>
      <c r="AU103" s="198" t="s">
        <v>24</v>
      </c>
      <c r="AV103" s="12" t="s">
        <v>24</v>
      </c>
      <c r="AW103" s="12" t="s">
        <v>44</v>
      </c>
      <c r="AX103" s="12" t="s">
        <v>80</v>
      </c>
      <c r="AY103" s="198" t="s">
        <v>188</v>
      </c>
    </row>
    <row r="104" spans="2:65" s="12" customFormat="1" x14ac:dyDescent="0.3">
      <c r="B104" s="197"/>
      <c r="D104" s="193" t="s">
        <v>198</v>
      </c>
      <c r="E104" s="198" t="s">
        <v>5</v>
      </c>
      <c r="F104" s="199" t="s">
        <v>1113</v>
      </c>
      <c r="H104" s="200">
        <v>0.92300000000000004</v>
      </c>
      <c r="I104" s="201"/>
      <c r="L104" s="197"/>
      <c r="M104" s="202"/>
      <c r="N104" s="203"/>
      <c r="O104" s="203"/>
      <c r="P104" s="203"/>
      <c r="Q104" s="203"/>
      <c r="R104" s="203"/>
      <c r="S104" s="203"/>
      <c r="T104" s="204"/>
      <c r="AT104" s="198" t="s">
        <v>198</v>
      </c>
      <c r="AU104" s="198" t="s">
        <v>24</v>
      </c>
      <c r="AV104" s="12" t="s">
        <v>24</v>
      </c>
      <c r="AW104" s="12" t="s">
        <v>44</v>
      </c>
      <c r="AX104" s="12" t="s">
        <v>80</v>
      </c>
      <c r="AY104" s="198" t="s">
        <v>188</v>
      </c>
    </row>
    <row r="105" spans="2:65" s="13" customFormat="1" x14ac:dyDescent="0.3">
      <c r="B105" s="205"/>
      <c r="D105" s="193" t="s">
        <v>198</v>
      </c>
      <c r="E105" s="206" t="s">
        <v>5</v>
      </c>
      <c r="F105" s="207" t="s">
        <v>200</v>
      </c>
      <c r="H105" s="208">
        <v>3.419</v>
      </c>
      <c r="I105" s="209"/>
      <c r="L105" s="205"/>
      <c r="M105" s="210"/>
      <c r="N105" s="211"/>
      <c r="O105" s="211"/>
      <c r="P105" s="211"/>
      <c r="Q105" s="211"/>
      <c r="R105" s="211"/>
      <c r="S105" s="211"/>
      <c r="T105" s="212"/>
      <c r="AT105" s="206" t="s">
        <v>198</v>
      </c>
      <c r="AU105" s="206" t="s">
        <v>24</v>
      </c>
      <c r="AV105" s="13" t="s">
        <v>194</v>
      </c>
      <c r="AW105" s="13" t="s">
        <v>44</v>
      </c>
      <c r="AX105" s="13" t="s">
        <v>25</v>
      </c>
      <c r="AY105" s="206" t="s">
        <v>188</v>
      </c>
    </row>
    <row r="106" spans="2:65" s="1" customFormat="1" ht="16.5" customHeight="1" x14ac:dyDescent="0.3">
      <c r="B106" s="180"/>
      <c r="C106" s="181" t="s">
        <v>204</v>
      </c>
      <c r="D106" s="181" t="s">
        <v>190</v>
      </c>
      <c r="E106" s="182" t="s">
        <v>648</v>
      </c>
      <c r="F106" s="183" t="s">
        <v>649</v>
      </c>
      <c r="G106" s="184" t="s">
        <v>193</v>
      </c>
      <c r="H106" s="185">
        <v>4.0190000000000001</v>
      </c>
      <c r="I106" s="186"/>
      <c r="J106" s="187">
        <f>ROUND(I106*H106,2)</f>
        <v>0</v>
      </c>
      <c r="K106" s="183"/>
      <c r="L106" s="41"/>
      <c r="M106" s="188" t="s">
        <v>5</v>
      </c>
      <c r="N106" s="189" t="s">
        <v>51</v>
      </c>
      <c r="O106" s="42"/>
      <c r="P106" s="190">
        <f>O106*H106</f>
        <v>0</v>
      </c>
      <c r="Q106" s="190">
        <v>0</v>
      </c>
      <c r="R106" s="190">
        <f>Q106*H106</f>
        <v>0</v>
      </c>
      <c r="S106" s="190">
        <v>0.57999999999999996</v>
      </c>
      <c r="T106" s="191">
        <f>S106*H106</f>
        <v>2.3310200000000001</v>
      </c>
      <c r="AR106" s="24" t="s">
        <v>194</v>
      </c>
      <c r="AT106" s="24" t="s">
        <v>190</v>
      </c>
      <c r="AU106" s="24" t="s">
        <v>24</v>
      </c>
      <c r="AY106" s="24" t="s">
        <v>188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24" t="s">
        <v>25</v>
      </c>
      <c r="BK106" s="192">
        <f>ROUND(I106*H106,2)</f>
        <v>0</v>
      </c>
      <c r="BL106" s="24" t="s">
        <v>194</v>
      </c>
      <c r="BM106" s="24" t="s">
        <v>650</v>
      </c>
    </row>
    <row r="107" spans="2:65" s="1" customFormat="1" ht="40.5" x14ac:dyDescent="0.3">
      <c r="B107" s="41"/>
      <c r="D107" s="193" t="s">
        <v>196</v>
      </c>
      <c r="F107" s="194" t="s">
        <v>1110</v>
      </c>
      <c r="I107" s="195"/>
      <c r="L107" s="41"/>
      <c r="M107" s="196"/>
      <c r="N107" s="42"/>
      <c r="O107" s="42"/>
      <c r="P107" s="42"/>
      <c r="Q107" s="42"/>
      <c r="R107" s="42"/>
      <c r="S107" s="42"/>
      <c r="T107" s="70"/>
      <c r="AT107" s="24" t="s">
        <v>196</v>
      </c>
      <c r="AU107" s="24" t="s">
        <v>24</v>
      </c>
    </row>
    <row r="108" spans="2:65" s="12" customFormat="1" x14ac:dyDescent="0.3">
      <c r="B108" s="197"/>
      <c r="D108" s="193" t="s">
        <v>198</v>
      </c>
      <c r="E108" s="198" t="s">
        <v>5</v>
      </c>
      <c r="F108" s="199" t="s">
        <v>1114</v>
      </c>
      <c r="H108" s="200">
        <v>1.5229999999999999</v>
      </c>
      <c r="I108" s="201"/>
      <c r="L108" s="197"/>
      <c r="M108" s="202"/>
      <c r="N108" s="203"/>
      <c r="O108" s="203"/>
      <c r="P108" s="203"/>
      <c r="Q108" s="203"/>
      <c r="R108" s="203"/>
      <c r="S108" s="203"/>
      <c r="T108" s="204"/>
      <c r="AT108" s="198" t="s">
        <v>198</v>
      </c>
      <c r="AU108" s="198" t="s">
        <v>24</v>
      </c>
      <c r="AV108" s="12" t="s">
        <v>24</v>
      </c>
      <c r="AW108" s="12" t="s">
        <v>44</v>
      </c>
      <c r="AX108" s="12" t="s">
        <v>80</v>
      </c>
      <c r="AY108" s="198" t="s">
        <v>188</v>
      </c>
    </row>
    <row r="109" spans="2:65" s="12" customFormat="1" x14ac:dyDescent="0.3">
      <c r="B109" s="197"/>
      <c r="D109" s="193" t="s">
        <v>198</v>
      </c>
      <c r="E109" s="198" t="s">
        <v>5</v>
      </c>
      <c r="F109" s="199" t="s">
        <v>1115</v>
      </c>
      <c r="H109" s="200">
        <v>1.373</v>
      </c>
      <c r="I109" s="201"/>
      <c r="L109" s="197"/>
      <c r="M109" s="202"/>
      <c r="N109" s="203"/>
      <c r="O109" s="203"/>
      <c r="P109" s="203"/>
      <c r="Q109" s="203"/>
      <c r="R109" s="203"/>
      <c r="S109" s="203"/>
      <c r="T109" s="204"/>
      <c r="AT109" s="198" t="s">
        <v>198</v>
      </c>
      <c r="AU109" s="198" t="s">
        <v>24</v>
      </c>
      <c r="AV109" s="12" t="s">
        <v>24</v>
      </c>
      <c r="AW109" s="12" t="s">
        <v>44</v>
      </c>
      <c r="AX109" s="12" t="s">
        <v>80</v>
      </c>
      <c r="AY109" s="198" t="s">
        <v>188</v>
      </c>
    </row>
    <row r="110" spans="2:65" s="12" customFormat="1" x14ac:dyDescent="0.3">
      <c r="B110" s="197"/>
      <c r="D110" s="193" t="s">
        <v>198</v>
      </c>
      <c r="E110" s="198" t="s">
        <v>5</v>
      </c>
      <c r="F110" s="199" t="s">
        <v>1116</v>
      </c>
      <c r="H110" s="200">
        <v>1.123</v>
      </c>
      <c r="I110" s="201"/>
      <c r="L110" s="197"/>
      <c r="M110" s="202"/>
      <c r="N110" s="203"/>
      <c r="O110" s="203"/>
      <c r="P110" s="203"/>
      <c r="Q110" s="203"/>
      <c r="R110" s="203"/>
      <c r="S110" s="203"/>
      <c r="T110" s="204"/>
      <c r="AT110" s="198" t="s">
        <v>198</v>
      </c>
      <c r="AU110" s="198" t="s">
        <v>24</v>
      </c>
      <c r="AV110" s="12" t="s">
        <v>24</v>
      </c>
      <c r="AW110" s="12" t="s">
        <v>44</v>
      </c>
      <c r="AX110" s="12" t="s">
        <v>80</v>
      </c>
      <c r="AY110" s="198" t="s">
        <v>188</v>
      </c>
    </row>
    <row r="111" spans="2:65" s="13" customFormat="1" x14ac:dyDescent="0.3">
      <c r="B111" s="205"/>
      <c r="D111" s="193" t="s">
        <v>198</v>
      </c>
      <c r="E111" s="206" t="s">
        <v>5</v>
      </c>
      <c r="F111" s="207" t="s">
        <v>200</v>
      </c>
      <c r="H111" s="208">
        <v>4.0190000000000001</v>
      </c>
      <c r="I111" s="209"/>
      <c r="L111" s="205"/>
      <c r="M111" s="210"/>
      <c r="N111" s="211"/>
      <c r="O111" s="211"/>
      <c r="P111" s="211"/>
      <c r="Q111" s="211"/>
      <c r="R111" s="211"/>
      <c r="S111" s="211"/>
      <c r="T111" s="212"/>
      <c r="AT111" s="206" t="s">
        <v>198</v>
      </c>
      <c r="AU111" s="206" t="s">
        <v>24</v>
      </c>
      <c r="AV111" s="13" t="s">
        <v>194</v>
      </c>
      <c r="AW111" s="13" t="s">
        <v>44</v>
      </c>
      <c r="AX111" s="13" t="s">
        <v>25</v>
      </c>
      <c r="AY111" s="206" t="s">
        <v>188</v>
      </c>
    </row>
    <row r="112" spans="2:65" s="1" customFormat="1" ht="16.5" customHeight="1" x14ac:dyDescent="0.3">
      <c r="B112" s="180"/>
      <c r="C112" s="181" t="s">
        <v>194</v>
      </c>
      <c r="D112" s="181" t="s">
        <v>190</v>
      </c>
      <c r="E112" s="182" t="s">
        <v>668</v>
      </c>
      <c r="F112" s="183" t="s">
        <v>669</v>
      </c>
      <c r="G112" s="184" t="s">
        <v>193</v>
      </c>
      <c r="H112" s="185">
        <v>4.0190000000000001</v>
      </c>
      <c r="I112" s="186"/>
      <c r="J112" s="187">
        <f>ROUND(I112*H112,2)</f>
        <v>0</v>
      </c>
      <c r="K112" s="183"/>
      <c r="L112" s="41"/>
      <c r="M112" s="188" t="s">
        <v>5</v>
      </c>
      <c r="N112" s="189" t="s">
        <v>51</v>
      </c>
      <c r="O112" s="42"/>
      <c r="P112" s="190">
        <f>O112*H112</f>
        <v>0</v>
      </c>
      <c r="Q112" s="190">
        <v>0</v>
      </c>
      <c r="R112" s="190">
        <f>Q112*H112</f>
        <v>0</v>
      </c>
      <c r="S112" s="190">
        <v>0.22</v>
      </c>
      <c r="T112" s="191">
        <f>S112*H112</f>
        <v>0.88418000000000008</v>
      </c>
      <c r="AR112" s="24" t="s">
        <v>194</v>
      </c>
      <c r="AT112" s="24" t="s">
        <v>190</v>
      </c>
      <c r="AU112" s="24" t="s">
        <v>24</v>
      </c>
      <c r="AY112" s="24" t="s">
        <v>188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24" t="s">
        <v>25</v>
      </c>
      <c r="BK112" s="192">
        <f>ROUND(I112*H112,2)</f>
        <v>0</v>
      </c>
      <c r="BL112" s="24" t="s">
        <v>194</v>
      </c>
      <c r="BM112" s="24" t="s">
        <v>670</v>
      </c>
    </row>
    <row r="113" spans="2:65" s="1" customFormat="1" ht="40.5" x14ac:dyDescent="0.3">
      <c r="B113" s="41"/>
      <c r="D113" s="193" t="s">
        <v>196</v>
      </c>
      <c r="F113" s="194" t="s">
        <v>1110</v>
      </c>
      <c r="I113" s="195"/>
      <c r="L113" s="41"/>
      <c r="M113" s="196"/>
      <c r="N113" s="42"/>
      <c r="O113" s="42"/>
      <c r="P113" s="42"/>
      <c r="Q113" s="42"/>
      <c r="R113" s="42"/>
      <c r="S113" s="42"/>
      <c r="T113" s="70"/>
      <c r="AT113" s="24" t="s">
        <v>196</v>
      </c>
      <c r="AU113" s="24" t="s">
        <v>24</v>
      </c>
    </row>
    <row r="114" spans="2:65" s="12" customFormat="1" x14ac:dyDescent="0.3">
      <c r="B114" s="197"/>
      <c r="D114" s="193" t="s">
        <v>198</v>
      </c>
      <c r="E114" s="198" t="s">
        <v>5</v>
      </c>
      <c r="F114" s="199" t="s">
        <v>1114</v>
      </c>
      <c r="H114" s="200">
        <v>1.5229999999999999</v>
      </c>
      <c r="I114" s="201"/>
      <c r="L114" s="197"/>
      <c r="M114" s="202"/>
      <c r="N114" s="203"/>
      <c r="O114" s="203"/>
      <c r="P114" s="203"/>
      <c r="Q114" s="203"/>
      <c r="R114" s="203"/>
      <c r="S114" s="203"/>
      <c r="T114" s="204"/>
      <c r="AT114" s="198" t="s">
        <v>198</v>
      </c>
      <c r="AU114" s="198" t="s">
        <v>24</v>
      </c>
      <c r="AV114" s="12" t="s">
        <v>24</v>
      </c>
      <c r="AW114" s="12" t="s">
        <v>44</v>
      </c>
      <c r="AX114" s="12" t="s">
        <v>80</v>
      </c>
      <c r="AY114" s="198" t="s">
        <v>188</v>
      </c>
    </row>
    <row r="115" spans="2:65" s="12" customFormat="1" x14ac:dyDescent="0.3">
      <c r="B115" s="197"/>
      <c r="D115" s="193" t="s">
        <v>198</v>
      </c>
      <c r="E115" s="198" t="s">
        <v>5</v>
      </c>
      <c r="F115" s="199" t="s">
        <v>1115</v>
      </c>
      <c r="H115" s="200">
        <v>1.373</v>
      </c>
      <c r="I115" s="201"/>
      <c r="L115" s="197"/>
      <c r="M115" s="202"/>
      <c r="N115" s="203"/>
      <c r="O115" s="203"/>
      <c r="P115" s="203"/>
      <c r="Q115" s="203"/>
      <c r="R115" s="203"/>
      <c r="S115" s="203"/>
      <c r="T115" s="204"/>
      <c r="AT115" s="198" t="s">
        <v>198</v>
      </c>
      <c r="AU115" s="198" t="s">
        <v>24</v>
      </c>
      <c r="AV115" s="12" t="s">
        <v>24</v>
      </c>
      <c r="AW115" s="12" t="s">
        <v>44</v>
      </c>
      <c r="AX115" s="12" t="s">
        <v>80</v>
      </c>
      <c r="AY115" s="198" t="s">
        <v>188</v>
      </c>
    </row>
    <row r="116" spans="2:65" s="12" customFormat="1" x14ac:dyDescent="0.3">
      <c r="B116" s="197"/>
      <c r="D116" s="193" t="s">
        <v>198</v>
      </c>
      <c r="E116" s="198" t="s">
        <v>5</v>
      </c>
      <c r="F116" s="199" t="s">
        <v>1116</v>
      </c>
      <c r="H116" s="200">
        <v>1.123</v>
      </c>
      <c r="I116" s="201"/>
      <c r="L116" s="197"/>
      <c r="M116" s="202"/>
      <c r="N116" s="203"/>
      <c r="O116" s="203"/>
      <c r="P116" s="203"/>
      <c r="Q116" s="203"/>
      <c r="R116" s="203"/>
      <c r="S116" s="203"/>
      <c r="T116" s="204"/>
      <c r="AT116" s="198" t="s">
        <v>198</v>
      </c>
      <c r="AU116" s="198" t="s">
        <v>24</v>
      </c>
      <c r="AV116" s="12" t="s">
        <v>24</v>
      </c>
      <c r="AW116" s="12" t="s">
        <v>44</v>
      </c>
      <c r="AX116" s="12" t="s">
        <v>80</v>
      </c>
      <c r="AY116" s="198" t="s">
        <v>188</v>
      </c>
    </row>
    <row r="117" spans="2:65" s="13" customFormat="1" x14ac:dyDescent="0.3">
      <c r="B117" s="205"/>
      <c r="D117" s="193" t="s">
        <v>198</v>
      </c>
      <c r="E117" s="206" t="s">
        <v>5</v>
      </c>
      <c r="F117" s="207" t="s">
        <v>200</v>
      </c>
      <c r="H117" s="208">
        <v>4.0190000000000001</v>
      </c>
      <c r="I117" s="209"/>
      <c r="L117" s="205"/>
      <c r="M117" s="210"/>
      <c r="N117" s="211"/>
      <c r="O117" s="211"/>
      <c r="P117" s="211"/>
      <c r="Q117" s="211"/>
      <c r="R117" s="211"/>
      <c r="S117" s="211"/>
      <c r="T117" s="212"/>
      <c r="AT117" s="206" t="s">
        <v>198</v>
      </c>
      <c r="AU117" s="206" t="s">
        <v>24</v>
      </c>
      <c r="AV117" s="13" t="s">
        <v>194</v>
      </c>
      <c r="AW117" s="13" t="s">
        <v>44</v>
      </c>
      <c r="AX117" s="13" t="s">
        <v>25</v>
      </c>
      <c r="AY117" s="206" t="s">
        <v>188</v>
      </c>
    </row>
    <row r="118" spans="2:65" s="1" customFormat="1" ht="16.5" customHeight="1" x14ac:dyDescent="0.3">
      <c r="B118" s="180"/>
      <c r="C118" s="181" t="s">
        <v>212</v>
      </c>
      <c r="D118" s="181" t="s">
        <v>190</v>
      </c>
      <c r="E118" s="182" t="s">
        <v>965</v>
      </c>
      <c r="F118" s="183" t="s">
        <v>966</v>
      </c>
      <c r="G118" s="184" t="s">
        <v>372</v>
      </c>
      <c r="H118" s="185">
        <v>3.8119999999999998</v>
      </c>
      <c r="I118" s="186"/>
      <c r="J118" s="187">
        <f>ROUND(I118*H118,2)</f>
        <v>0</v>
      </c>
      <c r="K118" s="183"/>
      <c r="L118" s="41"/>
      <c r="M118" s="188" t="s">
        <v>5</v>
      </c>
      <c r="N118" s="189" t="s">
        <v>51</v>
      </c>
      <c r="O118" s="42"/>
      <c r="P118" s="190">
        <f>O118*H118</f>
        <v>0</v>
      </c>
      <c r="Q118" s="190">
        <v>0</v>
      </c>
      <c r="R118" s="190">
        <f>Q118*H118</f>
        <v>0</v>
      </c>
      <c r="S118" s="190">
        <v>0.28999999999999998</v>
      </c>
      <c r="T118" s="191">
        <f>S118*H118</f>
        <v>1.1054799999999998</v>
      </c>
      <c r="AR118" s="24" t="s">
        <v>194</v>
      </c>
      <c r="AT118" s="24" t="s">
        <v>190</v>
      </c>
      <c r="AU118" s="24" t="s">
        <v>24</v>
      </c>
      <c r="AY118" s="24" t="s">
        <v>188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24" t="s">
        <v>25</v>
      </c>
      <c r="BK118" s="192">
        <f>ROUND(I118*H118,2)</f>
        <v>0</v>
      </c>
      <c r="BL118" s="24" t="s">
        <v>194</v>
      </c>
      <c r="BM118" s="24" t="s">
        <v>967</v>
      </c>
    </row>
    <row r="119" spans="2:65" s="1" customFormat="1" ht="40.5" x14ac:dyDescent="0.3">
      <c r="B119" s="41"/>
      <c r="D119" s="193" t="s">
        <v>196</v>
      </c>
      <c r="F119" s="194" t="s">
        <v>1110</v>
      </c>
      <c r="I119" s="195"/>
      <c r="L119" s="41"/>
      <c r="M119" s="196"/>
      <c r="N119" s="42"/>
      <c r="O119" s="42"/>
      <c r="P119" s="42"/>
      <c r="Q119" s="42"/>
      <c r="R119" s="42"/>
      <c r="S119" s="42"/>
      <c r="T119" s="70"/>
      <c r="AT119" s="24" t="s">
        <v>196</v>
      </c>
      <c r="AU119" s="24" t="s">
        <v>24</v>
      </c>
    </row>
    <row r="120" spans="2:65" s="12" customFormat="1" x14ac:dyDescent="0.3">
      <c r="B120" s="197"/>
      <c r="D120" s="193" t="s">
        <v>198</v>
      </c>
      <c r="E120" s="198" t="s">
        <v>5</v>
      </c>
      <c r="F120" s="199" t="s">
        <v>1117</v>
      </c>
      <c r="H120" s="200">
        <v>1.155</v>
      </c>
      <c r="I120" s="201"/>
      <c r="L120" s="197"/>
      <c r="M120" s="202"/>
      <c r="N120" s="203"/>
      <c r="O120" s="203"/>
      <c r="P120" s="203"/>
      <c r="Q120" s="203"/>
      <c r="R120" s="203"/>
      <c r="S120" s="203"/>
      <c r="T120" s="204"/>
      <c r="AT120" s="198" t="s">
        <v>198</v>
      </c>
      <c r="AU120" s="198" t="s">
        <v>24</v>
      </c>
      <c r="AV120" s="12" t="s">
        <v>24</v>
      </c>
      <c r="AW120" s="12" t="s">
        <v>44</v>
      </c>
      <c r="AX120" s="12" t="s">
        <v>80</v>
      </c>
      <c r="AY120" s="198" t="s">
        <v>188</v>
      </c>
    </row>
    <row r="121" spans="2:65" s="12" customFormat="1" x14ac:dyDescent="0.3">
      <c r="B121" s="197"/>
      <c r="D121" s="193" t="s">
        <v>198</v>
      </c>
      <c r="E121" s="198" t="s">
        <v>5</v>
      </c>
      <c r="F121" s="199" t="s">
        <v>1118</v>
      </c>
      <c r="H121" s="200">
        <v>1.155</v>
      </c>
      <c r="I121" s="201"/>
      <c r="L121" s="197"/>
      <c r="M121" s="202"/>
      <c r="N121" s="203"/>
      <c r="O121" s="203"/>
      <c r="P121" s="203"/>
      <c r="Q121" s="203"/>
      <c r="R121" s="203"/>
      <c r="S121" s="203"/>
      <c r="T121" s="204"/>
      <c r="AT121" s="198" t="s">
        <v>198</v>
      </c>
      <c r="AU121" s="198" t="s">
        <v>24</v>
      </c>
      <c r="AV121" s="12" t="s">
        <v>24</v>
      </c>
      <c r="AW121" s="12" t="s">
        <v>44</v>
      </c>
      <c r="AX121" s="12" t="s">
        <v>80</v>
      </c>
      <c r="AY121" s="198" t="s">
        <v>188</v>
      </c>
    </row>
    <row r="122" spans="2:65" s="12" customFormat="1" x14ac:dyDescent="0.3">
      <c r="B122" s="197"/>
      <c r="D122" s="193" t="s">
        <v>198</v>
      </c>
      <c r="E122" s="198" t="s">
        <v>5</v>
      </c>
      <c r="F122" s="199" t="s">
        <v>1119</v>
      </c>
      <c r="H122" s="200">
        <v>1.155</v>
      </c>
      <c r="I122" s="201"/>
      <c r="L122" s="197"/>
      <c r="M122" s="202"/>
      <c r="N122" s="203"/>
      <c r="O122" s="203"/>
      <c r="P122" s="203"/>
      <c r="Q122" s="203"/>
      <c r="R122" s="203"/>
      <c r="S122" s="203"/>
      <c r="T122" s="204"/>
      <c r="AT122" s="198" t="s">
        <v>198</v>
      </c>
      <c r="AU122" s="198" t="s">
        <v>24</v>
      </c>
      <c r="AV122" s="12" t="s">
        <v>24</v>
      </c>
      <c r="AW122" s="12" t="s">
        <v>44</v>
      </c>
      <c r="AX122" s="12" t="s">
        <v>80</v>
      </c>
      <c r="AY122" s="198" t="s">
        <v>188</v>
      </c>
    </row>
    <row r="123" spans="2:65" s="13" customFormat="1" x14ac:dyDescent="0.3">
      <c r="B123" s="205"/>
      <c r="D123" s="193" t="s">
        <v>198</v>
      </c>
      <c r="E123" s="206" t="s">
        <v>5</v>
      </c>
      <c r="F123" s="207" t="s">
        <v>200</v>
      </c>
      <c r="H123" s="208">
        <v>3.4649999999999999</v>
      </c>
      <c r="I123" s="209"/>
      <c r="L123" s="205"/>
      <c r="M123" s="210"/>
      <c r="N123" s="211"/>
      <c r="O123" s="211"/>
      <c r="P123" s="211"/>
      <c r="Q123" s="211"/>
      <c r="R123" s="211"/>
      <c r="S123" s="211"/>
      <c r="T123" s="212"/>
      <c r="AT123" s="206" t="s">
        <v>198</v>
      </c>
      <c r="AU123" s="206" t="s">
        <v>24</v>
      </c>
      <c r="AV123" s="13" t="s">
        <v>194</v>
      </c>
      <c r="AW123" s="13" t="s">
        <v>44</v>
      </c>
      <c r="AX123" s="13" t="s">
        <v>25</v>
      </c>
      <c r="AY123" s="206" t="s">
        <v>188</v>
      </c>
    </row>
    <row r="124" spans="2:65" s="12" customFormat="1" x14ac:dyDescent="0.3">
      <c r="B124" s="197"/>
      <c r="D124" s="193" t="s">
        <v>198</v>
      </c>
      <c r="F124" s="199" t="s">
        <v>1120</v>
      </c>
      <c r="H124" s="200">
        <v>3.8119999999999998</v>
      </c>
      <c r="I124" s="201"/>
      <c r="L124" s="197"/>
      <c r="M124" s="202"/>
      <c r="N124" s="203"/>
      <c r="O124" s="203"/>
      <c r="P124" s="203"/>
      <c r="Q124" s="203"/>
      <c r="R124" s="203"/>
      <c r="S124" s="203"/>
      <c r="T124" s="204"/>
      <c r="AT124" s="198" t="s">
        <v>198</v>
      </c>
      <c r="AU124" s="198" t="s">
        <v>24</v>
      </c>
      <c r="AV124" s="12" t="s">
        <v>24</v>
      </c>
      <c r="AW124" s="12" t="s">
        <v>6</v>
      </c>
      <c r="AX124" s="12" t="s">
        <v>25</v>
      </c>
      <c r="AY124" s="198" t="s">
        <v>188</v>
      </c>
    </row>
    <row r="125" spans="2:65" s="1" customFormat="1" ht="16.5" customHeight="1" x14ac:dyDescent="0.3">
      <c r="B125" s="180"/>
      <c r="C125" s="181" t="s">
        <v>220</v>
      </c>
      <c r="D125" s="181" t="s">
        <v>190</v>
      </c>
      <c r="E125" s="182" t="s">
        <v>671</v>
      </c>
      <c r="F125" s="183" t="s">
        <v>672</v>
      </c>
      <c r="G125" s="184" t="s">
        <v>231</v>
      </c>
      <c r="H125" s="185">
        <v>4.1280000000000001</v>
      </c>
      <c r="I125" s="186"/>
      <c r="J125" s="187">
        <f>ROUND(I125*H125,2)</f>
        <v>0</v>
      </c>
      <c r="K125" s="183"/>
      <c r="L125" s="41"/>
      <c r="M125" s="188" t="s">
        <v>5</v>
      </c>
      <c r="N125" s="189" t="s">
        <v>51</v>
      </c>
      <c r="O125" s="42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AR125" s="24" t="s">
        <v>194</v>
      </c>
      <c r="AT125" s="24" t="s">
        <v>190</v>
      </c>
      <c r="AU125" s="24" t="s">
        <v>24</v>
      </c>
      <c r="AY125" s="24" t="s">
        <v>188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24" t="s">
        <v>25</v>
      </c>
      <c r="BK125" s="192">
        <f>ROUND(I125*H125,2)</f>
        <v>0</v>
      </c>
      <c r="BL125" s="24" t="s">
        <v>194</v>
      </c>
      <c r="BM125" s="24" t="s">
        <v>673</v>
      </c>
    </row>
    <row r="126" spans="2:65" s="1" customFormat="1" ht="40.5" x14ac:dyDescent="0.3">
      <c r="B126" s="41"/>
      <c r="D126" s="193" t="s">
        <v>196</v>
      </c>
      <c r="F126" s="194" t="s">
        <v>1121</v>
      </c>
      <c r="I126" s="195"/>
      <c r="L126" s="41"/>
      <c r="M126" s="196"/>
      <c r="N126" s="42"/>
      <c r="O126" s="42"/>
      <c r="P126" s="42"/>
      <c r="Q126" s="42"/>
      <c r="R126" s="42"/>
      <c r="S126" s="42"/>
      <c r="T126" s="70"/>
      <c r="AT126" s="24" t="s">
        <v>196</v>
      </c>
      <c r="AU126" s="24" t="s">
        <v>24</v>
      </c>
    </row>
    <row r="127" spans="2:65" s="12" customFormat="1" x14ac:dyDescent="0.3">
      <c r="B127" s="197"/>
      <c r="D127" s="193" t="s">
        <v>198</v>
      </c>
      <c r="E127" s="198" t="s">
        <v>5</v>
      </c>
      <c r="F127" s="199" t="s">
        <v>1122</v>
      </c>
      <c r="H127" s="200">
        <v>6.8789999999999996</v>
      </c>
      <c r="I127" s="201"/>
      <c r="L127" s="197"/>
      <c r="M127" s="202"/>
      <c r="N127" s="203"/>
      <c r="O127" s="203"/>
      <c r="P127" s="203"/>
      <c r="Q127" s="203"/>
      <c r="R127" s="203"/>
      <c r="S127" s="203"/>
      <c r="T127" s="204"/>
      <c r="AT127" s="198" t="s">
        <v>198</v>
      </c>
      <c r="AU127" s="198" t="s">
        <v>24</v>
      </c>
      <c r="AV127" s="12" t="s">
        <v>24</v>
      </c>
      <c r="AW127" s="12" t="s">
        <v>44</v>
      </c>
      <c r="AX127" s="12" t="s">
        <v>80</v>
      </c>
      <c r="AY127" s="198" t="s">
        <v>188</v>
      </c>
    </row>
    <row r="128" spans="2:65" s="12" customFormat="1" x14ac:dyDescent="0.3">
      <c r="B128" s="197"/>
      <c r="D128" s="193" t="s">
        <v>198</v>
      </c>
      <c r="E128" s="198" t="s">
        <v>5</v>
      </c>
      <c r="F128" s="199" t="s">
        <v>1123</v>
      </c>
      <c r="H128" s="200">
        <v>6.1829999999999998</v>
      </c>
      <c r="I128" s="201"/>
      <c r="L128" s="197"/>
      <c r="M128" s="202"/>
      <c r="N128" s="203"/>
      <c r="O128" s="203"/>
      <c r="P128" s="203"/>
      <c r="Q128" s="203"/>
      <c r="R128" s="203"/>
      <c r="S128" s="203"/>
      <c r="T128" s="204"/>
      <c r="AT128" s="198" t="s">
        <v>198</v>
      </c>
      <c r="AU128" s="198" t="s">
        <v>24</v>
      </c>
      <c r="AV128" s="12" t="s">
        <v>24</v>
      </c>
      <c r="AW128" s="12" t="s">
        <v>44</v>
      </c>
      <c r="AX128" s="12" t="s">
        <v>80</v>
      </c>
      <c r="AY128" s="198" t="s">
        <v>188</v>
      </c>
    </row>
    <row r="129" spans="2:65" s="12" customFormat="1" x14ac:dyDescent="0.3">
      <c r="B129" s="197"/>
      <c r="D129" s="193" t="s">
        <v>198</v>
      </c>
      <c r="E129" s="198" t="s">
        <v>5</v>
      </c>
      <c r="F129" s="199" t="s">
        <v>1124</v>
      </c>
      <c r="H129" s="200">
        <v>7.5789999999999997</v>
      </c>
      <c r="I129" s="201"/>
      <c r="L129" s="197"/>
      <c r="M129" s="202"/>
      <c r="N129" s="203"/>
      <c r="O129" s="203"/>
      <c r="P129" s="203"/>
      <c r="Q129" s="203"/>
      <c r="R129" s="203"/>
      <c r="S129" s="203"/>
      <c r="T129" s="204"/>
      <c r="AT129" s="198" t="s">
        <v>198</v>
      </c>
      <c r="AU129" s="198" t="s">
        <v>24</v>
      </c>
      <c r="AV129" s="12" t="s">
        <v>24</v>
      </c>
      <c r="AW129" s="12" t="s">
        <v>44</v>
      </c>
      <c r="AX129" s="12" t="s">
        <v>80</v>
      </c>
      <c r="AY129" s="198" t="s">
        <v>188</v>
      </c>
    </row>
    <row r="130" spans="2:65" s="13" customFormat="1" x14ac:dyDescent="0.3">
      <c r="B130" s="205"/>
      <c r="D130" s="193" t="s">
        <v>198</v>
      </c>
      <c r="E130" s="206" t="s">
        <v>5</v>
      </c>
      <c r="F130" s="207" t="s">
        <v>200</v>
      </c>
      <c r="H130" s="208">
        <v>20.640999999999998</v>
      </c>
      <c r="I130" s="209"/>
      <c r="L130" s="205"/>
      <c r="M130" s="210"/>
      <c r="N130" s="211"/>
      <c r="O130" s="211"/>
      <c r="P130" s="211"/>
      <c r="Q130" s="211"/>
      <c r="R130" s="211"/>
      <c r="S130" s="211"/>
      <c r="T130" s="212"/>
      <c r="AT130" s="206" t="s">
        <v>198</v>
      </c>
      <c r="AU130" s="206" t="s">
        <v>24</v>
      </c>
      <c r="AV130" s="13" t="s">
        <v>194</v>
      </c>
      <c r="AW130" s="13" t="s">
        <v>44</v>
      </c>
      <c r="AX130" s="13" t="s">
        <v>25</v>
      </c>
      <c r="AY130" s="206" t="s">
        <v>188</v>
      </c>
    </row>
    <row r="131" spans="2:65" s="12" customFormat="1" x14ac:dyDescent="0.3">
      <c r="B131" s="197"/>
      <c r="D131" s="193" t="s">
        <v>198</v>
      </c>
      <c r="F131" s="199" t="s">
        <v>1125</v>
      </c>
      <c r="H131" s="200">
        <v>4.1280000000000001</v>
      </c>
      <c r="I131" s="201"/>
      <c r="L131" s="197"/>
      <c r="M131" s="202"/>
      <c r="N131" s="203"/>
      <c r="O131" s="203"/>
      <c r="P131" s="203"/>
      <c r="Q131" s="203"/>
      <c r="R131" s="203"/>
      <c r="S131" s="203"/>
      <c r="T131" s="204"/>
      <c r="AT131" s="198" t="s">
        <v>198</v>
      </c>
      <c r="AU131" s="198" t="s">
        <v>24</v>
      </c>
      <c r="AV131" s="12" t="s">
        <v>24</v>
      </c>
      <c r="AW131" s="12" t="s">
        <v>6</v>
      </c>
      <c r="AX131" s="12" t="s">
        <v>25</v>
      </c>
      <c r="AY131" s="198" t="s">
        <v>188</v>
      </c>
    </row>
    <row r="132" spans="2:65" s="1" customFormat="1" ht="16.5" customHeight="1" x14ac:dyDescent="0.3">
      <c r="B132" s="180"/>
      <c r="C132" s="181" t="s">
        <v>228</v>
      </c>
      <c r="D132" s="181" t="s">
        <v>190</v>
      </c>
      <c r="E132" s="182" t="s">
        <v>986</v>
      </c>
      <c r="F132" s="183" t="s">
        <v>987</v>
      </c>
      <c r="G132" s="184" t="s">
        <v>231</v>
      </c>
      <c r="H132" s="185">
        <v>14.449</v>
      </c>
      <c r="I132" s="186"/>
      <c r="J132" s="187">
        <f>ROUND(I132*H132,2)</f>
        <v>0</v>
      </c>
      <c r="K132" s="183"/>
      <c r="L132" s="41"/>
      <c r="M132" s="188" t="s">
        <v>5</v>
      </c>
      <c r="N132" s="189" t="s">
        <v>51</v>
      </c>
      <c r="O132" s="42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AR132" s="24" t="s">
        <v>194</v>
      </c>
      <c r="AT132" s="24" t="s">
        <v>190</v>
      </c>
      <c r="AU132" s="24" t="s">
        <v>24</v>
      </c>
      <c r="AY132" s="24" t="s">
        <v>188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24" t="s">
        <v>25</v>
      </c>
      <c r="BK132" s="192">
        <f>ROUND(I132*H132,2)</f>
        <v>0</v>
      </c>
      <c r="BL132" s="24" t="s">
        <v>194</v>
      </c>
      <c r="BM132" s="24" t="s">
        <v>988</v>
      </c>
    </row>
    <row r="133" spans="2:65" s="1" customFormat="1" ht="40.5" x14ac:dyDescent="0.3">
      <c r="B133" s="41"/>
      <c r="D133" s="193" t="s">
        <v>196</v>
      </c>
      <c r="F133" s="194" t="s">
        <v>1121</v>
      </c>
      <c r="I133" s="195"/>
      <c r="L133" s="41"/>
      <c r="M133" s="196"/>
      <c r="N133" s="42"/>
      <c r="O133" s="42"/>
      <c r="P133" s="42"/>
      <c r="Q133" s="42"/>
      <c r="R133" s="42"/>
      <c r="S133" s="42"/>
      <c r="T133" s="70"/>
      <c r="AT133" s="24" t="s">
        <v>196</v>
      </c>
      <c r="AU133" s="24" t="s">
        <v>24</v>
      </c>
    </row>
    <row r="134" spans="2:65" s="12" customFormat="1" x14ac:dyDescent="0.3">
      <c r="B134" s="197"/>
      <c r="D134" s="193" t="s">
        <v>198</v>
      </c>
      <c r="E134" s="198" t="s">
        <v>5</v>
      </c>
      <c r="F134" s="199" t="s">
        <v>1122</v>
      </c>
      <c r="H134" s="200">
        <v>6.8789999999999996</v>
      </c>
      <c r="I134" s="201"/>
      <c r="L134" s="197"/>
      <c r="M134" s="202"/>
      <c r="N134" s="203"/>
      <c r="O134" s="203"/>
      <c r="P134" s="203"/>
      <c r="Q134" s="203"/>
      <c r="R134" s="203"/>
      <c r="S134" s="203"/>
      <c r="T134" s="204"/>
      <c r="AT134" s="198" t="s">
        <v>198</v>
      </c>
      <c r="AU134" s="198" t="s">
        <v>24</v>
      </c>
      <c r="AV134" s="12" t="s">
        <v>24</v>
      </c>
      <c r="AW134" s="12" t="s">
        <v>44</v>
      </c>
      <c r="AX134" s="12" t="s">
        <v>80</v>
      </c>
      <c r="AY134" s="198" t="s">
        <v>188</v>
      </c>
    </row>
    <row r="135" spans="2:65" s="12" customFormat="1" x14ac:dyDescent="0.3">
      <c r="B135" s="197"/>
      <c r="D135" s="193" t="s">
        <v>198</v>
      </c>
      <c r="E135" s="198" t="s">
        <v>5</v>
      </c>
      <c r="F135" s="199" t="s">
        <v>1123</v>
      </c>
      <c r="H135" s="200">
        <v>6.1829999999999998</v>
      </c>
      <c r="I135" s="201"/>
      <c r="L135" s="197"/>
      <c r="M135" s="202"/>
      <c r="N135" s="203"/>
      <c r="O135" s="203"/>
      <c r="P135" s="203"/>
      <c r="Q135" s="203"/>
      <c r="R135" s="203"/>
      <c r="S135" s="203"/>
      <c r="T135" s="204"/>
      <c r="AT135" s="198" t="s">
        <v>198</v>
      </c>
      <c r="AU135" s="198" t="s">
        <v>24</v>
      </c>
      <c r="AV135" s="12" t="s">
        <v>24</v>
      </c>
      <c r="AW135" s="12" t="s">
        <v>44</v>
      </c>
      <c r="AX135" s="12" t="s">
        <v>80</v>
      </c>
      <c r="AY135" s="198" t="s">
        <v>188</v>
      </c>
    </row>
    <row r="136" spans="2:65" s="12" customFormat="1" x14ac:dyDescent="0.3">
      <c r="B136" s="197"/>
      <c r="D136" s="193" t="s">
        <v>198</v>
      </c>
      <c r="E136" s="198" t="s">
        <v>5</v>
      </c>
      <c r="F136" s="199" t="s">
        <v>1124</v>
      </c>
      <c r="H136" s="200">
        <v>7.5789999999999997</v>
      </c>
      <c r="I136" s="201"/>
      <c r="L136" s="197"/>
      <c r="M136" s="202"/>
      <c r="N136" s="203"/>
      <c r="O136" s="203"/>
      <c r="P136" s="203"/>
      <c r="Q136" s="203"/>
      <c r="R136" s="203"/>
      <c r="S136" s="203"/>
      <c r="T136" s="204"/>
      <c r="AT136" s="198" t="s">
        <v>198</v>
      </c>
      <c r="AU136" s="198" t="s">
        <v>24</v>
      </c>
      <c r="AV136" s="12" t="s">
        <v>24</v>
      </c>
      <c r="AW136" s="12" t="s">
        <v>44</v>
      </c>
      <c r="AX136" s="12" t="s">
        <v>80</v>
      </c>
      <c r="AY136" s="198" t="s">
        <v>188</v>
      </c>
    </row>
    <row r="137" spans="2:65" s="13" customFormat="1" x14ac:dyDescent="0.3">
      <c r="B137" s="205"/>
      <c r="D137" s="193" t="s">
        <v>198</v>
      </c>
      <c r="E137" s="206" t="s">
        <v>5</v>
      </c>
      <c r="F137" s="207" t="s">
        <v>200</v>
      </c>
      <c r="H137" s="208">
        <v>20.640999999999998</v>
      </c>
      <c r="I137" s="209"/>
      <c r="L137" s="205"/>
      <c r="M137" s="210"/>
      <c r="N137" s="211"/>
      <c r="O137" s="211"/>
      <c r="P137" s="211"/>
      <c r="Q137" s="211"/>
      <c r="R137" s="211"/>
      <c r="S137" s="211"/>
      <c r="T137" s="212"/>
      <c r="AT137" s="206" t="s">
        <v>198</v>
      </c>
      <c r="AU137" s="206" t="s">
        <v>24</v>
      </c>
      <c r="AV137" s="13" t="s">
        <v>194</v>
      </c>
      <c r="AW137" s="13" t="s">
        <v>44</v>
      </c>
      <c r="AX137" s="13" t="s">
        <v>25</v>
      </c>
      <c r="AY137" s="206" t="s">
        <v>188</v>
      </c>
    </row>
    <row r="138" spans="2:65" s="12" customFormat="1" x14ac:dyDescent="0.3">
      <c r="B138" s="197"/>
      <c r="D138" s="193" t="s">
        <v>198</v>
      </c>
      <c r="F138" s="199" t="s">
        <v>1126</v>
      </c>
      <c r="H138" s="200">
        <v>14.449</v>
      </c>
      <c r="I138" s="201"/>
      <c r="L138" s="197"/>
      <c r="M138" s="202"/>
      <c r="N138" s="203"/>
      <c r="O138" s="203"/>
      <c r="P138" s="203"/>
      <c r="Q138" s="203"/>
      <c r="R138" s="203"/>
      <c r="S138" s="203"/>
      <c r="T138" s="204"/>
      <c r="AT138" s="198" t="s">
        <v>198</v>
      </c>
      <c r="AU138" s="198" t="s">
        <v>24</v>
      </c>
      <c r="AV138" s="12" t="s">
        <v>24</v>
      </c>
      <c r="AW138" s="12" t="s">
        <v>6</v>
      </c>
      <c r="AX138" s="12" t="s">
        <v>25</v>
      </c>
      <c r="AY138" s="198" t="s">
        <v>188</v>
      </c>
    </row>
    <row r="139" spans="2:65" s="1" customFormat="1" ht="16.5" customHeight="1" x14ac:dyDescent="0.3">
      <c r="B139" s="180"/>
      <c r="C139" s="181" t="s">
        <v>236</v>
      </c>
      <c r="D139" s="181" t="s">
        <v>190</v>
      </c>
      <c r="E139" s="182" t="s">
        <v>242</v>
      </c>
      <c r="F139" s="183" t="s">
        <v>243</v>
      </c>
      <c r="G139" s="184" t="s">
        <v>231</v>
      </c>
      <c r="H139" s="185">
        <v>4.335</v>
      </c>
      <c r="I139" s="186"/>
      <c r="J139" s="187">
        <f>ROUND(I139*H139,2)</f>
        <v>0</v>
      </c>
      <c r="K139" s="183"/>
      <c r="L139" s="41"/>
      <c r="M139" s="188" t="s">
        <v>5</v>
      </c>
      <c r="N139" s="189" t="s">
        <v>51</v>
      </c>
      <c r="O139" s="42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AR139" s="24" t="s">
        <v>194</v>
      </c>
      <c r="AT139" s="24" t="s">
        <v>190</v>
      </c>
      <c r="AU139" s="24" t="s">
        <v>24</v>
      </c>
      <c r="AY139" s="24" t="s">
        <v>188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24" t="s">
        <v>25</v>
      </c>
      <c r="BK139" s="192">
        <f>ROUND(I139*H139,2)</f>
        <v>0</v>
      </c>
      <c r="BL139" s="24" t="s">
        <v>194</v>
      </c>
      <c r="BM139" s="24" t="s">
        <v>244</v>
      </c>
    </row>
    <row r="140" spans="2:65" s="1" customFormat="1" ht="40.5" x14ac:dyDescent="0.3">
      <c r="B140" s="41"/>
      <c r="D140" s="193" t="s">
        <v>196</v>
      </c>
      <c r="F140" s="194" t="s">
        <v>1127</v>
      </c>
      <c r="I140" s="195"/>
      <c r="L140" s="41"/>
      <c r="M140" s="196"/>
      <c r="N140" s="42"/>
      <c r="O140" s="42"/>
      <c r="P140" s="42"/>
      <c r="Q140" s="42"/>
      <c r="R140" s="42"/>
      <c r="S140" s="42"/>
      <c r="T140" s="70"/>
      <c r="AT140" s="24" t="s">
        <v>196</v>
      </c>
      <c r="AU140" s="24" t="s">
        <v>24</v>
      </c>
    </row>
    <row r="141" spans="2:65" s="12" customFormat="1" x14ac:dyDescent="0.3">
      <c r="B141" s="197"/>
      <c r="D141" s="193" t="s">
        <v>198</v>
      </c>
      <c r="F141" s="199" t="s">
        <v>1128</v>
      </c>
      <c r="H141" s="200">
        <v>4.335</v>
      </c>
      <c r="I141" s="201"/>
      <c r="L141" s="197"/>
      <c r="M141" s="202"/>
      <c r="N141" s="203"/>
      <c r="O141" s="203"/>
      <c r="P141" s="203"/>
      <c r="Q141" s="203"/>
      <c r="R141" s="203"/>
      <c r="S141" s="203"/>
      <c r="T141" s="204"/>
      <c r="AT141" s="198" t="s">
        <v>198</v>
      </c>
      <c r="AU141" s="198" t="s">
        <v>24</v>
      </c>
      <c r="AV141" s="12" t="s">
        <v>24</v>
      </c>
      <c r="AW141" s="12" t="s">
        <v>6</v>
      </c>
      <c r="AX141" s="12" t="s">
        <v>25</v>
      </c>
      <c r="AY141" s="198" t="s">
        <v>188</v>
      </c>
    </row>
    <row r="142" spans="2:65" s="1" customFormat="1" ht="16.5" customHeight="1" x14ac:dyDescent="0.3">
      <c r="B142" s="180"/>
      <c r="C142" s="181" t="s">
        <v>241</v>
      </c>
      <c r="D142" s="181" t="s">
        <v>190</v>
      </c>
      <c r="E142" s="182" t="s">
        <v>698</v>
      </c>
      <c r="F142" s="183" t="s">
        <v>699</v>
      </c>
      <c r="G142" s="184" t="s">
        <v>231</v>
      </c>
      <c r="H142" s="185">
        <v>2.0640000000000001</v>
      </c>
      <c r="I142" s="186"/>
      <c r="J142" s="187">
        <f>ROUND(I142*H142,2)</f>
        <v>0</v>
      </c>
      <c r="K142" s="183"/>
      <c r="L142" s="41"/>
      <c r="M142" s="188" t="s">
        <v>5</v>
      </c>
      <c r="N142" s="189" t="s">
        <v>51</v>
      </c>
      <c r="O142" s="42"/>
      <c r="P142" s="190">
        <f>O142*H142</f>
        <v>0</v>
      </c>
      <c r="Q142" s="190">
        <v>0</v>
      </c>
      <c r="R142" s="190">
        <f>Q142*H142</f>
        <v>0</v>
      </c>
      <c r="S142" s="190">
        <v>0</v>
      </c>
      <c r="T142" s="191">
        <f>S142*H142</f>
        <v>0</v>
      </c>
      <c r="AR142" s="24" t="s">
        <v>194</v>
      </c>
      <c r="AT142" s="24" t="s">
        <v>190</v>
      </c>
      <c r="AU142" s="24" t="s">
        <v>24</v>
      </c>
      <c r="AY142" s="24" t="s">
        <v>188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24" t="s">
        <v>25</v>
      </c>
      <c r="BK142" s="192">
        <f>ROUND(I142*H142,2)</f>
        <v>0</v>
      </c>
      <c r="BL142" s="24" t="s">
        <v>194</v>
      </c>
      <c r="BM142" s="24" t="s">
        <v>700</v>
      </c>
    </row>
    <row r="143" spans="2:65" s="1" customFormat="1" ht="40.5" x14ac:dyDescent="0.3">
      <c r="B143" s="41"/>
      <c r="D143" s="193" t="s">
        <v>196</v>
      </c>
      <c r="F143" s="194" t="s">
        <v>1121</v>
      </c>
      <c r="I143" s="195"/>
      <c r="L143" s="41"/>
      <c r="M143" s="196"/>
      <c r="N143" s="42"/>
      <c r="O143" s="42"/>
      <c r="P143" s="42"/>
      <c r="Q143" s="42"/>
      <c r="R143" s="42"/>
      <c r="S143" s="42"/>
      <c r="T143" s="70"/>
      <c r="AT143" s="24" t="s">
        <v>196</v>
      </c>
      <c r="AU143" s="24" t="s">
        <v>24</v>
      </c>
    </row>
    <row r="144" spans="2:65" s="12" customFormat="1" x14ac:dyDescent="0.3">
      <c r="B144" s="197"/>
      <c r="D144" s="193" t="s">
        <v>198</v>
      </c>
      <c r="E144" s="198" t="s">
        <v>5</v>
      </c>
      <c r="F144" s="199" t="s">
        <v>1122</v>
      </c>
      <c r="H144" s="200">
        <v>6.8789999999999996</v>
      </c>
      <c r="I144" s="201"/>
      <c r="L144" s="197"/>
      <c r="M144" s="202"/>
      <c r="N144" s="203"/>
      <c r="O144" s="203"/>
      <c r="P144" s="203"/>
      <c r="Q144" s="203"/>
      <c r="R144" s="203"/>
      <c r="S144" s="203"/>
      <c r="T144" s="204"/>
      <c r="AT144" s="198" t="s">
        <v>198</v>
      </c>
      <c r="AU144" s="198" t="s">
        <v>24</v>
      </c>
      <c r="AV144" s="12" t="s">
        <v>24</v>
      </c>
      <c r="AW144" s="12" t="s">
        <v>44</v>
      </c>
      <c r="AX144" s="12" t="s">
        <v>80</v>
      </c>
      <c r="AY144" s="198" t="s">
        <v>188</v>
      </c>
    </row>
    <row r="145" spans="2:65" s="12" customFormat="1" x14ac:dyDescent="0.3">
      <c r="B145" s="197"/>
      <c r="D145" s="193" t="s">
        <v>198</v>
      </c>
      <c r="E145" s="198" t="s">
        <v>5</v>
      </c>
      <c r="F145" s="199" t="s">
        <v>1123</v>
      </c>
      <c r="H145" s="200">
        <v>6.1829999999999998</v>
      </c>
      <c r="I145" s="201"/>
      <c r="L145" s="197"/>
      <c r="M145" s="202"/>
      <c r="N145" s="203"/>
      <c r="O145" s="203"/>
      <c r="P145" s="203"/>
      <c r="Q145" s="203"/>
      <c r="R145" s="203"/>
      <c r="S145" s="203"/>
      <c r="T145" s="204"/>
      <c r="AT145" s="198" t="s">
        <v>198</v>
      </c>
      <c r="AU145" s="198" t="s">
        <v>24</v>
      </c>
      <c r="AV145" s="12" t="s">
        <v>24</v>
      </c>
      <c r="AW145" s="12" t="s">
        <v>44</v>
      </c>
      <c r="AX145" s="12" t="s">
        <v>80</v>
      </c>
      <c r="AY145" s="198" t="s">
        <v>188</v>
      </c>
    </row>
    <row r="146" spans="2:65" s="12" customFormat="1" x14ac:dyDescent="0.3">
      <c r="B146" s="197"/>
      <c r="D146" s="193" t="s">
        <v>198</v>
      </c>
      <c r="E146" s="198" t="s">
        <v>5</v>
      </c>
      <c r="F146" s="199" t="s">
        <v>1124</v>
      </c>
      <c r="H146" s="200">
        <v>7.5789999999999997</v>
      </c>
      <c r="I146" s="201"/>
      <c r="L146" s="197"/>
      <c r="M146" s="202"/>
      <c r="N146" s="203"/>
      <c r="O146" s="203"/>
      <c r="P146" s="203"/>
      <c r="Q146" s="203"/>
      <c r="R146" s="203"/>
      <c r="S146" s="203"/>
      <c r="T146" s="204"/>
      <c r="AT146" s="198" t="s">
        <v>198</v>
      </c>
      <c r="AU146" s="198" t="s">
        <v>24</v>
      </c>
      <c r="AV146" s="12" t="s">
        <v>24</v>
      </c>
      <c r="AW146" s="12" t="s">
        <v>44</v>
      </c>
      <c r="AX146" s="12" t="s">
        <v>80</v>
      </c>
      <c r="AY146" s="198" t="s">
        <v>188</v>
      </c>
    </row>
    <row r="147" spans="2:65" s="13" customFormat="1" x14ac:dyDescent="0.3">
      <c r="B147" s="205"/>
      <c r="D147" s="193" t="s">
        <v>198</v>
      </c>
      <c r="E147" s="206" t="s">
        <v>5</v>
      </c>
      <c r="F147" s="207" t="s">
        <v>200</v>
      </c>
      <c r="H147" s="208">
        <v>20.640999999999998</v>
      </c>
      <c r="I147" s="209"/>
      <c r="L147" s="205"/>
      <c r="M147" s="210"/>
      <c r="N147" s="211"/>
      <c r="O147" s="211"/>
      <c r="P147" s="211"/>
      <c r="Q147" s="211"/>
      <c r="R147" s="211"/>
      <c r="S147" s="211"/>
      <c r="T147" s="212"/>
      <c r="AT147" s="206" t="s">
        <v>198</v>
      </c>
      <c r="AU147" s="206" t="s">
        <v>24</v>
      </c>
      <c r="AV147" s="13" t="s">
        <v>194</v>
      </c>
      <c r="AW147" s="13" t="s">
        <v>44</v>
      </c>
      <c r="AX147" s="13" t="s">
        <v>25</v>
      </c>
      <c r="AY147" s="206" t="s">
        <v>188</v>
      </c>
    </row>
    <row r="148" spans="2:65" s="12" customFormat="1" x14ac:dyDescent="0.3">
      <c r="B148" s="197"/>
      <c r="D148" s="193" t="s">
        <v>198</v>
      </c>
      <c r="F148" s="199" t="s">
        <v>1129</v>
      </c>
      <c r="H148" s="200">
        <v>2.0640000000000001</v>
      </c>
      <c r="I148" s="201"/>
      <c r="L148" s="197"/>
      <c r="M148" s="202"/>
      <c r="N148" s="203"/>
      <c r="O148" s="203"/>
      <c r="P148" s="203"/>
      <c r="Q148" s="203"/>
      <c r="R148" s="203"/>
      <c r="S148" s="203"/>
      <c r="T148" s="204"/>
      <c r="AT148" s="198" t="s">
        <v>198</v>
      </c>
      <c r="AU148" s="198" t="s">
        <v>24</v>
      </c>
      <c r="AV148" s="12" t="s">
        <v>24</v>
      </c>
      <c r="AW148" s="12" t="s">
        <v>6</v>
      </c>
      <c r="AX148" s="12" t="s">
        <v>25</v>
      </c>
      <c r="AY148" s="198" t="s">
        <v>188</v>
      </c>
    </row>
    <row r="149" spans="2:65" s="1" customFormat="1" ht="16.5" customHeight="1" x14ac:dyDescent="0.3">
      <c r="B149" s="180"/>
      <c r="C149" s="181" t="s">
        <v>30</v>
      </c>
      <c r="D149" s="181" t="s">
        <v>190</v>
      </c>
      <c r="E149" s="182" t="s">
        <v>252</v>
      </c>
      <c r="F149" s="183" t="s">
        <v>253</v>
      </c>
      <c r="G149" s="184" t="s">
        <v>231</v>
      </c>
      <c r="H149" s="185">
        <v>0.61899999999999999</v>
      </c>
      <c r="I149" s="186"/>
      <c r="J149" s="187">
        <f>ROUND(I149*H149,2)</f>
        <v>0</v>
      </c>
      <c r="K149" s="183"/>
      <c r="L149" s="41"/>
      <c r="M149" s="188" t="s">
        <v>5</v>
      </c>
      <c r="N149" s="189" t="s">
        <v>51</v>
      </c>
      <c r="O149" s="42"/>
      <c r="P149" s="190">
        <f>O149*H149</f>
        <v>0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AR149" s="24" t="s">
        <v>194</v>
      </c>
      <c r="AT149" s="24" t="s">
        <v>190</v>
      </c>
      <c r="AU149" s="24" t="s">
        <v>24</v>
      </c>
      <c r="AY149" s="24" t="s">
        <v>188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24" t="s">
        <v>25</v>
      </c>
      <c r="BK149" s="192">
        <f>ROUND(I149*H149,2)</f>
        <v>0</v>
      </c>
      <c r="BL149" s="24" t="s">
        <v>194</v>
      </c>
      <c r="BM149" s="24" t="s">
        <v>254</v>
      </c>
    </row>
    <row r="150" spans="2:65" s="1" customFormat="1" ht="40.5" x14ac:dyDescent="0.3">
      <c r="B150" s="41"/>
      <c r="D150" s="193" t="s">
        <v>196</v>
      </c>
      <c r="F150" s="194" t="s">
        <v>1127</v>
      </c>
      <c r="I150" s="195"/>
      <c r="L150" s="41"/>
      <c r="M150" s="196"/>
      <c r="N150" s="42"/>
      <c r="O150" s="42"/>
      <c r="P150" s="42"/>
      <c r="Q150" s="42"/>
      <c r="R150" s="42"/>
      <c r="S150" s="42"/>
      <c r="T150" s="70"/>
      <c r="AT150" s="24" t="s">
        <v>196</v>
      </c>
      <c r="AU150" s="24" t="s">
        <v>24</v>
      </c>
    </row>
    <row r="151" spans="2:65" s="12" customFormat="1" x14ac:dyDescent="0.3">
      <c r="B151" s="197"/>
      <c r="D151" s="193" t="s">
        <v>198</v>
      </c>
      <c r="F151" s="199" t="s">
        <v>1130</v>
      </c>
      <c r="H151" s="200">
        <v>0.61899999999999999</v>
      </c>
      <c r="I151" s="201"/>
      <c r="L151" s="197"/>
      <c r="M151" s="202"/>
      <c r="N151" s="203"/>
      <c r="O151" s="203"/>
      <c r="P151" s="203"/>
      <c r="Q151" s="203"/>
      <c r="R151" s="203"/>
      <c r="S151" s="203"/>
      <c r="T151" s="204"/>
      <c r="AT151" s="198" t="s">
        <v>198</v>
      </c>
      <c r="AU151" s="198" t="s">
        <v>24</v>
      </c>
      <c r="AV151" s="12" t="s">
        <v>24</v>
      </c>
      <c r="AW151" s="12" t="s">
        <v>6</v>
      </c>
      <c r="AX151" s="12" t="s">
        <v>25</v>
      </c>
      <c r="AY151" s="198" t="s">
        <v>188</v>
      </c>
    </row>
    <row r="152" spans="2:65" s="1" customFormat="1" ht="16.5" customHeight="1" x14ac:dyDescent="0.3">
      <c r="B152" s="180"/>
      <c r="C152" s="181" t="s">
        <v>251</v>
      </c>
      <c r="D152" s="181" t="s">
        <v>190</v>
      </c>
      <c r="E152" s="182" t="s">
        <v>257</v>
      </c>
      <c r="F152" s="183" t="s">
        <v>258</v>
      </c>
      <c r="G152" s="184" t="s">
        <v>193</v>
      </c>
      <c r="H152" s="185">
        <v>41.280999999999999</v>
      </c>
      <c r="I152" s="186"/>
      <c r="J152" s="187">
        <f>ROUND(I152*H152,2)</f>
        <v>0</v>
      </c>
      <c r="K152" s="183"/>
      <c r="L152" s="41"/>
      <c r="M152" s="188" t="s">
        <v>5</v>
      </c>
      <c r="N152" s="189" t="s">
        <v>51</v>
      </c>
      <c r="O152" s="42"/>
      <c r="P152" s="190">
        <f>O152*H152</f>
        <v>0</v>
      </c>
      <c r="Q152" s="190">
        <v>2.0100000000000001E-3</v>
      </c>
      <c r="R152" s="190">
        <f>Q152*H152</f>
        <v>8.2974809999999996E-2</v>
      </c>
      <c r="S152" s="190">
        <v>0</v>
      </c>
      <c r="T152" s="191">
        <f>S152*H152</f>
        <v>0</v>
      </c>
      <c r="AR152" s="24" t="s">
        <v>194</v>
      </c>
      <c r="AT152" s="24" t="s">
        <v>190</v>
      </c>
      <c r="AU152" s="24" t="s">
        <v>24</v>
      </c>
      <c r="AY152" s="24" t="s">
        <v>188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24" t="s">
        <v>25</v>
      </c>
      <c r="BK152" s="192">
        <f>ROUND(I152*H152,2)</f>
        <v>0</v>
      </c>
      <c r="BL152" s="24" t="s">
        <v>194</v>
      </c>
      <c r="BM152" s="24" t="s">
        <v>259</v>
      </c>
    </row>
    <row r="153" spans="2:65" s="1" customFormat="1" ht="40.5" x14ac:dyDescent="0.3">
      <c r="B153" s="41"/>
      <c r="D153" s="193" t="s">
        <v>196</v>
      </c>
      <c r="F153" s="194" t="s">
        <v>1131</v>
      </c>
      <c r="I153" s="195"/>
      <c r="L153" s="41"/>
      <c r="M153" s="196"/>
      <c r="N153" s="42"/>
      <c r="O153" s="42"/>
      <c r="P153" s="42"/>
      <c r="Q153" s="42"/>
      <c r="R153" s="42"/>
      <c r="S153" s="42"/>
      <c r="T153" s="70"/>
      <c r="AT153" s="24" t="s">
        <v>196</v>
      </c>
      <c r="AU153" s="24" t="s">
        <v>24</v>
      </c>
    </row>
    <row r="154" spans="2:65" s="12" customFormat="1" x14ac:dyDescent="0.3">
      <c r="B154" s="197"/>
      <c r="D154" s="193" t="s">
        <v>198</v>
      </c>
      <c r="E154" s="198" t="s">
        <v>5</v>
      </c>
      <c r="F154" s="199" t="s">
        <v>1132</v>
      </c>
      <c r="H154" s="200">
        <v>13.757999999999999</v>
      </c>
      <c r="I154" s="201"/>
      <c r="L154" s="197"/>
      <c r="M154" s="202"/>
      <c r="N154" s="203"/>
      <c r="O154" s="203"/>
      <c r="P154" s="203"/>
      <c r="Q154" s="203"/>
      <c r="R154" s="203"/>
      <c r="S154" s="203"/>
      <c r="T154" s="204"/>
      <c r="AT154" s="198" t="s">
        <v>198</v>
      </c>
      <c r="AU154" s="198" t="s">
        <v>24</v>
      </c>
      <c r="AV154" s="12" t="s">
        <v>24</v>
      </c>
      <c r="AW154" s="12" t="s">
        <v>44</v>
      </c>
      <c r="AX154" s="12" t="s">
        <v>80</v>
      </c>
      <c r="AY154" s="198" t="s">
        <v>188</v>
      </c>
    </row>
    <row r="155" spans="2:65" s="12" customFormat="1" x14ac:dyDescent="0.3">
      <c r="B155" s="197"/>
      <c r="D155" s="193" t="s">
        <v>198</v>
      </c>
      <c r="E155" s="198" t="s">
        <v>5</v>
      </c>
      <c r="F155" s="199" t="s">
        <v>1133</v>
      </c>
      <c r="H155" s="200">
        <v>12.365</v>
      </c>
      <c r="I155" s="201"/>
      <c r="L155" s="197"/>
      <c r="M155" s="202"/>
      <c r="N155" s="203"/>
      <c r="O155" s="203"/>
      <c r="P155" s="203"/>
      <c r="Q155" s="203"/>
      <c r="R155" s="203"/>
      <c r="S155" s="203"/>
      <c r="T155" s="204"/>
      <c r="AT155" s="198" t="s">
        <v>198</v>
      </c>
      <c r="AU155" s="198" t="s">
        <v>24</v>
      </c>
      <c r="AV155" s="12" t="s">
        <v>24</v>
      </c>
      <c r="AW155" s="12" t="s">
        <v>44</v>
      </c>
      <c r="AX155" s="12" t="s">
        <v>80</v>
      </c>
      <c r="AY155" s="198" t="s">
        <v>188</v>
      </c>
    </row>
    <row r="156" spans="2:65" s="12" customFormat="1" x14ac:dyDescent="0.3">
      <c r="B156" s="197"/>
      <c r="D156" s="193" t="s">
        <v>198</v>
      </c>
      <c r="E156" s="198" t="s">
        <v>5</v>
      </c>
      <c r="F156" s="199" t="s">
        <v>1134</v>
      </c>
      <c r="H156" s="200">
        <v>15.157999999999999</v>
      </c>
      <c r="I156" s="201"/>
      <c r="L156" s="197"/>
      <c r="M156" s="202"/>
      <c r="N156" s="203"/>
      <c r="O156" s="203"/>
      <c r="P156" s="203"/>
      <c r="Q156" s="203"/>
      <c r="R156" s="203"/>
      <c r="S156" s="203"/>
      <c r="T156" s="204"/>
      <c r="AT156" s="198" t="s">
        <v>198</v>
      </c>
      <c r="AU156" s="198" t="s">
        <v>24</v>
      </c>
      <c r="AV156" s="12" t="s">
        <v>24</v>
      </c>
      <c r="AW156" s="12" t="s">
        <v>44</v>
      </c>
      <c r="AX156" s="12" t="s">
        <v>80</v>
      </c>
      <c r="AY156" s="198" t="s">
        <v>188</v>
      </c>
    </row>
    <row r="157" spans="2:65" s="13" customFormat="1" x14ac:dyDescent="0.3">
      <c r="B157" s="205"/>
      <c r="D157" s="193" t="s">
        <v>198</v>
      </c>
      <c r="E157" s="206" t="s">
        <v>5</v>
      </c>
      <c r="F157" s="207" t="s">
        <v>200</v>
      </c>
      <c r="H157" s="208">
        <v>41.280999999999999</v>
      </c>
      <c r="I157" s="209"/>
      <c r="L157" s="205"/>
      <c r="M157" s="210"/>
      <c r="N157" s="211"/>
      <c r="O157" s="211"/>
      <c r="P157" s="211"/>
      <c r="Q157" s="211"/>
      <c r="R157" s="211"/>
      <c r="S157" s="211"/>
      <c r="T157" s="212"/>
      <c r="AT157" s="206" t="s">
        <v>198</v>
      </c>
      <c r="AU157" s="206" t="s">
        <v>24</v>
      </c>
      <c r="AV157" s="13" t="s">
        <v>194</v>
      </c>
      <c r="AW157" s="13" t="s">
        <v>44</v>
      </c>
      <c r="AX157" s="13" t="s">
        <v>25</v>
      </c>
      <c r="AY157" s="206" t="s">
        <v>188</v>
      </c>
    </row>
    <row r="158" spans="2:65" s="1" customFormat="1" ht="16.5" customHeight="1" x14ac:dyDescent="0.3">
      <c r="B158" s="180"/>
      <c r="C158" s="181" t="s">
        <v>256</v>
      </c>
      <c r="D158" s="181" t="s">
        <v>190</v>
      </c>
      <c r="E158" s="182" t="s">
        <v>263</v>
      </c>
      <c r="F158" s="183" t="s">
        <v>264</v>
      </c>
      <c r="G158" s="184" t="s">
        <v>193</v>
      </c>
      <c r="H158" s="185">
        <v>41.280999999999999</v>
      </c>
      <c r="I158" s="186"/>
      <c r="J158" s="187">
        <f>ROUND(I158*H158,2)</f>
        <v>0</v>
      </c>
      <c r="K158" s="183"/>
      <c r="L158" s="41"/>
      <c r="M158" s="188" t="s">
        <v>5</v>
      </c>
      <c r="N158" s="189" t="s">
        <v>51</v>
      </c>
      <c r="O158" s="42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AR158" s="24" t="s">
        <v>194</v>
      </c>
      <c r="AT158" s="24" t="s">
        <v>190</v>
      </c>
      <c r="AU158" s="24" t="s">
        <v>24</v>
      </c>
      <c r="AY158" s="24" t="s">
        <v>188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24" t="s">
        <v>25</v>
      </c>
      <c r="BK158" s="192">
        <f>ROUND(I158*H158,2)</f>
        <v>0</v>
      </c>
      <c r="BL158" s="24" t="s">
        <v>194</v>
      </c>
      <c r="BM158" s="24" t="s">
        <v>265</v>
      </c>
    </row>
    <row r="159" spans="2:65" s="1" customFormat="1" ht="27" x14ac:dyDescent="0.3">
      <c r="B159" s="41"/>
      <c r="D159" s="193" t="s">
        <v>196</v>
      </c>
      <c r="F159" s="194" t="s">
        <v>1135</v>
      </c>
      <c r="I159" s="195"/>
      <c r="L159" s="41"/>
      <c r="M159" s="196"/>
      <c r="N159" s="42"/>
      <c r="O159" s="42"/>
      <c r="P159" s="42"/>
      <c r="Q159" s="42"/>
      <c r="R159" s="42"/>
      <c r="S159" s="42"/>
      <c r="T159" s="70"/>
      <c r="AT159" s="24" t="s">
        <v>196</v>
      </c>
      <c r="AU159" s="24" t="s">
        <v>24</v>
      </c>
    </row>
    <row r="160" spans="2:65" s="1" customFormat="1" ht="16.5" customHeight="1" x14ac:dyDescent="0.3">
      <c r="B160" s="180"/>
      <c r="C160" s="181" t="s">
        <v>262</v>
      </c>
      <c r="D160" s="181" t="s">
        <v>190</v>
      </c>
      <c r="E160" s="182" t="s">
        <v>267</v>
      </c>
      <c r="F160" s="183" t="s">
        <v>268</v>
      </c>
      <c r="G160" s="184" t="s">
        <v>231</v>
      </c>
      <c r="H160" s="185">
        <v>20.640999999999998</v>
      </c>
      <c r="I160" s="186"/>
      <c r="J160" s="187">
        <f>ROUND(I160*H160,2)</f>
        <v>0</v>
      </c>
      <c r="K160" s="183"/>
      <c r="L160" s="41"/>
      <c r="M160" s="188" t="s">
        <v>5</v>
      </c>
      <c r="N160" s="189" t="s">
        <v>51</v>
      </c>
      <c r="O160" s="42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AR160" s="24" t="s">
        <v>194</v>
      </c>
      <c r="AT160" s="24" t="s">
        <v>190</v>
      </c>
      <c r="AU160" s="24" t="s">
        <v>24</v>
      </c>
      <c r="AY160" s="24" t="s">
        <v>188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24" t="s">
        <v>25</v>
      </c>
      <c r="BK160" s="192">
        <f>ROUND(I160*H160,2)</f>
        <v>0</v>
      </c>
      <c r="BL160" s="24" t="s">
        <v>194</v>
      </c>
      <c r="BM160" s="24" t="s">
        <v>269</v>
      </c>
    </row>
    <row r="161" spans="2:65" s="1" customFormat="1" ht="40.5" x14ac:dyDescent="0.3">
      <c r="B161" s="41"/>
      <c r="D161" s="193" t="s">
        <v>196</v>
      </c>
      <c r="F161" s="194" t="s">
        <v>1110</v>
      </c>
      <c r="I161" s="195"/>
      <c r="L161" s="41"/>
      <c r="M161" s="196"/>
      <c r="N161" s="42"/>
      <c r="O161" s="42"/>
      <c r="P161" s="42"/>
      <c r="Q161" s="42"/>
      <c r="R161" s="42"/>
      <c r="S161" s="42"/>
      <c r="T161" s="70"/>
      <c r="AT161" s="24" t="s">
        <v>196</v>
      </c>
      <c r="AU161" s="24" t="s">
        <v>24</v>
      </c>
    </row>
    <row r="162" spans="2:65" s="12" customFormat="1" x14ac:dyDescent="0.3">
      <c r="B162" s="197"/>
      <c r="D162" s="193" t="s">
        <v>198</v>
      </c>
      <c r="E162" s="198" t="s">
        <v>5</v>
      </c>
      <c r="F162" s="199" t="s">
        <v>1136</v>
      </c>
      <c r="H162" s="200">
        <v>20.640999999999998</v>
      </c>
      <c r="I162" s="201"/>
      <c r="L162" s="197"/>
      <c r="M162" s="202"/>
      <c r="N162" s="203"/>
      <c r="O162" s="203"/>
      <c r="P162" s="203"/>
      <c r="Q162" s="203"/>
      <c r="R162" s="203"/>
      <c r="S162" s="203"/>
      <c r="T162" s="204"/>
      <c r="AT162" s="198" t="s">
        <v>198</v>
      </c>
      <c r="AU162" s="198" t="s">
        <v>24</v>
      </c>
      <c r="AV162" s="12" t="s">
        <v>24</v>
      </c>
      <c r="AW162" s="12" t="s">
        <v>44</v>
      </c>
      <c r="AX162" s="12" t="s">
        <v>25</v>
      </c>
      <c r="AY162" s="198" t="s">
        <v>188</v>
      </c>
    </row>
    <row r="163" spans="2:65" s="1" customFormat="1" ht="16.5" customHeight="1" x14ac:dyDescent="0.3">
      <c r="B163" s="180"/>
      <c r="C163" s="181" t="s">
        <v>266</v>
      </c>
      <c r="D163" s="181" t="s">
        <v>190</v>
      </c>
      <c r="E163" s="182" t="s">
        <v>273</v>
      </c>
      <c r="F163" s="183" t="s">
        <v>274</v>
      </c>
      <c r="G163" s="184" t="s">
        <v>231</v>
      </c>
      <c r="H163" s="185">
        <v>20.640999999999998</v>
      </c>
      <c r="I163" s="186"/>
      <c r="J163" s="187">
        <f>ROUND(I163*H163,2)</f>
        <v>0</v>
      </c>
      <c r="K163" s="183"/>
      <c r="L163" s="41"/>
      <c r="M163" s="188" t="s">
        <v>5</v>
      </c>
      <c r="N163" s="189" t="s">
        <v>51</v>
      </c>
      <c r="O163" s="42"/>
      <c r="P163" s="190">
        <f>O163*H163</f>
        <v>0</v>
      </c>
      <c r="Q163" s="190">
        <v>0</v>
      </c>
      <c r="R163" s="190">
        <f>Q163*H163</f>
        <v>0</v>
      </c>
      <c r="S163" s="190">
        <v>0</v>
      </c>
      <c r="T163" s="191">
        <f>S163*H163</f>
        <v>0</v>
      </c>
      <c r="AR163" s="24" t="s">
        <v>194</v>
      </c>
      <c r="AT163" s="24" t="s">
        <v>190</v>
      </c>
      <c r="AU163" s="24" t="s">
        <v>24</v>
      </c>
      <c r="AY163" s="24" t="s">
        <v>188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24" t="s">
        <v>25</v>
      </c>
      <c r="BK163" s="192">
        <f>ROUND(I163*H163,2)</f>
        <v>0</v>
      </c>
      <c r="BL163" s="24" t="s">
        <v>194</v>
      </c>
      <c r="BM163" s="24" t="s">
        <v>275</v>
      </c>
    </row>
    <row r="164" spans="2:65" s="1" customFormat="1" ht="40.5" x14ac:dyDescent="0.3">
      <c r="B164" s="41"/>
      <c r="D164" s="193" t="s">
        <v>196</v>
      </c>
      <c r="F164" s="194" t="s">
        <v>1110</v>
      </c>
      <c r="I164" s="195"/>
      <c r="L164" s="41"/>
      <c r="M164" s="196"/>
      <c r="N164" s="42"/>
      <c r="O164" s="42"/>
      <c r="P164" s="42"/>
      <c r="Q164" s="42"/>
      <c r="R164" s="42"/>
      <c r="S164" s="42"/>
      <c r="T164" s="70"/>
      <c r="AT164" s="24" t="s">
        <v>196</v>
      </c>
      <c r="AU164" s="24" t="s">
        <v>24</v>
      </c>
    </row>
    <row r="165" spans="2:65" s="1" customFormat="1" ht="16.5" customHeight="1" x14ac:dyDescent="0.3">
      <c r="B165" s="180"/>
      <c r="C165" s="181" t="s">
        <v>11</v>
      </c>
      <c r="D165" s="181" t="s">
        <v>190</v>
      </c>
      <c r="E165" s="182" t="s">
        <v>277</v>
      </c>
      <c r="F165" s="183" t="s">
        <v>278</v>
      </c>
      <c r="G165" s="184" t="s">
        <v>231</v>
      </c>
      <c r="H165" s="185">
        <v>20.640999999999998</v>
      </c>
      <c r="I165" s="186"/>
      <c r="J165" s="187">
        <f>ROUND(I165*H165,2)</f>
        <v>0</v>
      </c>
      <c r="K165" s="183"/>
      <c r="L165" s="41"/>
      <c r="M165" s="188" t="s">
        <v>5</v>
      </c>
      <c r="N165" s="189" t="s">
        <v>51</v>
      </c>
      <c r="O165" s="42"/>
      <c r="P165" s="190">
        <f>O165*H165</f>
        <v>0</v>
      </c>
      <c r="Q165" s="190">
        <v>0</v>
      </c>
      <c r="R165" s="190">
        <f>Q165*H165</f>
        <v>0</v>
      </c>
      <c r="S165" s="190">
        <v>0</v>
      </c>
      <c r="T165" s="191">
        <f>S165*H165</f>
        <v>0</v>
      </c>
      <c r="AR165" s="24" t="s">
        <v>194</v>
      </c>
      <c r="AT165" s="24" t="s">
        <v>190</v>
      </c>
      <c r="AU165" s="24" t="s">
        <v>24</v>
      </c>
      <c r="AY165" s="24" t="s">
        <v>188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24" t="s">
        <v>25</v>
      </c>
      <c r="BK165" s="192">
        <f>ROUND(I165*H165,2)</f>
        <v>0</v>
      </c>
      <c r="BL165" s="24" t="s">
        <v>194</v>
      </c>
      <c r="BM165" s="24" t="s">
        <v>279</v>
      </c>
    </row>
    <row r="166" spans="2:65" s="1" customFormat="1" ht="40.5" x14ac:dyDescent="0.3">
      <c r="B166" s="41"/>
      <c r="D166" s="193" t="s">
        <v>196</v>
      </c>
      <c r="F166" s="194" t="s">
        <v>1110</v>
      </c>
      <c r="I166" s="195"/>
      <c r="L166" s="41"/>
      <c r="M166" s="196"/>
      <c r="N166" s="42"/>
      <c r="O166" s="42"/>
      <c r="P166" s="42"/>
      <c r="Q166" s="42"/>
      <c r="R166" s="42"/>
      <c r="S166" s="42"/>
      <c r="T166" s="70"/>
      <c r="AT166" s="24" t="s">
        <v>196</v>
      </c>
      <c r="AU166" s="24" t="s">
        <v>24</v>
      </c>
    </row>
    <row r="167" spans="2:65" s="1" customFormat="1" ht="16.5" customHeight="1" x14ac:dyDescent="0.3">
      <c r="B167" s="180"/>
      <c r="C167" s="181" t="s">
        <v>276</v>
      </c>
      <c r="D167" s="181" t="s">
        <v>190</v>
      </c>
      <c r="E167" s="182" t="s">
        <v>281</v>
      </c>
      <c r="F167" s="183" t="s">
        <v>282</v>
      </c>
      <c r="G167" s="184" t="s">
        <v>283</v>
      </c>
      <c r="H167" s="185">
        <v>39.523000000000003</v>
      </c>
      <c r="I167" s="186"/>
      <c r="J167" s="187">
        <f>ROUND(I167*H167,2)</f>
        <v>0</v>
      </c>
      <c r="K167" s="183"/>
      <c r="L167" s="41"/>
      <c r="M167" s="188" t="s">
        <v>5</v>
      </c>
      <c r="N167" s="189" t="s">
        <v>51</v>
      </c>
      <c r="O167" s="42"/>
      <c r="P167" s="190">
        <f>O167*H167</f>
        <v>0</v>
      </c>
      <c r="Q167" s="190">
        <v>0</v>
      </c>
      <c r="R167" s="190">
        <f>Q167*H167</f>
        <v>0</v>
      </c>
      <c r="S167" s="190">
        <v>0</v>
      </c>
      <c r="T167" s="191">
        <f>S167*H167</f>
        <v>0</v>
      </c>
      <c r="AR167" s="24" t="s">
        <v>194</v>
      </c>
      <c r="AT167" s="24" t="s">
        <v>190</v>
      </c>
      <c r="AU167" s="24" t="s">
        <v>24</v>
      </c>
      <c r="AY167" s="24" t="s">
        <v>188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24" t="s">
        <v>25</v>
      </c>
      <c r="BK167" s="192">
        <f>ROUND(I167*H167,2)</f>
        <v>0</v>
      </c>
      <c r="BL167" s="24" t="s">
        <v>194</v>
      </c>
      <c r="BM167" s="24" t="s">
        <v>284</v>
      </c>
    </row>
    <row r="168" spans="2:65" s="1" customFormat="1" ht="40.5" x14ac:dyDescent="0.3">
      <c r="B168" s="41"/>
      <c r="D168" s="193" t="s">
        <v>196</v>
      </c>
      <c r="F168" s="194" t="s">
        <v>1110</v>
      </c>
      <c r="I168" s="195"/>
      <c r="L168" s="41"/>
      <c r="M168" s="196"/>
      <c r="N168" s="42"/>
      <c r="O168" s="42"/>
      <c r="P168" s="42"/>
      <c r="Q168" s="42"/>
      <c r="R168" s="42"/>
      <c r="S168" s="42"/>
      <c r="T168" s="70"/>
      <c r="AT168" s="24" t="s">
        <v>196</v>
      </c>
      <c r="AU168" s="24" t="s">
        <v>24</v>
      </c>
    </row>
    <row r="169" spans="2:65" s="12" customFormat="1" x14ac:dyDescent="0.3">
      <c r="B169" s="197"/>
      <c r="D169" s="193" t="s">
        <v>198</v>
      </c>
      <c r="F169" s="199" t="s">
        <v>1137</v>
      </c>
      <c r="H169" s="200">
        <v>39.523000000000003</v>
      </c>
      <c r="I169" s="201"/>
      <c r="L169" s="197"/>
      <c r="M169" s="202"/>
      <c r="N169" s="203"/>
      <c r="O169" s="203"/>
      <c r="P169" s="203"/>
      <c r="Q169" s="203"/>
      <c r="R169" s="203"/>
      <c r="S169" s="203"/>
      <c r="T169" s="204"/>
      <c r="AT169" s="198" t="s">
        <v>198</v>
      </c>
      <c r="AU169" s="198" t="s">
        <v>24</v>
      </c>
      <c r="AV169" s="12" t="s">
        <v>24</v>
      </c>
      <c r="AW169" s="12" t="s">
        <v>6</v>
      </c>
      <c r="AX169" s="12" t="s">
        <v>25</v>
      </c>
      <c r="AY169" s="198" t="s">
        <v>188</v>
      </c>
    </row>
    <row r="170" spans="2:65" s="1" customFormat="1" ht="16.5" customHeight="1" x14ac:dyDescent="0.3">
      <c r="B170" s="180"/>
      <c r="C170" s="181" t="s">
        <v>280</v>
      </c>
      <c r="D170" s="181" t="s">
        <v>190</v>
      </c>
      <c r="E170" s="182" t="s">
        <v>287</v>
      </c>
      <c r="F170" s="183" t="s">
        <v>288</v>
      </c>
      <c r="G170" s="184" t="s">
        <v>231</v>
      </c>
      <c r="H170" s="185">
        <v>13.994999999999999</v>
      </c>
      <c r="I170" s="186"/>
      <c r="J170" s="187">
        <f>ROUND(I170*H170,2)</f>
        <v>0</v>
      </c>
      <c r="K170" s="183"/>
      <c r="L170" s="41"/>
      <c r="M170" s="188" t="s">
        <v>5</v>
      </c>
      <c r="N170" s="189" t="s">
        <v>51</v>
      </c>
      <c r="O170" s="42"/>
      <c r="P170" s="190">
        <f>O170*H170</f>
        <v>0</v>
      </c>
      <c r="Q170" s="190">
        <v>0</v>
      </c>
      <c r="R170" s="190">
        <f>Q170*H170</f>
        <v>0</v>
      </c>
      <c r="S170" s="190">
        <v>0</v>
      </c>
      <c r="T170" s="191">
        <f>S170*H170</f>
        <v>0</v>
      </c>
      <c r="AR170" s="24" t="s">
        <v>194</v>
      </c>
      <c r="AT170" s="24" t="s">
        <v>190</v>
      </c>
      <c r="AU170" s="24" t="s">
        <v>24</v>
      </c>
      <c r="AY170" s="24" t="s">
        <v>188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24" t="s">
        <v>25</v>
      </c>
      <c r="BK170" s="192">
        <f>ROUND(I170*H170,2)</f>
        <v>0</v>
      </c>
      <c r="BL170" s="24" t="s">
        <v>194</v>
      </c>
      <c r="BM170" s="24" t="s">
        <v>289</v>
      </c>
    </row>
    <row r="171" spans="2:65" s="1" customFormat="1" ht="40.5" x14ac:dyDescent="0.3">
      <c r="B171" s="41"/>
      <c r="D171" s="193" t="s">
        <v>196</v>
      </c>
      <c r="F171" s="194" t="s">
        <v>1110</v>
      </c>
      <c r="I171" s="195"/>
      <c r="L171" s="41"/>
      <c r="M171" s="196"/>
      <c r="N171" s="42"/>
      <c r="O171" s="42"/>
      <c r="P171" s="42"/>
      <c r="Q171" s="42"/>
      <c r="R171" s="42"/>
      <c r="S171" s="42"/>
      <c r="T171" s="70"/>
      <c r="AT171" s="24" t="s">
        <v>196</v>
      </c>
      <c r="AU171" s="24" t="s">
        <v>24</v>
      </c>
    </row>
    <row r="172" spans="2:65" s="12" customFormat="1" x14ac:dyDescent="0.3">
      <c r="B172" s="197"/>
      <c r="D172" s="193" t="s">
        <v>198</v>
      </c>
      <c r="E172" s="198" t="s">
        <v>5</v>
      </c>
      <c r="F172" s="199" t="s">
        <v>1138</v>
      </c>
      <c r="H172" s="200">
        <v>4.3979999999999997</v>
      </c>
      <c r="I172" s="201"/>
      <c r="L172" s="197"/>
      <c r="M172" s="202"/>
      <c r="N172" s="203"/>
      <c r="O172" s="203"/>
      <c r="P172" s="203"/>
      <c r="Q172" s="203"/>
      <c r="R172" s="203"/>
      <c r="S172" s="203"/>
      <c r="T172" s="204"/>
      <c r="AT172" s="198" t="s">
        <v>198</v>
      </c>
      <c r="AU172" s="198" t="s">
        <v>24</v>
      </c>
      <c r="AV172" s="12" t="s">
        <v>24</v>
      </c>
      <c r="AW172" s="12" t="s">
        <v>44</v>
      </c>
      <c r="AX172" s="12" t="s">
        <v>80</v>
      </c>
      <c r="AY172" s="198" t="s">
        <v>188</v>
      </c>
    </row>
    <row r="173" spans="2:65" s="12" customFormat="1" x14ac:dyDescent="0.3">
      <c r="B173" s="197"/>
      <c r="D173" s="193" t="s">
        <v>198</v>
      </c>
      <c r="E173" s="198" t="s">
        <v>5</v>
      </c>
      <c r="F173" s="199" t="s">
        <v>1139</v>
      </c>
      <c r="H173" s="200">
        <v>3.919</v>
      </c>
      <c r="I173" s="201"/>
      <c r="L173" s="197"/>
      <c r="M173" s="202"/>
      <c r="N173" s="203"/>
      <c r="O173" s="203"/>
      <c r="P173" s="203"/>
      <c r="Q173" s="203"/>
      <c r="R173" s="203"/>
      <c r="S173" s="203"/>
      <c r="T173" s="204"/>
      <c r="AT173" s="198" t="s">
        <v>198</v>
      </c>
      <c r="AU173" s="198" t="s">
        <v>24</v>
      </c>
      <c r="AV173" s="12" t="s">
        <v>24</v>
      </c>
      <c r="AW173" s="12" t="s">
        <v>44</v>
      </c>
      <c r="AX173" s="12" t="s">
        <v>80</v>
      </c>
      <c r="AY173" s="198" t="s">
        <v>188</v>
      </c>
    </row>
    <row r="174" spans="2:65" s="12" customFormat="1" x14ac:dyDescent="0.3">
      <c r="B174" s="197"/>
      <c r="D174" s="193" t="s">
        <v>198</v>
      </c>
      <c r="E174" s="198" t="s">
        <v>5</v>
      </c>
      <c r="F174" s="199" t="s">
        <v>1140</v>
      </c>
      <c r="H174" s="200">
        <v>5.6779999999999999</v>
      </c>
      <c r="I174" s="201"/>
      <c r="L174" s="197"/>
      <c r="M174" s="202"/>
      <c r="N174" s="203"/>
      <c r="O174" s="203"/>
      <c r="P174" s="203"/>
      <c r="Q174" s="203"/>
      <c r="R174" s="203"/>
      <c r="S174" s="203"/>
      <c r="T174" s="204"/>
      <c r="AT174" s="198" t="s">
        <v>198</v>
      </c>
      <c r="AU174" s="198" t="s">
        <v>24</v>
      </c>
      <c r="AV174" s="12" t="s">
        <v>24</v>
      </c>
      <c r="AW174" s="12" t="s">
        <v>44</v>
      </c>
      <c r="AX174" s="12" t="s">
        <v>80</v>
      </c>
      <c r="AY174" s="198" t="s">
        <v>188</v>
      </c>
    </row>
    <row r="175" spans="2:65" s="13" customFormat="1" x14ac:dyDescent="0.3">
      <c r="B175" s="205"/>
      <c r="D175" s="193" t="s">
        <v>198</v>
      </c>
      <c r="E175" s="206" t="s">
        <v>5</v>
      </c>
      <c r="F175" s="207" t="s">
        <v>200</v>
      </c>
      <c r="H175" s="208">
        <v>13.994999999999999</v>
      </c>
      <c r="I175" s="209"/>
      <c r="L175" s="205"/>
      <c r="M175" s="210"/>
      <c r="N175" s="211"/>
      <c r="O175" s="211"/>
      <c r="P175" s="211"/>
      <c r="Q175" s="211"/>
      <c r="R175" s="211"/>
      <c r="S175" s="211"/>
      <c r="T175" s="212"/>
      <c r="AT175" s="206" t="s">
        <v>198</v>
      </c>
      <c r="AU175" s="206" t="s">
        <v>24</v>
      </c>
      <c r="AV175" s="13" t="s">
        <v>194</v>
      </c>
      <c r="AW175" s="13" t="s">
        <v>44</v>
      </c>
      <c r="AX175" s="13" t="s">
        <v>25</v>
      </c>
      <c r="AY175" s="206" t="s">
        <v>188</v>
      </c>
    </row>
    <row r="176" spans="2:65" s="1" customFormat="1" ht="16.5" customHeight="1" x14ac:dyDescent="0.3">
      <c r="B176" s="180"/>
      <c r="C176" s="213" t="s">
        <v>286</v>
      </c>
      <c r="D176" s="213" t="s">
        <v>292</v>
      </c>
      <c r="E176" s="214" t="s">
        <v>293</v>
      </c>
      <c r="F176" s="215" t="s">
        <v>294</v>
      </c>
      <c r="G176" s="216" t="s">
        <v>283</v>
      </c>
      <c r="H176" s="217">
        <v>26.797000000000001</v>
      </c>
      <c r="I176" s="218"/>
      <c r="J176" s="219">
        <f>ROUND(I176*H176,2)</f>
        <v>0</v>
      </c>
      <c r="K176" s="215"/>
      <c r="L176" s="220"/>
      <c r="M176" s="221" t="s">
        <v>5</v>
      </c>
      <c r="N176" s="222" t="s">
        <v>51</v>
      </c>
      <c r="O176" s="42"/>
      <c r="P176" s="190">
        <f>O176*H176</f>
        <v>0</v>
      </c>
      <c r="Q176" s="190">
        <v>1</v>
      </c>
      <c r="R176" s="190">
        <f>Q176*H176</f>
        <v>26.797000000000001</v>
      </c>
      <c r="S176" s="190">
        <v>0</v>
      </c>
      <c r="T176" s="191">
        <f>S176*H176</f>
        <v>0</v>
      </c>
      <c r="AR176" s="24" t="s">
        <v>236</v>
      </c>
      <c r="AT176" s="24" t="s">
        <v>292</v>
      </c>
      <c r="AU176" s="24" t="s">
        <v>24</v>
      </c>
      <c r="AY176" s="24" t="s">
        <v>188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24" t="s">
        <v>25</v>
      </c>
      <c r="BK176" s="192">
        <f>ROUND(I176*H176,2)</f>
        <v>0</v>
      </c>
      <c r="BL176" s="24" t="s">
        <v>194</v>
      </c>
      <c r="BM176" s="24" t="s">
        <v>295</v>
      </c>
    </row>
    <row r="177" spans="2:65" s="1" customFormat="1" ht="40.5" x14ac:dyDescent="0.3">
      <c r="B177" s="41"/>
      <c r="D177" s="193" t="s">
        <v>196</v>
      </c>
      <c r="F177" s="194" t="s">
        <v>1110</v>
      </c>
      <c r="I177" s="195"/>
      <c r="L177" s="41"/>
      <c r="M177" s="196"/>
      <c r="N177" s="42"/>
      <c r="O177" s="42"/>
      <c r="P177" s="42"/>
      <c r="Q177" s="42"/>
      <c r="R177" s="42"/>
      <c r="S177" s="42"/>
      <c r="T177" s="70"/>
      <c r="AT177" s="24" t="s">
        <v>196</v>
      </c>
      <c r="AU177" s="24" t="s">
        <v>24</v>
      </c>
    </row>
    <row r="178" spans="2:65" s="12" customFormat="1" x14ac:dyDescent="0.3">
      <c r="B178" s="197"/>
      <c r="D178" s="193" t="s">
        <v>198</v>
      </c>
      <c r="F178" s="199" t="s">
        <v>1141</v>
      </c>
      <c r="H178" s="200">
        <v>26.797000000000001</v>
      </c>
      <c r="I178" s="201"/>
      <c r="L178" s="197"/>
      <c r="M178" s="202"/>
      <c r="N178" s="203"/>
      <c r="O178" s="203"/>
      <c r="P178" s="203"/>
      <c r="Q178" s="203"/>
      <c r="R178" s="203"/>
      <c r="S178" s="203"/>
      <c r="T178" s="204"/>
      <c r="AT178" s="198" t="s">
        <v>198</v>
      </c>
      <c r="AU178" s="198" t="s">
        <v>24</v>
      </c>
      <c r="AV178" s="12" t="s">
        <v>24</v>
      </c>
      <c r="AW178" s="12" t="s">
        <v>6</v>
      </c>
      <c r="AX178" s="12" t="s">
        <v>25</v>
      </c>
      <c r="AY178" s="198" t="s">
        <v>188</v>
      </c>
    </row>
    <row r="179" spans="2:65" s="1" customFormat="1" ht="25.5" customHeight="1" x14ac:dyDescent="0.3">
      <c r="B179" s="180"/>
      <c r="C179" s="181" t="s">
        <v>291</v>
      </c>
      <c r="D179" s="181" t="s">
        <v>190</v>
      </c>
      <c r="E179" s="182" t="s">
        <v>298</v>
      </c>
      <c r="F179" s="183" t="s">
        <v>299</v>
      </c>
      <c r="G179" s="184" t="s">
        <v>231</v>
      </c>
      <c r="H179" s="185">
        <v>4.5830000000000002</v>
      </c>
      <c r="I179" s="186"/>
      <c r="J179" s="187">
        <f>ROUND(I179*H179,2)</f>
        <v>0</v>
      </c>
      <c r="K179" s="183"/>
      <c r="L179" s="41"/>
      <c r="M179" s="188" t="s">
        <v>5</v>
      </c>
      <c r="N179" s="189" t="s">
        <v>51</v>
      </c>
      <c r="O179" s="42"/>
      <c r="P179" s="190">
        <f>O179*H179</f>
        <v>0</v>
      </c>
      <c r="Q179" s="190">
        <v>0</v>
      </c>
      <c r="R179" s="190">
        <f>Q179*H179</f>
        <v>0</v>
      </c>
      <c r="S179" s="190">
        <v>0</v>
      </c>
      <c r="T179" s="191">
        <f>S179*H179</f>
        <v>0</v>
      </c>
      <c r="AR179" s="24" t="s">
        <v>194</v>
      </c>
      <c r="AT179" s="24" t="s">
        <v>190</v>
      </c>
      <c r="AU179" s="24" t="s">
        <v>24</v>
      </c>
      <c r="AY179" s="24" t="s">
        <v>188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24" t="s">
        <v>25</v>
      </c>
      <c r="BK179" s="192">
        <f>ROUND(I179*H179,2)</f>
        <v>0</v>
      </c>
      <c r="BL179" s="24" t="s">
        <v>194</v>
      </c>
      <c r="BM179" s="24" t="s">
        <v>300</v>
      </c>
    </row>
    <row r="180" spans="2:65" s="1" customFormat="1" ht="40.5" x14ac:dyDescent="0.3">
      <c r="B180" s="41"/>
      <c r="D180" s="193" t="s">
        <v>196</v>
      </c>
      <c r="F180" s="194" t="s">
        <v>1110</v>
      </c>
      <c r="I180" s="195"/>
      <c r="L180" s="41"/>
      <c r="M180" s="196"/>
      <c r="N180" s="42"/>
      <c r="O180" s="42"/>
      <c r="P180" s="42"/>
      <c r="Q180" s="42"/>
      <c r="R180" s="42"/>
      <c r="S180" s="42"/>
      <c r="T180" s="70"/>
      <c r="AT180" s="24" t="s">
        <v>196</v>
      </c>
      <c r="AU180" s="24" t="s">
        <v>24</v>
      </c>
    </row>
    <row r="181" spans="2:65" s="12" customFormat="1" x14ac:dyDescent="0.3">
      <c r="B181" s="197"/>
      <c r="D181" s="193" t="s">
        <v>198</v>
      </c>
      <c r="E181" s="198" t="s">
        <v>5</v>
      </c>
      <c r="F181" s="199" t="s">
        <v>1142</v>
      </c>
      <c r="H181" s="200">
        <v>1.7110000000000001</v>
      </c>
      <c r="I181" s="201"/>
      <c r="L181" s="197"/>
      <c r="M181" s="202"/>
      <c r="N181" s="203"/>
      <c r="O181" s="203"/>
      <c r="P181" s="203"/>
      <c r="Q181" s="203"/>
      <c r="R181" s="203"/>
      <c r="S181" s="203"/>
      <c r="T181" s="204"/>
      <c r="AT181" s="198" t="s">
        <v>198</v>
      </c>
      <c r="AU181" s="198" t="s">
        <v>24</v>
      </c>
      <c r="AV181" s="12" t="s">
        <v>24</v>
      </c>
      <c r="AW181" s="12" t="s">
        <v>44</v>
      </c>
      <c r="AX181" s="12" t="s">
        <v>80</v>
      </c>
      <c r="AY181" s="198" t="s">
        <v>188</v>
      </c>
    </row>
    <row r="182" spans="2:65" s="12" customFormat="1" x14ac:dyDescent="0.3">
      <c r="B182" s="197"/>
      <c r="D182" s="193" t="s">
        <v>198</v>
      </c>
      <c r="E182" s="198" t="s">
        <v>5</v>
      </c>
      <c r="F182" s="199" t="s">
        <v>1143</v>
      </c>
      <c r="H182" s="200">
        <v>1.5609999999999999</v>
      </c>
      <c r="I182" s="201"/>
      <c r="L182" s="197"/>
      <c r="M182" s="202"/>
      <c r="N182" s="203"/>
      <c r="O182" s="203"/>
      <c r="P182" s="203"/>
      <c r="Q182" s="203"/>
      <c r="R182" s="203"/>
      <c r="S182" s="203"/>
      <c r="T182" s="204"/>
      <c r="AT182" s="198" t="s">
        <v>198</v>
      </c>
      <c r="AU182" s="198" t="s">
        <v>24</v>
      </c>
      <c r="AV182" s="12" t="s">
        <v>24</v>
      </c>
      <c r="AW182" s="12" t="s">
        <v>44</v>
      </c>
      <c r="AX182" s="12" t="s">
        <v>80</v>
      </c>
      <c r="AY182" s="198" t="s">
        <v>188</v>
      </c>
    </row>
    <row r="183" spans="2:65" s="12" customFormat="1" x14ac:dyDescent="0.3">
      <c r="B183" s="197"/>
      <c r="D183" s="193" t="s">
        <v>198</v>
      </c>
      <c r="E183" s="198" t="s">
        <v>5</v>
      </c>
      <c r="F183" s="199" t="s">
        <v>1144</v>
      </c>
      <c r="H183" s="200">
        <v>1.3109999999999999</v>
      </c>
      <c r="I183" s="201"/>
      <c r="L183" s="197"/>
      <c r="M183" s="202"/>
      <c r="N183" s="203"/>
      <c r="O183" s="203"/>
      <c r="P183" s="203"/>
      <c r="Q183" s="203"/>
      <c r="R183" s="203"/>
      <c r="S183" s="203"/>
      <c r="T183" s="204"/>
      <c r="AT183" s="198" t="s">
        <v>198</v>
      </c>
      <c r="AU183" s="198" t="s">
        <v>24</v>
      </c>
      <c r="AV183" s="12" t="s">
        <v>24</v>
      </c>
      <c r="AW183" s="12" t="s">
        <v>44</v>
      </c>
      <c r="AX183" s="12" t="s">
        <v>80</v>
      </c>
      <c r="AY183" s="198" t="s">
        <v>188</v>
      </c>
    </row>
    <row r="184" spans="2:65" s="13" customFormat="1" x14ac:dyDescent="0.3">
      <c r="B184" s="205"/>
      <c r="D184" s="193" t="s">
        <v>198</v>
      </c>
      <c r="E184" s="206" t="s">
        <v>5</v>
      </c>
      <c r="F184" s="207" t="s">
        <v>200</v>
      </c>
      <c r="H184" s="208">
        <v>4.5830000000000002</v>
      </c>
      <c r="I184" s="209"/>
      <c r="L184" s="205"/>
      <c r="M184" s="210"/>
      <c r="N184" s="211"/>
      <c r="O184" s="211"/>
      <c r="P184" s="211"/>
      <c r="Q184" s="211"/>
      <c r="R184" s="211"/>
      <c r="S184" s="211"/>
      <c r="T184" s="212"/>
      <c r="AT184" s="206" t="s">
        <v>198</v>
      </c>
      <c r="AU184" s="206" t="s">
        <v>24</v>
      </c>
      <c r="AV184" s="13" t="s">
        <v>194</v>
      </c>
      <c r="AW184" s="13" t="s">
        <v>44</v>
      </c>
      <c r="AX184" s="13" t="s">
        <v>25</v>
      </c>
      <c r="AY184" s="206" t="s">
        <v>188</v>
      </c>
    </row>
    <row r="185" spans="2:65" s="1" customFormat="1" ht="16.5" customHeight="1" x14ac:dyDescent="0.3">
      <c r="B185" s="180"/>
      <c r="C185" s="213" t="s">
        <v>297</v>
      </c>
      <c r="D185" s="213" t="s">
        <v>292</v>
      </c>
      <c r="E185" s="214" t="s">
        <v>302</v>
      </c>
      <c r="F185" s="215" t="s">
        <v>303</v>
      </c>
      <c r="G185" s="216" t="s">
        <v>283</v>
      </c>
      <c r="H185" s="217">
        <v>8.7750000000000004</v>
      </c>
      <c r="I185" s="218"/>
      <c r="J185" s="219">
        <f>ROUND(I185*H185,2)</f>
        <v>0</v>
      </c>
      <c r="K185" s="215"/>
      <c r="L185" s="220"/>
      <c r="M185" s="221" t="s">
        <v>5</v>
      </c>
      <c r="N185" s="222" t="s">
        <v>51</v>
      </c>
      <c r="O185" s="42"/>
      <c r="P185" s="190">
        <f>O185*H185</f>
        <v>0</v>
      </c>
      <c r="Q185" s="190">
        <v>1</v>
      </c>
      <c r="R185" s="190">
        <f>Q185*H185</f>
        <v>8.7750000000000004</v>
      </c>
      <c r="S185" s="190">
        <v>0</v>
      </c>
      <c r="T185" s="191">
        <f>S185*H185</f>
        <v>0</v>
      </c>
      <c r="AR185" s="24" t="s">
        <v>236</v>
      </c>
      <c r="AT185" s="24" t="s">
        <v>292</v>
      </c>
      <c r="AU185" s="24" t="s">
        <v>24</v>
      </c>
      <c r="AY185" s="24" t="s">
        <v>188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24" t="s">
        <v>25</v>
      </c>
      <c r="BK185" s="192">
        <f>ROUND(I185*H185,2)</f>
        <v>0</v>
      </c>
      <c r="BL185" s="24" t="s">
        <v>194</v>
      </c>
      <c r="BM185" s="24" t="s">
        <v>304</v>
      </c>
    </row>
    <row r="186" spans="2:65" s="1" customFormat="1" ht="40.5" x14ac:dyDescent="0.3">
      <c r="B186" s="41"/>
      <c r="D186" s="193" t="s">
        <v>196</v>
      </c>
      <c r="F186" s="194" t="s">
        <v>1110</v>
      </c>
      <c r="I186" s="195"/>
      <c r="L186" s="41"/>
      <c r="M186" s="196"/>
      <c r="N186" s="42"/>
      <c r="O186" s="42"/>
      <c r="P186" s="42"/>
      <c r="Q186" s="42"/>
      <c r="R186" s="42"/>
      <c r="S186" s="42"/>
      <c r="T186" s="70"/>
      <c r="AT186" s="24" t="s">
        <v>196</v>
      </c>
      <c r="AU186" s="24" t="s">
        <v>24</v>
      </c>
    </row>
    <row r="187" spans="2:65" s="12" customFormat="1" x14ac:dyDescent="0.3">
      <c r="B187" s="197"/>
      <c r="D187" s="193" t="s">
        <v>198</v>
      </c>
      <c r="F187" s="199" t="s">
        <v>1145</v>
      </c>
      <c r="H187" s="200">
        <v>8.7750000000000004</v>
      </c>
      <c r="I187" s="201"/>
      <c r="L187" s="197"/>
      <c r="M187" s="202"/>
      <c r="N187" s="203"/>
      <c r="O187" s="203"/>
      <c r="P187" s="203"/>
      <c r="Q187" s="203"/>
      <c r="R187" s="203"/>
      <c r="S187" s="203"/>
      <c r="T187" s="204"/>
      <c r="AT187" s="198" t="s">
        <v>198</v>
      </c>
      <c r="AU187" s="198" t="s">
        <v>24</v>
      </c>
      <c r="AV187" s="12" t="s">
        <v>24</v>
      </c>
      <c r="AW187" s="12" t="s">
        <v>6</v>
      </c>
      <c r="AX187" s="12" t="s">
        <v>25</v>
      </c>
      <c r="AY187" s="198" t="s">
        <v>188</v>
      </c>
    </row>
    <row r="188" spans="2:65" s="11" customFormat="1" ht="29.85" customHeight="1" x14ac:dyDescent="0.3">
      <c r="B188" s="167"/>
      <c r="D188" s="168" t="s">
        <v>79</v>
      </c>
      <c r="E188" s="178" t="s">
        <v>24</v>
      </c>
      <c r="F188" s="178" t="s">
        <v>306</v>
      </c>
      <c r="I188" s="170"/>
      <c r="J188" s="179">
        <f>BK188</f>
        <v>0</v>
      </c>
      <c r="L188" s="167"/>
      <c r="M188" s="172"/>
      <c r="N188" s="173"/>
      <c r="O188" s="173"/>
      <c r="P188" s="174">
        <f>SUM(P189:P194)</f>
        <v>0</v>
      </c>
      <c r="Q188" s="173"/>
      <c r="R188" s="174">
        <f>SUM(R189:R194)</f>
        <v>2.0417594399999999</v>
      </c>
      <c r="S188" s="173"/>
      <c r="T188" s="175">
        <f>SUM(T189:T194)</f>
        <v>0</v>
      </c>
      <c r="AR188" s="168" t="s">
        <v>25</v>
      </c>
      <c r="AT188" s="176" t="s">
        <v>79</v>
      </c>
      <c r="AU188" s="176" t="s">
        <v>25</v>
      </c>
      <c r="AY188" s="168" t="s">
        <v>188</v>
      </c>
      <c r="BK188" s="177">
        <f>SUM(BK189:BK194)</f>
        <v>0</v>
      </c>
    </row>
    <row r="189" spans="2:65" s="1" customFormat="1" ht="16.5" customHeight="1" x14ac:dyDescent="0.3">
      <c r="B189" s="180"/>
      <c r="C189" s="181" t="s">
        <v>10</v>
      </c>
      <c r="D189" s="181" t="s">
        <v>190</v>
      </c>
      <c r="E189" s="182" t="s">
        <v>308</v>
      </c>
      <c r="F189" s="183" t="s">
        <v>908</v>
      </c>
      <c r="G189" s="184" t="s">
        <v>231</v>
      </c>
      <c r="H189" s="185">
        <v>1.1459999999999999</v>
      </c>
      <c r="I189" s="186"/>
      <c r="J189" s="187">
        <f>ROUND(I189*H189,2)</f>
        <v>0</v>
      </c>
      <c r="K189" s="183"/>
      <c r="L189" s="41"/>
      <c r="M189" s="188" t="s">
        <v>5</v>
      </c>
      <c r="N189" s="189" t="s">
        <v>51</v>
      </c>
      <c r="O189" s="42"/>
      <c r="P189" s="190">
        <f>O189*H189</f>
        <v>0</v>
      </c>
      <c r="Q189" s="190">
        <v>1.7816399999999999</v>
      </c>
      <c r="R189" s="190">
        <f>Q189*H189</f>
        <v>2.0417594399999999</v>
      </c>
      <c r="S189" s="190">
        <v>0</v>
      </c>
      <c r="T189" s="191">
        <f>S189*H189</f>
        <v>0</v>
      </c>
      <c r="AR189" s="24" t="s">
        <v>194</v>
      </c>
      <c r="AT189" s="24" t="s">
        <v>190</v>
      </c>
      <c r="AU189" s="24" t="s">
        <v>24</v>
      </c>
      <c r="AY189" s="24" t="s">
        <v>188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24" t="s">
        <v>25</v>
      </c>
      <c r="BK189" s="192">
        <f>ROUND(I189*H189,2)</f>
        <v>0</v>
      </c>
      <c r="BL189" s="24" t="s">
        <v>194</v>
      </c>
      <c r="BM189" s="24" t="s">
        <v>310</v>
      </c>
    </row>
    <row r="190" spans="2:65" s="1" customFormat="1" ht="40.5" x14ac:dyDescent="0.3">
      <c r="B190" s="41"/>
      <c r="D190" s="193" t="s">
        <v>196</v>
      </c>
      <c r="F190" s="194" t="s">
        <v>1110</v>
      </c>
      <c r="I190" s="195"/>
      <c r="L190" s="41"/>
      <c r="M190" s="196"/>
      <c r="N190" s="42"/>
      <c r="O190" s="42"/>
      <c r="P190" s="42"/>
      <c r="Q190" s="42"/>
      <c r="R190" s="42"/>
      <c r="S190" s="42"/>
      <c r="T190" s="70"/>
      <c r="AT190" s="24" t="s">
        <v>196</v>
      </c>
      <c r="AU190" s="24" t="s">
        <v>24</v>
      </c>
    </row>
    <row r="191" spans="2:65" s="12" customFormat="1" x14ac:dyDescent="0.3">
      <c r="B191" s="197"/>
      <c r="D191" s="193" t="s">
        <v>198</v>
      </c>
      <c r="E191" s="198" t="s">
        <v>5</v>
      </c>
      <c r="F191" s="199" t="s">
        <v>1146</v>
      </c>
      <c r="H191" s="200">
        <v>0.42799999999999999</v>
      </c>
      <c r="I191" s="201"/>
      <c r="L191" s="197"/>
      <c r="M191" s="202"/>
      <c r="N191" s="203"/>
      <c r="O191" s="203"/>
      <c r="P191" s="203"/>
      <c r="Q191" s="203"/>
      <c r="R191" s="203"/>
      <c r="S191" s="203"/>
      <c r="T191" s="204"/>
      <c r="AT191" s="198" t="s">
        <v>198</v>
      </c>
      <c r="AU191" s="198" t="s">
        <v>24</v>
      </c>
      <c r="AV191" s="12" t="s">
        <v>24</v>
      </c>
      <c r="AW191" s="12" t="s">
        <v>44</v>
      </c>
      <c r="AX191" s="12" t="s">
        <v>80</v>
      </c>
      <c r="AY191" s="198" t="s">
        <v>188</v>
      </c>
    </row>
    <row r="192" spans="2:65" s="12" customFormat="1" x14ac:dyDescent="0.3">
      <c r="B192" s="197"/>
      <c r="D192" s="193" t="s">
        <v>198</v>
      </c>
      <c r="E192" s="198" t="s">
        <v>5</v>
      </c>
      <c r="F192" s="199" t="s">
        <v>1147</v>
      </c>
      <c r="H192" s="200">
        <v>0.39</v>
      </c>
      <c r="I192" s="201"/>
      <c r="L192" s="197"/>
      <c r="M192" s="202"/>
      <c r="N192" s="203"/>
      <c r="O192" s="203"/>
      <c r="P192" s="203"/>
      <c r="Q192" s="203"/>
      <c r="R192" s="203"/>
      <c r="S192" s="203"/>
      <c r="T192" s="204"/>
      <c r="AT192" s="198" t="s">
        <v>198</v>
      </c>
      <c r="AU192" s="198" t="s">
        <v>24</v>
      </c>
      <c r="AV192" s="12" t="s">
        <v>24</v>
      </c>
      <c r="AW192" s="12" t="s">
        <v>44</v>
      </c>
      <c r="AX192" s="12" t="s">
        <v>80</v>
      </c>
      <c r="AY192" s="198" t="s">
        <v>188</v>
      </c>
    </row>
    <row r="193" spans="2:65" s="12" customFormat="1" x14ac:dyDescent="0.3">
      <c r="B193" s="197"/>
      <c r="D193" s="193" t="s">
        <v>198</v>
      </c>
      <c r="E193" s="198" t="s">
        <v>5</v>
      </c>
      <c r="F193" s="199" t="s">
        <v>1148</v>
      </c>
      <c r="H193" s="200">
        <v>0.32800000000000001</v>
      </c>
      <c r="I193" s="201"/>
      <c r="L193" s="197"/>
      <c r="M193" s="202"/>
      <c r="N193" s="203"/>
      <c r="O193" s="203"/>
      <c r="P193" s="203"/>
      <c r="Q193" s="203"/>
      <c r="R193" s="203"/>
      <c r="S193" s="203"/>
      <c r="T193" s="204"/>
      <c r="AT193" s="198" t="s">
        <v>198</v>
      </c>
      <c r="AU193" s="198" t="s">
        <v>24</v>
      </c>
      <c r="AV193" s="12" t="s">
        <v>24</v>
      </c>
      <c r="AW193" s="12" t="s">
        <v>44</v>
      </c>
      <c r="AX193" s="12" t="s">
        <v>80</v>
      </c>
      <c r="AY193" s="198" t="s">
        <v>188</v>
      </c>
    </row>
    <row r="194" spans="2:65" s="13" customFormat="1" x14ac:dyDescent="0.3">
      <c r="B194" s="205"/>
      <c r="D194" s="193" t="s">
        <v>198</v>
      </c>
      <c r="E194" s="206" t="s">
        <v>5</v>
      </c>
      <c r="F194" s="207" t="s">
        <v>200</v>
      </c>
      <c r="H194" s="208">
        <v>1.1459999999999999</v>
      </c>
      <c r="I194" s="209"/>
      <c r="L194" s="205"/>
      <c r="M194" s="210"/>
      <c r="N194" s="211"/>
      <c r="O194" s="211"/>
      <c r="P194" s="211"/>
      <c r="Q194" s="211"/>
      <c r="R194" s="211"/>
      <c r="S194" s="211"/>
      <c r="T194" s="212"/>
      <c r="AT194" s="206" t="s">
        <v>198</v>
      </c>
      <c r="AU194" s="206" t="s">
        <v>24</v>
      </c>
      <c r="AV194" s="13" t="s">
        <v>194</v>
      </c>
      <c r="AW194" s="13" t="s">
        <v>44</v>
      </c>
      <c r="AX194" s="13" t="s">
        <v>25</v>
      </c>
      <c r="AY194" s="206" t="s">
        <v>188</v>
      </c>
    </row>
    <row r="195" spans="2:65" s="11" customFormat="1" ht="29.85" customHeight="1" x14ac:dyDescent="0.3">
      <c r="B195" s="167"/>
      <c r="D195" s="168" t="s">
        <v>79</v>
      </c>
      <c r="E195" s="178" t="s">
        <v>212</v>
      </c>
      <c r="F195" s="178" t="s">
        <v>320</v>
      </c>
      <c r="I195" s="170"/>
      <c r="J195" s="179">
        <f>BK195</f>
        <v>0</v>
      </c>
      <c r="L195" s="167"/>
      <c r="M195" s="172"/>
      <c r="N195" s="173"/>
      <c r="O195" s="173"/>
      <c r="P195" s="174">
        <f>SUM(P196:P250)</f>
        <v>0</v>
      </c>
      <c r="Q195" s="173"/>
      <c r="R195" s="174">
        <f>SUM(R196:R250)</f>
        <v>4.2875503199999994</v>
      </c>
      <c r="S195" s="173"/>
      <c r="T195" s="175">
        <f>SUM(T196:T250)</f>
        <v>0</v>
      </c>
      <c r="AR195" s="168" t="s">
        <v>25</v>
      </c>
      <c r="AT195" s="176" t="s">
        <v>79</v>
      </c>
      <c r="AU195" s="176" t="s">
        <v>25</v>
      </c>
      <c r="AY195" s="168" t="s">
        <v>188</v>
      </c>
      <c r="BK195" s="177">
        <f>SUM(BK196:BK250)</f>
        <v>0</v>
      </c>
    </row>
    <row r="196" spans="2:65" s="1" customFormat="1" ht="16.5" customHeight="1" x14ac:dyDescent="0.3">
      <c r="B196" s="180"/>
      <c r="C196" s="181" t="s">
        <v>307</v>
      </c>
      <c r="D196" s="181" t="s">
        <v>190</v>
      </c>
      <c r="E196" s="182" t="s">
        <v>322</v>
      </c>
      <c r="F196" s="183" t="s">
        <v>323</v>
      </c>
      <c r="G196" s="184" t="s">
        <v>193</v>
      </c>
      <c r="H196" s="185">
        <v>3.419</v>
      </c>
      <c r="I196" s="186"/>
      <c r="J196" s="187">
        <f>ROUND(I196*H196,2)</f>
        <v>0</v>
      </c>
      <c r="K196" s="183"/>
      <c r="L196" s="41"/>
      <c r="M196" s="188" t="s">
        <v>5</v>
      </c>
      <c r="N196" s="189" t="s">
        <v>51</v>
      </c>
      <c r="O196" s="42"/>
      <c r="P196" s="190">
        <f>O196*H196</f>
        <v>0</v>
      </c>
      <c r="Q196" s="190">
        <v>0.27994000000000002</v>
      </c>
      <c r="R196" s="190">
        <f>Q196*H196</f>
        <v>0.95711486000000012</v>
      </c>
      <c r="S196" s="190">
        <v>0</v>
      </c>
      <c r="T196" s="191">
        <f>S196*H196</f>
        <v>0</v>
      </c>
      <c r="AR196" s="24" t="s">
        <v>194</v>
      </c>
      <c r="AT196" s="24" t="s">
        <v>190</v>
      </c>
      <c r="AU196" s="24" t="s">
        <v>24</v>
      </c>
      <c r="AY196" s="24" t="s">
        <v>188</v>
      </c>
      <c r="BE196" s="192">
        <f>IF(N196="základní",J196,0)</f>
        <v>0</v>
      </c>
      <c r="BF196" s="192">
        <f>IF(N196="snížená",J196,0)</f>
        <v>0</v>
      </c>
      <c r="BG196" s="192">
        <f>IF(N196="zákl. přenesená",J196,0)</f>
        <v>0</v>
      </c>
      <c r="BH196" s="192">
        <f>IF(N196="sníž. přenesená",J196,0)</f>
        <v>0</v>
      </c>
      <c r="BI196" s="192">
        <f>IF(N196="nulová",J196,0)</f>
        <v>0</v>
      </c>
      <c r="BJ196" s="24" t="s">
        <v>25</v>
      </c>
      <c r="BK196" s="192">
        <f>ROUND(I196*H196,2)</f>
        <v>0</v>
      </c>
      <c r="BL196" s="24" t="s">
        <v>194</v>
      </c>
      <c r="BM196" s="24" t="s">
        <v>1035</v>
      </c>
    </row>
    <row r="197" spans="2:65" s="1" customFormat="1" ht="40.5" x14ac:dyDescent="0.3">
      <c r="B197" s="41"/>
      <c r="D197" s="193" t="s">
        <v>196</v>
      </c>
      <c r="F197" s="194" t="s">
        <v>1110</v>
      </c>
      <c r="I197" s="195"/>
      <c r="L197" s="41"/>
      <c r="M197" s="196"/>
      <c r="N197" s="42"/>
      <c r="O197" s="42"/>
      <c r="P197" s="42"/>
      <c r="Q197" s="42"/>
      <c r="R197" s="42"/>
      <c r="S197" s="42"/>
      <c r="T197" s="70"/>
      <c r="AT197" s="24" t="s">
        <v>196</v>
      </c>
      <c r="AU197" s="24" t="s">
        <v>24</v>
      </c>
    </row>
    <row r="198" spans="2:65" s="12" customFormat="1" x14ac:dyDescent="0.3">
      <c r="B198" s="197"/>
      <c r="D198" s="193" t="s">
        <v>198</v>
      </c>
      <c r="E198" s="198" t="s">
        <v>5</v>
      </c>
      <c r="F198" s="199" t="s">
        <v>1111</v>
      </c>
      <c r="H198" s="200">
        <v>1.323</v>
      </c>
      <c r="I198" s="201"/>
      <c r="L198" s="197"/>
      <c r="M198" s="202"/>
      <c r="N198" s="203"/>
      <c r="O198" s="203"/>
      <c r="P198" s="203"/>
      <c r="Q198" s="203"/>
      <c r="R198" s="203"/>
      <c r="S198" s="203"/>
      <c r="T198" s="204"/>
      <c r="AT198" s="198" t="s">
        <v>198</v>
      </c>
      <c r="AU198" s="198" t="s">
        <v>24</v>
      </c>
      <c r="AV198" s="12" t="s">
        <v>24</v>
      </c>
      <c r="AW198" s="12" t="s">
        <v>44</v>
      </c>
      <c r="AX198" s="12" t="s">
        <v>80</v>
      </c>
      <c r="AY198" s="198" t="s">
        <v>188</v>
      </c>
    </row>
    <row r="199" spans="2:65" s="12" customFormat="1" x14ac:dyDescent="0.3">
      <c r="B199" s="197"/>
      <c r="D199" s="193" t="s">
        <v>198</v>
      </c>
      <c r="E199" s="198" t="s">
        <v>5</v>
      </c>
      <c r="F199" s="199" t="s">
        <v>1112</v>
      </c>
      <c r="H199" s="200">
        <v>1.173</v>
      </c>
      <c r="I199" s="201"/>
      <c r="L199" s="197"/>
      <c r="M199" s="202"/>
      <c r="N199" s="203"/>
      <c r="O199" s="203"/>
      <c r="P199" s="203"/>
      <c r="Q199" s="203"/>
      <c r="R199" s="203"/>
      <c r="S199" s="203"/>
      <c r="T199" s="204"/>
      <c r="AT199" s="198" t="s">
        <v>198</v>
      </c>
      <c r="AU199" s="198" t="s">
        <v>24</v>
      </c>
      <c r="AV199" s="12" t="s">
        <v>24</v>
      </c>
      <c r="AW199" s="12" t="s">
        <v>44</v>
      </c>
      <c r="AX199" s="12" t="s">
        <v>80</v>
      </c>
      <c r="AY199" s="198" t="s">
        <v>188</v>
      </c>
    </row>
    <row r="200" spans="2:65" s="12" customFormat="1" x14ac:dyDescent="0.3">
      <c r="B200" s="197"/>
      <c r="D200" s="193" t="s">
        <v>198</v>
      </c>
      <c r="E200" s="198" t="s">
        <v>5</v>
      </c>
      <c r="F200" s="199" t="s">
        <v>1113</v>
      </c>
      <c r="H200" s="200">
        <v>0.92300000000000004</v>
      </c>
      <c r="I200" s="201"/>
      <c r="L200" s="197"/>
      <c r="M200" s="202"/>
      <c r="N200" s="203"/>
      <c r="O200" s="203"/>
      <c r="P200" s="203"/>
      <c r="Q200" s="203"/>
      <c r="R200" s="203"/>
      <c r="S200" s="203"/>
      <c r="T200" s="204"/>
      <c r="AT200" s="198" t="s">
        <v>198</v>
      </c>
      <c r="AU200" s="198" t="s">
        <v>24</v>
      </c>
      <c r="AV200" s="12" t="s">
        <v>24</v>
      </c>
      <c r="AW200" s="12" t="s">
        <v>44</v>
      </c>
      <c r="AX200" s="12" t="s">
        <v>80</v>
      </c>
      <c r="AY200" s="198" t="s">
        <v>188</v>
      </c>
    </row>
    <row r="201" spans="2:65" s="13" customFormat="1" x14ac:dyDescent="0.3">
      <c r="B201" s="205"/>
      <c r="D201" s="193" t="s">
        <v>198</v>
      </c>
      <c r="E201" s="206" t="s">
        <v>5</v>
      </c>
      <c r="F201" s="207" t="s">
        <v>200</v>
      </c>
      <c r="H201" s="208">
        <v>3.419</v>
      </c>
      <c r="I201" s="209"/>
      <c r="L201" s="205"/>
      <c r="M201" s="210"/>
      <c r="N201" s="211"/>
      <c r="O201" s="211"/>
      <c r="P201" s="211"/>
      <c r="Q201" s="211"/>
      <c r="R201" s="211"/>
      <c r="S201" s="211"/>
      <c r="T201" s="212"/>
      <c r="AT201" s="206" t="s">
        <v>198</v>
      </c>
      <c r="AU201" s="206" t="s">
        <v>24</v>
      </c>
      <c r="AV201" s="13" t="s">
        <v>194</v>
      </c>
      <c r="AW201" s="13" t="s">
        <v>44</v>
      </c>
      <c r="AX201" s="13" t="s">
        <v>25</v>
      </c>
      <c r="AY201" s="206" t="s">
        <v>188</v>
      </c>
    </row>
    <row r="202" spans="2:65" s="1" customFormat="1" ht="16.5" customHeight="1" x14ac:dyDescent="0.3">
      <c r="B202" s="180"/>
      <c r="C202" s="181" t="s">
        <v>314</v>
      </c>
      <c r="D202" s="181" t="s">
        <v>190</v>
      </c>
      <c r="E202" s="182" t="s">
        <v>328</v>
      </c>
      <c r="F202" s="183" t="s">
        <v>329</v>
      </c>
      <c r="G202" s="184" t="s">
        <v>193</v>
      </c>
      <c r="H202" s="185">
        <v>4.0190000000000001</v>
      </c>
      <c r="I202" s="186"/>
      <c r="J202" s="187">
        <f>ROUND(I202*H202,2)</f>
        <v>0</v>
      </c>
      <c r="K202" s="183"/>
      <c r="L202" s="41"/>
      <c r="M202" s="188" t="s">
        <v>5</v>
      </c>
      <c r="N202" s="189" t="s">
        <v>51</v>
      </c>
      <c r="O202" s="42"/>
      <c r="P202" s="190">
        <f>O202*H202</f>
        <v>0</v>
      </c>
      <c r="Q202" s="190">
        <v>0.33445999999999998</v>
      </c>
      <c r="R202" s="190">
        <f>Q202*H202</f>
        <v>1.3441947400000001</v>
      </c>
      <c r="S202" s="190">
        <v>0</v>
      </c>
      <c r="T202" s="191">
        <f>S202*H202</f>
        <v>0</v>
      </c>
      <c r="AR202" s="24" t="s">
        <v>194</v>
      </c>
      <c r="AT202" s="24" t="s">
        <v>190</v>
      </c>
      <c r="AU202" s="24" t="s">
        <v>24</v>
      </c>
      <c r="AY202" s="24" t="s">
        <v>188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24" t="s">
        <v>25</v>
      </c>
      <c r="BK202" s="192">
        <f>ROUND(I202*H202,2)</f>
        <v>0</v>
      </c>
      <c r="BL202" s="24" t="s">
        <v>194</v>
      </c>
      <c r="BM202" s="24" t="s">
        <v>1149</v>
      </c>
    </row>
    <row r="203" spans="2:65" s="1" customFormat="1" ht="40.5" x14ac:dyDescent="0.3">
      <c r="B203" s="41"/>
      <c r="D203" s="193" t="s">
        <v>196</v>
      </c>
      <c r="F203" s="194" t="s">
        <v>1110</v>
      </c>
      <c r="I203" s="195"/>
      <c r="L203" s="41"/>
      <c r="M203" s="196"/>
      <c r="N203" s="42"/>
      <c r="O203" s="42"/>
      <c r="P203" s="42"/>
      <c r="Q203" s="42"/>
      <c r="R203" s="42"/>
      <c r="S203" s="42"/>
      <c r="T203" s="70"/>
      <c r="AT203" s="24" t="s">
        <v>196</v>
      </c>
      <c r="AU203" s="24" t="s">
        <v>24</v>
      </c>
    </row>
    <row r="204" spans="2:65" s="12" customFormat="1" x14ac:dyDescent="0.3">
      <c r="B204" s="197"/>
      <c r="D204" s="193" t="s">
        <v>198</v>
      </c>
      <c r="E204" s="198" t="s">
        <v>5</v>
      </c>
      <c r="F204" s="199" t="s">
        <v>1114</v>
      </c>
      <c r="H204" s="200">
        <v>1.5229999999999999</v>
      </c>
      <c r="I204" s="201"/>
      <c r="L204" s="197"/>
      <c r="M204" s="202"/>
      <c r="N204" s="203"/>
      <c r="O204" s="203"/>
      <c r="P204" s="203"/>
      <c r="Q204" s="203"/>
      <c r="R204" s="203"/>
      <c r="S204" s="203"/>
      <c r="T204" s="204"/>
      <c r="AT204" s="198" t="s">
        <v>198</v>
      </c>
      <c r="AU204" s="198" t="s">
        <v>24</v>
      </c>
      <c r="AV204" s="12" t="s">
        <v>24</v>
      </c>
      <c r="AW204" s="12" t="s">
        <v>44</v>
      </c>
      <c r="AX204" s="12" t="s">
        <v>80</v>
      </c>
      <c r="AY204" s="198" t="s">
        <v>188</v>
      </c>
    </row>
    <row r="205" spans="2:65" s="12" customFormat="1" x14ac:dyDescent="0.3">
      <c r="B205" s="197"/>
      <c r="D205" s="193" t="s">
        <v>198</v>
      </c>
      <c r="E205" s="198" t="s">
        <v>5</v>
      </c>
      <c r="F205" s="199" t="s">
        <v>1115</v>
      </c>
      <c r="H205" s="200">
        <v>1.373</v>
      </c>
      <c r="I205" s="201"/>
      <c r="L205" s="197"/>
      <c r="M205" s="202"/>
      <c r="N205" s="203"/>
      <c r="O205" s="203"/>
      <c r="P205" s="203"/>
      <c r="Q205" s="203"/>
      <c r="R205" s="203"/>
      <c r="S205" s="203"/>
      <c r="T205" s="204"/>
      <c r="AT205" s="198" t="s">
        <v>198</v>
      </c>
      <c r="AU205" s="198" t="s">
        <v>24</v>
      </c>
      <c r="AV205" s="12" t="s">
        <v>24</v>
      </c>
      <c r="AW205" s="12" t="s">
        <v>44</v>
      </c>
      <c r="AX205" s="12" t="s">
        <v>80</v>
      </c>
      <c r="AY205" s="198" t="s">
        <v>188</v>
      </c>
    </row>
    <row r="206" spans="2:65" s="12" customFormat="1" x14ac:dyDescent="0.3">
      <c r="B206" s="197"/>
      <c r="D206" s="193" t="s">
        <v>198</v>
      </c>
      <c r="E206" s="198" t="s">
        <v>5</v>
      </c>
      <c r="F206" s="199" t="s">
        <v>1116</v>
      </c>
      <c r="H206" s="200">
        <v>1.123</v>
      </c>
      <c r="I206" s="201"/>
      <c r="L206" s="197"/>
      <c r="M206" s="202"/>
      <c r="N206" s="203"/>
      <c r="O206" s="203"/>
      <c r="P206" s="203"/>
      <c r="Q206" s="203"/>
      <c r="R206" s="203"/>
      <c r="S206" s="203"/>
      <c r="T206" s="204"/>
      <c r="AT206" s="198" t="s">
        <v>198</v>
      </c>
      <c r="AU206" s="198" t="s">
        <v>24</v>
      </c>
      <c r="AV206" s="12" t="s">
        <v>24</v>
      </c>
      <c r="AW206" s="12" t="s">
        <v>44</v>
      </c>
      <c r="AX206" s="12" t="s">
        <v>80</v>
      </c>
      <c r="AY206" s="198" t="s">
        <v>188</v>
      </c>
    </row>
    <row r="207" spans="2:65" s="13" customFormat="1" x14ac:dyDescent="0.3">
      <c r="B207" s="205"/>
      <c r="D207" s="193" t="s">
        <v>198</v>
      </c>
      <c r="E207" s="206" t="s">
        <v>5</v>
      </c>
      <c r="F207" s="207" t="s">
        <v>200</v>
      </c>
      <c r="H207" s="208">
        <v>4.0190000000000001</v>
      </c>
      <c r="I207" s="209"/>
      <c r="L207" s="205"/>
      <c r="M207" s="210"/>
      <c r="N207" s="211"/>
      <c r="O207" s="211"/>
      <c r="P207" s="211"/>
      <c r="Q207" s="211"/>
      <c r="R207" s="211"/>
      <c r="S207" s="211"/>
      <c r="T207" s="212"/>
      <c r="AT207" s="206" t="s">
        <v>198</v>
      </c>
      <c r="AU207" s="206" t="s">
        <v>24</v>
      </c>
      <c r="AV207" s="13" t="s">
        <v>194</v>
      </c>
      <c r="AW207" s="13" t="s">
        <v>44</v>
      </c>
      <c r="AX207" s="13" t="s">
        <v>25</v>
      </c>
      <c r="AY207" s="206" t="s">
        <v>188</v>
      </c>
    </row>
    <row r="208" spans="2:65" s="1" customFormat="1" ht="25.5" customHeight="1" x14ac:dyDescent="0.3">
      <c r="B208" s="180"/>
      <c r="C208" s="181" t="s">
        <v>321</v>
      </c>
      <c r="D208" s="181" t="s">
        <v>190</v>
      </c>
      <c r="E208" s="182" t="s">
        <v>333</v>
      </c>
      <c r="F208" s="183" t="s">
        <v>334</v>
      </c>
      <c r="G208" s="184" t="s">
        <v>193</v>
      </c>
      <c r="H208" s="185">
        <v>4.0190000000000001</v>
      </c>
      <c r="I208" s="186"/>
      <c r="J208" s="187">
        <f>ROUND(I208*H208,2)</f>
        <v>0</v>
      </c>
      <c r="K208" s="183"/>
      <c r="L208" s="41"/>
      <c r="M208" s="188" t="s">
        <v>5</v>
      </c>
      <c r="N208" s="189" t="s">
        <v>51</v>
      </c>
      <c r="O208" s="42"/>
      <c r="P208" s="190">
        <f>O208*H208</f>
        <v>0</v>
      </c>
      <c r="Q208" s="190">
        <v>0.15826000000000001</v>
      </c>
      <c r="R208" s="190">
        <f>Q208*H208</f>
        <v>0.63604694000000006</v>
      </c>
      <c r="S208" s="190">
        <v>0</v>
      </c>
      <c r="T208" s="191">
        <f>S208*H208</f>
        <v>0</v>
      </c>
      <c r="AR208" s="24" t="s">
        <v>194</v>
      </c>
      <c r="AT208" s="24" t="s">
        <v>190</v>
      </c>
      <c r="AU208" s="24" t="s">
        <v>24</v>
      </c>
      <c r="AY208" s="24" t="s">
        <v>188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24" t="s">
        <v>25</v>
      </c>
      <c r="BK208" s="192">
        <f>ROUND(I208*H208,2)</f>
        <v>0</v>
      </c>
      <c r="BL208" s="24" t="s">
        <v>194</v>
      </c>
      <c r="BM208" s="24" t="s">
        <v>1150</v>
      </c>
    </row>
    <row r="209" spans="2:65" s="1" customFormat="1" ht="40.5" x14ac:dyDescent="0.3">
      <c r="B209" s="41"/>
      <c r="D209" s="193" t="s">
        <v>196</v>
      </c>
      <c r="F209" s="194" t="s">
        <v>1110</v>
      </c>
      <c r="I209" s="195"/>
      <c r="L209" s="41"/>
      <c r="M209" s="196"/>
      <c r="N209" s="42"/>
      <c r="O209" s="42"/>
      <c r="P209" s="42"/>
      <c r="Q209" s="42"/>
      <c r="R209" s="42"/>
      <c r="S209" s="42"/>
      <c r="T209" s="70"/>
      <c r="AT209" s="24" t="s">
        <v>196</v>
      </c>
      <c r="AU209" s="24" t="s">
        <v>24</v>
      </c>
    </row>
    <row r="210" spans="2:65" s="12" customFormat="1" x14ac:dyDescent="0.3">
      <c r="B210" s="197"/>
      <c r="D210" s="193" t="s">
        <v>198</v>
      </c>
      <c r="E210" s="198" t="s">
        <v>5</v>
      </c>
      <c r="F210" s="199" t="s">
        <v>1114</v>
      </c>
      <c r="H210" s="200">
        <v>1.5229999999999999</v>
      </c>
      <c r="I210" s="201"/>
      <c r="L210" s="197"/>
      <c r="M210" s="202"/>
      <c r="N210" s="203"/>
      <c r="O210" s="203"/>
      <c r="P210" s="203"/>
      <c r="Q210" s="203"/>
      <c r="R210" s="203"/>
      <c r="S210" s="203"/>
      <c r="T210" s="204"/>
      <c r="AT210" s="198" t="s">
        <v>198</v>
      </c>
      <c r="AU210" s="198" t="s">
        <v>24</v>
      </c>
      <c r="AV210" s="12" t="s">
        <v>24</v>
      </c>
      <c r="AW210" s="12" t="s">
        <v>44</v>
      </c>
      <c r="AX210" s="12" t="s">
        <v>80</v>
      </c>
      <c r="AY210" s="198" t="s">
        <v>188</v>
      </c>
    </row>
    <row r="211" spans="2:65" s="12" customFormat="1" x14ac:dyDescent="0.3">
      <c r="B211" s="197"/>
      <c r="D211" s="193" t="s">
        <v>198</v>
      </c>
      <c r="E211" s="198" t="s">
        <v>5</v>
      </c>
      <c r="F211" s="199" t="s">
        <v>1115</v>
      </c>
      <c r="H211" s="200">
        <v>1.373</v>
      </c>
      <c r="I211" s="201"/>
      <c r="L211" s="197"/>
      <c r="M211" s="202"/>
      <c r="N211" s="203"/>
      <c r="O211" s="203"/>
      <c r="P211" s="203"/>
      <c r="Q211" s="203"/>
      <c r="R211" s="203"/>
      <c r="S211" s="203"/>
      <c r="T211" s="204"/>
      <c r="AT211" s="198" t="s">
        <v>198</v>
      </c>
      <c r="AU211" s="198" t="s">
        <v>24</v>
      </c>
      <c r="AV211" s="12" t="s">
        <v>24</v>
      </c>
      <c r="AW211" s="12" t="s">
        <v>44</v>
      </c>
      <c r="AX211" s="12" t="s">
        <v>80</v>
      </c>
      <c r="AY211" s="198" t="s">
        <v>188</v>
      </c>
    </row>
    <row r="212" spans="2:65" s="12" customFormat="1" x14ac:dyDescent="0.3">
      <c r="B212" s="197"/>
      <c r="D212" s="193" t="s">
        <v>198</v>
      </c>
      <c r="E212" s="198" t="s">
        <v>5</v>
      </c>
      <c r="F212" s="199" t="s">
        <v>1116</v>
      </c>
      <c r="H212" s="200">
        <v>1.123</v>
      </c>
      <c r="I212" s="201"/>
      <c r="L212" s="197"/>
      <c r="M212" s="202"/>
      <c r="N212" s="203"/>
      <c r="O212" s="203"/>
      <c r="P212" s="203"/>
      <c r="Q212" s="203"/>
      <c r="R212" s="203"/>
      <c r="S212" s="203"/>
      <c r="T212" s="204"/>
      <c r="AT212" s="198" t="s">
        <v>198</v>
      </c>
      <c r="AU212" s="198" t="s">
        <v>24</v>
      </c>
      <c r="AV212" s="12" t="s">
        <v>24</v>
      </c>
      <c r="AW212" s="12" t="s">
        <v>44</v>
      </c>
      <c r="AX212" s="12" t="s">
        <v>80</v>
      </c>
      <c r="AY212" s="198" t="s">
        <v>188</v>
      </c>
    </row>
    <row r="213" spans="2:65" s="13" customFormat="1" x14ac:dyDescent="0.3">
      <c r="B213" s="205"/>
      <c r="D213" s="193" t="s">
        <v>198</v>
      </c>
      <c r="E213" s="206" t="s">
        <v>5</v>
      </c>
      <c r="F213" s="207" t="s">
        <v>200</v>
      </c>
      <c r="H213" s="208">
        <v>4.0190000000000001</v>
      </c>
      <c r="I213" s="209"/>
      <c r="L213" s="205"/>
      <c r="M213" s="210"/>
      <c r="N213" s="211"/>
      <c r="O213" s="211"/>
      <c r="P213" s="211"/>
      <c r="Q213" s="211"/>
      <c r="R213" s="211"/>
      <c r="S213" s="211"/>
      <c r="T213" s="212"/>
      <c r="AT213" s="206" t="s">
        <v>198</v>
      </c>
      <c r="AU213" s="206" t="s">
        <v>24</v>
      </c>
      <c r="AV213" s="13" t="s">
        <v>194</v>
      </c>
      <c r="AW213" s="13" t="s">
        <v>44</v>
      </c>
      <c r="AX213" s="13" t="s">
        <v>25</v>
      </c>
      <c r="AY213" s="206" t="s">
        <v>188</v>
      </c>
    </row>
    <row r="214" spans="2:65" s="1" customFormat="1" ht="25.5" customHeight="1" x14ac:dyDescent="0.3">
      <c r="B214" s="180"/>
      <c r="C214" s="181" t="s">
        <v>327</v>
      </c>
      <c r="D214" s="181" t="s">
        <v>190</v>
      </c>
      <c r="E214" s="182" t="s">
        <v>337</v>
      </c>
      <c r="F214" s="183" t="s">
        <v>338</v>
      </c>
      <c r="G214" s="184" t="s">
        <v>193</v>
      </c>
      <c r="H214" s="185">
        <v>4.0190000000000001</v>
      </c>
      <c r="I214" s="186"/>
      <c r="J214" s="187">
        <f>ROUND(I214*H214,2)</f>
        <v>0</v>
      </c>
      <c r="K214" s="183"/>
      <c r="L214" s="41"/>
      <c r="M214" s="188" t="s">
        <v>5</v>
      </c>
      <c r="N214" s="189" t="s">
        <v>51</v>
      </c>
      <c r="O214" s="42"/>
      <c r="P214" s="190">
        <f>O214*H214</f>
        <v>0</v>
      </c>
      <c r="Q214" s="190">
        <v>0.23737</v>
      </c>
      <c r="R214" s="190">
        <f>Q214*H214</f>
        <v>0.95399003000000004</v>
      </c>
      <c r="S214" s="190">
        <v>0</v>
      </c>
      <c r="T214" s="191">
        <f>S214*H214</f>
        <v>0</v>
      </c>
      <c r="AR214" s="24" t="s">
        <v>194</v>
      </c>
      <c r="AT214" s="24" t="s">
        <v>190</v>
      </c>
      <c r="AU214" s="24" t="s">
        <v>24</v>
      </c>
      <c r="AY214" s="24" t="s">
        <v>188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24" t="s">
        <v>25</v>
      </c>
      <c r="BK214" s="192">
        <f>ROUND(I214*H214,2)</f>
        <v>0</v>
      </c>
      <c r="BL214" s="24" t="s">
        <v>194</v>
      </c>
      <c r="BM214" s="24" t="s">
        <v>1151</v>
      </c>
    </row>
    <row r="215" spans="2:65" s="1" customFormat="1" ht="40.5" x14ac:dyDescent="0.3">
      <c r="B215" s="41"/>
      <c r="D215" s="193" t="s">
        <v>196</v>
      </c>
      <c r="F215" s="194" t="s">
        <v>1110</v>
      </c>
      <c r="I215" s="195"/>
      <c r="L215" s="41"/>
      <c r="M215" s="196"/>
      <c r="N215" s="42"/>
      <c r="O215" s="42"/>
      <c r="P215" s="42"/>
      <c r="Q215" s="42"/>
      <c r="R215" s="42"/>
      <c r="S215" s="42"/>
      <c r="T215" s="70"/>
      <c r="AT215" s="24" t="s">
        <v>196</v>
      </c>
      <c r="AU215" s="24" t="s">
        <v>24</v>
      </c>
    </row>
    <row r="216" spans="2:65" s="12" customFormat="1" x14ac:dyDescent="0.3">
      <c r="B216" s="197"/>
      <c r="D216" s="193" t="s">
        <v>198</v>
      </c>
      <c r="E216" s="198" t="s">
        <v>5</v>
      </c>
      <c r="F216" s="199" t="s">
        <v>1114</v>
      </c>
      <c r="H216" s="200">
        <v>1.5229999999999999</v>
      </c>
      <c r="I216" s="201"/>
      <c r="L216" s="197"/>
      <c r="M216" s="202"/>
      <c r="N216" s="203"/>
      <c r="O216" s="203"/>
      <c r="P216" s="203"/>
      <c r="Q216" s="203"/>
      <c r="R216" s="203"/>
      <c r="S216" s="203"/>
      <c r="T216" s="204"/>
      <c r="AT216" s="198" t="s">
        <v>198</v>
      </c>
      <c r="AU216" s="198" t="s">
        <v>24</v>
      </c>
      <c r="AV216" s="12" t="s">
        <v>24</v>
      </c>
      <c r="AW216" s="12" t="s">
        <v>44</v>
      </c>
      <c r="AX216" s="12" t="s">
        <v>80</v>
      </c>
      <c r="AY216" s="198" t="s">
        <v>188</v>
      </c>
    </row>
    <row r="217" spans="2:65" s="12" customFormat="1" x14ac:dyDescent="0.3">
      <c r="B217" s="197"/>
      <c r="D217" s="193" t="s">
        <v>198</v>
      </c>
      <c r="E217" s="198" t="s">
        <v>5</v>
      </c>
      <c r="F217" s="199" t="s">
        <v>1115</v>
      </c>
      <c r="H217" s="200">
        <v>1.373</v>
      </c>
      <c r="I217" s="201"/>
      <c r="L217" s="197"/>
      <c r="M217" s="202"/>
      <c r="N217" s="203"/>
      <c r="O217" s="203"/>
      <c r="P217" s="203"/>
      <c r="Q217" s="203"/>
      <c r="R217" s="203"/>
      <c r="S217" s="203"/>
      <c r="T217" s="204"/>
      <c r="AT217" s="198" t="s">
        <v>198</v>
      </c>
      <c r="AU217" s="198" t="s">
        <v>24</v>
      </c>
      <c r="AV217" s="12" t="s">
        <v>24</v>
      </c>
      <c r="AW217" s="12" t="s">
        <v>44</v>
      </c>
      <c r="AX217" s="12" t="s">
        <v>80</v>
      </c>
      <c r="AY217" s="198" t="s">
        <v>188</v>
      </c>
    </row>
    <row r="218" spans="2:65" s="12" customFormat="1" x14ac:dyDescent="0.3">
      <c r="B218" s="197"/>
      <c r="D218" s="193" t="s">
        <v>198</v>
      </c>
      <c r="E218" s="198" t="s">
        <v>5</v>
      </c>
      <c r="F218" s="199" t="s">
        <v>1116</v>
      </c>
      <c r="H218" s="200">
        <v>1.123</v>
      </c>
      <c r="I218" s="201"/>
      <c r="L218" s="197"/>
      <c r="M218" s="202"/>
      <c r="N218" s="203"/>
      <c r="O218" s="203"/>
      <c r="P218" s="203"/>
      <c r="Q218" s="203"/>
      <c r="R218" s="203"/>
      <c r="S218" s="203"/>
      <c r="T218" s="204"/>
      <c r="AT218" s="198" t="s">
        <v>198</v>
      </c>
      <c r="AU218" s="198" t="s">
        <v>24</v>
      </c>
      <c r="AV218" s="12" t="s">
        <v>24</v>
      </c>
      <c r="AW218" s="12" t="s">
        <v>44</v>
      </c>
      <c r="AX218" s="12" t="s">
        <v>80</v>
      </c>
      <c r="AY218" s="198" t="s">
        <v>188</v>
      </c>
    </row>
    <row r="219" spans="2:65" s="13" customFormat="1" x14ac:dyDescent="0.3">
      <c r="B219" s="205"/>
      <c r="D219" s="193" t="s">
        <v>198</v>
      </c>
      <c r="E219" s="206" t="s">
        <v>5</v>
      </c>
      <c r="F219" s="207" t="s">
        <v>200</v>
      </c>
      <c r="H219" s="208">
        <v>4.0190000000000001</v>
      </c>
      <c r="I219" s="209"/>
      <c r="L219" s="205"/>
      <c r="M219" s="210"/>
      <c r="N219" s="211"/>
      <c r="O219" s="211"/>
      <c r="P219" s="211"/>
      <c r="Q219" s="211"/>
      <c r="R219" s="211"/>
      <c r="S219" s="211"/>
      <c r="T219" s="212"/>
      <c r="AT219" s="206" t="s">
        <v>198</v>
      </c>
      <c r="AU219" s="206" t="s">
        <v>24</v>
      </c>
      <c r="AV219" s="13" t="s">
        <v>194</v>
      </c>
      <c r="AW219" s="13" t="s">
        <v>44</v>
      </c>
      <c r="AX219" s="13" t="s">
        <v>25</v>
      </c>
      <c r="AY219" s="206" t="s">
        <v>188</v>
      </c>
    </row>
    <row r="220" spans="2:65" s="1" customFormat="1" ht="25.5" customHeight="1" x14ac:dyDescent="0.3">
      <c r="B220" s="180"/>
      <c r="C220" s="181" t="s">
        <v>332</v>
      </c>
      <c r="D220" s="181" t="s">
        <v>190</v>
      </c>
      <c r="E220" s="182" t="s">
        <v>341</v>
      </c>
      <c r="F220" s="183" t="s">
        <v>342</v>
      </c>
      <c r="G220" s="184" t="s">
        <v>193</v>
      </c>
      <c r="H220" s="185">
        <v>8.0350000000000001</v>
      </c>
      <c r="I220" s="186"/>
      <c r="J220" s="187">
        <f>ROUND(I220*H220,2)</f>
        <v>0</v>
      </c>
      <c r="K220" s="183"/>
      <c r="L220" s="41"/>
      <c r="M220" s="188" t="s">
        <v>5</v>
      </c>
      <c r="N220" s="189" t="s">
        <v>51</v>
      </c>
      <c r="O220" s="42"/>
      <c r="P220" s="190">
        <f>O220*H220</f>
        <v>0</v>
      </c>
      <c r="Q220" s="190">
        <v>0</v>
      </c>
      <c r="R220" s="190">
        <f>Q220*H220</f>
        <v>0</v>
      </c>
      <c r="S220" s="190">
        <v>0</v>
      </c>
      <c r="T220" s="191">
        <f>S220*H220</f>
        <v>0</v>
      </c>
      <c r="AR220" s="24" t="s">
        <v>194</v>
      </c>
      <c r="AT220" s="24" t="s">
        <v>190</v>
      </c>
      <c r="AU220" s="24" t="s">
        <v>24</v>
      </c>
      <c r="AY220" s="24" t="s">
        <v>188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24" t="s">
        <v>25</v>
      </c>
      <c r="BK220" s="192">
        <f>ROUND(I220*H220,2)</f>
        <v>0</v>
      </c>
      <c r="BL220" s="24" t="s">
        <v>194</v>
      </c>
      <c r="BM220" s="24" t="s">
        <v>1152</v>
      </c>
    </row>
    <row r="221" spans="2:65" s="1" customFormat="1" ht="40.5" x14ac:dyDescent="0.3">
      <c r="B221" s="41"/>
      <c r="D221" s="193" t="s">
        <v>196</v>
      </c>
      <c r="F221" s="194" t="s">
        <v>1110</v>
      </c>
      <c r="I221" s="195"/>
      <c r="L221" s="41"/>
      <c r="M221" s="196"/>
      <c r="N221" s="42"/>
      <c r="O221" s="42"/>
      <c r="P221" s="42"/>
      <c r="Q221" s="42"/>
      <c r="R221" s="42"/>
      <c r="S221" s="42"/>
      <c r="T221" s="70"/>
      <c r="AT221" s="24" t="s">
        <v>196</v>
      </c>
      <c r="AU221" s="24" t="s">
        <v>24</v>
      </c>
    </row>
    <row r="222" spans="2:65" s="12" customFormat="1" x14ac:dyDescent="0.3">
      <c r="B222" s="197"/>
      <c r="D222" s="193" t="s">
        <v>198</v>
      </c>
      <c r="E222" s="198" t="s">
        <v>5</v>
      </c>
      <c r="F222" s="199" t="s">
        <v>1153</v>
      </c>
      <c r="H222" s="200">
        <v>3.0449999999999999</v>
      </c>
      <c r="I222" s="201"/>
      <c r="L222" s="197"/>
      <c r="M222" s="202"/>
      <c r="N222" s="203"/>
      <c r="O222" s="203"/>
      <c r="P222" s="203"/>
      <c r="Q222" s="203"/>
      <c r="R222" s="203"/>
      <c r="S222" s="203"/>
      <c r="T222" s="204"/>
      <c r="AT222" s="198" t="s">
        <v>198</v>
      </c>
      <c r="AU222" s="198" t="s">
        <v>24</v>
      </c>
      <c r="AV222" s="12" t="s">
        <v>24</v>
      </c>
      <c r="AW222" s="12" t="s">
        <v>44</v>
      </c>
      <c r="AX222" s="12" t="s">
        <v>80</v>
      </c>
      <c r="AY222" s="198" t="s">
        <v>188</v>
      </c>
    </row>
    <row r="223" spans="2:65" s="12" customFormat="1" x14ac:dyDescent="0.3">
      <c r="B223" s="197"/>
      <c r="D223" s="193" t="s">
        <v>198</v>
      </c>
      <c r="E223" s="198" t="s">
        <v>5</v>
      </c>
      <c r="F223" s="199" t="s">
        <v>1154</v>
      </c>
      <c r="H223" s="200">
        <v>2.7450000000000001</v>
      </c>
      <c r="I223" s="201"/>
      <c r="L223" s="197"/>
      <c r="M223" s="202"/>
      <c r="N223" s="203"/>
      <c r="O223" s="203"/>
      <c r="P223" s="203"/>
      <c r="Q223" s="203"/>
      <c r="R223" s="203"/>
      <c r="S223" s="203"/>
      <c r="T223" s="204"/>
      <c r="AT223" s="198" t="s">
        <v>198</v>
      </c>
      <c r="AU223" s="198" t="s">
        <v>24</v>
      </c>
      <c r="AV223" s="12" t="s">
        <v>24</v>
      </c>
      <c r="AW223" s="12" t="s">
        <v>44</v>
      </c>
      <c r="AX223" s="12" t="s">
        <v>80</v>
      </c>
      <c r="AY223" s="198" t="s">
        <v>188</v>
      </c>
    </row>
    <row r="224" spans="2:65" s="12" customFormat="1" x14ac:dyDescent="0.3">
      <c r="B224" s="197"/>
      <c r="D224" s="193" t="s">
        <v>198</v>
      </c>
      <c r="E224" s="198" t="s">
        <v>5</v>
      </c>
      <c r="F224" s="199" t="s">
        <v>1155</v>
      </c>
      <c r="H224" s="200">
        <v>2.2450000000000001</v>
      </c>
      <c r="I224" s="201"/>
      <c r="L224" s="197"/>
      <c r="M224" s="202"/>
      <c r="N224" s="203"/>
      <c r="O224" s="203"/>
      <c r="P224" s="203"/>
      <c r="Q224" s="203"/>
      <c r="R224" s="203"/>
      <c r="S224" s="203"/>
      <c r="T224" s="204"/>
      <c r="AT224" s="198" t="s">
        <v>198</v>
      </c>
      <c r="AU224" s="198" t="s">
        <v>24</v>
      </c>
      <c r="AV224" s="12" t="s">
        <v>24</v>
      </c>
      <c r="AW224" s="12" t="s">
        <v>44</v>
      </c>
      <c r="AX224" s="12" t="s">
        <v>80</v>
      </c>
      <c r="AY224" s="198" t="s">
        <v>188</v>
      </c>
    </row>
    <row r="225" spans="2:65" s="13" customFormat="1" x14ac:dyDescent="0.3">
      <c r="B225" s="205"/>
      <c r="D225" s="193" t="s">
        <v>198</v>
      </c>
      <c r="E225" s="206" t="s">
        <v>5</v>
      </c>
      <c r="F225" s="207" t="s">
        <v>200</v>
      </c>
      <c r="H225" s="208">
        <v>8.0350000000000001</v>
      </c>
      <c r="I225" s="209"/>
      <c r="L225" s="205"/>
      <c r="M225" s="210"/>
      <c r="N225" s="211"/>
      <c r="O225" s="211"/>
      <c r="P225" s="211"/>
      <c r="Q225" s="211"/>
      <c r="R225" s="211"/>
      <c r="S225" s="211"/>
      <c r="T225" s="212"/>
      <c r="AT225" s="206" t="s">
        <v>198</v>
      </c>
      <c r="AU225" s="206" t="s">
        <v>24</v>
      </c>
      <c r="AV225" s="13" t="s">
        <v>194</v>
      </c>
      <c r="AW225" s="13" t="s">
        <v>44</v>
      </c>
      <c r="AX225" s="13" t="s">
        <v>25</v>
      </c>
      <c r="AY225" s="206" t="s">
        <v>188</v>
      </c>
    </row>
    <row r="226" spans="2:65" s="1" customFormat="1" ht="25.5" customHeight="1" x14ac:dyDescent="0.3">
      <c r="B226" s="180"/>
      <c r="C226" s="181" t="s">
        <v>336</v>
      </c>
      <c r="D226" s="181" t="s">
        <v>190</v>
      </c>
      <c r="E226" s="182" t="s">
        <v>346</v>
      </c>
      <c r="F226" s="183" t="s">
        <v>347</v>
      </c>
      <c r="G226" s="184" t="s">
        <v>193</v>
      </c>
      <c r="H226" s="185">
        <v>6.0270000000000001</v>
      </c>
      <c r="I226" s="186"/>
      <c r="J226" s="187">
        <f>ROUND(I226*H226,2)</f>
        <v>0</v>
      </c>
      <c r="K226" s="183"/>
      <c r="L226" s="41"/>
      <c r="M226" s="188" t="s">
        <v>5</v>
      </c>
      <c r="N226" s="189" t="s">
        <v>51</v>
      </c>
      <c r="O226" s="42"/>
      <c r="P226" s="190">
        <f>O226*H226</f>
        <v>0</v>
      </c>
      <c r="Q226" s="190">
        <v>0</v>
      </c>
      <c r="R226" s="190">
        <f>Q226*H226</f>
        <v>0</v>
      </c>
      <c r="S226" s="190">
        <v>0</v>
      </c>
      <c r="T226" s="191">
        <f>S226*H226</f>
        <v>0</v>
      </c>
      <c r="AR226" s="24" t="s">
        <v>194</v>
      </c>
      <c r="AT226" s="24" t="s">
        <v>190</v>
      </c>
      <c r="AU226" s="24" t="s">
        <v>24</v>
      </c>
      <c r="AY226" s="24" t="s">
        <v>188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24" t="s">
        <v>25</v>
      </c>
      <c r="BK226" s="192">
        <f>ROUND(I226*H226,2)</f>
        <v>0</v>
      </c>
      <c r="BL226" s="24" t="s">
        <v>194</v>
      </c>
      <c r="BM226" s="24" t="s">
        <v>1156</v>
      </c>
    </row>
    <row r="227" spans="2:65" s="1" customFormat="1" ht="40.5" x14ac:dyDescent="0.3">
      <c r="B227" s="41"/>
      <c r="D227" s="193" t="s">
        <v>196</v>
      </c>
      <c r="F227" s="194" t="s">
        <v>1110</v>
      </c>
      <c r="I227" s="195"/>
      <c r="L227" s="41"/>
      <c r="M227" s="196"/>
      <c r="N227" s="42"/>
      <c r="O227" s="42"/>
      <c r="P227" s="42"/>
      <c r="Q227" s="42"/>
      <c r="R227" s="42"/>
      <c r="S227" s="42"/>
      <c r="T227" s="70"/>
      <c r="AT227" s="24" t="s">
        <v>196</v>
      </c>
      <c r="AU227" s="24" t="s">
        <v>24</v>
      </c>
    </row>
    <row r="228" spans="2:65" s="12" customFormat="1" x14ac:dyDescent="0.3">
      <c r="B228" s="197"/>
      <c r="D228" s="193" t="s">
        <v>198</v>
      </c>
      <c r="E228" s="198" t="s">
        <v>5</v>
      </c>
      <c r="F228" s="199" t="s">
        <v>1157</v>
      </c>
      <c r="H228" s="200">
        <v>2.2839999999999998</v>
      </c>
      <c r="I228" s="201"/>
      <c r="L228" s="197"/>
      <c r="M228" s="202"/>
      <c r="N228" s="203"/>
      <c r="O228" s="203"/>
      <c r="P228" s="203"/>
      <c r="Q228" s="203"/>
      <c r="R228" s="203"/>
      <c r="S228" s="203"/>
      <c r="T228" s="204"/>
      <c r="AT228" s="198" t="s">
        <v>198</v>
      </c>
      <c r="AU228" s="198" t="s">
        <v>24</v>
      </c>
      <c r="AV228" s="12" t="s">
        <v>24</v>
      </c>
      <c r="AW228" s="12" t="s">
        <v>44</v>
      </c>
      <c r="AX228" s="12" t="s">
        <v>80</v>
      </c>
      <c r="AY228" s="198" t="s">
        <v>188</v>
      </c>
    </row>
    <row r="229" spans="2:65" s="12" customFormat="1" x14ac:dyDescent="0.3">
      <c r="B229" s="197"/>
      <c r="D229" s="193" t="s">
        <v>198</v>
      </c>
      <c r="E229" s="198" t="s">
        <v>5</v>
      </c>
      <c r="F229" s="199" t="s">
        <v>1158</v>
      </c>
      <c r="H229" s="200">
        <v>2.0590000000000002</v>
      </c>
      <c r="I229" s="201"/>
      <c r="L229" s="197"/>
      <c r="M229" s="202"/>
      <c r="N229" s="203"/>
      <c r="O229" s="203"/>
      <c r="P229" s="203"/>
      <c r="Q229" s="203"/>
      <c r="R229" s="203"/>
      <c r="S229" s="203"/>
      <c r="T229" s="204"/>
      <c r="AT229" s="198" t="s">
        <v>198</v>
      </c>
      <c r="AU229" s="198" t="s">
        <v>24</v>
      </c>
      <c r="AV229" s="12" t="s">
        <v>24</v>
      </c>
      <c r="AW229" s="12" t="s">
        <v>44</v>
      </c>
      <c r="AX229" s="12" t="s">
        <v>80</v>
      </c>
      <c r="AY229" s="198" t="s">
        <v>188</v>
      </c>
    </row>
    <row r="230" spans="2:65" s="12" customFormat="1" x14ac:dyDescent="0.3">
      <c r="B230" s="197"/>
      <c r="D230" s="193" t="s">
        <v>198</v>
      </c>
      <c r="E230" s="198" t="s">
        <v>5</v>
      </c>
      <c r="F230" s="199" t="s">
        <v>1159</v>
      </c>
      <c r="H230" s="200">
        <v>1.6839999999999999</v>
      </c>
      <c r="I230" s="201"/>
      <c r="L230" s="197"/>
      <c r="M230" s="202"/>
      <c r="N230" s="203"/>
      <c r="O230" s="203"/>
      <c r="P230" s="203"/>
      <c r="Q230" s="203"/>
      <c r="R230" s="203"/>
      <c r="S230" s="203"/>
      <c r="T230" s="204"/>
      <c r="AT230" s="198" t="s">
        <v>198</v>
      </c>
      <c r="AU230" s="198" t="s">
        <v>24</v>
      </c>
      <c r="AV230" s="12" t="s">
        <v>24</v>
      </c>
      <c r="AW230" s="12" t="s">
        <v>44</v>
      </c>
      <c r="AX230" s="12" t="s">
        <v>80</v>
      </c>
      <c r="AY230" s="198" t="s">
        <v>188</v>
      </c>
    </row>
    <row r="231" spans="2:65" s="13" customFormat="1" x14ac:dyDescent="0.3">
      <c r="B231" s="205"/>
      <c r="D231" s="193" t="s">
        <v>198</v>
      </c>
      <c r="E231" s="206" t="s">
        <v>5</v>
      </c>
      <c r="F231" s="207" t="s">
        <v>200</v>
      </c>
      <c r="H231" s="208">
        <v>6.0270000000000001</v>
      </c>
      <c r="I231" s="209"/>
      <c r="L231" s="205"/>
      <c r="M231" s="210"/>
      <c r="N231" s="211"/>
      <c r="O231" s="211"/>
      <c r="P231" s="211"/>
      <c r="Q231" s="211"/>
      <c r="R231" s="211"/>
      <c r="S231" s="211"/>
      <c r="T231" s="212"/>
      <c r="AT231" s="206" t="s">
        <v>198</v>
      </c>
      <c r="AU231" s="206" t="s">
        <v>24</v>
      </c>
      <c r="AV231" s="13" t="s">
        <v>194</v>
      </c>
      <c r="AW231" s="13" t="s">
        <v>44</v>
      </c>
      <c r="AX231" s="13" t="s">
        <v>25</v>
      </c>
      <c r="AY231" s="206" t="s">
        <v>188</v>
      </c>
    </row>
    <row r="232" spans="2:65" s="1" customFormat="1" ht="16.5" customHeight="1" x14ac:dyDescent="0.3">
      <c r="B232" s="180"/>
      <c r="C232" s="181" t="s">
        <v>340</v>
      </c>
      <c r="D232" s="181" t="s">
        <v>190</v>
      </c>
      <c r="E232" s="182" t="s">
        <v>351</v>
      </c>
      <c r="F232" s="183" t="s">
        <v>352</v>
      </c>
      <c r="G232" s="184" t="s">
        <v>193</v>
      </c>
      <c r="H232" s="185">
        <v>8.0350000000000001</v>
      </c>
      <c r="I232" s="186"/>
      <c r="J232" s="187">
        <f>ROUND(I232*H232,2)</f>
        <v>0</v>
      </c>
      <c r="K232" s="183"/>
      <c r="L232" s="41"/>
      <c r="M232" s="188" t="s">
        <v>5</v>
      </c>
      <c r="N232" s="189" t="s">
        <v>51</v>
      </c>
      <c r="O232" s="42"/>
      <c r="P232" s="190">
        <f>O232*H232</f>
        <v>0</v>
      </c>
      <c r="Q232" s="190">
        <v>0</v>
      </c>
      <c r="R232" s="190">
        <f>Q232*H232</f>
        <v>0</v>
      </c>
      <c r="S232" s="190">
        <v>0</v>
      </c>
      <c r="T232" s="191">
        <f>S232*H232</f>
        <v>0</v>
      </c>
      <c r="AR232" s="24" t="s">
        <v>194</v>
      </c>
      <c r="AT232" s="24" t="s">
        <v>190</v>
      </c>
      <c r="AU232" s="24" t="s">
        <v>24</v>
      </c>
      <c r="AY232" s="24" t="s">
        <v>188</v>
      </c>
      <c r="BE232" s="192">
        <f>IF(N232="základní",J232,0)</f>
        <v>0</v>
      </c>
      <c r="BF232" s="192">
        <f>IF(N232="snížená",J232,0)</f>
        <v>0</v>
      </c>
      <c r="BG232" s="192">
        <f>IF(N232="zákl. přenesená",J232,0)</f>
        <v>0</v>
      </c>
      <c r="BH232" s="192">
        <f>IF(N232="sníž. přenesená",J232,0)</f>
        <v>0</v>
      </c>
      <c r="BI232" s="192">
        <f>IF(N232="nulová",J232,0)</f>
        <v>0</v>
      </c>
      <c r="BJ232" s="24" t="s">
        <v>25</v>
      </c>
      <c r="BK232" s="192">
        <f>ROUND(I232*H232,2)</f>
        <v>0</v>
      </c>
      <c r="BL232" s="24" t="s">
        <v>194</v>
      </c>
      <c r="BM232" s="24" t="s">
        <v>353</v>
      </c>
    </row>
    <row r="233" spans="2:65" s="1" customFormat="1" ht="40.5" x14ac:dyDescent="0.3">
      <c r="B233" s="41"/>
      <c r="D233" s="193" t="s">
        <v>196</v>
      </c>
      <c r="F233" s="194" t="s">
        <v>1110</v>
      </c>
      <c r="I233" s="195"/>
      <c r="L233" s="41"/>
      <c r="M233" s="196"/>
      <c r="N233" s="42"/>
      <c r="O233" s="42"/>
      <c r="P233" s="42"/>
      <c r="Q233" s="42"/>
      <c r="R233" s="42"/>
      <c r="S233" s="42"/>
      <c r="T233" s="70"/>
      <c r="AT233" s="24" t="s">
        <v>196</v>
      </c>
      <c r="AU233" s="24" t="s">
        <v>24</v>
      </c>
    </row>
    <row r="234" spans="2:65" s="12" customFormat="1" x14ac:dyDescent="0.3">
      <c r="B234" s="197"/>
      <c r="D234" s="193" t="s">
        <v>198</v>
      </c>
      <c r="E234" s="198" t="s">
        <v>5</v>
      </c>
      <c r="F234" s="199" t="s">
        <v>1153</v>
      </c>
      <c r="H234" s="200">
        <v>3.0449999999999999</v>
      </c>
      <c r="I234" s="201"/>
      <c r="L234" s="197"/>
      <c r="M234" s="202"/>
      <c r="N234" s="203"/>
      <c r="O234" s="203"/>
      <c r="P234" s="203"/>
      <c r="Q234" s="203"/>
      <c r="R234" s="203"/>
      <c r="S234" s="203"/>
      <c r="T234" s="204"/>
      <c r="AT234" s="198" t="s">
        <v>198</v>
      </c>
      <c r="AU234" s="198" t="s">
        <v>24</v>
      </c>
      <c r="AV234" s="12" t="s">
        <v>24</v>
      </c>
      <c r="AW234" s="12" t="s">
        <v>44</v>
      </c>
      <c r="AX234" s="12" t="s">
        <v>80</v>
      </c>
      <c r="AY234" s="198" t="s">
        <v>188</v>
      </c>
    </row>
    <row r="235" spans="2:65" s="12" customFormat="1" x14ac:dyDescent="0.3">
      <c r="B235" s="197"/>
      <c r="D235" s="193" t="s">
        <v>198</v>
      </c>
      <c r="E235" s="198" t="s">
        <v>5</v>
      </c>
      <c r="F235" s="199" t="s">
        <v>1154</v>
      </c>
      <c r="H235" s="200">
        <v>2.7450000000000001</v>
      </c>
      <c r="I235" s="201"/>
      <c r="L235" s="197"/>
      <c r="M235" s="202"/>
      <c r="N235" s="203"/>
      <c r="O235" s="203"/>
      <c r="P235" s="203"/>
      <c r="Q235" s="203"/>
      <c r="R235" s="203"/>
      <c r="S235" s="203"/>
      <c r="T235" s="204"/>
      <c r="AT235" s="198" t="s">
        <v>198</v>
      </c>
      <c r="AU235" s="198" t="s">
        <v>24</v>
      </c>
      <c r="AV235" s="12" t="s">
        <v>24</v>
      </c>
      <c r="AW235" s="12" t="s">
        <v>44</v>
      </c>
      <c r="AX235" s="12" t="s">
        <v>80</v>
      </c>
      <c r="AY235" s="198" t="s">
        <v>188</v>
      </c>
    </row>
    <row r="236" spans="2:65" s="12" customFormat="1" x14ac:dyDescent="0.3">
      <c r="B236" s="197"/>
      <c r="D236" s="193" t="s">
        <v>198</v>
      </c>
      <c r="E236" s="198" t="s">
        <v>5</v>
      </c>
      <c r="F236" s="199" t="s">
        <v>1155</v>
      </c>
      <c r="H236" s="200">
        <v>2.2450000000000001</v>
      </c>
      <c r="I236" s="201"/>
      <c r="L236" s="197"/>
      <c r="M236" s="202"/>
      <c r="N236" s="203"/>
      <c r="O236" s="203"/>
      <c r="P236" s="203"/>
      <c r="Q236" s="203"/>
      <c r="R236" s="203"/>
      <c r="S236" s="203"/>
      <c r="T236" s="204"/>
      <c r="AT236" s="198" t="s">
        <v>198</v>
      </c>
      <c r="AU236" s="198" t="s">
        <v>24</v>
      </c>
      <c r="AV236" s="12" t="s">
        <v>24</v>
      </c>
      <c r="AW236" s="12" t="s">
        <v>44</v>
      </c>
      <c r="AX236" s="12" t="s">
        <v>80</v>
      </c>
      <c r="AY236" s="198" t="s">
        <v>188</v>
      </c>
    </row>
    <row r="237" spans="2:65" s="13" customFormat="1" x14ac:dyDescent="0.3">
      <c r="B237" s="205"/>
      <c r="D237" s="193" t="s">
        <v>198</v>
      </c>
      <c r="E237" s="206" t="s">
        <v>5</v>
      </c>
      <c r="F237" s="207" t="s">
        <v>200</v>
      </c>
      <c r="H237" s="208">
        <v>8.0350000000000001</v>
      </c>
      <c r="I237" s="209"/>
      <c r="L237" s="205"/>
      <c r="M237" s="210"/>
      <c r="N237" s="211"/>
      <c r="O237" s="211"/>
      <c r="P237" s="211"/>
      <c r="Q237" s="211"/>
      <c r="R237" s="211"/>
      <c r="S237" s="211"/>
      <c r="T237" s="212"/>
      <c r="AT237" s="206" t="s">
        <v>198</v>
      </c>
      <c r="AU237" s="206" t="s">
        <v>24</v>
      </c>
      <c r="AV237" s="13" t="s">
        <v>194</v>
      </c>
      <c r="AW237" s="13" t="s">
        <v>44</v>
      </c>
      <c r="AX237" s="13" t="s">
        <v>25</v>
      </c>
      <c r="AY237" s="206" t="s">
        <v>188</v>
      </c>
    </row>
    <row r="238" spans="2:65" s="1" customFormat="1" ht="16.5" customHeight="1" x14ac:dyDescent="0.3">
      <c r="B238" s="180"/>
      <c r="C238" s="181" t="s">
        <v>345</v>
      </c>
      <c r="D238" s="181" t="s">
        <v>190</v>
      </c>
      <c r="E238" s="182" t="s">
        <v>366</v>
      </c>
      <c r="F238" s="183" t="s">
        <v>1041</v>
      </c>
      <c r="G238" s="184" t="s">
        <v>193</v>
      </c>
      <c r="H238" s="185">
        <v>4.1029999999999998</v>
      </c>
      <c r="I238" s="186"/>
      <c r="J238" s="187">
        <f>ROUND(I238*H238,2)</f>
        <v>0</v>
      </c>
      <c r="K238" s="183"/>
      <c r="L238" s="41"/>
      <c r="M238" s="188" t="s">
        <v>5</v>
      </c>
      <c r="N238" s="189" t="s">
        <v>51</v>
      </c>
      <c r="O238" s="42"/>
      <c r="P238" s="190">
        <f>O238*H238</f>
        <v>0</v>
      </c>
      <c r="Q238" s="190">
        <v>8.4250000000000005E-2</v>
      </c>
      <c r="R238" s="190">
        <f>Q238*H238</f>
        <v>0.34567775000000001</v>
      </c>
      <c r="S238" s="190">
        <v>0</v>
      </c>
      <c r="T238" s="191">
        <f>S238*H238</f>
        <v>0</v>
      </c>
      <c r="AR238" s="24" t="s">
        <v>194</v>
      </c>
      <c r="AT238" s="24" t="s">
        <v>190</v>
      </c>
      <c r="AU238" s="24" t="s">
        <v>24</v>
      </c>
      <c r="AY238" s="24" t="s">
        <v>188</v>
      </c>
      <c r="BE238" s="192">
        <f>IF(N238="základní",J238,0)</f>
        <v>0</v>
      </c>
      <c r="BF238" s="192">
        <f>IF(N238="snížená",J238,0)</f>
        <v>0</v>
      </c>
      <c r="BG238" s="192">
        <f>IF(N238="zákl. přenesená",J238,0)</f>
        <v>0</v>
      </c>
      <c r="BH238" s="192">
        <f>IF(N238="sníž. přenesená",J238,0)</f>
        <v>0</v>
      </c>
      <c r="BI238" s="192">
        <f>IF(N238="nulová",J238,0)</f>
        <v>0</v>
      </c>
      <c r="BJ238" s="24" t="s">
        <v>25</v>
      </c>
      <c r="BK238" s="192">
        <f>ROUND(I238*H238,2)</f>
        <v>0</v>
      </c>
      <c r="BL238" s="24" t="s">
        <v>194</v>
      </c>
      <c r="BM238" s="24" t="s">
        <v>1042</v>
      </c>
    </row>
    <row r="239" spans="2:65" s="1" customFormat="1" ht="40.5" x14ac:dyDescent="0.3">
      <c r="B239" s="41"/>
      <c r="D239" s="193" t="s">
        <v>196</v>
      </c>
      <c r="F239" s="194" t="s">
        <v>1110</v>
      </c>
      <c r="I239" s="195"/>
      <c r="L239" s="41"/>
      <c r="M239" s="196"/>
      <c r="N239" s="42"/>
      <c r="O239" s="42"/>
      <c r="P239" s="42"/>
      <c r="Q239" s="42"/>
      <c r="R239" s="42"/>
      <c r="S239" s="42"/>
      <c r="T239" s="70"/>
      <c r="AT239" s="24" t="s">
        <v>196</v>
      </c>
      <c r="AU239" s="24" t="s">
        <v>24</v>
      </c>
    </row>
    <row r="240" spans="2:65" s="12" customFormat="1" x14ac:dyDescent="0.3">
      <c r="B240" s="197"/>
      <c r="D240" s="193" t="s">
        <v>198</v>
      </c>
      <c r="E240" s="198" t="s">
        <v>5</v>
      </c>
      <c r="F240" s="199" t="s">
        <v>1111</v>
      </c>
      <c r="H240" s="200">
        <v>1.323</v>
      </c>
      <c r="I240" s="201"/>
      <c r="L240" s="197"/>
      <c r="M240" s="202"/>
      <c r="N240" s="203"/>
      <c r="O240" s="203"/>
      <c r="P240" s="203"/>
      <c r="Q240" s="203"/>
      <c r="R240" s="203"/>
      <c r="S240" s="203"/>
      <c r="T240" s="204"/>
      <c r="AT240" s="198" t="s">
        <v>198</v>
      </c>
      <c r="AU240" s="198" t="s">
        <v>24</v>
      </c>
      <c r="AV240" s="12" t="s">
        <v>24</v>
      </c>
      <c r="AW240" s="12" t="s">
        <v>44</v>
      </c>
      <c r="AX240" s="12" t="s">
        <v>80</v>
      </c>
      <c r="AY240" s="198" t="s">
        <v>188</v>
      </c>
    </row>
    <row r="241" spans="2:65" s="12" customFormat="1" x14ac:dyDescent="0.3">
      <c r="B241" s="197"/>
      <c r="D241" s="193" t="s">
        <v>198</v>
      </c>
      <c r="E241" s="198" t="s">
        <v>5</v>
      </c>
      <c r="F241" s="199" t="s">
        <v>1112</v>
      </c>
      <c r="H241" s="200">
        <v>1.173</v>
      </c>
      <c r="I241" s="201"/>
      <c r="L241" s="197"/>
      <c r="M241" s="202"/>
      <c r="N241" s="203"/>
      <c r="O241" s="203"/>
      <c r="P241" s="203"/>
      <c r="Q241" s="203"/>
      <c r="R241" s="203"/>
      <c r="S241" s="203"/>
      <c r="T241" s="204"/>
      <c r="AT241" s="198" t="s">
        <v>198</v>
      </c>
      <c r="AU241" s="198" t="s">
        <v>24</v>
      </c>
      <c r="AV241" s="12" t="s">
        <v>24</v>
      </c>
      <c r="AW241" s="12" t="s">
        <v>44</v>
      </c>
      <c r="AX241" s="12" t="s">
        <v>80</v>
      </c>
      <c r="AY241" s="198" t="s">
        <v>188</v>
      </c>
    </row>
    <row r="242" spans="2:65" s="12" customFormat="1" x14ac:dyDescent="0.3">
      <c r="B242" s="197"/>
      <c r="D242" s="193" t="s">
        <v>198</v>
      </c>
      <c r="E242" s="198" t="s">
        <v>5</v>
      </c>
      <c r="F242" s="199" t="s">
        <v>1113</v>
      </c>
      <c r="H242" s="200">
        <v>0.92300000000000004</v>
      </c>
      <c r="I242" s="201"/>
      <c r="L242" s="197"/>
      <c r="M242" s="202"/>
      <c r="N242" s="203"/>
      <c r="O242" s="203"/>
      <c r="P242" s="203"/>
      <c r="Q242" s="203"/>
      <c r="R242" s="203"/>
      <c r="S242" s="203"/>
      <c r="T242" s="204"/>
      <c r="AT242" s="198" t="s">
        <v>198</v>
      </c>
      <c r="AU242" s="198" t="s">
        <v>24</v>
      </c>
      <c r="AV242" s="12" t="s">
        <v>24</v>
      </c>
      <c r="AW242" s="12" t="s">
        <v>44</v>
      </c>
      <c r="AX242" s="12" t="s">
        <v>80</v>
      </c>
      <c r="AY242" s="198" t="s">
        <v>188</v>
      </c>
    </row>
    <row r="243" spans="2:65" s="13" customFormat="1" x14ac:dyDescent="0.3">
      <c r="B243" s="205"/>
      <c r="D243" s="193" t="s">
        <v>198</v>
      </c>
      <c r="E243" s="206" t="s">
        <v>5</v>
      </c>
      <c r="F243" s="207" t="s">
        <v>200</v>
      </c>
      <c r="H243" s="208">
        <v>3.419</v>
      </c>
      <c r="I243" s="209"/>
      <c r="L243" s="205"/>
      <c r="M243" s="210"/>
      <c r="N243" s="211"/>
      <c r="O243" s="211"/>
      <c r="P243" s="211"/>
      <c r="Q243" s="211"/>
      <c r="R243" s="211"/>
      <c r="S243" s="211"/>
      <c r="T243" s="212"/>
      <c r="AT243" s="206" t="s">
        <v>198</v>
      </c>
      <c r="AU243" s="206" t="s">
        <v>24</v>
      </c>
      <c r="AV243" s="13" t="s">
        <v>194</v>
      </c>
      <c r="AW243" s="13" t="s">
        <v>44</v>
      </c>
      <c r="AX243" s="13" t="s">
        <v>25</v>
      </c>
      <c r="AY243" s="206" t="s">
        <v>188</v>
      </c>
    </row>
    <row r="244" spans="2:65" s="12" customFormat="1" x14ac:dyDescent="0.3">
      <c r="B244" s="197"/>
      <c r="D244" s="193" t="s">
        <v>198</v>
      </c>
      <c r="F244" s="199" t="s">
        <v>1160</v>
      </c>
      <c r="H244" s="200">
        <v>4.1029999999999998</v>
      </c>
      <c r="I244" s="201"/>
      <c r="L244" s="197"/>
      <c r="M244" s="202"/>
      <c r="N244" s="203"/>
      <c r="O244" s="203"/>
      <c r="P244" s="203"/>
      <c r="Q244" s="203"/>
      <c r="R244" s="203"/>
      <c r="S244" s="203"/>
      <c r="T244" s="204"/>
      <c r="AT244" s="198" t="s">
        <v>198</v>
      </c>
      <c r="AU244" s="198" t="s">
        <v>24</v>
      </c>
      <c r="AV244" s="12" t="s">
        <v>24</v>
      </c>
      <c r="AW244" s="12" t="s">
        <v>6</v>
      </c>
      <c r="AX244" s="12" t="s">
        <v>25</v>
      </c>
      <c r="AY244" s="198" t="s">
        <v>188</v>
      </c>
    </row>
    <row r="245" spans="2:65" s="1" customFormat="1" ht="16.5" customHeight="1" x14ac:dyDescent="0.3">
      <c r="B245" s="180"/>
      <c r="C245" s="181" t="s">
        <v>350</v>
      </c>
      <c r="D245" s="181" t="s">
        <v>190</v>
      </c>
      <c r="E245" s="182" t="s">
        <v>370</v>
      </c>
      <c r="F245" s="183" t="s">
        <v>371</v>
      </c>
      <c r="G245" s="184" t="s">
        <v>372</v>
      </c>
      <c r="H245" s="185">
        <v>14.035</v>
      </c>
      <c r="I245" s="186"/>
      <c r="J245" s="187">
        <f>ROUND(I245*H245,2)</f>
        <v>0</v>
      </c>
      <c r="K245" s="183"/>
      <c r="L245" s="41"/>
      <c r="M245" s="188" t="s">
        <v>5</v>
      </c>
      <c r="N245" s="189" t="s">
        <v>51</v>
      </c>
      <c r="O245" s="42"/>
      <c r="P245" s="190">
        <f>O245*H245</f>
        <v>0</v>
      </c>
      <c r="Q245" s="190">
        <v>3.5999999999999999E-3</v>
      </c>
      <c r="R245" s="190">
        <f>Q245*H245</f>
        <v>5.0526000000000001E-2</v>
      </c>
      <c r="S245" s="190">
        <v>0</v>
      </c>
      <c r="T245" s="191">
        <f>S245*H245</f>
        <v>0</v>
      </c>
      <c r="AR245" s="24" t="s">
        <v>194</v>
      </c>
      <c r="AT245" s="24" t="s">
        <v>190</v>
      </c>
      <c r="AU245" s="24" t="s">
        <v>24</v>
      </c>
      <c r="AY245" s="24" t="s">
        <v>188</v>
      </c>
      <c r="BE245" s="192">
        <f>IF(N245="základní",J245,0)</f>
        <v>0</v>
      </c>
      <c r="BF245" s="192">
        <f>IF(N245="snížená",J245,0)</f>
        <v>0</v>
      </c>
      <c r="BG245" s="192">
        <f>IF(N245="zákl. přenesená",J245,0)</f>
        <v>0</v>
      </c>
      <c r="BH245" s="192">
        <f>IF(N245="sníž. přenesená",J245,0)</f>
        <v>0</v>
      </c>
      <c r="BI245" s="192">
        <f>IF(N245="nulová",J245,0)</f>
        <v>0</v>
      </c>
      <c r="BJ245" s="24" t="s">
        <v>25</v>
      </c>
      <c r="BK245" s="192">
        <f>ROUND(I245*H245,2)</f>
        <v>0</v>
      </c>
      <c r="BL245" s="24" t="s">
        <v>194</v>
      </c>
      <c r="BM245" s="24" t="s">
        <v>373</v>
      </c>
    </row>
    <row r="246" spans="2:65" s="1" customFormat="1" ht="40.5" x14ac:dyDescent="0.3">
      <c r="B246" s="41"/>
      <c r="D246" s="193" t="s">
        <v>196</v>
      </c>
      <c r="F246" s="194" t="s">
        <v>1110</v>
      </c>
      <c r="I246" s="195"/>
      <c r="L246" s="41"/>
      <c r="M246" s="196"/>
      <c r="N246" s="42"/>
      <c r="O246" s="42"/>
      <c r="P246" s="42"/>
      <c r="Q246" s="42"/>
      <c r="R246" s="42"/>
      <c r="S246" s="42"/>
      <c r="T246" s="70"/>
      <c r="AT246" s="24" t="s">
        <v>196</v>
      </c>
      <c r="AU246" s="24" t="s">
        <v>24</v>
      </c>
    </row>
    <row r="247" spans="2:65" s="12" customFormat="1" x14ac:dyDescent="0.3">
      <c r="B247" s="197"/>
      <c r="D247" s="193" t="s">
        <v>198</v>
      </c>
      <c r="E247" s="198" t="s">
        <v>5</v>
      </c>
      <c r="F247" s="199" t="s">
        <v>1161</v>
      </c>
      <c r="H247" s="200">
        <v>5.0449999999999999</v>
      </c>
      <c r="I247" s="201"/>
      <c r="L247" s="197"/>
      <c r="M247" s="202"/>
      <c r="N247" s="203"/>
      <c r="O247" s="203"/>
      <c r="P247" s="203"/>
      <c r="Q247" s="203"/>
      <c r="R247" s="203"/>
      <c r="S247" s="203"/>
      <c r="T247" s="204"/>
      <c r="AT247" s="198" t="s">
        <v>198</v>
      </c>
      <c r="AU247" s="198" t="s">
        <v>24</v>
      </c>
      <c r="AV247" s="12" t="s">
        <v>24</v>
      </c>
      <c r="AW247" s="12" t="s">
        <v>44</v>
      </c>
      <c r="AX247" s="12" t="s">
        <v>80</v>
      </c>
      <c r="AY247" s="198" t="s">
        <v>188</v>
      </c>
    </row>
    <row r="248" spans="2:65" s="12" customFormat="1" x14ac:dyDescent="0.3">
      <c r="B248" s="197"/>
      <c r="D248" s="193" t="s">
        <v>198</v>
      </c>
      <c r="E248" s="198" t="s">
        <v>5</v>
      </c>
      <c r="F248" s="199" t="s">
        <v>1162</v>
      </c>
      <c r="H248" s="200">
        <v>4.7450000000000001</v>
      </c>
      <c r="I248" s="201"/>
      <c r="L248" s="197"/>
      <c r="M248" s="202"/>
      <c r="N248" s="203"/>
      <c r="O248" s="203"/>
      <c r="P248" s="203"/>
      <c r="Q248" s="203"/>
      <c r="R248" s="203"/>
      <c r="S248" s="203"/>
      <c r="T248" s="204"/>
      <c r="AT248" s="198" t="s">
        <v>198</v>
      </c>
      <c r="AU248" s="198" t="s">
        <v>24</v>
      </c>
      <c r="AV248" s="12" t="s">
        <v>24</v>
      </c>
      <c r="AW248" s="12" t="s">
        <v>44</v>
      </c>
      <c r="AX248" s="12" t="s">
        <v>80</v>
      </c>
      <c r="AY248" s="198" t="s">
        <v>188</v>
      </c>
    </row>
    <row r="249" spans="2:65" s="12" customFormat="1" x14ac:dyDescent="0.3">
      <c r="B249" s="197"/>
      <c r="D249" s="193" t="s">
        <v>198</v>
      </c>
      <c r="E249" s="198" t="s">
        <v>5</v>
      </c>
      <c r="F249" s="199" t="s">
        <v>1163</v>
      </c>
      <c r="H249" s="200">
        <v>4.2450000000000001</v>
      </c>
      <c r="I249" s="201"/>
      <c r="L249" s="197"/>
      <c r="M249" s="202"/>
      <c r="N249" s="203"/>
      <c r="O249" s="203"/>
      <c r="P249" s="203"/>
      <c r="Q249" s="203"/>
      <c r="R249" s="203"/>
      <c r="S249" s="203"/>
      <c r="T249" s="204"/>
      <c r="AT249" s="198" t="s">
        <v>198</v>
      </c>
      <c r="AU249" s="198" t="s">
        <v>24</v>
      </c>
      <c r="AV249" s="12" t="s">
        <v>24</v>
      </c>
      <c r="AW249" s="12" t="s">
        <v>44</v>
      </c>
      <c r="AX249" s="12" t="s">
        <v>80</v>
      </c>
      <c r="AY249" s="198" t="s">
        <v>188</v>
      </c>
    </row>
    <row r="250" spans="2:65" s="13" customFormat="1" x14ac:dyDescent="0.3">
      <c r="B250" s="205"/>
      <c r="D250" s="193" t="s">
        <v>198</v>
      </c>
      <c r="E250" s="206" t="s">
        <v>5</v>
      </c>
      <c r="F250" s="207" t="s">
        <v>200</v>
      </c>
      <c r="H250" s="208">
        <v>14.035</v>
      </c>
      <c r="I250" s="209"/>
      <c r="L250" s="205"/>
      <c r="M250" s="210"/>
      <c r="N250" s="211"/>
      <c r="O250" s="211"/>
      <c r="P250" s="211"/>
      <c r="Q250" s="211"/>
      <c r="R250" s="211"/>
      <c r="S250" s="211"/>
      <c r="T250" s="212"/>
      <c r="AT250" s="206" t="s">
        <v>198</v>
      </c>
      <c r="AU250" s="206" t="s">
        <v>24</v>
      </c>
      <c r="AV250" s="13" t="s">
        <v>194</v>
      </c>
      <c r="AW250" s="13" t="s">
        <v>44</v>
      </c>
      <c r="AX250" s="13" t="s">
        <v>25</v>
      </c>
      <c r="AY250" s="206" t="s">
        <v>188</v>
      </c>
    </row>
    <row r="251" spans="2:65" s="11" customFormat="1" ht="29.85" customHeight="1" x14ac:dyDescent="0.3">
      <c r="B251" s="167"/>
      <c r="D251" s="168" t="s">
        <v>79</v>
      </c>
      <c r="E251" s="178" t="s">
        <v>236</v>
      </c>
      <c r="F251" s="178" t="s">
        <v>375</v>
      </c>
      <c r="I251" s="170"/>
      <c r="J251" s="179">
        <f>BK251</f>
        <v>0</v>
      </c>
      <c r="L251" s="167"/>
      <c r="M251" s="172"/>
      <c r="N251" s="173"/>
      <c r="O251" s="173"/>
      <c r="P251" s="174">
        <f>SUM(P252:P278)</f>
        <v>0</v>
      </c>
      <c r="Q251" s="173"/>
      <c r="R251" s="174">
        <f>SUM(R252:R278)</f>
        <v>0.54141799999999995</v>
      </c>
      <c r="S251" s="173"/>
      <c r="T251" s="175">
        <f>SUM(T252:T278)</f>
        <v>0</v>
      </c>
      <c r="AR251" s="168" t="s">
        <v>25</v>
      </c>
      <c r="AT251" s="176" t="s">
        <v>79</v>
      </c>
      <c r="AU251" s="176" t="s">
        <v>25</v>
      </c>
      <c r="AY251" s="168" t="s">
        <v>188</v>
      </c>
      <c r="BK251" s="177">
        <f>SUM(BK252:BK278)</f>
        <v>0</v>
      </c>
    </row>
    <row r="252" spans="2:65" s="1" customFormat="1" ht="25.5" customHeight="1" x14ac:dyDescent="0.3">
      <c r="B252" s="180"/>
      <c r="C252" s="181" t="s">
        <v>355</v>
      </c>
      <c r="D252" s="181" t="s">
        <v>190</v>
      </c>
      <c r="E252" s="182" t="s">
        <v>917</v>
      </c>
      <c r="F252" s="183" t="s">
        <v>918</v>
      </c>
      <c r="G252" s="184" t="s">
        <v>372</v>
      </c>
      <c r="H252" s="185">
        <v>10.9</v>
      </c>
      <c r="I252" s="186"/>
      <c r="J252" s="187">
        <f>ROUND(I252*H252,2)</f>
        <v>0</v>
      </c>
      <c r="K252" s="183"/>
      <c r="L252" s="41"/>
      <c r="M252" s="188" t="s">
        <v>5</v>
      </c>
      <c r="N252" s="189" t="s">
        <v>51</v>
      </c>
      <c r="O252" s="42"/>
      <c r="P252" s="190">
        <f>O252*H252</f>
        <v>0</v>
      </c>
      <c r="Q252" s="190">
        <v>1.0000000000000001E-5</v>
      </c>
      <c r="R252" s="190">
        <f>Q252*H252</f>
        <v>1.0900000000000001E-4</v>
      </c>
      <c r="S252" s="190">
        <v>0</v>
      </c>
      <c r="T252" s="191">
        <f>S252*H252</f>
        <v>0</v>
      </c>
      <c r="AR252" s="24" t="s">
        <v>194</v>
      </c>
      <c r="AT252" s="24" t="s">
        <v>190</v>
      </c>
      <c r="AU252" s="24" t="s">
        <v>24</v>
      </c>
      <c r="AY252" s="24" t="s">
        <v>188</v>
      </c>
      <c r="BE252" s="192">
        <f>IF(N252="základní",J252,0)</f>
        <v>0</v>
      </c>
      <c r="BF252" s="192">
        <f>IF(N252="snížená",J252,0)</f>
        <v>0</v>
      </c>
      <c r="BG252" s="192">
        <f>IF(N252="zákl. přenesená",J252,0)</f>
        <v>0</v>
      </c>
      <c r="BH252" s="192">
        <f>IF(N252="sníž. přenesená",J252,0)</f>
        <v>0</v>
      </c>
      <c r="BI252" s="192">
        <f>IF(N252="nulová",J252,0)</f>
        <v>0</v>
      </c>
      <c r="BJ252" s="24" t="s">
        <v>25</v>
      </c>
      <c r="BK252" s="192">
        <f>ROUND(I252*H252,2)</f>
        <v>0</v>
      </c>
      <c r="BL252" s="24" t="s">
        <v>194</v>
      </c>
      <c r="BM252" s="24" t="s">
        <v>919</v>
      </c>
    </row>
    <row r="253" spans="2:65" s="1" customFormat="1" ht="40.5" x14ac:dyDescent="0.3">
      <c r="B253" s="41"/>
      <c r="D253" s="193" t="s">
        <v>196</v>
      </c>
      <c r="F253" s="194" t="s">
        <v>1110</v>
      </c>
      <c r="I253" s="195"/>
      <c r="L253" s="41"/>
      <c r="M253" s="196"/>
      <c r="N253" s="42"/>
      <c r="O253" s="42"/>
      <c r="P253" s="42"/>
      <c r="Q253" s="42"/>
      <c r="R253" s="42"/>
      <c r="S253" s="42"/>
      <c r="T253" s="70"/>
      <c r="AT253" s="24" t="s">
        <v>196</v>
      </c>
      <c r="AU253" s="24" t="s">
        <v>24</v>
      </c>
    </row>
    <row r="254" spans="2:65" s="12" customFormat="1" x14ac:dyDescent="0.3">
      <c r="B254" s="197"/>
      <c r="D254" s="193" t="s">
        <v>198</v>
      </c>
      <c r="E254" s="198" t="s">
        <v>5</v>
      </c>
      <c r="F254" s="199" t="s">
        <v>1164</v>
      </c>
      <c r="H254" s="200">
        <v>10.9</v>
      </c>
      <c r="I254" s="201"/>
      <c r="L254" s="197"/>
      <c r="M254" s="202"/>
      <c r="N254" s="203"/>
      <c r="O254" s="203"/>
      <c r="P254" s="203"/>
      <c r="Q254" s="203"/>
      <c r="R254" s="203"/>
      <c r="S254" s="203"/>
      <c r="T254" s="204"/>
      <c r="AT254" s="198" t="s">
        <v>198</v>
      </c>
      <c r="AU254" s="198" t="s">
        <v>24</v>
      </c>
      <c r="AV254" s="12" t="s">
        <v>24</v>
      </c>
      <c r="AW254" s="12" t="s">
        <v>44</v>
      </c>
      <c r="AX254" s="12" t="s">
        <v>25</v>
      </c>
      <c r="AY254" s="198" t="s">
        <v>188</v>
      </c>
    </row>
    <row r="255" spans="2:65" s="1" customFormat="1" ht="25.5" customHeight="1" x14ac:dyDescent="0.3">
      <c r="B255" s="180"/>
      <c r="C255" s="213" t="s">
        <v>360</v>
      </c>
      <c r="D255" s="213" t="s">
        <v>292</v>
      </c>
      <c r="E255" s="214" t="s">
        <v>921</v>
      </c>
      <c r="F255" s="215" t="s">
        <v>922</v>
      </c>
      <c r="G255" s="216" t="s">
        <v>372</v>
      </c>
      <c r="H255" s="217">
        <v>10.9</v>
      </c>
      <c r="I255" s="218"/>
      <c r="J255" s="219">
        <f>ROUND(I255*H255,2)</f>
        <v>0</v>
      </c>
      <c r="K255" s="215"/>
      <c r="L255" s="220"/>
      <c r="M255" s="221" t="s">
        <v>5</v>
      </c>
      <c r="N255" s="222" t="s">
        <v>51</v>
      </c>
      <c r="O255" s="42"/>
      <c r="P255" s="190">
        <f>O255*H255</f>
        <v>0</v>
      </c>
      <c r="Q255" s="190">
        <v>3.6099999999999999E-3</v>
      </c>
      <c r="R255" s="190">
        <f>Q255*H255</f>
        <v>3.9349000000000002E-2</v>
      </c>
      <c r="S255" s="190">
        <v>0</v>
      </c>
      <c r="T255" s="191">
        <f>S255*H255</f>
        <v>0</v>
      </c>
      <c r="AR255" s="24" t="s">
        <v>236</v>
      </c>
      <c r="AT255" s="24" t="s">
        <v>292</v>
      </c>
      <c r="AU255" s="24" t="s">
        <v>24</v>
      </c>
      <c r="AY255" s="24" t="s">
        <v>188</v>
      </c>
      <c r="BE255" s="192">
        <f>IF(N255="základní",J255,0)</f>
        <v>0</v>
      </c>
      <c r="BF255" s="192">
        <f>IF(N255="snížená",J255,0)</f>
        <v>0</v>
      </c>
      <c r="BG255" s="192">
        <f>IF(N255="zákl. přenesená",J255,0)</f>
        <v>0</v>
      </c>
      <c r="BH255" s="192">
        <f>IF(N255="sníž. přenesená",J255,0)</f>
        <v>0</v>
      </c>
      <c r="BI255" s="192">
        <f>IF(N255="nulová",J255,0)</f>
        <v>0</v>
      </c>
      <c r="BJ255" s="24" t="s">
        <v>25</v>
      </c>
      <c r="BK255" s="192">
        <f>ROUND(I255*H255,2)</f>
        <v>0</v>
      </c>
      <c r="BL255" s="24" t="s">
        <v>194</v>
      </c>
      <c r="BM255" s="24" t="s">
        <v>923</v>
      </c>
    </row>
    <row r="256" spans="2:65" s="1" customFormat="1" ht="40.5" x14ac:dyDescent="0.3">
      <c r="B256" s="41"/>
      <c r="D256" s="193" t="s">
        <v>196</v>
      </c>
      <c r="F256" s="194" t="s">
        <v>1110</v>
      </c>
      <c r="I256" s="195"/>
      <c r="L256" s="41"/>
      <c r="M256" s="196"/>
      <c r="N256" s="42"/>
      <c r="O256" s="42"/>
      <c r="P256" s="42"/>
      <c r="Q256" s="42"/>
      <c r="R256" s="42"/>
      <c r="S256" s="42"/>
      <c r="T256" s="70"/>
      <c r="AT256" s="24" t="s">
        <v>196</v>
      </c>
      <c r="AU256" s="24" t="s">
        <v>24</v>
      </c>
    </row>
    <row r="257" spans="2:65" s="1" customFormat="1" ht="25.5" customHeight="1" x14ac:dyDescent="0.3">
      <c r="B257" s="180"/>
      <c r="C257" s="181" t="s">
        <v>365</v>
      </c>
      <c r="D257" s="181" t="s">
        <v>190</v>
      </c>
      <c r="E257" s="182" t="s">
        <v>841</v>
      </c>
      <c r="F257" s="183" t="s">
        <v>842</v>
      </c>
      <c r="G257" s="184" t="s">
        <v>405</v>
      </c>
      <c r="H257" s="185">
        <v>3</v>
      </c>
      <c r="I257" s="186"/>
      <c r="J257" s="187">
        <f>ROUND(I257*H257,2)</f>
        <v>0</v>
      </c>
      <c r="K257" s="183"/>
      <c r="L257" s="41"/>
      <c r="M257" s="188" t="s">
        <v>5</v>
      </c>
      <c r="N257" s="189" t="s">
        <v>51</v>
      </c>
      <c r="O257" s="42"/>
      <c r="P257" s="190">
        <f>O257*H257</f>
        <v>0</v>
      </c>
      <c r="Q257" s="190">
        <v>1.3999999999999999E-4</v>
      </c>
      <c r="R257" s="190">
        <f>Q257*H257</f>
        <v>4.1999999999999996E-4</v>
      </c>
      <c r="S257" s="190">
        <v>0</v>
      </c>
      <c r="T257" s="191">
        <f>S257*H257</f>
        <v>0</v>
      </c>
      <c r="AR257" s="24" t="s">
        <v>194</v>
      </c>
      <c r="AT257" s="24" t="s">
        <v>190</v>
      </c>
      <c r="AU257" s="24" t="s">
        <v>24</v>
      </c>
      <c r="AY257" s="24" t="s">
        <v>188</v>
      </c>
      <c r="BE257" s="192">
        <f>IF(N257="základní",J257,0)</f>
        <v>0</v>
      </c>
      <c r="BF257" s="192">
        <f>IF(N257="snížená",J257,0)</f>
        <v>0</v>
      </c>
      <c r="BG257" s="192">
        <f>IF(N257="zákl. přenesená",J257,0)</f>
        <v>0</v>
      </c>
      <c r="BH257" s="192">
        <f>IF(N257="sníž. přenesená",J257,0)</f>
        <v>0</v>
      </c>
      <c r="BI257" s="192">
        <f>IF(N257="nulová",J257,0)</f>
        <v>0</v>
      </c>
      <c r="BJ257" s="24" t="s">
        <v>25</v>
      </c>
      <c r="BK257" s="192">
        <f>ROUND(I257*H257,2)</f>
        <v>0</v>
      </c>
      <c r="BL257" s="24" t="s">
        <v>194</v>
      </c>
      <c r="BM257" s="24" t="s">
        <v>843</v>
      </c>
    </row>
    <row r="258" spans="2:65" s="1" customFormat="1" ht="40.5" x14ac:dyDescent="0.3">
      <c r="B258" s="41"/>
      <c r="D258" s="193" t="s">
        <v>196</v>
      </c>
      <c r="F258" s="194" t="s">
        <v>1110</v>
      </c>
      <c r="I258" s="195"/>
      <c r="L258" s="41"/>
      <c r="M258" s="196"/>
      <c r="N258" s="42"/>
      <c r="O258" s="42"/>
      <c r="P258" s="42"/>
      <c r="Q258" s="42"/>
      <c r="R258" s="42"/>
      <c r="S258" s="42"/>
      <c r="T258" s="70"/>
      <c r="AT258" s="24" t="s">
        <v>196</v>
      </c>
      <c r="AU258" s="24" t="s">
        <v>24</v>
      </c>
    </row>
    <row r="259" spans="2:65" s="1" customFormat="1" ht="16.5" customHeight="1" x14ac:dyDescent="0.3">
      <c r="B259" s="180"/>
      <c r="C259" s="213" t="s">
        <v>369</v>
      </c>
      <c r="D259" s="213" t="s">
        <v>292</v>
      </c>
      <c r="E259" s="214" t="s">
        <v>847</v>
      </c>
      <c r="F259" s="215" t="s">
        <v>848</v>
      </c>
      <c r="G259" s="216" t="s">
        <v>405</v>
      </c>
      <c r="H259" s="217">
        <v>3</v>
      </c>
      <c r="I259" s="218"/>
      <c r="J259" s="219">
        <f>ROUND(I259*H259,2)</f>
        <v>0</v>
      </c>
      <c r="K259" s="215"/>
      <c r="L259" s="220"/>
      <c r="M259" s="221" t="s">
        <v>5</v>
      </c>
      <c r="N259" s="222" t="s">
        <v>51</v>
      </c>
      <c r="O259" s="42"/>
      <c r="P259" s="190">
        <f>O259*H259</f>
        <v>0</v>
      </c>
      <c r="Q259" s="190">
        <v>4.0000000000000001E-3</v>
      </c>
      <c r="R259" s="190">
        <f>Q259*H259</f>
        <v>1.2E-2</v>
      </c>
      <c r="S259" s="190">
        <v>0</v>
      </c>
      <c r="T259" s="191">
        <f>S259*H259</f>
        <v>0</v>
      </c>
      <c r="AR259" s="24" t="s">
        <v>236</v>
      </c>
      <c r="AT259" s="24" t="s">
        <v>292</v>
      </c>
      <c r="AU259" s="24" t="s">
        <v>24</v>
      </c>
      <c r="AY259" s="24" t="s">
        <v>188</v>
      </c>
      <c r="BE259" s="192">
        <f>IF(N259="základní",J259,0)</f>
        <v>0</v>
      </c>
      <c r="BF259" s="192">
        <f>IF(N259="snížená",J259,0)</f>
        <v>0</v>
      </c>
      <c r="BG259" s="192">
        <f>IF(N259="zákl. přenesená",J259,0)</f>
        <v>0</v>
      </c>
      <c r="BH259" s="192">
        <f>IF(N259="sníž. přenesená",J259,0)</f>
        <v>0</v>
      </c>
      <c r="BI259" s="192">
        <f>IF(N259="nulová",J259,0)</f>
        <v>0</v>
      </c>
      <c r="BJ259" s="24" t="s">
        <v>25</v>
      </c>
      <c r="BK259" s="192">
        <f>ROUND(I259*H259,2)</f>
        <v>0</v>
      </c>
      <c r="BL259" s="24" t="s">
        <v>194</v>
      </c>
      <c r="BM259" s="24" t="s">
        <v>849</v>
      </c>
    </row>
    <row r="260" spans="2:65" s="1" customFormat="1" ht="40.5" x14ac:dyDescent="0.3">
      <c r="B260" s="41"/>
      <c r="D260" s="193" t="s">
        <v>196</v>
      </c>
      <c r="F260" s="194" t="s">
        <v>1110</v>
      </c>
      <c r="I260" s="195"/>
      <c r="L260" s="41"/>
      <c r="M260" s="196"/>
      <c r="N260" s="42"/>
      <c r="O260" s="42"/>
      <c r="P260" s="42"/>
      <c r="Q260" s="42"/>
      <c r="R260" s="42"/>
      <c r="S260" s="42"/>
      <c r="T260" s="70"/>
      <c r="AT260" s="24" t="s">
        <v>196</v>
      </c>
      <c r="AU260" s="24" t="s">
        <v>24</v>
      </c>
    </row>
    <row r="261" spans="2:65" s="1" customFormat="1" ht="16.5" customHeight="1" x14ac:dyDescent="0.3">
      <c r="B261" s="180"/>
      <c r="C261" s="213" t="s">
        <v>376</v>
      </c>
      <c r="D261" s="213" t="s">
        <v>292</v>
      </c>
      <c r="E261" s="214" t="s">
        <v>853</v>
      </c>
      <c r="F261" s="215" t="s">
        <v>854</v>
      </c>
      <c r="G261" s="216" t="s">
        <v>405</v>
      </c>
      <c r="H261" s="217">
        <v>3</v>
      </c>
      <c r="I261" s="218"/>
      <c r="J261" s="219">
        <f>ROUND(I261*H261,2)</f>
        <v>0</v>
      </c>
      <c r="K261" s="215"/>
      <c r="L261" s="220"/>
      <c r="M261" s="221" t="s">
        <v>5</v>
      </c>
      <c r="N261" s="222" t="s">
        <v>51</v>
      </c>
      <c r="O261" s="42"/>
      <c r="P261" s="190">
        <f>O261*H261</f>
        <v>0</v>
      </c>
      <c r="Q261" s="190">
        <v>0.06</v>
      </c>
      <c r="R261" s="190">
        <f>Q261*H261</f>
        <v>0.18</v>
      </c>
      <c r="S261" s="190">
        <v>0</v>
      </c>
      <c r="T261" s="191">
        <f>S261*H261</f>
        <v>0</v>
      </c>
      <c r="AR261" s="24" t="s">
        <v>236</v>
      </c>
      <c r="AT261" s="24" t="s">
        <v>292</v>
      </c>
      <c r="AU261" s="24" t="s">
        <v>24</v>
      </c>
      <c r="AY261" s="24" t="s">
        <v>188</v>
      </c>
      <c r="BE261" s="192">
        <f>IF(N261="základní",J261,0)</f>
        <v>0</v>
      </c>
      <c r="BF261" s="192">
        <f>IF(N261="snížená",J261,0)</f>
        <v>0</v>
      </c>
      <c r="BG261" s="192">
        <f>IF(N261="zákl. přenesená",J261,0)</f>
        <v>0</v>
      </c>
      <c r="BH261" s="192">
        <f>IF(N261="sníž. přenesená",J261,0)</f>
        <v>0</v>
      </c>
      <c r="BI261" s="192">
        <f>IF(N261="nulová",J261,0)</f>
        <v>0</v>
      </c>
      <c r="BJ261" s="24" t="s">
        <v>25</v>
      </c>
      <c r="BK261" s="192">
        <f>ROUND(I261*H261,2)</f>
        <v>0</v>
      </c>
      <c r="BL261" s="24" t="s">
        <v>194</v>
      </c>
      <c r="BM261" s="24" t="s">
        <v>1165</v>
      </c>
    </row>
    <row r="262" spans="2:65" s="1" customFormat="1" ht="40.5" x14ac:dyDescent="0.3">
      <c r="B262" s="41"/>
      <c r="D262" s="193" t="s">
        <v>196</v>
      </c>
      <c r="F262" s="194" t="s">
        <v>1110</v>
      </c>
      <c r="I262" s="195"/>
      <c r="L262" s="41"/>
      <c r="M262" s="196"/>
      <c r="N262" s="42"/>
      <c r="O262" s="42"/>
      <c r="P262" s="42"/>
      <c r="Q262" s="42"/>
      <c r="R262" s="42"/>
      <c r="S262" s="42"/>
      <c r="T262" s="70"/>
      <c r="AT262" s="24" t="s">
        <v>196</v>
      </c>
      <c r="AU262" s="24" t="s">
        <v>24</v>
      </c>
    </row>
    <row r="263" spans="2:65" s="1" customFormat="1" ht="16.5" customHeight="1" x14ac:dyDescent="0.3">
      <c r="B263" s="180"/>
      <c r="C263" s="213" t="s">
        <v>381</v>
      </c>
      <c r="D263" s="213" t="s">
        <v>292</v>
      </c>
      <c r="E263" s="214" t="s">
        <v>865</v>
      </c>
      <c r="F263" s="215" t="s">
        <v>866</v>
      </c>
      <c r="G263" s="216" t="s">
        <v>405</v>
      </c>
      <c r="H263" s="217">
        <v>3</v>
      </c>
      <c r="I263" s="218"/>
      <c r="J263" s="219">
        <f>ROUND(I263*H263,2)</f>
        <v>0</v>
      </c>
      <c r="K263" s="215"/>
      <c r="L263" s="220"/>
      <c r="M263" s="221" t="s">
        <v>5</v>
      </c>
      <c r="N263" s="222" t="s">
        <v>51</v>
      </c>
      <c r="O263" s="42"/>
      <c r="P263" s="190">
        <f>O263*H263</f>
        <v>0</v>
      </c>
      <c r="Q263" s="190">
        <v>1.4999999999999999E-2</v>
      </c>
      <c r="R263" s="190">
        <f>Q263*H263</f>
        <v>4.4999999999999998E-2</v>
      </c>
      <c r="S263" s="190">
        <v>0</v>
      </c>
      <c r="T263" s="191">
        <f>S263*H263</f>
        <v>0</v>
      </c>
      <c r="AR263" s="24" t="s">
        <v>236</v>
      </c>
      <c r="AT263" s="24" t="s">
        <v>292</v>
      </c>
      <c r="AU263" s="24" t="s">
        <v>24</v>
      </c>
      <c r="AY263" s="24" t="s">
        <v>188</v>
      </c>
      <c r="BE263" s="192">
        <f>IF(N263="základní",J263,0)</f>
        <v>0</v>
      </c>
      <c r="BF263" s="192">
        <f>IF(N263="snížená",J263,0)</f>
        <v>0</v>
      </c>
      <c r="BG263" s="192">
        <f>IF(N263="zákl. přenesená",J263,0)</f>
        <v>0</v>
      </c>
      <c r="BH263" s="192">
        <f>IF(N263="sníž. přenesená",J263,0)</f>
        <v>0</v>
      </c>
      <c r="BI263" s="192">
        <f>IF(N263="nulová",J263,0)</f>
        <v>0</v>
      </c>
      <c r="BJ263" s="24" t="s">
        <v>25</v>
      </c>
      <c r="BK263" s="192">
        <f>ROUND(I263*H263,2)</f>
        <v>0</v>
      </c>
      <c r="BL263" s="24" t="s">
        <v>194</v>
      </c>
      <c r="BM263" s="24" t="s">
        <v>867</v>
      </c>
    </row>
    <row r="264" spans="2:65" s="1" customFormat="1" ht="40.5" x14ac:dyDescent="0.3">
      <c r="B264" s="41"/>
      <c r="D264" s="193" t="s">
        <v>196</v>
      </c>
      <c r="F264" s="194" t="s">
        <v>1110</v>
      </c>
      <c r="I264" s="195"/>
      <c r="L264" s="41"/>
      <c r="M264" s="196"/>
      <c r="N264" s="42"/>
      <c r="O264" s="42"/>
      <c r="P264" s="42"/>
      <c r="Q264" s="42"/>
      <c r="R264" s="42"/>
      <c r="S264" s="42"/>
      <c r="T264" s="70"/>
      <c r="AT264" s="24" t="s">
        <v>196</v>
      </c>
      <c r="AU264" s="24" t="s">
        <v>24</v>
      </c>
    </row>
    <row r="265" spans="2:65" s="1" customFormat="1" ht="16.5" customHeight="1" x14ac:dyDescent="0.3">
      <c r="B265" s="180"/>
      <c r="C265" s="213" t="s">
        <v>386</v>
      </c>
      <c r="D265" s="213" t="s">
        <v>292</v>
      </c>
      <c r="E265" s="214" t="s">
        <v>924</v>
      </c>
      <c r="F265" s="215" t="s">
        <v>925</v>
      </c>
      <c r="G265" s="216" t="s">
        <v>405</v>
      </c>
      <c r="H265" s="217">
        <v>3</v>
      </c>
      <c r="I265" s="218"/>
      <c r="J265" s="219">
        <f>ROUND(I265*H265,2)</f>
        <v>0</v>
      </c>
      <c r="K265" s="215"/>
      <c r="L265" s="220"/>
      <c r="M265" s="221" t="s">
        <v>5</v>
      </c>
      <c r="N265" s="222" t="s">
        <v>51</v>
      </c>
      <c r="O265" s="42"/>
      <c r="P265" s="190">
        <f>O265*H265</f>
        <v>0</v>
      </c>
      <c r="Q265" s="190">
        <v>1.16E-3</v>
      </c>
      <c r="R265" s="190">
        <f>Q265*H265</f>
        <v>3.48E-3</v>
      </c>
      <c r="S265" s="190">
        <v>0</v>
      </c>
      <c r="T265" s="191">
        <f>S265*H265</f>
        <v>0</v>
      </c>
      <c r="AR265" s="24" t="s">
        <v>236</v>
      </c>
      <c r="AT265" s="24" t="s">
        <v>292</v>
      </c>
      <c r="AU265" s="24" t="s">
        <v>24</v>
      </c>
      <c r="AY265" s="24" t="s">
        <v>188</v>
      </c>
      <c r="BE265" s="192">
        <f>IF(N265="základní",J265,0)</f>
        <v>0</v>
      </c>
      <c r="BF265" s="192">
        <f>IF(N265="snížená",J265,0)</f>
        <v>0</v>
      </c>
      <c r="BG265" s="192">
        <f>IF(N265="zákl. přenesená",J265,0)</f>
        <v>0</v>
      </c>
      <c r="BH265" s="192">
        <f>IF(N265="sníž. přenesená",J265,0)</f>
        <v>0</v>
      </c>
      <c r="BI265" s="192">
        <f>IF(N265="nulová",J265,0)</f>
        <v>0</v>
      </c>
      <c r="BJ265" s="24" t="s">
        <v>25</v>
      </c>
      <c r="BK265" s="192">
        <f>ROUND(I265*H265,2)</f>
        <v>0</v>
      </c>
      <c r="BL265" s="24" t="s">
        <v>194</v>
      </c>
      <c r="BM265" s="24" t="s">
        <v>926</v>
      </c>
    </row>
    <row r="266" spans="2:65" s="1" customFormat="1" ht="40.5" x14ac:dyDescent="0.3">
      <c r="B266" s="41"/>
      <c r="D266" s="193" t="s">
        <v>196</v>
      </c>
      <c r="F266" s="194" t="s">
        <v>1110</v>
      </c>
      <c r="I266" s="195"/>
      <c r="L266" s="41"/>
      <c r="M266" s="196"/>
      <c r="N266" s="42"/>
      <c r="O266" s="42"/>
      <c r="P266" s="42"/>
      <c r="Q266" s="42"/>
      <c r="R266" s="42"/>
      <c r="S266" s="42"/>
      <c r="T266" s="70"/>
      <c r="AT266" s="24" t="s">
        <v>196</v>
      </c>
      <c r="AU266" s="24" t="s">
        <v>24</v>
      </c>
    </row>
    <row r="267" spans="2:65" s="1" customFormat="1" ht="16.5" customHeight="1" x14ac:dyDescent="0.3">
      <c r="B267" s="180"/>
      <c r="C267" s="181" t="s">
        <v>391</v>
      </c>
      <c r="D267" s="181" t="s">
        <v>190</v>
      </c>
      <c r="E267" s="182" t="s">
        <v>927</v>
      </c>
      <c r="F267" s="183" t="s">
        <v>928</v>
      </c>
      <c r="G267" s="184" t="s">
        <v>405</v>
      </c>
      <c r="H267" s="185">
        <v>3</v>
      </c>
      <c r="I267" s="186"/>
      <c r="J267" s="187">
        <f>ROUND(I267*H267,2)</f>
        <v>0</v>
      </c>
      <c r="K267" s="183"/>
      <c r="L267" s="41"/>
      <c r="M267" s="188" t="s">
        <v>5</v>
      </c>
      <c r="N267" s="189" t="s">
        <v>51</v>
      </c>
      <c r="O267" s="42"/>
      <c r="P267" s="190">
        <f>O267*H267</f>
        <v>0</v>
      </c>
      <c r="Q267" s="190">
        <v>0</v>
      </c>
      <c r="R267" s="190">
        <f>Q267*H267</f>
        <v>0</v>
      </c>
      <c r="S267" s="190">
        <v>0</v>
      </c>
      <c r="T267" s="191">
        <f>S267*H267</f>
        <v>0</v>
      </c>
      <c r="AR267" s="24" t="s">
        <v>194</v>
      </c>
      <c r="AT267" s="24" t="s">
        <v>190</v>
      </c>
      <c r="AU267" s="24" t="s">
        <v>24</v>
      </c>
      <c r="AY267" s="24" t="s">
        <v>188</v>
      </c>
      <c r="BE267" s="192">
        <f>IF(N267="základní",J267,0)</f>
        <v>0</v>
      </c>
      <c r="BF267" s="192">
        <f>IF(N267="snížená",J267,0)</f>
        <v>0</v>
      </c>
      <c r="BG267" s="192">
        <f>IF(N267="zákl. přenesená",J267,0)</f>
        <v>0</v>
      </c>
      <c r="BH267" s="192">
        <f>IF(N267="sníž. přenesená",J267,0)</f>
        <v>0</v>
      </c>
      <c r="BI267" s="192">
        <f>IF(N267="nulová",J267,0)</f>
        <v>0</v>
      </c>
      <c r="BJ267" s="24" t="s">
        <v>25</v>
      </c>
      <c r="BK267" s="192">
        <f>ROUND(I267*H267,2)</f>
        <v>0</v>
      </c>
      <c r="BL267" s="24" t="s">
        <v>194</v>
      </c>
      <c r="BM267" s="24" t="s">
        <v>1166</v>
      </c>
    </row>
    <row r="268" spans="2:65" s="1" customFormat="1" ht="54" x14ac:dyDescent="0.3">
      <c r="B268" s="41"/>
      <c r="D268" s="193" t="s">
        <v>196</v>
      </c>
      <c r="F268" s="194" t="s">
        <v>1167</v>
      </c>
      <c r="I268" s="195"/>
      <c r="L268" s="41"/>
      <c r="M268" s="196"/>
      <c r="N268" s="42"/>
      <c r="O268" s="42"/>
      <c r="P268" s="42"/>
      <c r="Q268" s="42"/>
      <c r="R268" s="42"/>
      <c r="S268" s="42"/>
      <c r="T268" s="70"/>
      <c r="AT268" s="24" t="s">
        <v>196</v>
      </c>
      <c r="AU268" s="24" t="s">
        <v>24</v>
      </c>
    </row>
    <row r="269" spans="2:65" s="1" customFormat="1" ht="16.5" customHeight="1" x14ac:dyDescent="0.3">
      <c r="B269" s="180"/>
      <c r="C269" s="213" t="s">
        <v>396</v>
      </c>
      <c r="D269" s="213" t="s">
        <v>292</v>
      </c>
      <c r="E269" s="214" t="s">
        <v>931</v>
      </c>
      <c r="F269" s="215" t="s">
        <v>932</v>
      </c>
      <c r="G269" s="216" t="s">
        <v>405</v>
      </c>
      <c r="H269" s="217">
        <v>3</v>
      </c>
      <c r="I269" s="218"/>
      <c r="J269" s="219">
        <f>ROUND(I269*H269,2)</f>
        <v>0</v>
      </c>
      <c r="K269" s="215"/>
      <c r="L269" s="220"/>
      <c r="M269" s="221" t="s">
        <v>5</v>
      </c>
      <c r="N269" s="222" t="s">
        <v>51</v>
      </c>
      <c r="O269" s="42"/>
      <c r="P269" s="190">
        <f>O269*H269</f>
        <v>0</v>
      </c>
      <c r="Q269" s="190">
        <v>0</v>
      </c>
      <c r="R269" s="190">
        <f>Q269*H269</f>
        <v>0</v>
      </c>
      <c r="S269" s="190">
        <v>0</v>
      </c>
      <c r="T269" s="191">
        <f>S269*H269</f>
        <v>0</v>
      </c>
      <c r="AR269" s="24" t="s">
        <v>236</v>
      </c>
      <c r="AT269" s="24" t="s">
        <v>292</v>
      </c>
      <c r="AU269" s="24" t="s">
        <v>24</v>
      </c>
      <c r="AY269" s="24" t="s">
        <v>188</v>
      </c>
      <c r="BE269" s="192">
        <f>IF(N269="základní",J269,0)</f>
        <v>0</v>
      </c>
      <c r="BF269" s="192">
        <f>IF(N269="snížená",J269,0)</f>
        <v>0</v>
      </c>
      <c r="BG269" s="192">
        <f>IF(N269="zákl. přenesená",J269,0)</f>
        <v>0</v>
      </c>
      <c r="BH269" s="192">
        <f>IF(N269="sníž. přenesená",J269,0)</f>
        <v>0</v>
      </c>
      <c r="BI269" s="192">
        <f>IF(N269="nulová",J269,0)</f>
        <v>0</v>
      </c>
      <c r="BJ269" s="24" t="s">
        <v>25</v>
      </c>
      <c r="BK269" s="192">
        <f>ROUND(I269*H269,2)</f>
        <v>0</v>
      </c>
      <c r="BL269" s="24" t="s">
        <v>194</v>
      </c>
      <c r="BM269" s="24" t="s">
        <v>1168</v>
      </c>
    </row>
    <row r="270" spans="2:65" s="1" customFormat="1" ht="40.5" x14ac:dyDescent="0.3">
      <c r="B270" s="41"/>
      <c r="D270" s="193" t="s">
        <v>196</v>
      </c>
      <c r="F270" s="194" t="s">
        <v>1169</v>
      </c>
      <c r="I270" s="195"/>
      <c r="L270" s="41"/>
      <c r="M270" s="196"/>
      <c r="N270" s="42"/>
      <c r="O270" s="42"/>
      <c r="P270" s="42"/>
      <c r="Q270" s="42"/>
      <c r="R270" s="42"/>
      <c r="S270" s="42"/>
      <c r="T270" s="70"/>
      <c r="AT270" s="24" t="s">
        <v>196</v>
      </c>
      <c r="AU270" s="24" t="s">
        <v>24</v>
      </c>
    </row>
    <row r="271" spans="2:65" s="1" customFormat="1" ht="16.5" customHeight="1" x14ac:dyDescent="0.3">
      <c r="B271" s="180"/>
      <c r="C271" s="213" t="s">
        <v>402</v>
      </c>
      <c r="D271" s="213" t="s">
        <v>292</v>
      </c>
      <c r="E271" s="214" t="s">
        <v>937</v>
      </c>
      <c r="F271" s="215" t="s">
        <v>938</v>
      </c>
      <c r="G271" s="216" t="s">
        <v>405</v>
      </c>
      <c r="H271" s="217">
        <v>3</v>
      </c>
      <c r="I271" s="218"/>
      <c r="J271" s="219">
        <f>ROUND(I271*H271,2)</f>
        <v>0</v>
      </c>
      <c r="K271" s="215"/>
      <c r="L271" s="220"/>
      <c r="M271" s="221" t="s">
        <v>5</v>
      </c>
      <c r="N271" s="222" t="s">
        <v>51</v>
      </c>
      <c r="O271" s="42"/>
      <c r="P271" s="190">
        <f>O271*H271</f>
        <v>0</v>
      </c>
      <c r="Q271" s="190">
        <v>0</v>
      </c>
      <c r="R271" s="190">
        <f>Q271*H271</f>
        <v>0</v>
      </c>
      <c r="S271" s="190">
        <v>0</v>
      </c>
      <c r="T271" s="191">
        <f>S271*H271</f>
        <v>0</v>
      </c>
      <c r="AR271" s="24" t="s">
        <v>236</v>
      </c>
      <c r="AT271" s="24" t="s">
        <v>292</v>
      </c>
      <c r="AU271" s="24" t="s">
        <v>24</v>
      </c>
      <c r="AY271" s="24" t="s">
        <v>188</v>
      </c>
      <c r="BE271" s="192">
        <f>IF(N271="základní",J271,0)</f>
        <v>0</v>
      </c>
      <c r="BF271" s="192">
        <f>IF(N271="snížená",J271,0)</f>
        <v>0</v>
      </c>
      <c r="BG271" s="192">
        <f>IF(N271="zákl. přenesená",J271,0)</f>
        <v>0</v>
      </c>
      <c r="BH271" s="192">
        <f>IF(N271="sníž. přenesená",J271,0)</f>
        <v>0</v>
      </c>
      <c r="BI271" s="192">
        <f>IF(N271="nulová",J271,0)</f>
        <v>0</v>
      </c>
      <c r="BJ271" s="24" t="s">
        <v>25</v>
      </c>
      <c r="BK271" s="192">
        <f>ROUND(I271*H271,2)</f>
        <v>0</v>
      </c>
      <c r="BL271" s="24" t="s">
        <v>194</v>
      </c>
      <c r="BM271" s="24" t="s">
        <v>1170</v>
      </c>
    </row>
    <row r="272" spans="2:65" s="1" customFormat="1" ht="40.5" x14ac:dyDescent="0.3">
      <c r="B272" s="41"/>
      <c r="D272" s="193" t="s">
        <v>196</v>
      </c>
      <c r="F272" s="194" t="s">
        <v>1169</v>
      </c>
      <c r="I272" s="195"/>
      <c r="L272" s="41"/>
      <c r="M272" s="196"/>
      <c r="N272" s="42"/>
      <c r="O272" s="42"/>
      <c r="P272" s="42"/>
      <c r="Q272" s="42"/>
      <c r="R272" s="42"/>
      <c r="S272" s="42"/>
      <c r="T272" s="70"/>
      <c r="AT272" s="24" t="s">
        <v>196</v>
      </c>
      <c r="AU272" s="24" t="s">
        <v>24</v>
      </c>
    </row>
    <row r="273" spans="2:65" s="1" customFormat="1" ht="16.5" customHeight="1" x14ac:dyDescent="0.3">
      <c r="B273" s="180"/>
      <c r="C273" s="213" t="s">
        <v>408</v>
      </c>
      <c r="D273" s="213" t="s">
        <v>292</v>
      </c>
      <c r="E273" s="214" t="s">
        <v>940</v>
      </c>
      <c r="F273" s="215" t="s">
        <v>941</v>
      </c>
      <c r="G273" s="216" t="s">
        <v>405</v>
      </c>
      <c r="H273" s="217">
        <v>3</v>
      </c>
      <c r="I273" s="218"/>
      <c r="J273" s="219">
        <f>ROUND(I273*H273,2)</f>
        <v>0</v>
      </c>
      <c r="K273" s="215"/>
      <c r="L273" s="220"/>
      <c r="M273" s="221" t="s">
        <v>5</v>
      </c>
      <c r="N273" s="222" t="s">
        <v>51</v>
      </c>
      <c r="O273" s="42"/>
      <c r="P273" s="190">
        <f>O273*H273</f>
        <v>0</v>
      </c>
      <c r="Q273" s="190">
        <v>0</v>
      </c>
      <c r="R273" s="190">
        <f>Q273*H273</f>
        <v>0</v>
      </c>
      <c r="S273" s="190">
        <v>0</v>
      </c>
      <c r="T273" s="191">
        <f>S273*H273</f>
        <v>0</v>
      </c>
      <c r="AR273" s="24" t="s">
        <v>236</v>
      </c>
      <c r="AT273" s="24" t="s">
        <v>292</v>
      </c>
      <c r="AU273" s="24" t="s">
        <v>24</v>
      </c>
      <c r="AY273" s="24" t="s">
        <v>188</v>
      </c>
      <c r="BE273" s="192">
        <f>IF(N273="základní",J273,0)</f>
        <v>0</v>
      </c>
      <c r="BF273" s="192">
        <f>IF(N273="snížená",J273,0)</f>
        <v>0</v>
      </c>
      <c r="BG273" s="192">
        <f>IF(N273="zákl. přenesená",J273,0)</f>
        <v>0</v>
      </c>
      <c r="BH273" s="192">
        <f>IF(N273="sníž. přenesená",J273,0)</f>
        <v>0</v>
      </c>
      <c r="BI273" s="192">
        <f>IF(N273="nulová",J273,0)</f>
        <v>0</v>
      </c>
      <c r="BJ273" s="24" t="s">
        <v>25</v>
      </c>
      <c r="BK273" s="192">
        <f>ROUND(I273*H273,2)</f>
        <v>0</v>
      </c>
      <c r="BL273" s="24" t="s">
        <v>194</v>
      </c>
      <c r="BM273" s="24" t="s">
        <v>1171</v>
      </c>
    </row>
    <row r="274" spans="2:65" s="1" customFormat="1" ht="40.5" x14ac:dyDescent="0.3">
      <c r="B274" s="41"/>
      <c r="D274" s="193" t="s">
        <v>196</v>
      </c>
      <c r="F274" s="194" t="s">
        <v>1169</v>
      </c>
      <c r="I274" s="195"/>
      <c r="L274" s="41"/>
      <c r="M274" s="196"/>
      <c r="N274" s="42"/>
      <c r="O274" s="42"/>
      <c r="P274" s="42"/>
      <c r="Q274" s="42"/>
      <c r="R274" s="42"/>
      <c r="S274" s="42"/>
      <c r="T274" s="70"/>
      <c r="AT274" s="24" t="s">
        <v>196</v>
      </c>
      <c r="AU274" s="24" t="s">
        <v>24</v>
      </c>
    </row>
    <row r="275" spans="2:65" s="1" customFormat="1" ht="25.5" customHeight="1" x14ac:dyDescent="0.3">
      <c r="B275" s="180"/>
      <c r="C275" s="181" t="s">
        <v>412</v>
      </c>
      <c r="D275" s="181" t="s">
        <v>190</v>
      </c>
      <c r="E275" s="182" t="s">
        <v>441</v>
      </c>
      <c r="F275" s="183" t="s">
        <v>1084</v>
      </c>
      <c r="G275" s="184" t="s">
        <v>405</v>
      </c>
      <c r="H275" s="185">
        <v>3</v>
      </c>
      <c r="I275" s="186"/>
      <c r="J275" s="187">
        <f>ROUND(I275*H275,2)</f>
        <v>0</v>
      </c>
      <c r="K275" s="183"/>
      <c r="L275" s="41"/>
      <c r="M275" s="188" t="s">
        <v>5</v>
      </c>
      <c r="N275" s="189" t="s">
        <v>51</v>
      </c>
      <c r="O275" s="42"/>
      <c r="P275" s="190">
        <f>O275*H275</f>
        <v>0</v>
      </c>
      <c r="Q275" s="190">
        <v>7.0200000000000002E-3</v>
      </c>
      <c r="R275" s="190">
        <f>Q275*H275</f>
        <v>2.1060000000000002E-2</v>
      </c>
      <c r="S275" s="190">
        <v>0</v>
      </c>
      <c r="T275" s="191">
        <f>S275*H275</f>
        <v>0</v>
      </c>
      <c r="AR275" s="24" t="s">
        <v>194</v>
      </c>
      <c r="AT275" s="24" t="s">
        <v>190</v>
      </c>
      <c r="AU275" s="24" t="s">
        <v>24</v>
      </c>
      <c r="AY275" s="24" t="s">
        <v>188</v>
      </c>
      <c r="BE275" s="192">
        <f>IF(N275="základní",J275,0)</f>
        <v>0</v>
      </c>
      <c r="BF275" s="192">
        <f>IF(N275="snížená",J275,0)</f>
        <v>0</v>
      </c>
      <c r="BG275" s="192">
        <f>IF(N275="zákl. přenesená",J275,0)</f>
        <v>0</v>
      </c>
      <c r="BH275" s="192">
        <f>IF(N275="sníž. přenesená",J275,0)</f>
        <v>0</v>
      </c>
      <c r="BI275" s="192">
        <f>IF(N275="nulová",J275,0)</f>
        <v>0</v>
      </c>
      <c r="BJ275" s="24" t="s">
        <v>25</v>
      </c>
      <c r="BK275" s="192">
        <f>ROUND(I275*H275,2)</f>
        <v>0</v>
      </c>
      <c r="BL275" s="24" t="s">
        <v>194</v>
      </c>
      <c r="BM275" s="24" t="s">
        <v>1172</v>
      </c>
    </row>
    <row r="276" spans="2:65" s="1" customFormat="1" ht="40.5" x14ac:dyDescent="0.3">
      <c r="B276" s="41"/>
      <c r="D276" s="193" t="s">
        <v>196</v>
      </c>
      <c r="F276" s="194" t="s">
        <v>1169</v>
      </c>
      <c r="I276" s="195"/>
      <c r="L276" s="41"/>
      <c r="M276" s="196"/>
      <c r="N276" s="42"/>
      <c r="O276" s="42"/>
      <c r="P276" s="42"/>
      <c r="Q276" s="42"/>
      <c r="R276" s="42"/>
      <c r="S276" s="42"/>
      <c r="T276" s="70"/>
      <c r="AT276" s="24" t="s">
        <v>196</v>
      </c>
      <c r="AU276" s="24" t="s">
        <v>24</v>
      </c>
    </row>
    <row r="277" spans="2:65" s="1" customFormat="1" ht="16.5" customHeight="1" x14ac:dyDescent="0.3">
      <c r="B277" s="180"/>
      <c r="C277" s="213" t="s">
        <v>416</v>
      </c>
      <c r="D277" s="213" t="s">
        <v>292</v>
      </c>
      <c r="E277" s="214" t="s">
        <v>946</v>
      </c>
      <c r="F277" s="215" t="s">
        <v>947</v>
      </c>
      <c r="G277" s="216" t="s">
        <v>405</v>
      </c>
      <c r="H277" s="217">
        <v>3</v>
      </c>
      <c r="I277" s="218"/>
      <c r="J277" s="219">
        <f>ROUND(I277*H277,2)</f>
        <v>0</v>
      </c>
      <c r="K277" s="215"/>
      <c r="L277" s="220"/>
      <c r="M277" s="221" t="s">
        <v>5</v>
      </c>
      <c r="N277" s="222" t="s">
        <v>51</v>
      </c>
      <c r="O277" s="42"/>
      <c r="P277" s="190">
        <f>O277*H277</f>
        <v>0</v>
      </c>
      <c r="Q277" s="190">
        <v>0.08</v>
      </c>
      <c r="R277" s="190">
        <f>Q277*H277</f>
        <v>0.24</v>
      </c>
      <c r="S277" s="190">
        <v>0</v>
      </c>
      <c r="T277" s="191">
        <f>S277*H277</f>
        <v>0</v>
      </c>
      <c r="AR277" s="24" t="s">
        <v>236</v>
      </c>
      <c r="AT277" s="24" t="s">
        <v>292</v>
      </c>
      <c r="AU277" s="24" t="s">
        <v>24</v>
      </c>
      <c r="AY277" s="24" t="s">
        <v>188</v>
      </c>
      <c r="BE277" s="192">
        <f>IF(N277="základní",J277,0)</f>
        <v>0</v>
      </c>
      <c r="BF277" s="192">
        <f>IF(N277="snížená",J277,0)</f>
        <v>0</v>
      </c>
      <c r="BG277" s="192">
        <f>IF(N277="zákl. přenesená",J277,0)</f>
        <v>0</v>
      </c>
      <c r="BH277" s="192">
        <f>IF(N277="sníž. přenesená",J277,0)</f>
        <v>0</v>
      </c>
      <c r="BI277" s="192">
        <f>IF(N277="nulová",J277,0)</f>
        <v>0</v>
      </c>
      <c r="BJ277" s="24" t="s">
        <v>25</v>
      </c>
      <c r="BK277" s="192">
        <f>ROUND(I277*H277,2)</f>
        <v>0</v>
      </c>
      <c r="BL277" s="24" t="s">
        <v>194</v>
      </c>
      <c r="BM277" s="24" t="s">
        <v>1173</v>
      </c>
    </row>
    <row r="278" spans="2:65" s="1" customFormat="1" ht="40.5" x14ac:dyDescent="0.3">
      <c r="B278" s="41"/>
      <c r="D278" s="193" t="s">
        <v>196</v>
      </c>
      <c r="F278" s="194" t="s">
        <v>1169</v>
      </c>
      <c r="I278" s="195"/>
      <c r="L278" s="41"/>
      <c r="M278" s="196"/>
      <c r="N278" s="42"/>
      <c r="O278" s="42"/>
      <c r="P278" s="42"/>
      <c r="Q278" s="42"/>
      <c r="R278" s="42"/>
      <c r="S278" s="42"/>
      <c r="T278" s="70"/>
      <c r="AT278" s="24" t="s">
        <v>196</v>
      </c>
      <c r="AU278" s="24" t="s">
        <v>24</v>
      </c>
    </row>
    <row r="279" spans="2:65" s="11" customFormat="1" ht="29.85" customHeight="1" x14ac:dyDescent="0.3">
      <c r="B279" s="167"/>
      <c r="D279" s="168" t="s">
        <v>79</v>
      </c>
      <c r="E279" s="178" t="s">
        <v>241</v>
      </c>
      <c r="F279" s="178" t="s">
        <v>462</v>
      </c>
      <c r="I279" s="170"/>
      <c r="J279" s="179">
        <f>BK279</f>
        <v>0</v>
      </c>
      <c r="L279" s="167"/>
      <c r="M279" s="172"/>
      <c r="N279" s="173"/>
      <c r="O279" s="173"/>
      <c r="P279" s="174">
        <f>P280+SUM(P281:P293)</f>
        <v>0</v>
      </c>
      <c r="Q279" s="173"/>
      <c r="R279" s="174">
        <f>R280+SUM(R281:R293)</f>
        <v>0</v>
      </c>
      <c r="S279" s="173"/>
      <c r="T279" s="175">
        <f>T280+SUM(T281:T293)</f>
        <v>0</v>
      </c>
      <c r="AR279" s="168" t="s">
        <v>25</v>
      </c>
      <c r="AT279" s="176" t="s">
        <v>79</v>
      </c>
      <c r="AU279" s="176" t="s">
        <v>25</v>
      </c>
      <c r="AY279" s="168" t="s">
        <v>188</v>
      </c>
      <c r="BK279" s="177">
        <f>BK280+SUM(BK281:BK293)</f>
        <v>0</v>
      </c>
    </row>
    <row r="280" spans="2:65" s="1" customFormat="1" ht="16.5" customHeight="1" x14ac:dyDescent="0.3">
      <c r="B280" s="180"/>
      <c r="C280" s="181" t="s">
        <v>420</v>
      </c>
      <c r="D280" s="181" t="s">
        <v>190</v>
      </c>
      <c r="E280" s="182" t="s">
        <v>1102</v>
      </c>
      <c r="F280" s="183" t="s">
        <v>1103</v>
      </c>
      <c r="G280" s="184" t="s">
        <v>372</v>
      </c>
      <c r="H280" s="185">
        <v>3.8119999999999998</v>
      </c>
      <c r="I280" s="186"/>
      <c r="J280" s="187">
        <f>ROUND(I280*H280,2)</f>
        <v>0</v>
      </c>
      <c r="K280" s="183"/>
      <c r="L280" s="41"/>
      <c r="M280" s="188" t="s">
        <v>5</v>
      </c>
      <c r="N280" s="189" t="s">
        <v>51</v>
      </c>
      <c r="O280" s="42"/>
      <c r="P280" s="190">
        <f>O280*H280</f>
        <v>0</v>
      </c>
      <c r="Q280" s="190">
        <v>0</v>
      </c>
      <c r="R280" s="190">
        <f>Q280*H280</f>
        <v>0</v>
      </c>
      <c r="S280" s="190">
        <v>0</v>
      </c>
      <c r="T280" s="191">
        <f>S280*H280</f>
        <v>0</v>
      </c>
      <c r="AR280" s="24" t="s">
        <v>194</v>
      </c>
      <c r="AT280" s="24" t="s">
        <v>190</v>
      </c>
      <c r="AU280" s="24" t="s">
        <v>24</v>
      </c>
      <c r="AY280" s="24" t="s">
        <v>188</v>
      </c>
      <c r="BE280" s="192">
        <f>IF(N280="základní",J280,0)</f>
        <v>0</v>
      </c>
      <c r="BF280" s="192">
        <f>IF(N280="snížená",J280,0)</f>
        <v>0</v>
      </c>
      <c r="BG280" s="192">
        <f>IF(N280="zákl. přenesená",J280,0)</f>
        <v>0</v>
      </c>
      <c r="BH280" s="192">
        <f>IF(N280="sníž. přenesená",J280,0)</f>
        <v>0</v>
      </c>
      <c r="BI280" s="192">
        <f>IF(N280="nulová",J280,0)</f>
        <v>0</v>
      </c>
      <c r="BJ280" s="24" t="s">
        <v>25</v>
      </c>
      <c r="BK280" s="192">
        <f>ROUND(I280*H280,2)</f>
        <v>0</v>
      </c>
      <c r="BL280" s="24" t="s">
        <v>194</v>
      </c>
      <c r="BM280" s="24" t="s">
        <v>1104</v>
      </c>
    </row>
    <row r="281" spans="2:65" s="1" customFormat="1" ht="40.5" x14ac:dyDescent="0.3">
      <c r="B281" s="41"/>
      <c r="D281" s="193" t="s">
        <v>196</v>
      </c>
      <c r="F281" s="194" t="s">
        <v>1110</v>
      </c>
      <c r="I281" s="195"/>
      <c r="L281" s="41"/>
      <c r="M281" s="196"/>
      <c r="N281" s="42"/>
      <c r="O281" s="42"/>
      <c r="P281" s="42"/>
      <c r="Q281" s="42"/>
      <c r="R281" s="42"/>
      <c r="S281" s="42"/>
      <c r="T281" s="70"/>
      <c r="AT281" s="24" t="s">
        <v>196</v>
      </c>
      <c r="AU281" s="24" t="s">
        <v>24</v>
      </c>
    </row>
    <row r="282" spans="2:65" s="12" customFormat="1" x14ac:dyDescent="0.3">
      <c r="B282" s="197"/>
      <c r="D282" s="193" t="s">
        <v>198</v>
      </c>
      <c r="E282" s="198" t="s">
        <v>5</v>
      </c>
      <c r="F282" s="199" t="s">
        <v>1117</v>
      </c>
      <c r="H282" s="200">
        <v>1.155</v>
      </c>
      <c r="I282" s="201"/>
      <c r="L282" s="197"/>
      <c r="M282" s="202"/>
      <c r="N282" s="203"/>
      <c r="O282" s="203"/>
      <c r="P282" s="203"/>
      <c r="Q282" s="203"/>
      <c r="R282" s="203"/>
      <c r="S282" s="203"/>
      <c r="T282" s="204"/>
      <c r="AT282" s="198" t="s">
        <v>198</v>
      </c>
      <c r="AU282" s="198" t="s">
        <v>24</v>
      </c>
      <c r="AV282" s="12" t="s">
        <v>24</v>
      </c>
      <c r="AW282" s="12" t="s">
        <v>44</v>
      </c>
      <c r="AX282" s="12" t="s">
        <v>80</v>
      </c>
      <c r="AY282" s="198" t="s">
        <v>188</v>
      </c>
    </row>
    <row r="283" spans="2:65" s="12" customFormat="1" x14ac:dyDescent="0.3">
      <c r="B283" s="197"/>
      <c r="D283" s="193" t="s">
        <v>198</v>
      </c>
      <c r="E283" s="198" t="s">
        <v>5</v>
      </c>
      <c r="F283" s="199" t="s">
        <v>1118</v>
      </c>
      <c r="H283" s="200">
        <v>1.155</v>
      </c>
      <c r="I283" s="201"/>
      <c r="L283" s="197"/>
      <c r="M283" s="202"/>
      <c r="N283" s="203"/>
      <c r="O283" s="203"/>
      <c r="P283" s="203"/>
      <c r="Q283" s="203"/>
      <c r="R283" s="203"/>
      <c r="S283" s="203"/>
      <c r="T283" s="204"/>
      <c r="AT283" s="198" t="s">
        <v>198</v>
      </c>
      <c r="AU283" s="198" t="s">
        <v>24</v>
      </c>
      <c r="AV283" s="12" t="s">
        <v>24</v>
      </c>
      <c r="AW283" s="12" t="s">
        <v>44</v>
      </c>
      <c r="AX283" s="12" t="s">
        <v>80</v>
      </c>
      <c r="AY283" s="198" t="s">
        <v>188</v>
      </c>
    </row>
    <row r="284" spans="2:65" s="12" customFormat="1" x14ac:dyDescent="0.3">
      <c r="B284" s="197"/>
      <c r="D284" s="193" t="s">
        <v>198</v>
      </c>
      <c r="E284" s="198" t="s">
        <v>5</v>
      </c>
      <c r="F284" s="199" t="s">
        <v>1119</v>
      </c>
      <c r="H284" s="200">
        <v>1.155</v>
      </c>
      <c r="I284" s="201"/>
      <c r="L284" s="197"/>
      <c r="M284" s="202"/>
      <c r="N284" s="203"/>
      <c r="O284" s="203"/>
      <c r="P284" s="203"/>
      <c r="Q284" s="203"/>
      <c r="R284" s="203"/>
      <c r="S284" s="203"/>
      <c r="T284" s="204"/>
      <c r="AT284" s="198" t="s">
        <v>198</v>
      </c>
      <c r="AU284" s="198" t="s">
        <v>24</v>
      </c>
      <c r="AV284" s="12" t="s">
        <v>24</v>
      </c>
      <c r="AW284" s="12" t="s">
        <v>44</v>
      </c>
      <c r="AX284" s="12" t="s">
        <v>80</v>
      </c>
      <c r="AY284" s="198" t="s">
        <v>188</v>
      </c>
    </row>
    <row r="285" spans="2:65" s="13" customFormat="1" x14ac:dyDescent="0.3">
      <c r="B285" s="205"/>
      <c r="D285" s="193" t="s">
        <v>198</v>
      </c>
      <c r="E285" s="206" t="s">
        <v>5</v>
      </c>
      <c r="F285" s="207" t="s">
        <v>200</v>
      </c>
      <c r="H285" s="208">
        <v>3.4649999999999999</v>
      </c>
      <c r="I285" s="209"/>
      <c r="L285" s="205"/>
      <c r="M285" s="210"/>
      <c r="N285" s="211"/>
      <c r="O285" s="211"/>
      <c r="P285" s="211"/>
      <c r="Q285" s="211"/>
      <c r="R285" s="211"/>
      <c r="S285" s="211"/>
      <c r="T285" s="212"/>
      <c r="AT285" s="206" t="s">
        <v>198</v>
      </c>
      <c r="AU285" s="206" t="s">
        <v>24</v>
      </c>
      <c r="AV285" s="13" t="s">
        <v>194</v>
      </c>
      <c r="AW285" s="13" t="s">
        <v>44</v>
      </c>
      <c r="AX285" s="13" t="s">
        <v>25</v>
      </c>
      <c r="AY285" s="206" t="s">
        <v>188</v>
      </c>
    </row>
    <row r="286" spans="2:65" s="12" customFormat="1" x14ac:dyDescent="0.3">
      <c r="B286" s="197"/>
      <c r="D286" s="193" t="s">
        <v>198</v>
      </c>
      <c r="F286" s="199" t="s">
        <v>1120</v>
      </c>
      <c r="H286" s="200">
        <v>3.8119999999999998</v>
      </c>
      <c r="I286" s="201"/>
      <c r="L286" s="197"/>
      <c r="M286" s="202"/>
      <c r="N286" s="203"/>
      <c r="O286" s="203"/>
      <c r="P286" s="203"/>
      <c r="Q286" s="203"/>
      <c r="R286" s="203"/>
      <c r="S286" s="203"/>
      <c r="T286" s="204"/>
      <c r="AT286" s="198" t="s">
        <v>198</v>
      </c>
      <c r="AU286" s="198" t="s">
        <v>24</v>
      </c>
      <c r="AV286" s="12" t="s">
        <v>24</v>
      </c>
      <c r="AW286" s="12" t="s">
        <v>6</v>
      </c>
      <c r="AX286" s="12" t="s">
        <v>25</v>
      </c>
      <c r="AY286" s="198" t="s">
        <v>188</v>
      </c>
    </row>
    <row r="287" spans="2:65" s="1" customFormat="1" ht="16.5" customHeight="1" x14ac:dyDescent="0.3">
      <c r="B287" s="180"/>
      <c r="C287" s="181" t="s">
        <v>424</v>
      </c>
      <c r="D287" s="181" t="s">
        <v>190</v>
      </c>
      <c r="E287" s="182" t="s">
        <v>483</v>
      </c>
      <c r="F287" s="183" t="s">
        <v>484</v>
      </c>
      <c r="G287" s="184" t="s">
        <v>372</v>
      </c>
      <c r="H287" s="185">
        <v>14.035</v>
      </c>
      <c r="I287" s="186"/>
      <c r="J287" s="187">
        <f>ROUND(I287*H287,2)</f>
        <v>0</v>
      </c>
      <c r="K287" s="183"/>
      <c r="L287" s="41"/>
      <c r="M287" s="188" t="s">
        <v>5</v>
      </c>
      <c r="N287" s="189" t="s">
        <v>51</v>
      </c>
      <c r="O287" s="42"/>
      <c r="P287" s="190">
        <f>O287*H287</f>
        <v>0</v>
      </c>
      <c r="Q287" s="190">
        <v>0</v>
      </c>
      <c r="R287" s="190">
        <f>Q287*H287</f>
        <v>0</v>
      </c>
      <c r="S287" s="190">
        <v>0</v>
      </c>
      <c r="T287" s="191">
        <f>S287*H287</f>
        <v>0</v>
      </c>
      <c r="AR287" s="24" t="s">
        <v>194</v>
      </c>
      <c r="AT287" s="24" t="s">
        <v>190</v>
      </c>
      <c r="AU287" s="24" t="s">
        <v>24</v>
      </c>
      <c r="AY287" s="24" t="s">
        <v>188</v>
      </c>
      <c r="BE287" s="192">
        <f>IF(N287="základní",J287,0)</f>
        <v>0</v>
      </c>
      <c r="BF287" s="192">
        <f>IF(N287="snížená",J287,0)</f>
        <v>0</v>
      </c>
      <c r="BG287" s="192">
        <f>IF(N287="zákl. přenesená",J287,0)</f>
        <v>0</v>
      </c>
      <c r="BH287" s="192">
        <f>IF(N287="sníž. přenesená",J287,0)</f>
        <v>0</v>
      </c>
      <c r="BI287" s="192">
        <f>IF(N287="nulová",J287,0)</f>
        <v>0</v>
      </c>
      <c r="BJ287" s="24" t="s">
        <v>25</v>
      </c>
      <c r="BK287" s="192">
        <f>ROUND(I287*H287,2)</f>
        <v>0</v>
      </c>
      <c r="BL287" s="24" t="s">
        <v>194</v>
      </c>
      <c r="BM287" s="24" t="s">
        <v>485</v>
      </c>
    </row>
    <row r="288" spans="2:65" s="1" customFormat="1" ht="27" x14ac:dyDescent="0.3">
      <c r="B288" s="41"/>
      <c r="D288" s="193" t="s">
        <v>196</v>
      </c>
      <c r="F288" s="194" t="s">
        <v>1174</v>
      </c>
      <c r="I288" s="195"/>
      <c r="L288" s="41"/>
      <c r="M288" s="196"/>
      <c r="N288" s="42"/>
      <c r="O288" s="42"/>
      <c r="P288" s="42"/>
      <c r="Q288" s="42"/>
      <c r="R288" s="42"/>
      <c r="S288" s="42"/>
      <c r="T288" s="70"/>
      <c r="AT288" s="24" t="s">
        <v>196</v>
      </c>
      <c r="AU288" s="24" t="s">
        <v>24</v>
      </c>
    </row>
    <row r="289" spans="2:65" s="12" customFormat="1" x14ac:dyDescent="0.3">
      <c r="B289" s="197"/>
      <c r="D289" s="193" t="s">
        <v>198</v>
      </c>
      <c r="E289" s="198" t="s">
        <v>5</v>
      </c>
      <c r="F289" s="199" t="s">
        <v>1161</v>
      </c>
      <c r="H289" s="200">
        <v>5.0449999999999999</v>
      </c>
      <c r="I289" s="201"/>
      <c r="L289" s="197"/>
      <c r="M289" s="202"/>
      <c r="N289" s="203"/>
      <c r="O289" s="203"/>
      <c r="P289" s="203"/>
      <c r="Q289" s="203"/>
      <c r="R289" s="203"/>
      <c r="S289" s="203"/>
      <c r="T289" s="204"/>
      <c r="AT289" s="198" t="s">
        <v>198</v>
      </c>
      <c r="AU289" s="198" t="s">
        <v>24</v>
      </c>
      <c r="AV289" s="12" t="s">
        <v>24</v>
      </c>
      <c r="AW289" s="12" t="s">
        <v>44</v>
      </c>
      <c r="AX289" s="12" t="s">
        <v>80</v>
      </c>
      <c r="AY289" s="198" t="s">
        <v>188</v>
      </c>
    </row>
    <row r="290" spans="2:65" s="12" customFormat="1" x14ac:dyDescent="0.3">
      <c r="B290" s="197"/>
      <c r="D290" s="193" t="s">
        <v>198</v>
      </c>
      <c r="E290" s="198" t="s">
        <v>5</v>
      </c>
      <c r="F290" s="199" t="s">
        <v>1162</v>
      </c>
      <c r="H290" s="200">
        <v>4.7450000000000001</v>
      </c>
      <c r="I290" s="201"/>
      <c r="L290" s="197"/>
      <c r="M290" s="202"/>
      <c r="N290" s="203"/>
      <c r="O290" s="203"/>
      <c r="P290" s="203"/>
      <c r="Q290" s="203"/>
      <c r="R290" s="203"/>
      <c r="S290" s="203"/>
      <c r="T290" s="204"/>
      <c r="AT290" s="198" t="s">
        <v>198</v>
      </c>
      <c r="AU290" s="198" t="s">
        <v>24</v>
      </c>
      <c r="AV290" s="12" t="s">
        <v>24</v>
      </c>
      <c r="AW290" s="12" t="s">
        <v>44</v>
      </c>
      <c r="AX290" s="12" t="s">
        <v>80</v>
      </c>
      <c r="AY290" s="198" t="s">
        <v>188</v>
      </c>
    </row>
    <row r="291" spans="2:65" s="12" customFormat="1" x14ac:dyDescent="0.3">
      <c r="B291" s="197"/>
      <c r="D291" s="193" t="s">
        <v>198</v>
      </c>
      <c r="E291" s="198" t="s">
        <v>5</v>
      </c>
      <c r="F291" s="199" t="s">
        <v>1163</v>
      </c>
      <c r="H291" s="200">
        <v>4.2450000000000001</v>
      </c>
      <c r="I291" s="201"/>
      <c r="L291" s="197"/>
      <c r="M291" s="202"/>
      <c r="N291" s="203"/>
      <c r="O291" s="203"/>
      <c r="P291" s="203"/>
      <c r="Q291" s="203"/>
      <c r="R291" s="203"/>
      <c r="S291" s="203"/>
      <c r="T291" s="204"/>
      <c r="AT291" s="198" t="s">
        <v>198</v>
      </c>
      <c r="AU291" s="198" t="s">
        <v>24</v>
      </c>
      <c r="AV291" s="12" t="s">
        <v>24</v>
      </c>
      <c r="AW291" s="12" t="s">
        <v>44</v>
      </c>
      <c r="AX291" s="12" t="s">
        <v>80</v>
      </c>
      <c r="AY291" s="198" t="s">
        <v>188</v>
      </c>
    </row>
    <row r="292" spans="2:65" s="13" customFormat="1" x14ac:dyDescent="0.3">
      <c r="B292" s="205"/>
      <c r="D292" s="193" t="s">
        <v>198</v>
      </c>
      <c r="E292" s="206" t="s">
        <v>5</v>
      </c>
      <c r="F292" s="207" t="s">
        <v>200</v>
      </c>
      <c r="H292" s="208">
        <v>14.035</v>
      </c>
      <c r="I292" s="209"/>
      <c r="L292" s="205"/>
      <c r="M292" s="210"/>
      <c r="N292" s="211"/>
      <c r="O292" s="211"/>
      <c r="P292" s="211"/>
      <c r="Q292" s="211"/>
      <c r="R292" s="211"/>
      <c r="S292" s="211"/>
      <c r="T292" s="212"/>
      <c r="AT292" s="206" t="s">
        <v>198</v>
      </c>
      <c r="AU292" s="206" t="s">
        <v>24</v>
      </c>
      <c r="AV292" s="13" t="s">
        <v>194</v>
      </c>
      <c r="AW292" s="13" t="s">
        <v>44</v>
      </c>
      <c r="AX292" s="13" t="s">
        <v>25</v>
      </c>
      <c r="AY292" s="206" t="s">
        <v>188</v>
      </c>
    </row>
    <row r="293" spans="2:65" s="11" customFormat="1" ht="22.35" customHeight="1" x14ac:dyDescent="0.3">
      <c r="B293" s="167"/>
      <c r="D293" s="168" t="s">
        <v>79</v>
      </c>
      <c r="E293" s="178" t="s">
        <v>487</v>
      </c>
      <c r="F293" s="178" t="s">
        <v>488</v>
      </c>
      <c r="I293" s="170"/>
      <c r="J293" s="179">
        <f>BK293</f>
        <v>0</v>
      </c>
      <c r="L293" s="167"/>
      <c r="M293" s="172"/>
      <c r="N293" s="173"/>
      <c r="O293" s="173"/>
      <c r="P293" s="174">
        <f>SUM(P294:P306)</f>
        <v>0</v>
      </c>
      <c r="Q293" s="173"/>
      <c r="R293" s="174">
        <f>SUM(R294:R306)</f>
        <v>0</v>
      </c>
      <c r="S293" s="173"/>
      <c r="T293" s="175">
        <f>SUM(T294:T306)</f>
        <v>0</v>
      </c>
      <c r="AR293" s="168" t="s">
        <v>25</v>
      </c>
      <c r="AT293" s="176" t="s">
        <v>79</v>
      </c>
      <c r="AU293" s="176" t="s">
        <v>24</v>
      </c>
      <c r="AY293" s="168" t="s">
        <v>188</v>
      </c>
      <c r="BK293" s="177">
        <f>SUM(BK294:BK306)</f>
        <v>0</v>
      </c>
    </row>
    <row r="294" spans="2:65" s="1" customFormat="1" ht="16.5" customHeight="1" x14ac:dyDescent="0.3">
      <c r="B294" s="180"/>
      <c r="C294" s="181" t="s">
        <v>428</v>
      </c>
      <c r="D294" s="181" t="s">
        <v>190</v>
      </c>
      <c r="E294" s="182" t="s">
        <v>490</v>
      </c>
      <c r="F294" s="183" t="s">
        <v>491</v>
      </c>
      <c r="G294" s="184" t="s">
        <v>283</v>
      </c>
      <c r="H294" s="185">
        <v>6.1159999999999997</v>
      </c>
      <c r="I294" s="186"/>
      <c r="J294" s="187">
        <f>ROUND(I294*H294,2)</f>
        <v>0</v>
      </c>
      <c r="K294" s="183"/>
      <c r="L294" s="41"/>
      <c r="M294" s="188" t="s">
        <v>5</v>
      </c>
      <c r="N294" s="189" t="s">
        <v>51</v>
      </c>
      <c r="O294" s="42"/>
      <c r="P294" s="190">
        <f>O294*H294</f>
        <v>0</v>
      </c>
      <c r="Q294" s="190">
        <v>0</v>
      </c>
      <c r="R294" s="190">
        <f>Q294*H294</f>
        <v>0</v>
      </c>
      <c r="S294" s="190">
        <v>0</v>
      </c>
      <c r="T294" s="191">
        <f>S294*H294</f>
        <v>0</v>
      </c>
      <c r="AR294" s="24" t="s">
        <v>194</v>
      </c>
      <c r="AT294" s="24" t="s">
        <v>190</v>
      </c>
      <c r="AU294" s="24" t="s">
        <v>204</v>
      </c>
      <c r="AY294" s="24" t="s">
        <v>188</v>
      </c>
      <c r="BE294" s="192">
        <f>IF(N294="základní",J294,0)</f>
        <v>0</v>
      </c>
      <c r="BF294" s="192">
        <f>IF(N294="snížená",J294,0)</f>
        <v>0</v>
      </c>
      <c r="BG294" s="192">
        <f>IF(N294="zákl. přenesená",J294,0)</f>
        <v>0</v>
      </c>
      <c r="BH294" s="192">
        <f>IF(N294="sníž. přenesená",J294,0)</f>
        <v>0</v>
      </c>
      <c r="BI294" s="192">
        <f>IF(N294="nulová",J294,0)</f>
        <v>0</v>
      </c>
      <c r="BJ294" s="24" t="s">
        <v>25</v>
      </c>
      <c r="BK294" s="192">
        <f>ROUND(I294*H294,2)</f>
        <v>0</v>
      </c>
      <c r="BL294" s="24" t="s">
        <v>194</v>
      </c>
      <c r="BM294" s="24" t="s">
        <v>492</v>
      </c>
    </row>
    <row r="295" spans="2:65" s="1" customFormat="1" ht="27" x14ac:dyDescent="0.3">
      <c r="B295" s="41"/>
      <c r="D295" s="193" t="s">
        <v>196</v>
      </c>
      <c r="F295" s="194" t="s">
        <v>1174</v>
      </c>
      <c r="I295" s="195"/>
      <c r="L295" s="41"/>
      <c r="M295" s="196"/>
      <c r="N295" s="42"/>
      <c r="O295" s="42"/>
      <c r="P295" s="42"/>
      <c r="Q295" s="42"/>
      <c r="R295" s="42"/>
      <c r="S295" s="42"/>
      <c r="T295" s="70"/>
      <c r="AT295" s="24" t="s">
        <v>196</v>
      </c>
      <c r="AU295" s="24" t="s">
        <v>204</v>
      </c>
    </row>
    <row r="296" spans="2:65" s="1" customFormat="1" ht="16.5" customHeight="1" x14ac:dyDescent="0.3">
      <c r="B296" s="180"/>
      <c r="C296" s="181" t="s">
        <v>432</v>
      </c>
      <c r="D296" s="181" t="s">
        <v>190</v>
      </c>
      <c r="E296" s="182" t="s">
        <v>494</v>
      </c>
      <c r="F296" s="183" t="s">
        <v>495</v>
      </c>
      <c r="G296" s="184" t="s">
        <v>283</v>
      </c>
      <c r="H296" s="185">
        <v>55.043999999999997</v>
      </c>
      <c r="I296" s="186"/>
      <c r="J296" s="187">
        <f>ROUND(I296*H296,2)</f>
        <v>0</v>
      </c>
      <c r="K296" s="183"/>
      <c r="L296" s="41"/>
      <c r="M296" s="188" t="s">
        <v>5</v>
      </c>
      <c r="N296" s="189" t="s">
        <v>51</v>
      </c>
      <c r="O296" s="42"/>
      <c r="P296" s="190">
        <f>O296*H296</f>
        <v>0</v>
      </c>
      <c r="Q296" s="190">
        <v>0</v>
      </c>
      <c r="R296" s="190">
        <f>Q296*H296</f>
        <v>0</v>
      </c>
      <c r="S296" s="190">
        <v>0</v>
      </c>
      <c r="T296" s="191">
        <f>S296*H296</f>
        <v>0</v>
      </c>
      <c r="AR296" s="24" t="s">
        <v>194</v>
      </c>
      <c r="AT296" s="24" t="s">
        <v>190</v>
      </c>
      <c r="AU296" s="24" t="s">
        <v>204</v>
      </c>
      <c r="AY296" s="24" t="s">
        <v>188</v>
      </c>
      <c r="BE296" s="192">
        <f>IF(N296="základní",J296,0)</f>
        <v>0</v>
      </c>
      <c r="BF296" s="192">
        <f>IF(N296="snížená",J296,0)</f>
        <v>0</v>
      </c>
      <c r="BG296" s="192">
        <f>IF(N296="zákl. přenesená",J296,0)</f>
        <v>0</v>
      </c>
      <c r="BH296" s="192">
        <f>IF(N296="sníž. přenesená",J296,0)</f>
        <v>0</v>
      </c>
      <c r="BI296" s="192">
        <f>IF(N296="nulová",J296,0)</f>
        <v>0</v>
      </c>
      <c r="BJ296" s="24" t="s">
        <v>25</v>
      </c>
      <c r="BK296" s="192">
        <f>ROUND(I296*H296,2)</f>
        <v>0</v>
      </c>
      <c r="BL296" s="24" t="s">
        <v>194</v>
      </c>
      <c r="BM296" s="24" t="s">
        <v>496</v>
      </c>
    </row>
    <row r="297" spans="2:65" s="1" customFormat="1" ht="27" x14ac:dyDescent="0.3">
      <c r="B297" s="41"/>
      <c r="D297" s="193" t="s">
        <v>196</v>
      </c>
      <c r="F297" s="194" t="s">
        <v>1174</v>
      </c>
      <c r="I297" s="195"/>
      <c r="L297" s="41"/>
      <c r="M297" s="196"/>
      <c r="N297" s="42"/>
      <c r="O297" s="42"/>
      <c r="P297" s="42"/>
      <c r="Q297" s="42"/>
      <c r="R297" s="42"/>
      <c r="S297" s="42"/>
      <c r="T297" s="70"/>
      <c r="AT297" s="24" t="s">
        <v>196</v>
      </c>
      <c r="AU297" s="24" t="s">
        <v>204</v>
      </c>
    </row>
    <row r="298" spans="2:65" s="12" customFormat="1" x14ac:dyDescent="0.3">
      <c r="B298" s="197"/>
      <c r="D298" s="193" t="s">
        <v>198</v>
      </c>
      <c r="F298" s="199" t="s">
        <v>1175</v>
      </c>
      <c r="H298" s="200">
        <v>55.043999999999997</v>
      </c>
      <c r="I298" s="201"/>
      <c r="L298" s="197"/>
      <c r="M298" s="202"/>
      <c r="N298" s="203"/>
      <c r="O298" s="203"/>
      <c r="P298" s="203"/>
      <c r="Q298" s="203"/>
      <c r="R298" s="203"/>
      <c r="S298" s="203"/>
      <c r="T298" s="204"/>
      <c r="AT298" s="198" t="s">
        <v>198</v>
      </c>
      <c r="AU298" s="198" t="s">
        <v>204</v>
      </c>
      <c r="AV298" s="12" t="s">
        <v>24</v>
      </c>
      <c r="AW298" s="12" t="s">
        <v>6</v>
      </c>
      <c r="AX298" s="12" t="s">
        <v>25</v>
      </c>
      <c r="AY298" s="198" t="s">
        <v>188</v>
      </c>
    </row>
    <row r="299" spans="2:65" s="1" customFormat="1" ht="16.5" customHeight="1" x14ac:dyDescent="0.3">
      <c r="B299" s="180"/>
      <c r="C299" s="181" t="s">
        <v>436</v>
      </c>
      <c r="D299" s="181" t="s">
        <v>190</v>
      </c>
      <c r="E299" s="182" t="s">
        <v>499</v>
      </c>
      <c r="F299" s="183" t="s">
        <v>500</v>
      </c>
      <c r="G299" s="184" t="s">
        <v>283</v>
      </c>
      <c r="H299" s="185">
        <v>6.1159999999999997</v>
      </c>
      <c r="I299" s="186"/>
      <c r="J299" s="187">
        <f>ROUND(I299*H299,2)</f>
        <v>0</v>
      </c>
      <c r="K299" s="183"/>
      <c r="L299" s="41"/>
      <c r="M299" s="188" t="s">
        <v>5</v>
      </c>
      <c r="N299" s="189" t="s">
        <v>51</v>
      </c>
      <c r="O299" s="42"/>
      <c r="P299" s="190">
        <f>O299*H299</f>
        <v>0</v>
      </c>
      <c r="Q299" s="190">
        <v>0</v>
      </c>
      <c r="R299" s="190">
        <f>Q299*H299</f>
        <v>0</v>
      </c>
      <c r="S299" s="190">
        <v>0</v>
      </c>
      <c r="T299" s="191">
        <f>S299*H299</f>
        <v>0</v>
      </c>
      <c r="AR299" s="24" t="s">
        <v>194</v>
      </c>
      <c r="AT299" s="24" t="s">
        <v>190</v>
      </c>
      <c r="AU299" s="24" t="s">
        <v>204</v>
      </c>
      <c r="AY299" s="24" t="s">
        <v>188</v>
      </c>
      <c r="BE299" s="192">
        <f>IF(N299="základní",J299,0)</f>
        <v>0</v>
      </c>
      <c r="BF299" s="192">
        <f>IF(N299="snížená",J299,0)</f>
        <v>0</v>
      </c>
      <c r="BG299" s="192">
        <f>IF(N299="zákl. přenesená",J299,0)</f>
        <v>0</v>
      </c>
      <c r="BH299" s="192">
        <f>IF(N299="sníž. přenesená",J299,0)</f>
        <v>0</v>
      </c>
      <c r="BI299" s="192">
        <f>IF(N299="nulová",J299,0)</f>
        <v>0</v>
      </c>
      <c r="BJ299" s="24" t="s">
        <v>25</v>
      </c>
      <c r="BK299" s="192">
        <f>ROUND(I299*H299,2)</f>
        <v>0</v>
      </c>
      <c r="BL299" s="24" t="s">
        <v>194</v>
      </c>
      <c r="BM299" s="24" t="s">
        <v>501</v>
      </c>
    </row>
    <row r="300" spans="2:65" s="1" customFormat="1" ht="27" x14ac:dyDescent="0.3">
      <c r="B300" s="41"/>
      <c r="D300" s="193" t="s">
        <v>196</v>
      </c>
      <c r="F300" s="194" t="s">
        <v>1174</v>
      </c>
      <c r="I300" s="195"/>
      <c r="L300" s="41"/>
      <c r="M300" s="196"/>
      <c r="N300" s="42"/>
      <c r="O300" s="42"/>
      <c r="P300" s="42"/>
      <c r="Q300" s="42"/>
      <c r="R300" s="42"/>
      <c r="S300" s="42"/>
      <c r="T300" s="70"/>
      <c r="AT300" s="24" t="s">
        <v>196</v>
      </c>
      <c r="AU300" s="24" t="s">
        <v>204</v>
      </c>
    </row>
    <row r="301" spans="2:65" s="1" customFormat="1" ht="16.5" customHeight="1" x14ac:dyDescent="0.3">
      <c r="B301" s="180"/>
      <c r="C301" s="181" t="s">
        <v>440</v>
      </c>
      <c r="D301" s="181" t="s">
        <v>190</v>
      </c>
      <c r="E301" s="182" t="s">
        <v>503</v>
      </c>
      <c r="F301" s="183" t="s">
        <v>504</v>
      </c>
      <c r="G301" s="184" t="s">
        <v>283</v>
      </c>
      <c r="H301" s="185">
        <v>0.72699999999999998</v>
      </c>
      <c r="I301" s="186"/>
      <c r="J301" s="187">
        <f>ROUND(I301*H301,2)</f>
        <v>0</v>
      </c>
      <c r="K301" s="183"/>
      <c r="L301" s="41"/>
      <c r="M301" s="188" t="s">
        <v>5</v>
      </c>
      <c r="N301" s="189" t="s">
        <v>51</v>
      </c>
      <c r="O301" s="42"/>
      <c r="P301" s="190">
        <f>O301*H301</f>
        <v>0</v>
      </c>
      <c r="Q301" s="190">
        <v>0</v>
      </c>
      <c r="R301" s="190">
        <f>Q301*H301</f>
        <v>0</v>
      </c>
      <c r="S301" s="190">
        <v>0</v>
      </c>
      <c r="T301" s="191">
        <f>S301*H301</f>
        <v>0</v>
      </c>
      <c r="AR301" s="24" t="s">
        <v>194</v>
      </c>
      <c r="AT301" s="24" t="s">
        <v>190</v>
      </c>
      <c r="AU301" s="24" t="s">
        <v>204</v>
      </c>
      <c r="AY301" s="24" t="s">
        <v>188</v>
      </c>
      <c r="BE301" s="192">
        <f>IF(N301="základní",J301,0)</f>
        <v>0</v>
      </c>
      <c r="BF301" s="192">
        <f>IF(N301="snížená",J301,0)</f>
        <v>0</v>
      </c>
      <c r="BG301" s="192">
        <f>IF(N301="zákl. přenesená",J301,0)</f>
        <v>0</v>
      </c>
      <c r="BH301" s="192">
        <f>IF(N301="sníž. přenesená",J301,0)</f>
        <v>0</v>
      </c>
      <c r="BI301" s="192">
        <f>IF(N301="nulová",J301,0)</f>
        <v>0</v>
      </c>
      <c r="BJ301" s="24" t="s">
        <v>25</v>
      </c>
      <c r="BK301" s="192">
        <f>ROUND(I301*H301,2)</f>
        <v>0</v>
      </c>
      <c r="BL301" s="24" t="s">
        <v>194</v>
      </c>
      <c r="BM301" s="24" t="s">
        <v>505</v>
      </c>
    </row>
    <row r="302" spans="2:65" s="1" customFormat="1" ht="27" x14ac:dyDescent="0.3">
      <c r="B302" s="41"/>
      <c r="D302" s="193" t="s">
        <v>196</v>
      </c>
      <c r="F302" s="194" t="s">
        <v>1174</v>
      </c>
      <c r="I302" s="195"/>
      <c r="L302" s="41"/>
      <c r="M302" s="196"/>
      <c r="N302" s="42"/>
      <c r="O302" s="42"/>
      <c r="P302" s="42"/>
      <c r="Q302" s="42"/>
      <c r="R302" s="42"/>
      <c r="S302" s="42"/>
      <c r="T302" s="70"/>
      <c r="AT302" s="24" t="s">
        <v>196</v>
      </c>
      <c r="AU302" s="24" t="s">
        <v>204</v>
      </c>
    </row>
    <row r="303" spans="2:65" s="1" customFormat="1" ht="16.5" customHeight="1" x14ac:dyDescent="0.3">
      <c r="B303" s="180"/>
      <c r="C303" s="181" t="s">
        <v>445</v>
      </c>
      <c r="D303" s="181" t="s">
        <v>190</v>
      </c>
      <c r="E303" s="182" t="s">
        <v>508</v>
      </c>
      <c r="F303" s="183" t="s">
        <v>509</v>
      </c>
      <c r="G303" s="184" t="s">
        <v>283</v>
      </c>
      <c r="H303" s="185">
        <v>3.8570000000000002</v>
      </c>
      <c r="I303" s="186"/>
      <c r="J303" s="187">
        <f>ROUND(I303*H303,2)</f>
        <v>0</v>
      </c>
      <c r="K303" s="183"/>
      <c r="L303" s="41"/>
      <c r="M303" s="188" t="s">
        <v>5</v>
      </c>
      <c r="N303" s="189" t="s">
        <v>51</v>
      </c>
      <c r="O303" s="42"/>
      <c r="P303" s="190">
        <f>O303*H303</f>
        <v>0</v>
      </c>
      <c r="Q303" s="190">
        <v>0</v>
      </c>
      <c r="R303" s="190">
        <f>Q303*H303</f>
        <v>0</v>
      </c>
      <c r="S303" s="190">
        <v>0</v>
      </c>
      <c r="T303" s="191">
        <f>S303*H303</f>
        <v>0</v>
      </c>
      <c r="AR303" s="24" t="s">
        <v>194</v>
      </c>
      <c r="AT303" s="24" t="s">
        <v>190</v>
      </c>
      <c r="AU303" s="24" t="s">
        <v>204</v>
      </c>
      <c r="AY303" s="24" t="s">
        <v>188</v>
      </c>
      <c r="BE303" s="192">
        <f>IF(N303="základní",J303,0)</f>
        <v>0</v>
      </c>
      <c r="BF303" s="192">
        <f>IF(N303="snížená",J303,0)</f>
        <v>0</v>
      </c>
      <c r="BG303" s="192">
        <f>IF(N303="zákl. přenesená",J303,0)</f>
        <v>0</v>
      </c>
      <c r="BH303" s="192">
        <f>IF(N303="sníž. přenesená",J303,0)</f>
        <v>0</v>
      </c>
      <c r="BI303" s="192">
        <f>IF(N303="nulová",J303,0)</f>
        <v>0</v>
      </c>
      <c r="BJ303" s="24" t="s">
        <v>25</v>
      </c>
      <c r="BK303" s="192">
        <f>ROUND(I303*H303,2)</f>
        <v>0</v>
      </c>
      <c r="BL303" s="24" t="s">
        <v>194</v>
      </c>
      <c r="BM303" s="24" t="s">
        <v>510</v>
      </c>
    </row>
    <row r="304" spans="2:65" s="1" customFormat="1" ht="27" x14ac:dyDescent="0.3">
      <c r="B304" s="41"/>
      <c r="D304" s="193" t="s">
        <v>196</v>
      </c>
      <c r="F304" s="194" t="s">
        <v>1174</v>
      </c>
      <c r="I304" s="195"/>
      <c r="L304" s="41"/>
      <c r="M304" s="196"/>
      <c r="N304" s="42"/>
      <c r="O304" s="42"/>
      <c r="P304" s="42"/>
      <c r="Q304" s="42"/>
      <c r="R304" s="42"/>
      <c r="S304" s="42"/>
      <c r="T304" s="70"/>
      <c r="AT304" s="24" t="s">
        <v>196</v>
      </c>
      <c r="AU304" s="24" t="s">
        <v>204</v>
      </c>
    </row>
    <row r="305" spans="2:65" s="1" customFormat="1" ht="16.5" customHeight="1" x14ac:dyDescent="0.3">
      <c r="B305" s="180"/>
      <c r="C305" s="181" t="s">
        <v>449</v>
      </c>
      <c r="D305" s="181" t="s">
        <v>190</v>
      </c>
      <c r="E305" s="182" t="s">
        <v>513</v>
      </c>
      <c r="F305" s="183" t="s">
        <v>514</v>
      </c>
      <c r="G305" s="184" t="s">
        <v>283</v>
      </c>
      <c r="H305" s="185">
        <v>42.526000000000003</v>
      </c>
      <c r="I305" s="186"/>
      <c r="J305" s="187">
        <f>ROUND(I305*H305,2)</f>
        <v>0</v>
      </c>
      <c r="K305" s="183"/>
      <c r="L305" s="41"/>
      <c r="M305" s="188" t="s">
        <v>5</v>
      </c>
      <c r="N305" s="189" t="s">
        <v>51</v>
      </c>
      <c r="O305" s="42"/>
      <c r="P305" s="190">
        <f>O305*H305</f>
        <v>0</v>
      </c>
      <c r="Q305" s="190">
        <v>0</v>
      </c>
      <c r="R305" s="190">
        <f>Q305*H305</f>
        <v>0</v>
      </c>
      <c r="S305" s="190">
        <v>0</v>
      </c>
      <c r="T305" s="191">
        <f>S305*H305</f>
        <v>0</v>
      </c>
      <c r="AR305" s="24" t="s">
        <v>194</v>
      </c>
      <c r="AT305" s="24" t="s">
        <v>190</v>
      </c>
      <c r="AU305" s="24" t="s">
        <v>204</v>
      </c>
      <c r="AY305" s="24" t="s">
        <v>188</v>
      </c>
      <c r="BE305" s="192">
        <f>IF(N305="základní",J305,0)</f>
        <v>0</v>
      </c>
      <c r="BF305" s="192">
        <f>IF(N305="snížená",J305,0)</f>
        <v>0</v>
      </c>
      <c r="BG305" s="192">
        <f>IF(N305="zákl. přenesená",J305,0)</f>
        <v>0</v>
      </c>
      <c r="BH305" s="192">
        <f>IF(N305="sníž. přenesená",J305,0)</f>
        <v>0</v>
      </c>
      <c r="BI305" s="192">
        <f>IF(N305="nulová",J305,0)</f>
        <v>0</v>
      </c>
      <c r="BJ305" s="24" t="s">
        <v>25</v>
      </c>
      <c r="BK305" s="192">
        <f>ROUND(I305*H305,2)</f>
        <v>0</v>
      </c>
      <c r="BL305" s="24" t="s">
        <v>194</v>
      </c>
      <c r="BM305" s="24" t="s">
        <v>515</v>
      </c>
    </row>
    <row r="306" spans="2:65" s="1" customFormat="1" ht="27" x14ac:dyDescent="0.3">
      <c r="B306" s="41"/>
      <c r="D306" s="193" t="s">
        <v>196</v>
      </c>
      <c r="F306" s="194" t="s">
        <v>1174</v>
      </c>
      <c r="I306" s="195"/>
      <c r="L306" s="41"/>
      <c r="M306" s="196"/>
      <c r="N306" s="42"/>
      <c r="O306" s="42"/>
      <c r="P306" s="42"/>
      <c r="Q306" s="42"/>
      <c r="R306" s="42"/>
      <c r="S306" s="42"/>
      <c r="T306" s="70"/>
      <c r="AT306" s="24" t="s">
        <v>196</v>
      </c>
      <c r="AU306" s="24" t="s">
        <v>204</v>
      </c>
    </row>
    <row r="307" spans="2:65" s="11" customFormat="1" ht="37.35" customHeight="1" x14ac:dyDescent="0.35">
      <c r="B307" s="167"/>
      <c r="D307" s="168" t="s">
        <v>79</v>
      </c>
      <c r="E307" s="169" t="s">
        <v>292</v>
      </c>
      <c r="F307" s="169" t="s">
        <v>516</v>
      </c>
      <c r="I307" s="170"/>
      <c r="J307" s="171">
        <f>BK307</f>
        <v>0</v>
      </c>
      <c r="L307" s="167"/>
      <c r="M307" s="172"/>
      <c r="N307" s="173"/>
      <c r="O307" s="173"/>
      <c r="P307" s="174">
        <f>P308</f>
        <v>0</v>
      </c>
      <c r="Q307" s="173"/>
      <c r="R307" s="174">
        <f>R308</f>
        <v>0</v>
      </c>
      <c r="S307" s="173"/>
      <c r="T307" s="175">
        <f>T308</f>
        <v>0</v>
      </c>
      <c r="AR307" s="168" t="s">
        <v>204</v>
      </c>
      <c r="AT307" s="176" t="s">
        <v>79</v>
      </c>
      <c r="AU307" s="176" t="s">
        <v>80</v>
      </c>
      <c r="AY307" s="168" t="s">
        <v>188</v>
      </c>
      <c r="BK307" s="177">
        <f>BK308</f>
        <v>0</v>
      </c>
    </row>
    <row r="308" spans="2:65" s="11" customFormat="1" ht="19.899999999999999" customHeight="1" x14ac:dyDescent="0.3">
      <c r="B308" s="167"/>
      <c r="D308" s="168" t="s">
        <v>79</v>
      </c>
      <c r="E308" s="178" t="s">
        <v>517</v>
      </c>
      <c r="F308" s="178" t="s">
        <v>518</v>
      </c>
      <c r="I308" s="170"/>
      <c r="J308" s="179">
        <f>BK308</f>
        <v>0</v>
      </c>
      <c r="L308" s="167"/>
      <c r="M308" s="172"/>
      <c r="N308" s="173"/>
      <c r="O308" s="173"/>
      <c r="P308" s="174">
        <f>SUM(P309:P310)</f>
        <v>0</v>
      </c>
      <c r="Q308" s="173"/>
      <c r="R308" s="174">
        <f>SUM(R309:R310)</f>
        <v>0</v>
      </c>
      <c r="S308" s="173"/>
      <c r="T308" s="175">
        <f>SUM(T309:T310)</f>
        <v>0</v>
      </c>
      <c r="AR308" s="168" t="s">
        <v>204</v>
      </c>
      <c r="AT308" s="176" t="s">
        <v>79</v>
      </c>
      <c r="AU308" s="176" t="s">
        <v>25</v>
      </c>
      <c r="AY308" s="168" t="s">
        <v>188</v>
      </c>
      <c r="BK308" s="177">
        <f>SUM(BK309:BK310)</f>
        <v>0</v>
      </c>
    </row>
    <row r="309" spans="2:65" s="1" customFormat="1" ht="16.5" customHeight="1" x14ac:dyDescent="0.3">
      <c r="B309" s="180"/>
      <c r="C309" s="181" t="s">
        <v>454</v>
      </c>
      <c r="D309" s="181" t="s">
        <v>190</v>
      </c>
      <c r="E309" s="182" t="s">
        <v>872</v>
      </c>
      <c r="F309" s="183" t="s">
        <v>950</v>
      </c>
      <c r="G309" s="184" t="s">
        <v>372</v>
      </c>
      <c r="H309" s="185">
        <v>10.9</v>
      </c>
      <c r="I309" s="186"/>
      <c r="J309" s="187">
        <f>ROUND(I309*H309,2)</f>
        <v>0</v>
      </c>
      <c r="K309" s="183"/>
      <c r="L309" s="41"/>
      <c r="M309" s="188" t="s">
        <v>5</v>
      </c>
      <c r="N309" s="189" t="s">
        <v>51</v>
      </c>
      <c r="O309" s="42"/>
      <c r="P309" s="190">
        <f>O309*H309</f>
        <v>0</v>
      </c>
      <c r="Q309" s="190">
        <v>0</v>
      </c>
      <c r="R309" s="190">
        <f>Q309*H309</f>
        <v>0</v>
      </c>
      <c r="S309" s="190">
        <v>0</v>
      </c>
      <c r="T309" s="191">
        <f>S309*H309</f>
        <v>0</v>
      </c>
      <c r="AR309" s="24" t="s">
        <v>512</v>
      </c>
      <c r="AT309" s="24" t="s">
        <v>190</v>
      </c>
      <c r="AU309" s="24" t="s">
        <v>24</v>
      </c>
      <c r="AY309" s="24" t="s">
        <v>188</v>
      </c>
      <c r="BE309" s="192">
        <f>IF(N309="základní",J309,0)</f>
        <v>0</v>
      </c>
      <c r="BF309" s="192">
        <f>IF(N309="snížená",J309,0)</f>
        <v>0</v>
      </c>
      <c r="BG309" s="192">
        <f>IF(N309="zákl. přenesená",J309,0)</f>
        <v>0</v>
      </c>
      <c r="BH309" s="192">
        <f>IF(N309="sníž. přenesená",J309,0)</f>
        <v>0</v>
      </c>
      <c r="BI309" s="192">
        <f>IF(N309="nulová",J309,0)</f>
        <v>0</v>
      </c>
      <c r="BJ309" s="24" t="s">
        <v>25</v>
      </c>
      <c r="BK309" s="192">
        <f>ROUND(I309*H309,2)</f>
        <v>0</v>
      </c>
      <c r="BL309" s="24" t="s">
        <v>512</v>
      </c>
      <c r="BM309" s="24" t="s">
        <v>874</v>
      </c>
    </row>
    <row r="310" spans="2:65" s="1" customFormat="1" ht="27" x14ac:dyDescent="0.3">
      <c r="B310" s="41"/>
      <c r="D310" s="193" t="s">
        <v>196</v>
      </c>
      <c r="F310" s="194" t="s">
        <v>1174</v>
      </c>
      <c r="I310" s="195"/>
      <c r="L310" s="41"/>
      <c r="M310" s="226"/>
      <c r="N310" s="227"/>
      <c r="O310" s="227"/>
      <c r="P310" s="227"/>
      <c r="Q310" s="227"/>
      <c r="R310" s="227"/>
      <c r="S310" s="227"/>
      <c r="T310" s="228"/>
      <c r="AT310" s="24" t="s">
        <v>196</v>
      </c>
      <c r="AU310" s="24" t="s">
        <v>24</v>
      </c>
    </row>
    <row r="311" spans="2:65" s="1" customFormat="1" ht="6.95" customHeight="1" x14ac:dyDescent="0.3">
      <c r="B311" s="56"/>
      <c r="C311" s="57"/>
      <c r="D311" s="57"/>
      <c r="E311" s="57"/>
      <c r="F311" s="57"/>
      <c r="G311" s="57"/>
      <c r="H311" s="57"/>
      <c r="I311" s="134"/>
      <c r="J311" s="57"/>
      <c r="K311" s="57"/>
      <c r="L311" s="41"/>
    </row>
  </sheetData>
  <autoFilter ref="C90:K310"/>
  <mergeCells count="13">
    <mergeCell ref="E83:H83"/>
    <mergeCell ref="G1:H1"/>
    <mergeCell ref="L2:V2"/>
    <mergeCell ref="E49:H49"/>
    <mergeCell ref="E51:H51"/>
    <mergeCell ref="J55:J56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40"/>
  <sheetViews>
    <sheetView showGridLines="0" workbookViewId="0">
      <pane ySplit="1" topLeftCell="A2" activePane="bottomLeft" state="frozen"/>
      <selection pane="bottomLeft" activeCell="AD341" sqref="AD341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6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21"/>
      <c r="B1" s="107"/>
      <c r="C1" s="107"/>
      <c r="D1" s="108" t="s">
        <v>1</v>
      </c>
      <c r="E1" s="107"/>
      <c r="F1" s="109" t="s">
        <v>147</v>
      </c>
      <c r="G1" s="362" t="s">
        <v>148</v>
      </c>
      <c r="H1" s="362"/>
      <c r="I1" s="110"/>
      <c r="J1" s="109" t="s">
        <v>149</v>
      </c>
      <c r="K1" s="108" t="s">
        <v>150</v>
      </c>
      <c r="L1" s="109" t="s">
        <v>151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 x14ac:dyDescent="0.3">
      <c r="L2" s="357" t="s">
        <v>8</v>
      </c>
      <c r="M2" s="358"/>
      <c r="N2" s="358"/>
      <c r="O2" s="358"/>
      <c r="P2" s="358"/>
      <c r="Q2" s="358"/>
      <c r="R2" s="358"/>
      <c r="S2" s="358"/>
      <c r="T2" s="358"/>
      <c r="U2" s="358"/>
      <c r="V2" s="358"/>
      <c r="AT2" s="24" t="s">
        <v>116</v>
      </c>
    </row>
    <row r="3" spans="1:70" ht="6.95" customHeight="1" x14ac:dyDescent="0.3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24</v>
      </c>
    </row>
    <row r="4" spans="1:70" ht="36.950000000000003" customHeight="1" x14ac:dyDescent="0.3">
      <c r="B4" s="28"/>
      <c r="C4" s="29"/>
      <c r="D4" s="30" t="s">
        <v>152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1:70" ht="6.95" customHeight="1" x14ac:dyDescent="0.3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1:70" ht="15" x14ac:dyDescent="0.3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1:70" ht="16.5" customHeight="1" x14ac:dyDescent="0.3">
      <c r="B7" s="28"/>
      <c r="C7" s="29"/>
      <c r="D7" s="29"/>
      <c r="E7" s="363" t="str">
        <f>'Rekapitulace stavby'!K6</f>
        <v>Rekonstrukce kanalizace ul. Matušinského, Tomicova, Třanovského</v>
      </c>
      <c r="F7" s="369"/>
      <c r="G7" s="369"/>
      <c r="H7" s="369"/>
      <c r="I7" s="112"/>
      <c r="J7" s="29"/>
      <c r="K7" s="31"/>
    </row>
    <row r="8" spans="1:70" ht="15" x14ac:dyDescent="0.3">
      <c r="B8" s="28"/>
      <c r="C8" s="29"/>
      <c r="D8" s="37" t="s">
        <v>153</v>
      </c>
      <c r="E8" s="29"/>
      <c r="F8" s="29"/>
      <c r="G8" s="29"/>
      <c r="H8" s="29"/>
      <c r="I8" s="112"/>
      <c r="J8" s="29"/>
      <c r="K8" s="31"/>
    </row>
    <row r="9" spans="1:70" s="1" customFormat="1" ht="16.5" customHeight="1" x14ac:dyDescent="0.3">
      <c r="B9" s="41"/>
      <c r="C9" s="42"/>
      <c r="D9" s="42"/>
      <c r="E9" s="363" t="s">
        <v>646</v>
      </c>
      <c r="F9" s="364"/>
      <c r="G9" s="364"/>
      <c r="H9" s="364"/>
      <c r="I9" s="113"/>
      <c r="J9" s="42"/>
      <c r="K9" s="45"/>
    </row>
    <row r="10" spans="1:70" s="1" customFormat="1" ht="15" x14ac:dyDescent="0.3">
      <c r="B10" s="41"/>
      <c r="C10" s="42"/>
      <c r="D10" s="37" t="s">
        <v>155</v>
      </c>
      <c r="E10" s="42"/>
      <c r="F10" s="42"/>
      <c r="G10" s="42"/>
      <c r="H10" s="42"/>
      <c r="I10" s="113"/>
      <c r="J10" s="42"/>
      <c r="K10" s="45"/>
    </row>
    <row r="11" spans="1:70" s="1" customFormat="1" ht="36.950000000000003" customHeight="1" x14ac:dyDescent="0.3">
      <c r="B11" s="41"/>
      <c r="C11" s="42"/>
      <c r="D11" s="42"/>
      <c r="E11" s="365" t="s">
        <v>1176</v>
      </c>
      <c r="F11" s="364"/>
      <c r="G11" s="364"/>
      <c r="H11" s="364"/>
      <c r="I11" s="113"/>
      <c r="J11" s="42"/>
      <c r="K11" s="45"/>
    </row>
    <row r="12" spans="1:70" s="1" customFormat="1" x14ac:dyDescent="0.3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1:70" s="1" customFormat="1" ht="14.45" customHeight="1" x14ac:dyDescent="0.3">
      <c r="B13" s="41"/>
      <c r="C13" s="42"/>
      <c r="D13" s="37" t="s">
        <v>22</v>
      </c>
      <c r="E13" s="42"/>
      <c r="F13" s="35" t="s">
        <v>5</v>
      </c>
      <c r="G13" s="42"/>
      <c r="H13" s="42"/>
      <c r="I13" s="114" t="s">
        <v>23</v>
      </c>
      <c r="J13" s="35" t="s">
        <v>24</v>
      </c>
      <c r="K13" s="45"/>
    </row>
    <row r="14" spans="1:70" s="1" customFormat="1" ht="14.45" customHeight="1" x14ac:dyDescent="0.3">
      <c r="B14" s="41"/>
      <c r="C14" s="42"/>
      <c r="D14" s="37" t="s">
        <v>26</v>
      </c>
      <c r="E14" s="42"/>
      <c r="F14" s="35" t="s">
        <v>27</v>
      </c>
      <c r="G14" s="42"/>
      <c r="H14" s="42"/>
      <c r="I14" s="114" t="s">
        <v>28</v>
      </c>
      <c r="J14" s="115" t="str">
        <f>'Rekapitulace stavby'!AN8</f>
        <v>23.11.2012</v>
      </c>
      <c r="K14" s="45"/>
    </row>
    <row r="15" spans="1:70" s="1" customFormat="1" ht="10.9" customHeight="1" x14ac:dyDescent="0.3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1:70" s="1" customFormat="1" ht="14.45" customHeight="1" x14ac:dyDescent="0.3">
      <c r="B16" s="41"/>
      <c r="C16" s="42"/>
      <c r="D16" s="37" t="s">
        <v>32</v>
      </c>
      <c r="E16" s="42"/>
      <c r="F16" s="42"/>
      <c r="G16" s="42"/>
      <c r="H16" s="42"/>
      <c r="I16" s="114" t="s">
        <v>33</v>
      </c>
      <c r="J16" s="35" t="s">
        <v>34</v>
      </c>
      <c r="K16" s="45"/>
    </row>
    <row r="17" spans="2:11" s="1" customFormat="1" ht="18" customHeight="1" x14ac:dyDescent="0.3">
      <c r="B17" s="41"/>
      <c r="C17" s="42"/>
      <c r="D17" s="42"/>
      <c r="E17" s="35" t="s">
        <v>35</v>
      </c>
      <c r="F17" s="42"/>
      <c r="G17" s="42"/>
      <c r="H17" s="42"/>
      <c r="I17" s="114" t="s">
        <v>36</v>
      </c>
      <c r="J17" s="35" t="s">
        <v>37</v>
      </c>
      <c r="K17" s="45"/>
    </row>
    <row r="18" spans="2:11" s="1" customFormat="1" ht="6.95" customHeight="1" x14ac:dyDescent="0.3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 x14ac:dyDescent="0.3">
      <c r="B19" s="41"/>
      <c r="C19" s="42"/>
      <c r="D19" s="37" t="s">
        <v>38</v>
      </c>
      <c r="E19" s="42"/>
      <c r="F19" s="42"/>
      <c r="G19" s="42"/>
      <c r="H19" s="42"/>
      <c r="I19" s="114" t="s">
        <v>33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 x14ac:dyDescent="0.3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36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 x14ac:dyDescent="0.3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 x14ac:dyDescent="0.3">
      <c r="B22" s="41"/>
      <c r="C22" s="42"/>
      <c r="D22" s="37" t="s">
        <v>40</v>
      </c>
      <c r="E22" s="42"/>
      <c r="F22" s="42"/>
      <c r="G22" s="42"/>
      <c r="H22" s="42"/>
      <c r="I22" s="114" t="s">
        <v>33</v>
      </c>
      <c r="J22" s="35" t="s">
        <v>41</v>
      </c>
      <c r="K22" s="45"/>
    </row>
    <row r="23" spans="2:11" s="1" customFormat="1" ht="18" customHeight="1" x14ac:dyDescent="0.3">
      <c r="B23" s="41"/>
      <c r="C23" s="42"/>
      <c r="D23" s="42"/>
      <c r="E23" s="35" t="s">
        <v>42</v>
      </c>
      <c r="F23" s="42"/>
      <c r="G23" s="42"/>
      <c r="H23" s="42"/>
      <c r="I23" s="114" t="s">
        <v>36</v>
      </c>
      <c r="J23" s="35" t="s">
        <v>43</v>
      </c>
      <c r="K23" s="45"/>
    </row>
    <row r="24" spans="2:11" s="1" customFormat="1" ht="6.95" customHeight="1" x14ac:dyDescent="0.3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 x14ac:dyDescent="0.3">
      <c r="B25" s="41"/>
      <c r="C25" s="42"/>
      <c r="D25" s="37" t="s">
        <v>45</v>
      </c>
      <c r="E25" s="42"/>
      <c r="F25" s="42"/>
      <c r="G25" s="42"/>
      <c r="H25" s="42"/>
      <c r="I25" s="113"/>
      <c r="J25" s="42"/>
      <c r="K25" s="45"/>
    </row>
    <row r="26" spans="2:11" s="7" customFormat="1" ht="16.5" customHeight="1" x14ac:dyDescent="0.3">
      <c r="B26" s="116"/>
      <c r="C26" s="117"/>
      <c r="D26" s="117"/>
      <c r="E26" s="327" t="s">
        <v>5</v>
      </c>
      <c r="F26" s="327"/>
      <c r="G26" s="327"/>
      <c r="H26" s="327"/>
      <c r="I26" s="118"/>
      <c r="J26" s="117"/>
      <c r="K26" s="119"/>
    </row>
    <row r="27" spans="2:11" s="1" customFormat="1" ht="6.95" customHeight="1" x14ac:dyDescent="0.3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 x14ac:dyDescent="0.3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 x14ac:dyDescent="0.3">
      <c r="B29" s="41"/>
      <c r="C29" s="42"/>
      <c r="D29" s="122" t="s">
        <v>46</v>
      </c>
      <c r="E29" s="42"/>
      <c r="F29" s="42"/>
      <c r="G29" s="42"/>
      <c r="H29" s="42"/>
      <c r="I29" s="113"/>
      <c r="J29" s="123">
        <f>ROUNDUP(J91,2)</f>
        <v>0</v>
      </c>
      <c r="K29" s="45"/>
    </row>
    <row r="30" spans="2:11" s="1" customFormat="1" ht="6.95" customHeight="1" x14ac:dyDescent="0.3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 x14ac:dyDescent="0.3">
      <c r="B31" s="41"/>
      <c r="C31" s="42"/>
      <c r="D31" s="42"/>
      <c r="E31" s="42"/>
      <c r="F31" s="46" t="s">
        <v>48</v>
      </c>
      <c r="G31" s="42"/>
      <c r="H31" s="42"/>
      <c r="I31" s="124" t="s">
        <v>47</v>
      </c>
      <c r="J31" s="46" t="s">
        <v>49</v>
      </c>
      <c r="K31" s="45"/>
    </row>
    <row r="32" spans="2:11" s="1" customFormat="1" ht="14.45" customHeight="1" x14ac:dyDescent="0.3">
      <c r="B32" s="41"/>
      <c r="C32" s="42"/>
      <c r="D32" s="49" t="s">
        <v>50</v>
      </c>
      <c r="E32" s="49" t="s">
        <v>51</v>
      </c>
      <c r="F32" s="125">
        <f>ROUNDUP(SUM(BE91:BE339), 2)</f>
        <v>0</v>
      </c>
      <c r="G32" s="42"/>
      <c r="H32" s="42"/>
      <c r="I32" s="126">
        <v>0.21</v>
      </c>
      <c r="J32" s="125">
        <f>ROUNDUP(ROUNDUP((SUM(BE91:BE339)), 2)*I32, 1)</f>
        <v>0</v>
      </c>
      <c r="K32" s="45"/>
    </row>
    <row r="33" spans="2:11" s="1" customFormat="1" ht="14.45" customHeight="1" x14ac:dyDescent="0.3">
      <c r="B33" s="41"/>
      <c r="C33" s="42"/>
      <c r="D33" s="42"/>
      <c r="E33" s="49" t="s">
        <v>52</v>
      </c>
      <c r="F33" s="125">
        <f>ROUNDUP(SUM(BF91:BF339), 2)</f>
        <v>0</v>
      </c>
      <c r="G33" s="42"/>
      <c r="H33" s="42"/>
      <c r="I33" s="126">
        <v>0.15</v>
      </c>
      <c r="J33" s="125">
        <f>ROUNDUP(ROUNDUP((SUM(BF91:BF339)), 2)*I33, 1)</f>
        <v>0</v>
      </c>
      <c r="K33" s="45"/>
    </row>
    <row r="34" spans="2:11" s="1" customFormat="1" ht="14.45" hidden="1" customHeight="1" x14ac:dyDescent="0.3">
      <c r="B34" s="41"/>
      <c r="C34" s="42"/>
      <c r="D34" s="42"/>
      <c r="E34" s="49" t="s">
        <v>53</v>
      </c>
      <c r="F34" s="125">
        <f>ROUNDUP(SUM(BG91:BG339), 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hidden="1" customHeight="1" x14ac:dyDescent="0.3">
      <c r="B35" s="41"/>
      <c r="C35" s="42"/>
      <c r="D35" s="42"/>
      <c r="E35" s="49" t="s">
        <v>54</v>
      </c>
      <c r="F35" s="125">
        <f>ROUNDUP(SUM(BH91:BH339), 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hidden="1" customHeight="1" x14ac:dyDescent="0.3">
      <c r="B36" s="41"/>
      <c r="C36" s="42"/>
      <c r="D36" s="42"/>
      <c r="E36" s="49" t="s">
        <v>55</v>
      </c>
      <c r="F36" s="125">
        <f>ROUNDUP(SUM(BI91:BI339), 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 x14ac:dyDescent="0.3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 x14ac:dyDescent="0.3">
      <c r="B38" s="41"/>
      <c r="C38" s="127"/>
      <c r="D38" s="128" t="s">
        <v>56</v>
      </c>
      <c r="E38" s="71"/>
      <c r="F38" s="71"/>
      <c r="G38" s="129" t="s">
        <v>57</v>
      </c>
      <c r="H38" s="130" t="s">
        <v>58</v>
      </c>
      <c r="I38" s="131"/>
      <c r="J38" s="132">
        <f>SUM(J29:J36)</f>
        <v>0</v>
      </c>
      <c r="K38" s="133"/>
    </row>
    <row r="39" spans="2:11" s="1" customFormat="1" ht="14.45" customHeight="1" x14ac:dyDescent="0.3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 x14ac:dyDescent="0.3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0000000000003" customHeight="1" x14ac:dyDescent="0.3">
      <c r="B44" s="41"/>
      <c r="C44" s="30" t="s">
        <v>157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 x14ac:dyDescent="0.3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 x14ac:dyDescent="0.3">
      <c r="B46" s="41"/>
      <c r="C46" s="37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6.5" customHeight="1" x14ac:dyDescent="0.3">
      <c r="B47" s="41"/>
      <c r="C47" s="42"/>
      <c r="D47" s="42"/>
      <c r="E47" s="363" t="str">
        <f>E7</f>
        <v>Rekonstrukce kanalizace ul. Matušinského, Tomicova, Třanovského</v>
      </c>
      <c r="F47" s="369"/>
      <c r="G47" s="369"/>
      <c r="H47" s="369"/>
      <c r="I47" s="113"/>
      <c r="J47" s="42"/>
      <c r="K47" s="45"/>
    </row>
    <row r="48" spans="2:11" ht="15" x14ac:dyDescent="0.3">
      <c r="B48" s="28"/>
      <c r="C48" s="37" t="s">
        <v>153</v>
      </c>
      <c r="D48" s="29"/>
      <c r="E48" s="29"/>
      <c r="F48" s="29"/>
      <c r="G48" s="29"/>
      <c r="H48" s="29"/>
      <c r="I48" s="112"/>
      <c r="J48" s="29"/>
      <c r="K48" s="31"/>
    </row>
    <row r="49" spans="2:47" s="1" customFormat="1" ht="16.5" customHeight="1" x14ac:dyDescent="0.3">
      <c r="B49" s="41"/>
      <c r="C49" s="42"/>
      <c r="D49" s="42"/>
      <c r="E49" s="363" t="s">
        <v>646</v>
      </c>
      <c r="F49" s="364"/>
      <c r="G49" s="364"/>
      <c r="H49" s="364"/>
      <c r="I49" s="113"/>
      <c r="J49" s="42"/>
      <c r="K49" s="45"/>
    </row>
    <row r="50" spans="2:47" s="1" customFormat="1" ht="14.45" customHeight="1" x14ac:dyDescent="0.3">
      <c r="B50" s="41"/>
      <c r="C50" s="37" t="s">
        <v>155</v>
      </c>
      <c r="D50" s="42"/>
      <c r="E50" s="42"/>
      <c r="F50" s="42"/>
      <c r="G50" s="42"/>
      <c r="H50" s="42"/>
      <c r="I50" s="113"/>
      <c r="J50" s="42"/>
      <c r="K50" s="45"/>
    </row>
    <row r="51" spans="2:47" s="1" customFormat="1" ht="17.25" customHeight="1" x14ac:dyDescent="0.3">
      <c r="B51" s="41"/>
      <c r="C51" s="42"/>
      <c r="D51" s="42"/>
      <c r="E51" s="365" t="str">
        <f>E11</f>
        <v>01.2.1 - SO 01.2.1 přípojky navržené k přepojení v rámci výkopu kanalizace Ra2</v>
      </c>
      <c r="F51" s="364"/>
      <c r="G51" s="364"/>
      <c r="H51" s="364"/>
      <c r="I51" s="113"/>
      <c r="J51" s="42"/>
      <c r="K51" s="45"/>
    </row>
    <row r="52" spans="2:47" s="1" customFormat="1" ht="6.95" customHeight="1" x14ac:dyDescent="0.3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47" s="1" customFormat="1" ht="18" customHeight="1" x14ac:dyDescent="0.3">
      <c r="B53" s="41"/>
      <c r="C53" s="37" t="s">
        <v>26</v>
      </c>
      <c r="D53" s="42"/>
      <c r="E53" s="42"/>
      <c r="F53" s="35" t="str">
        <f>F14</f>
        <v>Ostrava,k.ú.715018 Radvanice</v>
      </c>
      <c r="G53" s="42"/>
      <c r="H53" s="42"/>
      <c r="I53" s="114" t="s">
        <v>28</v>
      </c>
      <c r="J53" s="115" t="str">
        <f>IF(J14="","",J14)</f>
        <v>23.11.2012</v>
      </c>
      <c r="K53" s="45"/>
    </row>
    <row r="54" spans="2:47" s="1" customFormat="1" ht="6.95" customHeight="1" x14ac:dyDescent="0.3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47" s="1" customFormat="1" ht="15" x14ac:dyDescent="0.3">
      <c r="B55" s="41"/>
      <c r="C55" s="37" t="s">
        <v>32</v>
      </c>
      <c r="D55" s="42"/>
      <c r="E55" s="42"/>
      <c r="F55" s="35" t="str">
        <f>E17</f>
        <v>Statutární město Ostrava</v>
      </c>
      <c r="G55" s="42"/>
      <c r="H55" s="42"/>
      <c r="I55" s="114" t="s">
        <v>40</v>
      </c>
      <c r="J55" s="327" t="str">
        <f>E23</f>
        <v>Koneko spol. s r. o.</v>
      </c>
      <c r="K55" s="45"/>
    </row>
    <row r="56" spans="2:47" s="1" customFormat="1" ht="14.45" customHeight="1" x14ac:dyDescent="0.3">
      <c r="B56" s="41"/>
      <c r="C56" s="37" t="s">
        <v>38</v>
      </c>
      <c r="D56" s="42"/>
      <c r="E56" s="42"/>
      <c r="F56" s="35" t="str">
        <f>IF(E20="","",E20)</f>
        <v/>
      </c>
      <c r="G56" s="42"/>
      <c r="H56" s="42"/>
      <c r="I56" s="113"/>
      <c r="J56" s="366"/>
      <c r="K56" s="45"/>
    </row>
    <row r="57" spans="2:47" s="1" customFormat="1" ht="10.35" customHeight="1" x14ac:dyDescent="0.3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47" s="1" customFormat="1" ht="29.25" customHeight="1" x14ac:dyDescent="0.3">
      <c r="B58" s="41"/>
      <c r="C58" s="137" t="s">
        <v>158</v>
      </c>
      <c r="D58" s="127"/>
      <c r="E58" s="127"/>
      <c r="F58" s="127"/>
      <c r="G58" s="127"/>
      <c r="H58" s="127"/>
      <c r="I58" s="138"/>
      <c r="J58" s="139" t="s">
        <v>159</v>
      </c>
      <c r="K58" s="140"/>
    </row>
    <row r="59" spans="2:47" s="1" customFormat="1" ht="10.35" customHeight="1" x14ac:dyDescent="0.3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 x14ac:dyDescent="0.3">
      <c r="B60" s="41"/>
      <c r="C60" s="141" t="s">
        <v>160</v>
      </c>
      <c r="D60" s="42"/>
      <c r="E60" s="42"/>
      <c r="F60" s="42"/>
      <c r="G60" s="42"/>
      <c r="H60" s="42"/>
      <c r="I60" s="113"/>
      <c r="J60" s="123">
        <f>J91</f>
        <v>0</v>
      </c>
      <c r="K60" s="45"/>
      <c r="AU60" s="24" t="s">
        <v>161</v>
      </c>
    </row>
    <row r="61" spans="2:47" s="8" customFormat="1" ht="24.95" customHeight="1" x14ac:dyDescent="0.3">
      <c r="B61" s="142"/>
      <c r="C61" s="143"/>
      <c r="D61" s="144" t="s">
        <v>162</v>
      </c>
      <c r="E61" s="145"/>
      <c r="F61" s="145"/>
      <c r="G61" s="145"/>
      <c r="H61" s="145"/>
      <c r="I61" s="146"/>
      <c r="J61" s="147">
        <f>J92</f>
        <v>0</v>
      </c>
      <c r="K61" s="148"/>
    </row>
    <row r="62" spans="2:47" s="9" customFormat="1" ht="19.899999999999999" customHeight="1" x14ac:dyDescent="0.3">
      <c r="B62" s="149"/>
      <c r="C62" s="150"/>
      <c r="D62" s="151" t="s">
        <v>163</v>
      </c>
      <c r="E62" s="152"/>
      <c r="F62" s="152"/>
      <c r="G62" s="152"/>
      <c r="H62" s="152"/>
      <c r="I62" s="153"/>
      <c r="J62" s="154">
        <f>J93</f>
        <v>0</v>
      </c>
      <c r="K62" s="155"/>
    </row>
    <row r="63" spans="2:47" s="9" customFormat="1" ht="19.899999999999999" customHeight="1" x14ac:dyDescent="0.3">
      <c r="B63" s="149"/>
      <c r="C63" s="150"/>
      <c r="D63" s="151" t="s">
        <v>164</v>
      </c>
      <c r="E63" s="152"/>
      <c r="F63" s="152"/>
      <c r="G63" s="152"/>
      <c r="H63" s="152"/>
      <c r="I63" s="153"/>
      <c r="J63" s="154">
        <f>J216</f>
        <v>0</v>
      </c>
      <c r="K63" s="155"/>
    </row>
    <row r="64" spans="2:47" s="9" customFormat="1" ht="19.899999999999999" customHeight="1" x14ac:dyDescent="0.3">
      <c r="B64" s="149"/>
      <c r="C64" s="150"/>
      <c r="D64" s="151" t="s">
        <v>166</v>
      </c>
      <c r="E64" s="152"/>
      <c r="F64" s="152"/>
      <c r="G64" s="152"/>
      <c r="H64" s="152"/>
      <c r="I64" s="153"/>
      <c r="J64" s="154">
        <f>J229</f>
        <v>0</v>
      </c>
      <c r="K64" s="155"/>
    </row>
    <row r="65" spans="2:12" s="9" customFormat="1" ht="19.899999999999999" customHeight="1" x14ac:dyDescent="0.3">
      <c r="B65" s="149"/>
      <c r="C65" s="150"/>
      <c r="D65" s="151" t="s">
        <v>167</v>
      </c>
      <c r="E65" s="152"/>
      <c r="F65" s="152"/>
      <c r="G65" s="152"/>
      <c r="H65" s="152"/>
      <c r="I65" s="153"/>
      <c r="J65" s="154">
        <f>J278</f>
        <v>0</v>
      </c>
      <c r="K65" s="155"/>
    </row>
    <row r="66" spans="2:12" s="9" customFormat="1" ht="19.899999999999999" customHeight="1" x14ac:dyDescent="0.3">
      <c r="B66" s="149"/>
      <c r="C66" s="150"/>
      <c r="D66" s="151" t="s">
        <v>168</v>
      </c>
      <c r="E66" s="152"/>
      <c r="F66" s="152"/>
      <c r="G66" s="152"/>
      <c r="H66" s="152"/>
      <c r="I66" s="153"/>
      <c r="J66" s="154">
        <f>J307</f>
        <v>0</v>
      </c>
      <c r="K66" s="155"/>
    </row>
    <row r="67" spans="2:12" s="9" customFormat="1" ht="14.85" customHeight="1" x14ac:dyDescent="0.3">
      <c r="B67" s="149"/>
      <c r="C67" s="150"/>
      <c r="D67" s="151" t="s">
        <v>169</v>
      </c>
      <c r="E67" s="152"/>
      <c r="F67" s="152"/>
      <c r="G67" s="152"/>
      <c r="H67" s="152"/>
      <c r="I67" s="153"/>
      <c r="J67" s="154">
        <f>J320</f>
        <v>0</v>
      </c>
      <c r="K67" s="155"/>
    </row>
    <row r="68" spans="2:12" s="8" customFormat="1" ht="24.95" customHeight="1" x14ac:dyDescent="0.3">
      <c r="B68" s="142"/>
      <c r="C68" s="143"/>
      <c r="D68" s="144" t="s">
        <v>170</v>
      </c>
      <c r="E68" s="145"/>
      <c r="F68" s="145"/>
      <c r="G68" s="145"/>
      <c r="H68" s="145"/>
      <c r="I68" s="146"/>
      <c r="J68" s="147">
        <f>J334</f>
        <v>0</v>
      </c>
      <c r="K68" s="148"/>
    </row>
    <row r="69" spans="2:12" s="9" customFormat="1" ht="19.899999999999999" customHeight="1" x14ac:dyDescent="0.3">
      <c r="B69" s="149"/>
      <c r="C69" s="150"/>
      <c r="D69" s="151" t="s">
        <v>171</v>
      </c>
      <c r="E69" s="152"/>
      <c r="F69" s="152"/>
      <c r="G69" s="152"/>
      <c r="H69" s="152"/>
      <c r="I69" s="153"/>
      <c r="J69" s="154">
        <f>J335</f>
        <v>0</v>
      </c>
      <c r="K69" s="155"/>
    </row>
    <row r="70" spans="2:12" s="1" customFormat="1" ht="21.75" customHeight="1" x14ac:dyDescent="0.3">
      <c r="B70" s="41"/>
      <c r="C70" s="42"/>
      <c r="D70" s="42"/>
      <c r="E70" s="42"/>
      <c r="F70" s="42"/>
      <c r="G70" s="42"/>
      <c r="H70" s="42"/>
      <c r="I70" s="113"/>
      <c r="J70" s="42"/>
      <c r="K70" s="45"/>
    </row>
    <row r="71" spans="2:12" s="1" customFormat="1" ht="6.95" customHeight="1" x14ac:dyDescent="0.3">
      <c r="B71" s="56"/>
      <c r="C71" s="57"/>
      <c r="D71" s="57"/>
      <c r="E71" s="57"/>
      <c r="F71" s="57"/>
      <c r="G71" s="57"/>
      <c r="H71" s="57"/>
      <c r="I71" s="134"/>
      <c r="J71" s="57"/>
      <c r="K71" s="58"/>
    </row>
    <row r="75" spans="2:12" s="1" customFormat="1" ht="6.95" customHeight="1" x14ac:dyDescent="0.3">
      <c r="B75" s="59"/>
      <c r="C75" s="60"/>
      <c r="D75" s="60"/>
      <c r="E75" s="60"/>
      <c r="F75" s="60"/>
      <c r="G75" s="60"/>
      <c r="H75" s="60"/>
      <c r="I75" s="135"/>
      <c r="J75" s="60"/>
      <c r="K75" s="60"/>
      <c r="L75" s="41"/>
    </row>
    <row r="76" spans="2:12" s="1" customFormat="1" ht="36.950000000000003" customHeight="1" x14ac:dyDescent="0.3">
      <c r="B76" s="41"/>
      <c r="C76" s="61" t="s">
        <v>172</v>
      </c>
      <c r="L76" s="41"/>
    </row>
    <row r="77" spans="2:12" s="1" customFormat="1" ht="6.95" customHeight="1" x14ac:dyDescent="0.3">
      <c r="B77" s="41"/>
      <c r="L77" s="41"/>
    </row>
    <row r="78" spans="2:12" s="1" customFormat="1" ht="14.45" customHeight="1" x14ac:dyDescent="0.3">
      <c r="B78" s="41"/>
      <c r="C78" s="63" t="s">
        <v>19</v>
      </c>
      <c r="L78" s="41"/>
    </row>
    <row r="79" spans="2:12" s="1" customFormat="1" ht="16.5" customHeight="1" x14ac:dyDescent="0.3">
      <c r="B79" s="41"/>
      <c r="E79" s="367" t="str">
        <f>E7</f>
        <v>Rekonstrukce kanalizace ul. Matušinského, Tomicova, Třanovského</v>
      </c>
      <c r="F79" s="368"/>
      <c r="G79" s="368"/>
      <c r="H79" s="368"/>
      <c r="L79" s="41"/>
    </row>
    <row r="80" spans="2:12" ht="15" x14ac:dyDescent="0.3">
      <c r="B80" s="28"/>
      <c r="C80" s="63" t="s">
        <v>153</v>
      </c>
      <c r="L80" s="28"/>
    </row>
    <row r="81" spans="2:65" s="1" customFormat="1" ht="16.5" customHeight="1" x14ac:dyDescent="0.3">
      <c r="B81" s="41"/>
      <c r="E81" s="367" t="s">
        <v>646</v>
      </c>
      <c r="F81" s="361"/>
      <c r="G81" s="361"/>
      <c r="H81" s="361"/>
      <c r="L81" s="41"/>
    </row>
    <row r="82" spans="2:65" s="1" customFormat="1" ht="14.45" customHeight="1" x14ac:dyDescent="0.3">
      <c r="B82" s="41"/>
      <c r="C82" s="63" t="s">
        <v>155</v>
      </c>
      <c r="L82" s="41"/>
    </row>
    <row r="83" spans="2:65" s="1" customFormat="1" ht="17.25" customHeight="1" x14ac:dyDescent="0.3">
      <c r="B83" s="41"/>
      <c r="E83" s="338" t="str">
        <f>E11</f>
        <v>01.2.1 - SO 01.2.1 přípojky navržené k přepojení v rámci výkopu kanalizace Ra2</v>
      </c>
      <c r="F83" s="361"/>
      <c r="G83" s="361"/>
      <c r="H83" s="361"/>
      <c r="L83" s="41"/>
    </row>
    <row r="84" spans="2:65" s="1" customFormat="1" ht="6.95" customHeight="1" x14ac:dyDescent="0.3">
      <c r="B84" s="41"/>
      <c r="L84" s="41"/>
    </row>
    <row r="85" spans="2:65" s="1" customFormat="1" ht="18" customHeight="1" x14ac:dyDescent="0.3">
      <c r="B85" s="41"/>
      <c r="C85" s="63" t="s">
        <v>26</v>
      </c>
      <c r="F85" s="156" t="str">
        <f>F14</f>
        <v>Ostrava,k.ú.715018 Radvanice</v>
      </c>
      <c r="I85" s="157" t="s">
        <v>28</v>
      </c>
      <c r="J85" s="67" t="str">
        <f>IF(J14="","",J14)</f>
        <v>23.11.2012</v>
      </c>
      <c r="L85" s="41"/>
    </row>
    <row r="86" spans="2:65" s="1" customFormat="1" ht="6.95" customHeight="1" x14ac:dyDescent="0.3">
      <c r="B86" s="41"/>
      <c r="L86" s="41"/>
    </row>
    <row r="87" spans="2:65" s="1" customFormat="1" ht="15" x14ac:dyDescent="0.3">
      <c r="B87" s="41"/>
      <c r="C87" s="63" t="s">
        <v>32</v>
      </c>
      <c r="F87" s="156" t="str">
        <f>E17</f>
        <v>Statutární město Ostrava</v>
      </c>
      <c r="I87" s="157" t="s">
        <v>40</v>
      </c>
      <c r="J87" s="156" t="str">
        <f>E23</f>
        <v>Koneko spol. s r. o.</v>
      </c>
      <c r="L87" s="41"/>
    </row>
    <row r="88" spans="2:65" s="1" customFormat="1" ht="14.45" customHeight="1" x14ac:dyDescent="0.3">
      <c r="B88" s="41"/>
      <c r="C88" s="63" t="s">
        <v>38</v>
      </c>
      <c r="F88" s="156" t="str">
        <f>IF(E20="","",E20)</f>
        <v/>
      </c>
      <c r="L88" s="41"/>
    </row>
    <row r="89" spans="2:65" s="1" customFormat="1" ht="10.35" customHeight="1" x14ac:dyDescent="0.3">
      <c r="B89" s="41"/>
      <c r="L89" s="41"/>
    </row>
    <row r="90" spans="2:65" s="10" customFormat="1" ht="29.25" customHeight="1" x14ac:dyDescent="0.3">
      <c r="B90" s="158"/>
      <c r="C90" s="159" t="s">
        <v>173</v>
      </c>
      <c r="D90" s="160" t="s">
        <v>65</v>
      </c>
      <c r="E90" s="160" t="s">
        <v>61</v>
      </c>
      <c r="F90" s="160" t="s">
        <v>174</v>
      </c>
      <c r="G90" s="160" t="s">
        <v>175</v>
      </c>
      <c r="H90" s="160" t="s">
        <v>176</v>
      </c>
      <c r="I90" s="161" t="s">
        <v>177</v>
      </c>
      <c r="J90" s="160" t="s">
        <v>159</v>
      </c>
      <c r="K90" s="162" t="s">
        <v>178</v>
      </c>
      <c r="L90" s="158"/>
      <c r="M90" s="73" t="s">
        <v>179</v>
      </c>
      <c r="N90" s="74" t="s">
        <v>50</v>
      </c>
      <c r="O90" s="74" t="s">
        <v>180</v>
      </c>
      <c r="P90" s="74" t="s">
        <v>181</v>
      </c>
      <c r="Q90" s="74" t="s">
        <v>182</v>
      </c>
      <c r="R90" s="74" t="s">
        <v>183</v>
      </c>
      <c r="S90" s="74" t="s">
        <v>184</v>
      </c>
      <c r="T90" s="75" t="s">
        <v>185</v>
      </c>
    </row>
    <row r="91" spans="2:65" s="1" customFormat="1" ht="29.25" customHeight="1" x14ac:dyDescent="0.35">
      <c r="B91" s="41"/>
      <c r="C91" s="77" t="s">
        <v>160</v>
      </c>
      <c r="J91" s="163">
        <f>BK91</f>
        <v>0</v>
      </c>
      <c r="L91" s="41"/>
      <c r="M91" s="76"/>
      <c r="N91" s="68"/>
      <c r="O91" s="68"/>
      <c r="P91" s="164">
        <f>P92+P334</f>
        <v>0</v>
      </c>
      <c r="Q91" s="68"/>
      <c r="R91" s="164">
        <f>R92+R334</f>
        <v>8.1765006200000006</v>
      </c>
      <c r="S91" s="68"/>
      <c r="T91" s="165">
        <f>T92+T334</f>
        <v>1.2279999999999998</v>
      </c>
      <c r="AT91" s="24" t="s">
        <v>79</v>
      </c>
      <c r="AU91" s="24" t="s">
        <v>161</v>
      </c>
      <c r="BK91" s="166">
        <f>BK92+BK334</f>
        <v>0</v>
      </c>
    </row>
    <row r="92" spans="2:65" s="11" customFormat="1" ht="37.35" customHeight="1" x14ac:dyDescent="0.35">
      <c r="B92" s="167"/>
      <c r="D92" s="168" t="s">
        <v>79</v>
      </c>
      <c r="E92" s="169" t="s">
        <v>186</v>
      </c>
      <c r="F92" s="169" t="s">
        <v>187</v>
      </c>
      <c r="I92" s="170"/>
      <c r="J92" s="171">
        <f>BK92</f>
        <v>0</v>
      </c>
      <c r="L92" s="167"/>
      <c r="M92" s="172"/>
      <c r="N92" s="173"/>
      <c r="O92" s="173"/>
      <c r="P92" s="174">
        <f>P93+P216+P229+P278+P307</f>
        <v>0</v>
      </c>
      <c r="Q92" s="173"/>
      <c r="R92" s="174">
        <f>R93+R216+R229+R278+R307</f>
        <v>8.1765006200000006</v>
      </c>
      <c r="S92" s="173"/>
      <c r="T92" s="175">
        <f>T93+T216+T229+T278+T307</f>
        <v>1.2279999999999998</v>
      </c>
      <c r="AR92" s="168" t="s">
        <v>25</v>
      </c>
      <c r="AT92" s="176" t="s">
        <v>79</v>
      </c>
      <c r="AU92" s="176" t="s">
        <v>80</v>
      </c>
      <c r="AY92" s="168" t="s">
        <v>188</v>
      </c>
      <c r="BK92" s="177">
        <f>BK93+BK216+BK229+BK278+BK307</f>
        <v>0</v>
      </c>
    </row>
    <row r="93" spans="2:65" s="11" customFormat="1" ht="19.899999999999999" customHeight="1" x14ac:dyDescent="0.3">
      <c r="B93" s="167"/>
      <c r="D93" s="168" t="s">
        <v>79</v>
      </c>
      <c r="E93" s="178" t="s">
        <v>25</v>
      </c>
      <c r="F93" s="178" t="s">
        <v>189</v>
      </c>
      <c r="I93" s="170"/>
      <c r="J93" s="179">
        <f>BK93</f>
        <v>0</v>
      </c>
      <c r="L93" s="167"/>
      <c r="M93" s="172"/>
      <c r="N93" s="173"/>
      <c r="O93" s="173"/>
      <c r="P93" s="174">
        <f>SUM(P94:P215)</f>
        <v>0</v>
      </c>
      <c r="Q93" s="173"/>
      <c r="R93" s="174">
        <f>SUM(R94:R215)</f>
        <v>5.3816489299999999</v>
      </c>
      <c r="S93" s="173"/>
      <c r="T93" s="175">
        <f>SUM(T94:T215)</f>
        <v>1.2279999999999998</v>
      </c>
      <c r="AR93" s="168" t="s">
        <v>25</v>
      </c>
      <c r="AT93" s="176" t="s">
        <v>79</v>
      </c>
      <c r="AU93" s="176" t="s">
        <v>25</v>
      </c>
      <c r="AY93" s="168" t="s">
        <v>188</v>
      </c>
      <c r="BK93" s="177">
        <f>SUM(BK94:BK215)</f>
        <v>0</v>
      </c>
    </row>
    <row r="94" spans="2:65" s="1" customFormat="1" ht="16.5" customHeight="1" x14ac:dyDescent="0.3">
      <c r="B94" s="180"/>
      <c r="C94" s="181" t="s">
        <v>25</v>
      </c>
      <c r="D94" s="181" t="s">
        <v>190</v>
      </c>
      <c r="E94" s="182" t="s">
        <v>648</v>
      </c>
      <c r="F94" s="183" t="s">
        <v>649</v>
      </c>
      <c r="G94" s="184" t="s">
        <v>193</v>
      </c>
      <c r="H94" s="185">
        <v>1.5349999999999999</v>
      </c>
      <c r="I94" s="186"/>
      <c r="J94" s="187">
        <f>ROUND(I94*H94,2)</f>
        <v>0</v>
      </c>
      <c r="K94" s="183"/>
      <c r="L94" s="41"/>
      <c r="M94" s="188" t="s">
        <v>5</v>
      </c>
      <c r="N94" s="189" t="s">
        <v>51</v>
      </c>
      <c r="O94" s="42"/>
      <c r="P94" s="190">
        <f>O94*H94</f>
        <v>0</v>
      </c>
      <c r="Q94" s="190">
        <v>0</v>
      </c>
      <c r="R94" s="190">
        <f>Q94*H94</f>
        <v>0</v>
      </c>
      <c r="S94" s="190">
        <v>0.57999999999999996</v>
      </c>
      <c r="T94" s="191">
        <f>S94*H94</f>
        <v>0.89029999999999987</v>
      </c>
      <c r="AR94" s="24" t="s">
        <v>194</v>
      </c>
      <c r="AT94" s="24" t="s">
        <v>190</v>
      </c>
      <c r="AU94" s="24" t="s">
        <v>24</v>
      </c>
      <c r="AY94" s="24" t="s">
        <v>188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24" t="s">
        <v>25</v>
      </c>
      <c r="BK94" s="192">
        <f>ROUND(I94*H94,2)</f>
        <v>0</v>
      </c>
      <c r="BL94" s="24" t="s">
        <v>194</v>
      </c>
      <c r="BM94" s="24" t="s">
        <v>1177</v>
      </c>
    </row>
    <row r="95" spans="2:65" s="1" customFormat="1" ht="40.5" x14ac:dyDescent="0.3">
      <c r="B95" s="41"/>
      <c r="D95" s="193" t="s">
        <v>196</v>
      </c>
      <c r="F95" s="194" t="s">
        <v>1178</v>
      </c>
      <c r="I95" s="195"/>
      <c r="L95" s="41"/>
      <c r="M95" s="196"/>
      <c r="N95" s="42"/>
      <c r="O95" s="42"/>
      <c r="P95" s="42"/>
      <c r="Q95" s="42"/>
      <c r="R95" s="42"/>
      <c r="S95" s="42"/>
      <c r="T95" s="70"/>
      <c r="AT95" s="24" t="s">
        <v>196</v>
      </c>
      <c r="AU95" s="24" t="s">
        <v>24</v>
      </c>
    </row>
    <row r="96" spans="2:65" s="12" customFormat="1" x14ac:dyDescent="0.3">
      <c r="B96" s="197"/>
      <c r="D96" s="193" t="s">
        <v>198</v>
      </c>
      <c r="E96" s="198" t="s">
        <v>5</v>
      </c>
      <c r="F96" s="199" t="s">
        <v>1179</v>
      </c>
      <c r="H96" s="200">
        <v>0.25800000000000001</v>
      </c>
      <c r="I96" s="201"/>
      <c r="L96" s="197"/>
      <c r="M96" s="202"/>
      <c r="N96" s="203"/>
      <c r="O96" s="203"/>
      <c r="P96" s="203"/>
      <c r="Q96" s="203"/>
      <c r="R96" s="203"/>
      <c r="S96" s="203"/>
      <c r="T96" s="204"/>
      <c r="AT96" s="198" t="s">
        <v>198</v>
      </c>
      <c r="AU96" s="198" t="s">
        <v>24</v>
      </c>
      <c r="AV96" s="12" t="s">
        <v>24</v>
      </c>
      <c r="AW96" s="12" t="s">
        <v>44</v>
      </c>
      <c r="AX96" s="12" t="s">
        <v>80</v>
      </c>
      <c r="AY96" s="198" t="s">
        <v>188</v>
      </c>
    </row>
    <row r="97" spans="2:65" s="12" customFormat="1" x14ac:dyDescent="0.3">
      <c r="B97" s="197"/>
      <c r="D97" s="193" t="s">
        <v>198</v>
      </c>
      <c r="E97" s="198" t="s">
        <v>5</v>
      </c>
      <c r="F97" s="199" t="s">
        <v>1180</v>
      </c>
      <c r="H97" s="200">
        <v>0.158</v>
      </c>
      <c r="I97" s="201"/>
      <c r="L97" s="197"/>
      <c r="M97" s="202"/>
      <c r="N97" s="203"/>
      <c r="O97" s="203"/>
      <c r="P97" s="203"/>
      <c r="Q97" s="203"/>
      <c r="R97" s="203"/>
      <c r="S97" s="203"/>
      <c r="T97" s="204"/>
      <c r="AT97" s="198" t="s">
        <v>198</v>
      </c>
      <c r="AU97" s="198" t="s">
        <v>24</v>
      </c>
      <c r="AV97" s="12" t="s">
        <v>24</v>
      </c>
      <c r="AW97" s="12" t="s">
        <v>44</v>
      </c>
      <c r="AX97" s="12" t="s">
        <v>80</v>
      </c>
      <c r="AY97" s="198" t="s">
        <v>188</v>
      </c>
    </row>
    <row r="98" spans="2:65" s="12" customFormat="1" x14ac:dyDescent="0.3">
      <c r="B98" s="197"/>
      <c r="D98" s="193" t="s">
        <v>198</v>
      </c>
      <c r="E98" s="198" t="s">
        <v>5</v>
      </c>
      <c r="F98" s="199" t="s">
        <v>1181</v>
      </c>
      <c r="H98" s="200">
        <v>0.158</v>
      </c>
      <c r="I98" s="201"/>
      <c r="L98" s="197"/>
      <c r="M98" s="202"/>
      <c r="N98" s="203"/>
      <c r="O98" s="203"/>
      <c r="P98" s="203"/>
      <c r="Q98" s="203"/>
      <c r="R98" s="203"/>
      <c r="S98" s="203"/>
      <c r="T98" s="204"/>
      <c r="AT98" s="198" t="s">
        <v>198</v>
      </c>
      <c r="AU98" s="198" t="s">
        <v>24</v>
      </c>
      <c r="AV98" s="12" t="s">
        <v>24</v>
      </c>
      <c r="AW98" s="12" t="s">
        <v>44</v>
      </c>
      <c r="AX98" s="12" t="s">
        <v>80</v>
      </c>
      <c r="AY98" s="198" t="s">
        <v>188</v>
      </c>
    </row>
    <row r="99" spans="2:65" s="12" customFormat="1" x14ac:dyDescent="0.3">
      <c r="B99" s="197"/>
      <c r="D99" s="193" t="s">
        <v>198</v>
      </c>
      <c r="E99" s="198" t="s">
        <v>5</v>
      </c>
      <c r="F99" s="199" t="s">
        <v>1182</v>
      </c>
      <c r="H99" s="200">
        <v>0.158</v>
      </c>
      <c r="I99" s="201"/>
      <c r="L99" s="197"/>
      <c r="M99" s="202"/>
      <c r="N99" s="203"/>
      <c r="O99" s="203"/>
      <c r="P99" s="203"/>
      <c r="Q99" s="203"/>
      <c r="R99" s="203"/>
      <c r="S99" s="203"/>
      <c r="T99" s="204"/>
      <c r="AT99" s="198" t="s">
        <v>198</v>
      </c>
      <c r="AU99" s="198" t="s">
        <v>24</v>
      </c>
      <c r="AV99" s="12" t="s">
        <v>24</v>
      </c>
      <c r="AW99" s="12" t="s">
        <v>44</v>
      </c>
      <c r="AX99" s="12" t="s">
        <v>80</v>
      </c>
      <c r="AY99" s="198" t="s">
        <v>188</v>
      </c>
    </row>
    <row r="100" spans="2:65" s="12" customFormat="1" x14ac:dyDescent="0.3">
      <c r="B100" s="197"/>
      <c r="D100" s="193" t="s">
        <v>198</v>
      </c>
      <c r="E100" s="198" t="s">
        <v>5</v>
      </c>
      <c r="F100" s="199" t="s">
        <v>1183</v>
      </c>
      <c r="H100" s="200">
        <v>0.17100000000000001</v>
      </c>
      <c r="I100" s="201"/>
      <c r="L100" s="197"/>
      <c r="M100" s="202"/>
      <c r="N100" s="203"/>
      <c r="O100" s="203"/>
      <c r="P100" s="203"/>
      <c r="Q100" s="203"/>
      <c r="R100" s="203"/>
      <c r="S100" s="203"/>
      <c r="T100" s="204"/>
      <c r="AT100" s="198" t="s">
        <v>198</v>
      </c>
      <c r="AU100" s="198" t="s">
        <v>24</v>
      </c>
      <c r="AV100" s="12" t="s">
        <v>24</v>
      </c>
      <c r="AW100" s="12" t="s">
        <v>44</v>
      </c>
      <c r="AX100" s="12" t="s">
        <v>80</v>
      </c>
      <c r="AY100" s="198" t="s">
        <v>188</v>
      </c>
    </row>
    <row r="101" spans="2:65" s="12" customFormat="1" x14ac:dyDescent="0.3">
      <c r="B101" s="197"/>
      <c r="D101" s="193" t="s">
        <v>198</v>
      </c>
      <c r="E101" s="198" t="s">
        <v>5</v>
      </c>
      <c r="F101" s="199" t="s">
        <v>1184</v>
      </c>
      <c r="H101" s="200">
        <v>0.158</v>
      </c>
      <c r="I101" s="201"/>
      <c r="L101" s="197"/>
      <c r="M101" s="202"/>
      <c r="N101" s="203"/>
      <c r="O101" s="203"/>
      <c r="P101" s="203"/>
      <c r="Q101" s="203"/>
      <c r="R101" s="203"/>
      <c r="S101" s="203"/>
      <c r="T101" s="204"/>
      <c r="AT101" s="198" t="s">
        <v>198</v>
      </c>
      <c r="AU101" s="198" t="s">
        <v>24</v>
      </c>
      <c r="AV101" s="12" t="s">
        <v>24</v>
      </c>
      <c r="AW101" s="12" t="s">
        <v>44</v>
      </c>
      <c r="AX101" s="12" t="s">
        <v>80</v>
      </c>
      <c r="AY101" s="198" t="s">
        <v>188</v>
      </c>
    </row>
    <row r="102" spans="2:65" s="12" customFormat="1" x14ac:dyDescent="0.3">
      <c r="B102" s="197"/>
      <c r="D102" s="193" t="s">
        <v>198</v>
      </c>
      <c r="E102" s="198" t="s">
        <v>5</v>
      </c>
      <c r="F102" s="199" t="s">
        <v>1185</v>
      </c>
      <c r="H102" s="200">
        <v>0.158</v>
      </c>
      <c r="I102" s="201"/>
      <c r="L102" s="197"/>
      <c r="M102" s="202"/>
      <c r="N102" s="203"/>
      <c r="O102" s="203"/>
      <c r="P102" s="203"/>
      <c r="Q102" s="203"/>
      <c r="R102" s="203"/>
      <c r="S102" s="203"/>
      <c r="T102" s="204"/>
      <c r="AT102" s="198" t="s">
        <v>198</v>
      </c>
      <c r="AU102" s="198" t="s">
        <v>24</v>
      </c>
      <c r="AV102" s="12" t="s">
        <v>24</v>
      </c>
      <c r="AW102" s="12" t="s">
        <v>44</v>
      </c>
      <c r="AX102" s="12" t="s">
        <v>80</v>
      </c>
      <c r="AY102" s="198" t="s">
        <v>188</v>
      </c>
    </row>
    <row r="103" spans="2:65" s="12" customFormat="1" x14ac:dyDescent="0.3">
      <c r="B103" s="197"/>
      <c r="D103" s="193" t="s">
        <v>198</v>
      </c>
      <c r="E103" s="198" t="s">
        <v>5</v>
      </c>
      <c r="F103" s="199" t="s">
        <v>1186</v>
      </c>
      <c r="H103" s="200">
        <v>0.158</v>
      </c>
      <c r="I103" s="201"/>
      <c r="L103" s="197"/>
      <c r="M103" s="202"/>
      <c r="N103" s="203"/>
      <c r="O103" s="203"/>
      <c r="P103" s="203"/>
      <c r="Q103" s="203"/>
      <c r="R103" s="203"/>
      <c r="S103" s="203"/>
      <c r="T103" s="204"/>
      <c r="AT103" s="198" t="s">
        <v>198</v>
      </c>
      <c r="AU103" s="198" t="s">
        <v>24</v>
      </c>
      <c r="AV103" s="12" t="s">
        <v>24</v>
      </c>
      <c r="AW103" s="12" t="s">
        <v>44</v>
      </c>
      <c r="AX103" s="12" t="s">
        <v>80</v>
      </c>
      <c r="AY103" s="198" t="s">
        <v>188</v>
      </c>
    </row>
    <row r="104" spans="2:65" s="12" customFormat="1" x14ac:dyDescent="0.3">
      <c r="B104" s="197"/>
      <c r="D104" s="193" t="s">
        <v>198</v>
      </c>
      <c r="E104" s="198" t="s">
        <v>5</v>
      </c>
      <c r="F104" s="199" t="s">
        <v>1187</v>
      </c>
      <c r="H104" s="200">
        <v>0.158</v>
      </c>
      <c r="I104" s="201"/>
      <c r="L104" s="197"/>
      <c r="M104" s="202"/>
      <c r="N104" s="203"/>
      <c r="O104" s="203"/>
      <c r="P104" s="203"/>
      <c r="Q104" s="203"/>
      <c r="R104" s="203"/>
      <c r="S104" s="203"/>
      <c r="T104" s="204"/>
      <c r="AT104" s="198" t="s">
        <v>198</v>
      </c>
      <c r="AU104" s="198" t="s">
        <v>24</v>
      </c>
      <c r="AV104" s="12" t="s">
        <v>24</v>
      </c>
      <c r="AW104" s="12" t="s">
        <v>44</v>
      </c>
      <c r="AX104" s="12" t="s">
        <v>80</v>
      </c>
      <c r="AY104" s="198" t="s">
        <v>188</v>
      </c>
    </row>
    <row r="105" spans="2:65" s="13" customFormat="1" x14ac:dyDescent="0.3">
      <c r="B105" s="205"/>
      <c r="D105" s="193" t="s">
        <v>198</v>
      </c>
      <c r="E105" s="206" t="s">
        <v>5</v>
      </c>
      <c r="F105" s="207" t="s">
        <v>200</v>
      </c>
      <c r="H105" s="208">
        <v>1.5349999999999999</v>
      </c>
      <c r="I105" s="209"/>
      <c r="L105" s="205"/>
      <c r="M105" s="210"/>
      <c r="N105" s="211"/>
      <c r="O105" s="211"/>
      <c r="P105" s="211"/>
      <c r="Q105" s="211"/>
      <c r="R105" s="211"/>
      <c r="S105" s="211"/>
      <c r="T105" s="212"/>
      <c r="AT105" s="206" t="s">
        <v>198</v>
      </c>
      <c r="AU105" s="206" t="s">
        <v>24</v>
      </c>
      <c r="AV105" s="13" t="s">
        <v>194</v>
      </c>
      <c r="AW105" s="13" t="s">
        <v>44</v>
      </c>
      <c r="AX105" s="13" t="s">
        <v>25</v>
      </c>
      <c r="AY105" s="206" t="s">
        <v>188</v>
      </c>
    </row>
    <row r="106" spans="2:65" s="1" customFormat="1" ht="16.5" customHeight="1" x14ac:dyDescent="0.3">
      <c r="B106" s="180"/>
      <c r="C106" s="181" t="s">
        <v>24</v>
      </c>
      <c r="D106" s="181" t="s">
        <v>190</v>
      </c>
      <c r="E106" s="182" t="s">
        <v>668</v>
      </c>
      <c r="F106" s="183" t="s">
        <v>669</v>
      </c>
      <c r="G106" s="184" t="s">
        <v>193</v>
      </c>
      <c r="H106" s="185">
        <v>1.5349999999999999</v>
      </c>
      <c r="I106" s="186"/>
      <c r="J106" s="187">
        <f>ROUND(I106*H106,2)</f>
        <v>0</v>
      </c>
      <c r="K106" s="183"/>
      <c r="L106" s="41"/>
      <c r="M106" s="188" t="s">
        <v>5</v>
      </c>
      <c r="N106" s="189" t="s">
        <v>51</v>
      </c>
      <c r="O106" s="42"/>
      <c r="P106" s="190">
        <f>O106*H106</f>
        <v>0</v>
      </c>
      <c r="Q106" s="190">
        <v>0</v>
      </c>
      <c r="R106" s="190">
        <f>Q106*H106</f>
        <v>0</v>
      </c>
      <c r="S106" s="190">
        <v>0.22</v>
      </c>
      <c r="T106" s="191">
        <f>S106*H106</f>
        <v>0.3377</v>
      </c>
      <c r="AR106" s="24" t="s">
        <v>194</v>
      </c>
      <c r="AT106" s="24" t="s">
        <v>190</v>
      </c>
      <c r="AU106" s="24" t="s">
        <v>24</v>
      </c>
      <c r="AY106" s="24" t="s">
        <v>188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24" t="s">
        <v>25</v>
      </c>
      <c r="BK106" s="192">
        <f>ROUND(I106*H106,2)</f>
        <v>0</v>
      </c>
      <c r="BL106" s="24" t="s">
        <v>194</v>
      </c>
      <c r="BM106" s="24" t="s">
        <v>1188</v>
      </c>
    </row>
    <row r="107" spans="2:65" s="1" customFormat="1" ht="40.5" x14ac:dyDescent="0.3">
      <c r="B107" s="41"/>
      <c r="D107" s="193" t="s">
        <v>196</v>
      </c>
      <c r="F107" s="194" t="s">
        <v>1178</v>
      </c>
      <c r="I107" s="195"/>
      <c r="L107" s="41"/>
      <c r="M107" s="196"/>
      <c r="N107" s="42"/>
      <c r="O107" s="42"/>
      <c r="P107" s="42"/>
      <c r="Q107" s="42"/>
      <c r="R107" s="42"/>
      <c r="S107" s="42"/>
      <c r="T107" s="70"/>
      <c r="AT107" s="24" t="s">
        <v>196</v>
      </c>
      <c r="AU107" s="24" t="s">
        <v>24</v>
      </c>
    </row>
    <row r="108" spans="2:65" s="12" customFormat="1" x14ac:dyDescent="0.3">
      <c r="B108" s="197"/>
      <c r="D108" s="193" t="s">
        <v>198</v>
      </c>
      <c r="E108" s="198" t="s">
        <v>5</v>
      </c>
      <c r="F108" s="199" t="s">
        <v>1179</v>
      </c>
      <c r="H108" s="200">
        <v>0.25800000000000001</v>
      </c>
      <c r="I108" s="201"/>
      <c r="L108" s="197"/>
      <c r="M108" s="202"/>
      <c r="N108" s="203"/>
      <c r="O108" s="203"/>
      <c r="P108" s="203"/>
      <c r="Q108" s="203"/>
      <c r="R108" s="203"/>
      <c r="S108" s="203"/>
      <c r="T108" s="204"/>
      <c r="AT108" s="198" t="s">
        <v>198</v>
      </c>
      <c r="AU108" s="198" t="s">
        <v>24</v>
      </c>
      <c r="AV108" s="12" t="s">
        <v>24</v>
      </c>
      <c r="AW108" s="12" t="s">
        <v>44</v>
      </c>
      <c r="AX108" s="12" t="s">
        <v>80</v>
      </c>
      <c r="AY108" s="198" t="s">
        <v>188</v>
      </c>
    </row>
    <row r="109" spans="2:65" s="12" customFormat="1" x14ac:dyDescent="0.3">
      <c r="B109" s="197"/>
      <c r="D109" s="193" t="s">
        <v>198</v>
      </c>
      <c r="E109" s="198" t="s">
        <v>5</v>
      </c>
      <c r="F109" s="199" t="s">
        <v>1180</v>
      </c>
      <c r="H109" s="200">
        <v>0.158</v>
      </c>
      <c r="I109" s="201"/>
      <c r="L109" s="197"/>
      <c r="M109" s="202"/>
      <c r="N109" s="203"/>
      <c r="O109" s="203"/>
      <c r="P109" s="203"/>
      <c r="Q109" s="203"/>
      <c r="R109" s="203"/>
      <c r="S109" s="203"/>
      <c r="T109" s="204"/>
      <c r="AT109" s="198" t="s">
        <v>198</v>
      </c>
      <c r="AU109" s="198" t="s">
        <v>24</v>
      </c>
      <c r="AV109" s="12" t="s">
        <v>24</v>
      </c>
      <c r="AW109" s="12" t="s">
        <v>44</v>
      </c>
      <c r="AX109" s="12" t="s">
        <v>80</v>
      </c>
      <c r="AY109" s="198" t="s">
        <v>188</v>
      </c>
    </row>
    <row r="110" spans="2:65" s="12" customFormat="1" x14ac:dyDescent="0.3">
      <c r="B110" s="197"/>
      <c r="D110" s="193" t="s">
        <v>198</v>
      </c>
      <c r="E110" s="198" t="s">
        <v>5</v>
      </c>
      <c r="F110" s="199" t="s">
        <v>1181</v>
      </c>
      <c r="H110" s="200">
        <v>0.158</v>
      </c>
      <c r="I110" s="201"/>
      <c r="L110" s="197"/>
      <c r="M110" s="202"/>
      <c r="N110" s="203"/>
      <c r="O110" s="203"/>
      <c r="P110" s="203"/>
      <c r="Q110" s="203"/>
      <c r="R110" s="203"/>
      <c r="S110" s="203"/>
      <c r="T110" s="204"/>
      <c r="AT110" s="198" t="s">
        <v>198</v>
      </c>
      <c r="AU110" s="198" t="s">
        <v>24</v>
      </c>
      <c r="AV110" s="12" t="s">
        <v>24</v>
      </c>
      <c r="AW110" s="12" t="s">
        <v>44</v>
      </c>
      <c r="AX110" s="12" t="s">
        <v>80</v>
      </c>
      <c r="AY110" s="198" t="s">
        <v>188</v>
      </c>
    </row>
    <row r="111" spans="2:65" s="12" customFormat="1" x14ac:dyDescent="0.3">
      <c r="B111" s="197"/>
      <c r="D111" s="193" t="s">
        <v>198</v>
      </c>
      <c r="E111" s="198" t="s">
        <v>5</v>
      </c>
      <c r="F111" s="199" t="s">
        <v>1182</v>
      </c>
      <c r="H111" s="200">
        <v>0.158</v>
      </c>
      <c r="I111" s="201"/>
      <c r="L111" s="197"/>
      <c r="M111" s="202"/>
      <c r="N111" s="203"/>
      <c r="O111" s="203"/>
      <c r="P111" s="203"/>
      <c r="Q111" s="203"/>
      <c r="R111" s="203"/>
      <c r="S111" s="203"/>
      <c r="T111" s="204"/>
      <c r="AT111" s="198" t="s">
        <v>198</v>
      </c>
      <c r="AU111" s="198" t="s">
        <v>24</v>
      </c>
      <c r="AV111" s="12" t="s">
        <v>24</v>
      </c>
      <c r="AW111" s="12" t="s">
        <v>44</v>
      </c>
      <c r="AX111" s="12" t="s">
        <v>80</v>
      </c>
      <c r="AY111" s="198" t="s">
        <v>188</v>
      </c>
    </row>
    <row r="112" spans="2:65" s="12" customFormat="1" x14ac:dyDescent="0.3">
      <c r="B112" s="197"/>
      <c r="D112" s="193" t="s">
        <v>198</v>
      </c>
      <c r="E112" s="198" t="s">
        <v>5</v>
      </c>
      <c r="F112" s="199" t="s">
        <v>1183</v>
      </c>
      <c r="H112" s="200">
        <v>0.17100000000000001</v>
      </c>
      <c r="I112" s="201"/>
      <c r="L112" s="197"/>
      <c r="M112" s="202"/>
      <c r="N112" s="203"/>
      <c r="O112" s="203"/>
      <c r="P112" s="203"/>
      <c r="Q112" s="203"/>
      <c r="R112" s="203"/>
      <c r="S112" s="203"/>
      <c r="T112" s="204"/>
      <c r="AT112" s="198" t="s">
        <v>198</v>
      </c>
      <c r="AU112" s="198" t="s">
        <v>24</v>
      </c>
      <c r="AV112" s="12" t="s">
        <v>24</v>
      </c>
      <c r="AW112" s="12" t="s">
        <v>44</v>
      </c>
      <c r="AX112" s="12" t="s">
        <v>80</v>
      </c>
      <c r="AY112" s="198" t="s">
        <v>188</v>
      </c>
    </row>
    <row r="113" spans="2:65" s="12" customFormat="1" x14ac:dyDescent="0.3">
      <c r="B113" s="197"/>
      <c r="D113" s="193" t="s">
        <v>198</v>
      </c>
      <c r="E113" s="198" t="s">
        <v>5</v>
      </c>
      <c r="F113" s="199" t="s">
        <v>1184</v>
      </c>
      <c r="H113" s="200">
        <v>0.158</v>
      </c>
      <c r="I113" s="201"/>
      <c r="L113" s="197"/>
      <c r="M113" s="202"/>
      <c r="N113" s="203"/>
      <c r="O113" s="203"/>
      <c r="P113" s="203"/>
      <c r="Q113" s="203"/>
      <c r="R113" s="203"/>
      <c r="S113" s="203"/>
      <c r="T113" s="204"/>
      <c r="AT113" s="198" t="s">
        <v>198</v>
      </c>
      <c r="AU113" s="198" t="s">
        <v>24</v>
      </c>
      <c r="AV113" s="12" t="s">
        <v>24</v>
      </c>
      <c r="AW113" s="12" t="s">
        <v>44</v>
      </c>
      <c r="AX113" s="12" t="s">
        <v>80</v>
      </c>
      <c r="AY113" s="198" t="s">
        <v>188</v>
      </c>
    </row>
    <row r="114" spans="2:65" s="12" customFormat="1" x14ac:dyDescent="0.3">
      <c r="B114" s="197"/>
      <c r="D114" s="193" t="s">
        <v>198</v>
      </c>
      <c r="E114" s="198" t="s">
        <v>5</v>
      </c>
      <c r="F114" s="199" t="s">
        <v>1185</v>
      </c>
      <c r="H114" s="200">
        <v>0.158</v>
      </c>
      <c r="I114" s="201"/>
      <c r="L114" s="197"/>
      <c r="M114" s="202"/>
      <c r="N114" s="203"/>
      <c r="O114" s="203"/>
      <c r="P114" s="203"/>
      <c r="Q114" s="203"/>
      <c r="R114" s="203"/>
      <c r="S114" s="203"/>
      <c r="T114" s="204"/>
      <c r="AT114" s="198" t="s">
        <v>198</v>
      </c>
      <c r="AU114" s="198" t="s">
        <v>24</v>
      </c>
      <c r="AV114" s="12" t="s">
        <v>24</v>
      </c>
      <c r="AW114" s="12" t="s">
        <v>44</v>
      </c>
      <c r="AX114" s="12" t="s">
        <v>80</v>
      </c>
      <c r="AY114" s="198" t="s">
        <v>188</v>
      </c>
    </row>
    <row r="115" spans="2:65" s="12" customFormat="1" x14ac:dyDescent="0.3">
      <c r="B115" s="197"/>
      <c r="D115" s="193" t="s">
        <v>198</v>
      </c>
      <c r="E115" s="198" t="s">
        <v>5</v>
      </c>
      <c r="F115" s="199" t="s">
        <v>1186</v>
      </c>
      <c r="H115" s="200">
        <v>0.158</v>
      </c>
      <c r="I115" s="201"/>
      <c r="L115" s="197"/>
      <c r="M115" s="202"/>
      <c r="N115" s="203"/>
      <c r="O115" s="203"/>
      <c r="P115" s="203"/>
      <c r="Q115" s="203"/>
      <c r="R115" s="203"/>
      <c r="S115" s="203"/>
      <c r="T115" s="204"/>
      <c r="AT115" s="198" t="s">
        <v>198</v>
      </c>
      <c r="AU115" s="198" t="s">
        <v>24</v>
      </c>
      <c r="AV115" s="12" t="s">
        <v>24</v>
      </c>
      <c r="AW115" s="12" t="s">
        <v>44</v>
      </c>
      <c r="AX115" s="12" t="s">
        <v>80</v>
      </c>
      <c r="AY115" s="198" t="s">
        <v>188</v>
      </c>
    </row>
    <row r="116" spans="2:65" s="12" customFormat="1" x14ac:dyDescent="0.3">
      <c r="B116" s="197"/>
      <c r="D116" s="193" t="s">
        <v>198</v>
      </c>
      <c r="E116" s="198" t="s">
        <v>5</v>
      </c>
      <c r="F116" s="199" t="s">
        <v>1187</v>
      </c>
      <c r="H116" s="200">
        <v>0.158</v>
      </c>
      <c r="I116" s="201"/>
      <c r="L116" s="197"/>
      <c r="M116" s="202"/>
      <c r="N116" s="203"/>
      <c r="O116" s="203"/>
      <c r="P116" s="203"/>
      <c r="Q116" s="203"/>
      <c r="R116" s="203"/>
      <c r="S116" s="203"/>
      <c r="T116" s="204"/>
      <c r="AT116" s="198" t="s">
        <v>198</v>
      </c>
      <c r="AU116" s="198" t="s">
        <v>24</v>
      </c>
      <c r="AV116" s="12" t="s">
        <v>24</v>
      </c>
      <c r="AW116" s="12" t="s">
        <v>44</v>
      </c>
      <c r="AX116" s="12" t="s">
        <v>80</v>
      </c>
      <c r="AY116" s="198" t="s">
        <v>188</v>
      </c>
    </row>
    <row r="117" spans="2:65" s="13" customFormat="1" x14ac:dyDescent="0.3">
      <c r="B117" s="205"/>
      <c r="D117" s="193" t="s">
        <v>198</v>
      </c>
      <c r="E117" s="206" t="s">
        <v>5</v>
      </c>
      <c r="F117" s="207" t="s">
        <v>200</v>
      </c>
      <c r="H117" s="208">
        <v>1.5349999999999999</v>
      </c>
      <c r="I117" s="209"/>
      <c r="L117" s="205"/>
      <c r="M117" s="210"/>
      <c r="N117" s="211"/>
      <c r="O117" s="211"/>
      <c r="P117" s="211"/>
      <c r="Q117" s="211"/>
      <c r="R117" s="211"/>
      <c r="S117" s="211"/>
      <c r="T117" s="212"/>
      <c r="AT117" s="206" t="s">
        <v>198</v>
      </c>
      <c r="AU117" s="206" t="s">
        <v>24</v>
      </c>
      <c r="AV117" s="13" t="s">
        <v>194</v>
      </c>
      <c r="AW117" s="13" t="s">
        <v>44</v>
      </c>
      <c r="AX117" s="13" t="s">
        <v>25</v>
      </c>
      <c r="AY117" s="206" t="s">
        <v>188</v>
      </c>
    </row>
    <row r="118" spans="2:65" s="1" customFormat="1" ht="16.5" customHeight="1" x14ac:dyDescent="0.3">
      <c r="B118" s="180"/>
      <c r="C118" s="181" t="s">
        <v>204</v>
      </c>
      <c r="D118" s="181" t="s">
        <v>190</v>
      </c>
      <c r="E118" s="182" t="s">
        <v>671</v>
      </c>
      <c r="F118" s="183" t="s">
        <v>672</v>
      </c>
      <c r="G118" s="184" t="s">
        <v>231</v>
      </c>
      <c r="H118" s="185">
        <v>0.63</v>
      </c>
      <c r="I118" s="186"/>
      <c r="J118" s="187">
        <f>ROUND(I118*H118,2)</f>
        <v>0</v>
      </c>
      <c r="K118" s="183"/>
      <c r="L118" s="41"/>
      <c r="M118" s="188" t="s">
        <v>5</v>
      </c>
      <c r="N118" s="189" t="s">
        <v>51</v>
      </c>
      <c r="O118" s="42"/>
      <c r="P118" s="190">
        <f>O118*H118</f>
        <v>0</v>
      </c>
      <c r="Q118" s="190">
        <v>0</v>
      </c>
      <c r="R118" s="190">
        <f>Q118*H118</f>
        <v>0</v>
      </c>
      <c r="S118" s="190">
        <v>0</v>
      </c>
      <c r="T118" s="191">
        <f>S118*H118</f>
        <v>0</v>
      </c>
      <c r="AR118" s="24" t="s">
        <v>194</v>
      </c>
      <c r="AT118" s="24" t="s">
        <v>190</v>
      </c>
      <c r="AU118" s="24" t="s">
        <v>24</v>
      </c>
      <c r="AY118" s="24" t="s">
        <v>188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24" t="s">
        <v>25</v>
      </c>
      <c r="BK118" s="192">
        <f>ROUND(I118*H118,2)</f>
        <v>0</v>
      </c>
      <c r="BL118" s="24" t="s">
        <v>194</v>
      </c>
      <c r="BM118" s="24" t="s">
        <v>673</v>
      </c>
    </row>
    <row r="119" spans="2:65" s="1" customFormat="1" ht="40.5" x14ac:dyDescent="0.3">
      <c r="B119" s="41"/>
      <c r="D119" s="193" t="s">
        <v>196</v>
      </c>
      <c r="F119" s="194" t="s">
        <v>1189</v>
      </c>
      <c r="I119" s="195"/>
      <c r="L119" s="41"/>
      <c r="M119" s="196"/>
      <c r="N119" s="42"/>
      <c r="O119" s="42"/>
      <c r="P119" s="42"/>
      <c r="Q119" s="42"/>
      <c r="R119" s="42"/>
      <c r="S119" s="42"/>
      <c r="T119" s="70"/>
      <c r="AT119" s="24" t="s">
        <v>196</v>
      </c>
      <c r="AU119" s="24" t="s">
        <v>24</v>
      </c>
    </row>
    <row r="120" spans="2:65" s="12" customFormat="1" x14ac:dyDescent="0.3">
      <c r="B120" s="197"/>
      <c r="D120" s="193" t="s">
        <v>198</v>
      </c>
      <c r="E120" s="198" t="s">
        <v>5</v>
      </c>
      <c r="F120" s="199" t="s">
        <v>1190</v>
      </c>
      <c r="H120" s="200">
        <v>0.46899999999999997</v>
      </c>
      <c r="I120" s="201"/>
      <c r="L120" s="197"/>
      <c r="M120" s="202"/>
      <c r="N120" s="203"/>
      <c r="O120" s="203"/>
      <c r="P120" s="203"/>
      <c r="Q120" s="203"/>
      <c r="R120" s="203"/>
      <c r="S120" s="203"/>
      <c r="T120" s="204"/>
      <c r="AT120" s="198" t="s">
        <v>198</v>
      </c>
      <c r="AU120" s="198" t="s">
        <v>24</v>
      </c>
      <c r="AV120" s="12" t="s">
        <v>24</v>
      </c>
      <c r="AW120" s="12" t="s">
        <v>44</v>
      </c>
      <c r="AX120" s="12" t="s">
        <v>80</v>
      </c>
      <c r="AY120" s="198" t="s">
        <v>188</v>
      </c>
    </row>
    <row r="121" spans="2:65" s="12" customFormat="1" x14ac:dyDescent="0.3">
      <c r="B121" s="197"/>
      <c r="D121" s="193" t="s">
        <v>198</v>
      </c>
      <c r="E121" s="198" t="s">
        <v>5</v>
      </c>
      <c r="F121" s="199" t="s">
        <v>1191</v>
      </c>
      <c r="H121" s="200">
        <v>0.30199999999999999</v>
      </c>
      <c r="I121" s="201"/>
      <c r="L121" s="197"/>
      <c r="M121" s="202"/>
      <c r="N121" s="203"/>
      <c r="O121" s="203"/>
      <c r="P121" s="203"/>
      <c r="Q121" s="203"/>
      <c r="R121" s="203"/>
      <c r="S121" s="203"/>
      <c r="T121" s="204"/>
      <c r="AT121" s="198" t="s">
        <v>198</v>
      </c>
      <c r="AU121" s="198" t="s">
        <v>24</v>
      </c>
      <c r="AV121" s="12" t="s">
        <v>24</v>
      </c>
      <c r="AW121" s="12" t="s">
        <v>44</v>
      </c>
      <c r="AX121" s="12" t="s">
        <v>80</v>
      </c>
      <c r="AY121" s="198" t="s">
        <v>188</v>
      </c>
    </row>
    <row r="122" spans="2:65" s="12" customFormat="1" x14ac:dyDescent="0.3">
      <c r="B122" s="197"/>
      <c r="D122" s="193" t="s">
        <v>198</v>
      </c>
      <c r="E122" s="198" t="s">
        <v>5</v>
      </c>
      <c r="F122" s="199" t="s">
        <v>1192</v>
      </c>
      <c r="H122" s="200">
        <v>0.30399999999999999</v>
      </c>
      <c r="I122" s="201"/>
      <c r="L122" s="197"/>
      <c r="M122" s="202"/>
      <c r="N122" s="203"/>
      <c r="O122" s="203"/>
      <c r="P122" s="203"/>
      <c r="Q122" s="203"/>
      <c r="R122" s="203"/>
      <c r="S122" s="203"/>
      <c r="T122" s="204"/>
      <c r="AT122" s="198" t="s">
        <v>198</v>
      </c>
      <c r="AU122" s="198" t="s">
        <v>24</v>
      </c>
      <c r="AV122" s="12" t="s">
        <v>24</v>
      </c>
      <c r="AW122" s="12" t="s">
        <v>44</v>
      </c>
      <c r="AX122" s="12" t="s">
        <v>80</v>
      </c>
      <c r="AY122" s="198" t="s">
        <v>188</v>
      </c>
    </row>
    <row r="123" spans="2:65" s="12" customFormat="1" x14ac:dyDescent="0.3">
      <c r="B123" s="197"/>
      <c r="D123" s="193" t="s">
        <v>198</v>
      </c>
      <c r="E123" s="198" t="s">
        <v>5</v>
      </c>
      <c r="F123" s="199" t="s">
        <v>1193</v>
      </c>
      <c r="H123" s="200">
        <v>0.32800000000000001</v>
      </c>
      <c r="I123" s="201"/>
      <c r="L123" s="197"/>
      <c r="M123" s="202"/>
      <c r="N123" s="203"/>
      <c r="O123" s="203"/>
      <c r="P123" s="203"/>
      <c r="Q123" s="203"/>
      <c r="R123" s="203"/>
      <c r="S123" s="203"/>
      <c r="T123" s="204"/>
      <c r="AT123" s="198" t="s">
        <v>198</v>
      </c>
      <c r="AU123" s="198" t="s">
        <v>24</v>
      </c>
      <c r="AV123" s="12" t="s">
        <v>24</v>
      </c>
      <c r="AW123" s="12" t="s">
        <v>44</v>
      </c>
      <c r="AX123" s="12" t="s">
        <v>80</v>
      </c>
      <c r="AY123" s="198" t="s">
        <v>188</v>
      </c>
    </row>
    <row r="124" spans="2:65" s="12" customFormat="1" x14ac:dyDescent="0.3">
      <c r="B124" s="197"/>
      <c r="D124" s="193" t="s">
        <v>198</v>
      </c>
      <c r="E124" s="198" t="s">
        <v>5</v>
      </c>
      <c r="F124" s="199" t="s">
        <v>1194</v>
      </c>
      <c r="H124" s="200">
        <v>0.36799999999999999</v>
      </c>
      <c r="I124" s="201"/>
      <c r="L124" s="197"/>
      <c r="M124" s="202"/>
      <c r="N124" s="203"/>
      <c r="O124" s="203"/>
      <c r="P124" s="203"/>
      <c r="Q124" s="203"/>
      <c r="R124" s="203"/>
      <c r="S124" s="203"/>
      <c r="T124" s="204"/>
      <c r="AT124" s="198" t="s">
        <v>198</v>
      </c>
      <c r="AU124" s="198" t="s">
        <v>24</v>
      </c>
      <c r="AV124" s="12" t="s">
        <v>24</v>
      </c>
      <c r="AW124" s="12" t="s">
        <v>44</v>
      </c>
      <c r="AX124" s="12" t="s">
        <v>80</v>
      </c>
      <c r="AY124" s="198" t="s">
        <v>188</v>
      </c>
    </row>
    <row r="125" spans="2:65" s="12" customFormat="1" x14ac:dyDescent="0.3">
      <c r="B125" s="197"/>
      <c r="D125" s="193" t="s">
        <v>198</v>
      </c>
      <c r="E125" s="198" t="s">
        <v>5</v>
      </c>
      <c r="F125" s="199" t="s">
        <v>1195</v>
      </c>
      <c r="H125" s="200">
        <v>0.34499999999999997</v>
      </c>
      <c r="I125" s="201"/>
      <c r="L125" s="197"/>
      <c r="M125" s="202"/>
      <c r="N125" s="203"/>
      <c r="O125" s="203"/>
      <c r="P125" s="203"/>
      <c r="Q125" s="203"/>
      <c r="R125" s="203"/>
      <c r="S125" s="203"/>
      <c r="T125" s="204"/>
      <c r="AT125" s="198" t="s">
        <v>198</v>
      </c>
      <c r="AU125" s="198" t="s">
        <v>24</v>
      </c>
      <c r="AV125" s="12" t="s">
        <v>24</v>
      </c>
      <c r="AW125" s="12" t="s">
        <v>44</v>
      </c>
      <c r="AX125" s="12" t="s">
        <v>80</v>
      </c>
      <c r="AY125" s="198" t="s">
        <v>188</v>
      </c>
    </row>
    <row r="126" spans="2:65" s="12" customFormat="1" x14ac:dyDescent="0.3">
      <c r="B126" s="197"/>
      <c r="D126" s="193" t="s">
        <v>198</v>
      </c>
      <c r="E126" s="198" t="s">
        <v>5</v>
      </c>
      <c r="F126" s="199" t="s">
        <v>1196</v>
      </c>
      <c r="H126" s="200">
        <v>0.34499999999999997</v>
      </c>
      <c r="I126" s="201"/>
      <c r="L126" s="197"/>
      <c r="M126" s="202"/>
      <c r="N126" s="203"/>
      <c r="O126" s="203"/>
      <c r="P126" s="203"/>
      <c r="Q126" s="203"/>
      <c r="R126" s="203"/>
      <c r="S126" s="203"/>
      <c r="T126" s="204"/>
      <c r="AT126" s="198" t="s">
        <v>198</v>
      </c>
      <c r="AU126" s="198" t="s">
        <v>24</v>
      </c>
      <c r="AV126" s="12" t="s">
        <v>24</v>
      </c>
      <c r="AW126" s="12" t="s">
        <v>44</v>
      </c>
      <c r="AX126" s="12" t="s">
        <v>80</v>
      </c>
      <c r="AY126" s="198" t="s">
        <v>188</v>
      </c>
    </row>
    <row r="127" spans="2:65" s="12" customFormat="1" x14ac:dyDescent="0.3">
      <c r="B127" s="197"/>
      <c r="D127" s="193" t="s">
        <v>198</v>
      </c>
      <c r="E127" s="198" t="s">
        <v>5</v>
      </c>
      <c r="F127" s="199" t="s">
        <v>1197</v>
      </c>
      <c r="H127" s="200">
        <v>0.33900000000000002</v>
      </c>
      <c r="I127" s="201"/>
      <c r="L127" s="197"/>
      <c r="M127" s="202"/>
      <c r="N127" s="203"/>
      <c r="O127" s="203"/>
      <c r="P127" s="203"/>
      <c r="Q127" s="203"/>
      <c r="R127" s="203"/>
      <c r="S127" s="203"/>
      <c r="T127" s="204"/>
      <c r="AT127" s="198" t="s">
        <v>198</v>
      </c>
      <c r="AU127" s="198" t="s">
        <v>24</v>
      </c>
      <c r="AV127" s="12" t="s">
        <v>24</v>
      </c>
      <c r="AW127" s="12" t="s">
        <v>44</v>
      </c>
      <c r="AX127" s="12" t="s">
        <v>80</v>
      </c>
      <c r="AY127" s="198" t="s">
        <v>188</v>
      </c>
    </row>
    <row r="128" spans="2:65" s="12" customFormat="1" x14ac:dyDescent="0.3">
      <c r="B128" s="197"/>
      <c r="D128" s="193" t="s">
        <v>198</v>
      </c>
      <c r="E128" s="198" t="s">
        <v>5</v>
      </c>
      <c r="F128" s="199" t="s">
        <v>1198</v>
      </c>
      <c r="H128" s="200">
        <v>0.34799999999999998</v>
      </c>
      <c r="I128" s="201"/>
      <c r="L128" s="197"/>
      <c r="M128" s="202"/>
      <c r="N128" s="203"/>
      <c r="O128" s="203"/>
      <c r="P128" s="203"/>
      <c r="Q128" s="203"/>
      <c r="R128" s="203"/>
      <c r="S128" s="203"/>
      <c r="T128" s="204"/>
      <c r="AT128" s="198" t="s">
        <v>198</v>
      </c>
      <c r="AU128" s="198" t="s">
        <v>24</v>
      </c>
      <c r="AV128" s="12" t="s">
        <v>24</v>
      </c>
      <c r="AW128" s="12" t="s">
        <v>44</v>
      </c>
      <c r="AX128" s="12" t="s">
        <v>80</v>
      </c>
      <c r="AY128" s="198" t="s">
        <v>188</v>
      </c>
    </row>
    <row r="129" spans="2:65" s="13" customFormat="1" x14ac:dyDescent="0.3">
      <c r="B129" s="205"/>
      <c r="D129" s="193" t="s">
        <v>198</v>
      </c>
      <c r="E129" s="206" t="s">
        <v>5</v>
      </c>
      <c r="F129" s="207" t="s">
        <v>200</v>
      </c>
      <c r="H129" s="208">
        <v>3.1480000000000001</v>
      </c>
      <c r="I129" s="209"/>
      <c r="L129" s="205"/>
      <c r="M129" s="210"/>
      <c r="N129" s="211"/>
      <c r="O129" s="211"/>
      <c r="P129" s="211"/>
      <c r="Q129" s="211"/>
      <c r="R129" s="211"/>
      <c r="S129" s="211"/>
      <c r="T129" s="212"/>
      <c r="AT129" s="206" t="s">
        <v>198</v>
      </c>
      <c r="AU129" s="206" t="s">
        <v>24</v>
      </c>
      <c r="AV129" s="13" t="s">
        <v>194</v>
      </c>
      <c r="AW129" s="13" t="s">
        <v>44</v>
      </c>
      <c r="AX129" s="13" t="s">
        <v>25</v>
      </c>
      <c r="AY129" s="206" t="s">
        <v>188</v>
      </c>
    </row>
    <row r="130" spans="2:65" s="12" customFormat="1" x14ac:dyDescent="0.3">
      <c r="B130" s="197"/>
      <c r="D130" s="193" t="s">
        <v>198</v>
      </c>
      <c r="F130" s="199" t="s">
        <v>1199</v>
      </c>
      <c r="H130" s="200">
        <v>0.63</v>
      </c>
      <c r="I130" s="201"/>
      <c r="L130" s="197"/>
      <c r="M130" s="202"/>
      <c r="N130" s="203"/>
      <c r="O130" s="203"/>
      <c r="P130" s="203"/>
      <c r="Q130" s="203"/>
      <c r="R130" s="203"/>
      <c r="S130" s="203"/>
      <c r="T130" s="204"/>
      <c r="AT130" s="198" t="s">
        <v>198</v>
      </c>
      <c r="AU130" s="198" t="s">
        <v>24</v>
      </c>
      <c r="AV130" s="12" t="s">
        <v>24</v>
      </c>
      <c r="AW130" s="12" t="s">
        <v>6</v>
      </c>
      <c r="AX130" s="12" t="s">
        <v>25</v>
      </c>
      <c r="AY130" s="198" t="s">
        <v>188</v>
      </c>
    </row>
    <row r="131" spans="2:65" s="1" customFormat="1" ht="16.5" customHeight="1" x14ac:dyDescent="0.3">
      <c r="B131" s="180"/>
      <c r="C131" s="181" t="s">
        <v>194</v>
      </c>
      <c r="D131" s="181" t="s">
        <v>190</v>
      </c>
      <c r="E131" s="182" t="s">
        <v>692</v>
      </c>
      <c r="F131" s="183" t="s">
        <v>693</v>
      </c>
      <c r="G131" s="184" t="s">
        <v>231</v>
      </c>
      <c r="H131" s="185">
        <v>2.2040000000000002</v>
      </c>
      <c r="I131" s="186"/>
      <c r="J131" s="187">
        <f>ROUND(I131*H131,2)</f>
        <v>0</v>
      </c>
      <c r="K131" s="183"/>
      <c r="L131" s="41"/>
      <c r="M131" s="188" t="s">
        <v>5</v>
      </c>
      <c r="N131" s="189" t="s">
        <v>51</v>
      </c>
      <c r="O131" s="42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AR131" s="24" t="s">
        <v>194</v>
      </c>
      <c r="AT131" s="24" t="s">
        <v>190</v>
      </c>
      <c r="AU131" s="24" t="s">
        <v>24</v>
      </c>
      <c r="AY131" s="24" t="s">
        <v>188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24" t="s">
        <v>25</v>
      </c>
      <c r="BK131" s="192">
        <f>ROUND(I131*H131,2)</f>
        <v>0</v>
      </c>
      <c r="BL131" s="24" t="s">
        <v>194</v>
      </c>
      <c r="BM131" s="24" t="s">
        <v>694</v>
      </c>
    </row>
    <row r="132" spans="2:65" s="1" customFormat="1" ht="40.5" x14ac:dyDescent="0.3">
      <c r="B132" s="41"/>
      <c r="D132" s="193" t="s">
        <v>196</v>
      </c>
      <c r="F132" s="194" t="s">
        <v>1189</v>
      </c>
      <c r="I132" s="195"/>
      <c r="L132" s="41"/>
      <c r="M132" s="196"/>
      <c r="N132" s="42"/>
      <c r="O132" s="42"/>
      <c r="P132" s="42"/>
      <c r="Q132" s="42"/>
      <c r="R132" s="42"/>
      <c r="S132" s="42"/>
      <c r="T132" s="70"/>
      <c r="AT132" s="24" t="s">
        <v>196</v>
      </c>
      <c r="AU132" s="24" t="s">
        <v>24</v>
      </c>
    </row>
    <row r="133" spans="2:65" s="12" customFormat="1" x14ac:dyDescent="0.3">
      <c r="B133" s="197"/>
      <c r="D133" s="193" t="s">
        <v>198</v>
      </c>
      <c r="E133" s="198" t="s">
        <v>5</v>
      </c>
      <c r="F133" s="199" t="s">
        <v>1190</v>
      </c>
      <c r="H133" s="200">
        <v>0.46899999999999997</v>
      </c>
      <c r="I133" s="201"/>
      <c r="L133" s="197"/>
      <c r="M133" s="202"/>
      <c r="N133" s="203"/>
      <c r="O133" s="203"/>
      <c r="P133" s="203"/>
      <c r="Q133" s="203"/>
      <c r="R133" s="203"/>
      <c r="S133" s="203"/>
      <c r="T133" s="204"/>
      <c r="AT133" s="198" t="s">
        <v>198</v>
      </c>
      <c r="AU133" s="198" t="s">
        <v>24</v>
      </c>
      <c r="AV133" s="12" t="s">
        <v>24</v>
      </c>
      <c r="AW133" s="12" t="s">
        <v>44</v>
      </c>
      <c r="AX133" s="12" t="s">
        <v>80</v>
      </c>
      <c r="AY133" s="198" t="s">
        <v>188</v>
      </c>
    </row>
    <row r="134" spans="2:65" s="12" customFormat="1" x14ac:dyDescent="0.3">
      <c r="B134" s="197"/>
      <c r="D134" s="193" t="s">
        <v>198</v>
      </c>
      <c r="E134" s="198" t="s">
        <v>5</v>
      </c>
      <c r="F134" s="199" t="s">
        <v>1191</v>
      </c>
      <c r="H134" s="200">
        <v>0.30199999999999999</v>
      </c>
      <c r="I134" s="201"/>
      <c r="L134" s="197"/>
      <c r="M134" s="202"/>
      <c r="N134" s="203"/>
      <c r="O134" s="203"/>
      <c r="P134" s="203"/>
      <c r="Q134" s="203"/>
      <c r="R134" s="203"/>
      <c r="S134" s="203"/>
      <c r="T134" s="204"/>
      <c r="AT134" s="198" t="s">
        <v>198</v>
      </c>
      <c r="AU134" s="198" t="s">
        <v>24</v>
      </c>
      <c r="AV134" s="12" t="s">
        <v>24</v>
      </c>
      <c r="AW134" s="12" t="s">
        <v>44</v>
      </c>
      <c r="AX134" s="12" t="s">
        <v>80</v>
      </c>
      <c r="AY134" s="198" t="s">
        <v>188</v>
      </c>
    </row>
    <row r="135" spans="2:65" s="12" customFormat="1" x14ac:dyDescent="0.3">
      <c r="B135" s="197"/>
      <c r="D135" s="193" t="s">
        <v>198</v>
      </c>
      <c r="E135" s="198" t="s">
        <v>5</v>
      </c>
      <c r="F135" s="199" t="s">
        <v>1192</v>
      </c>
      <c r="H135" s="200">
        <v>0.30399999999999999</v>
      </c>
      <c r="I135" s="201"/>
      <c r="L135" s="197"/>
      <c r="M135" s="202"/>
      <c r="N135" s="203"/>
      <c r="O135" s="203"/>
      <c r="P135" s="203"/>
      <c r="Q135" s="203"/>
      <c r="R135" s="203"/>
      <c r="S135" s="203"/>
      <c r="T135" s="204"/>
      <c r="AT135" s="198" t="s">
        <v>198</v>
      </c>
      <c r="AU135" s="198" t="s">
        <v>24</v>
      </c>
      <c r="AV135" s="12" t="s">
        <v>24</v>
      </c>
      <c r="AW135" s="12" t="s">
        <v>44</v>
      </c>
      <c r="AX135" s="12" t="s">
        <v>80</v>
      </c>
      <c r="AY135" s="198" t="s">
        <v>188</v>
      </c>
    </row>
    <row r="136" spans="2:65" s="12" customFormat="1" x14ac:dyDescent="0.3">
      <c r="B136" s="197"/>
      <c r="D136" s="193" t="s">
        <v>198</v>
      </c>
      <c r="E136" s="198" t="s">
        <v>5</v>
      </c>
      <c r="F136" s="199" t="s">
        <v>1193</v>
      </c>
      <c r="H136" s="200">
        <v>0.32800000000000001</v>
      </c>
      <c r="I136" s="201"/>
      <c r="L136" s="197"/>
      <c r="M136" s="202"/>
      <c r="N136" s="203"/>
      <c r="O136" s="203"/>
      <c r="P136" s="203"/>
      <c r="Q136" s="203"/>
      <c r="R136" s="203"/>
      <c r="S136" s="203"/>
      <c r="T136" s="204"/>
      <c r="AT136" s="198" t="s">
        <v>198</v>
      </c>
      <c r="AU136" s="198" t="s">
        <v>24</v>
      </c>
      <c r="AV136" s="12" t="s">
        <v>24</v>
      </c>
      <c r="AW136" s="12" t="s">
        <v>44</v>
      </c>
      <c r="AX136" s="12" t="s">
        <v>80</v>
      </c>
      <c r="AY136" s="198" t="s">
        <v>188</v>
      </c>
    </row>
    <row r="137" spans="2:65" s="12" customFormat="1" x14ac:dyDescent="0.3">
      <c r="B137" s="197"/>
      <c r="D137" s="193" t="s">
        <v>198</v>
      </c>
      <c r="E137" s="198" t="s">
        <v>5</v>
      </c>
      <c r="F137" s="199" t="s">
        <v>1194</v>
      </c>
      <c r="H137" s="200">
        <v>0.36799999999999999</v>
      </c>
      <c r="I137" s="201"/>
      <c r="L137" s="197"/>
      <c r="M137" s="202"/>
      <c r="N137" s="203"/>
      <c r="O137" s="203"/>
      <c r="P137" s="203"/>
      <c r="Q137" s="203"/>
      <c r="R137" s="203"/>
      <c r="S137" s="203"/>
      <c r="T137" s="204"/>
      <c r="AT137" s="198" t="s">
        <v>198</v>
      </c>
      <c r="AU137" s="198" t="s">
        <v>24</v>
      </c>
      <c r="AV137" s="12" t="s">
        <v>24</v>
      </c>
      <c r="AW137" s="12" t="s">
        <v>44</v>
      </c>
      <c r="AX137" s="12" t="s">
        <v>80</v>
      </c>
      <c r="AY137" s="198" t="s">
        <v>188</v>
      </c>
    </row>
    <row r="138" spans="2:65" s="12" customFormat="1" x14ac:dyDescent="0.3">
      <c r="B138" s="197"/>
      <c r="D138" s="193" t="s">
        <v>198</v>
      </c>
      <c r="E138" s="198" t="s">
        <v>5</v>
      </c>
      <c r="F138" s="199" t="s">
        <v>1195</v>
      </c>
      <c r="H138" s="200">
        <v>0.34499999999999997</v>
      </c>
      <c r="I138" s="201"/>
      <c r="L138" s="197"/>
      <c r="M138" s="202"/>
      <c r="N138" s="203"/>
      <c r="O138" s="203"/>
      <c r="P138" s="203"/>
      <c r="Q138" s="203"/>
      <c r="R138" s="203"/>
      <c r="S138" s="203"/>
      <c r="T138" s="204"/>
      <c r="AT138" s="198" t="s">
        <v>198</v>
      </c>
      <c r="AU138" s="198" t="s">
        <v>24</v>
      </c>
      <c r="AV138" s="12" t="s">
        <v>24</v>
      </c>
      <c r="AW138" s="12" t="s">
        <v>44</v>
      </c>
      <c r="AX138" s="12" t="s">
        <v>80</v>
      </c>
      <c r="AY138" s="198" t="s">
        <v>188</v>
      </c>
    </row>
    <row r="139" spans="2:65" s="12" customFormat="1" x14ac:dyDescent="0.3">
      <c r="B139" s="197"/>
      <c r="D139" s="193" t="s">
        <v>198</v>
      </c>
      <c r="E139" s="198" t="s">
        <v>5</v>
      </c>
      <c r="F139" s="199" t="s">
        <v>1196</v>
      </c>
      <c r="H139" s="200">
        <v>0.34499999999999997</v>
      </c>
      <c r="I139" s="201"/>
      <c r="L139" s="197"/>
      <c r="M139" s="202"/>
      <c r="N139" s="203"/>
      <c r="O139" s="203"/>
      <c r="P139" s="203"/>
      <c r="Q139" s="203"/>
      <c r="R139" s="203"/>
      <c r="S139" s="203"/>
      <c r="T139" s="204"/>
      <c r="AT139" s="198" t="s">
        <v>198</v>
      </c>
      <c r="AU139" s="198" t="s">
        <v>24</v>
      </c>
      <c r="AV139" s="12" t="s">
        <v>24</v>
      </c>
      <c r="AW139" s="12" t="s">
        <v>44</v>
      </c>
      <c r="AX139" s="12" t="s">
        <v>80</v>
      </c>
      <c r="AY139" s="198" t="s">
        <v>188</v>
      </c>
    </row>
    <row r="140" spans="2:65" s="12" customFormat="1" x14ac:dyDescent="0.3">
      <c r="B140" s="197"/>
      <c r="D140" s="193" t="s">
        <v>198</v>
      </c>
      <c r="E140" s="198" t="s">
        <v>5</v>
      </c>
      <c r="F140" s="199" t="s">
        <v>1197</v>
      </c>
      <c r="H140" s="200">
        <v>0.33900000000000002</v>
      </c>
      <c r="I140" s="201"/>
      <c r="L140" s="197"/>
      <c r="M140" s="202"/>
      <c r="N140" s="203"/>
      <c r="O140" s="203"/>
      <c r="P140" s="203"/>
      <c r="Q140" s="203"/>
      <c r="R140" s="203"/>
      <c r="S140" s="203"/>
      <c r="T140" s="204"/>
      <c r="AT140" s="198" t="s">
        <v>198</v>
      </c>
      <c r="AU140" s="198" t="s">
        <v>24</v>
      </c>
      <c r="AV140" s="12" t="s">
        <v>24</v>
      </c>
      <c r="AW140" s="12" t="s">
        <v>44</v>
      </c>
      <c r="AX140" s="12" t="s">
        <v>80</v>
      </c>
      <c r="AY140" s="198" t="s">
        <v>188</v>
      </c>
    </row>
    <row r="141" spans="2:65" s="12" customFormat="1" x14ac:dyDescent="0.3">
      <c r="B141" s="197"/>
      <c r="D141" s="193" t="s">
        <v>198</v>
      </c>
      <c r="E141" s="198" t="s">
        <v>5</v>
      </c>
      <c r="F141" s="199" t="s">
        <v>1198</v>
      </c>
      <c r="H141" s="200">
        <v>0.34799999999999998</v>
      </c>
      <c r="I141" s="201"/>
      <c r="L141" s="197"/>
      <c r="M141" s="202"/>
      <c r="N141" s="203"/>
      <c r="O141" s="203"/>
      <c r="P141" s="203"/>
      <c r="Q141" s="203"/>
      <c r="R141" s="203"/>
      <c r="S141" s="203"/>
      <c r="T141" s="204"/>
      <c r="AT141" s="198" t="s">
        <v>198</v>
      </c>
      <c r="AU141" s="198" t="s">
        <v>24</v>
      </c>
      <c r="AV141" s="12" t="s">
        <v>24</v>
      </c>
      <c r="AW141" s="12" t="s">
        <v>44</v>
      </c>
      <c r="AX141" s="12" t="s">
        <v>80</v>
      </c>
      <c r="AY141" s="198" t="s">
        <v>188</v>
      </c>
    </row>
    <row r="142" spans="2:65" s="13" customFormat="1" x14ac:dyDescent="0.3">
      <c r="B142" s="205"/>
      <c r="D142" s="193" t="s">
        <v>198</v>
      </c>
      <c r="E142" s="206" t="s">
        <v>5</v>
      </c>
      <c r="F142" s="207" t="s">
        <v>200</v>
      </c>
      <c r="H142" s="208">
        <v>3.1480000000000001</v>
      </c>
      <c r="I142" s="209"/>
      <c r="L142" s="205"/>
      <c r="M142" s="210"/>
      <c r="N142" s="211"/>
      <c r="O142" s="211"/>
      <c r="P142" s="211"/>
      <c r="Q142" s="211"/>
      <c r="R142" s="211"/>
      <c r="S142" s="211"/>
      <c r="T142" s="212"/>
      <c r="AT142" s="206" t="s">
        <v>198</v>
      </c>
      <c r="AU142" s="206" t="s">
        <v>24</v>
      </c>
      <c r="AV142" s="13" t="s">
        <v>194</v>
      </c>
      <c r="AW142" s="13" t="s">
        <v>44</v>
      </c>
      <c r="AX142" s="13" t="s">
        <v>25</v>
      </c>
      <c r="AY142" s="206" t="s">
        <v>188</v>
      </c>
    </row>
    <row r="143" spans="2:65" s="12" customFormat="1" x14ac:dyDescent="0.3">
      <c r="B143" s="197"/>
      <c r="D143" s="193" t="s">
        <v>198</v>
      </c>
      <c r="F143" s="199" t="s">
        <v>1200</v>
      </c>
      <c r="H143" s="200">
        <v>2.2040000000000002</v>
      </c>
      <c r="I143" s="201"/>
      <c r="L143" s="197"/>
      <c r="M143" s="202"/>
      <c r="N143" s="203"/>
      <c r="O143" s="203"/>
      <c r="P143" s="203"/>
      <c r="Q143" s="203"/>
      <c r="R143" s="203"/>
      <c r="S143" s="203"/>
      <c r="T143" s="204"/>
      <c r="AT143" s="198" t="s">
        <v>198</v>
      </c>
      <c r="AU143" s="198" t="s">
        <v>24</v>
      </c>
      <c r="AV143" s="12" t="s">
        <v>24</v>
      </c>
      <c r="AW143" s="12" t="s">
        <v>6</v>
      </c>
      <c r="AX143" s="12" t="s">
        <v>25</v>
      </c>
      <c r="AY143" s="198" t="s">
        <v>188</v>
      </c>
    </row>
    <row r="144" spans="2:65" s="1" customFormat="1" ht="16.5" customHeight="1" x14ac:dyDescent="0.3">
      <c r="B144" s="180"/>
      <c r="C144" s="181" t="s">
        <v>212</v>
      </c>
      <c r="D144" s="181" t="s">
        <v>190</v>
      </c>
      <c r="E144" s="182" t="s">
        <v>242</v>
      </c>
      <c r="F144" s="183" t="s">
        <v>243</v>
      </c>
      <c r="G144" s="184" t="s">
        <v>231</v>
      </c>
      <c r="H144" s="185">
        <v>0.66100000000000003</v>
      </c>
      <c r="I144" s="186"/>
      <c r="J144" s="187">
        <f>ROUND(I144*H144,2)</f>
        <v>0</v>
      </c>
      <c r="K144" s="183"/>
      <c r="L144" s="41"/>
      <c r="M144" s="188" t="s">
        <v>5</v>
      </c>
      <c r="N144" s="189" t="s">
        <v>51</v>
      </c>
      <c r="O144" s="42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AR144" s="24" t="s">
        <v>194</v>
      </c>
      <c r="AT144" s="24" t="s">
        <v>190</v>
      </c>
      <c r="AU144" s="24" t="s">
        <v>24</v>
      </c>
      <c r="AY144" s="24" t="s">
        <v>188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24" t="s">
        <v>25</v>
      </c>
      <c r="BK144" s="192">
        <f>ROUND(I144*H144,2)</f>
        <v>0</v>
      </c>
      <c r="BL144" s="24" t="s">
        <v>194</v>
      </c>
      <c r="BM144" s="24" t="s">
        <v>244</v>
      </c>
    </row>
    <row r="145" spans="2:65" s="1" customFormat="1" ht="40.5" x14ac:dyDescent="0.3">
      <c r="B145" s="41"/>
      <c r="D145" s="193" t="s">
        <v>196</v>
      </c>
      <c r="F145" s="194" t="s">
        <v>1201</v>
      </c>
      <c r="I145" s="195"/>
      <c r="L145" s="41"/>
      <c r="M145" s="196"/>
      <c r="N145" s="42"/>
      <c r="O145" s="42"/>
      <c r="P145" s="42"/>
      <c r="Q145" s="42"/>
      <c r="R145" s="42"/>
      <c r="S145" s="42"/>
      <c r="T145" s="70"/>
      <c r="AT145" s="24" t="s">
        <v>196</v>
      </c>
      <c r="AU145" s="24" t="s">
        <v>24</v>
      </c>
    </row>
    <row r="146" spans="2:65" s="12" customFormat="1" x14ac:dyDescent="0.3">
      <c r="B146" s="197"/>
      <c r="D146" s="193" t="s">
        <v>198</v>
      </c>
      <c r="F146" s="199" t="s">
        <v>1202</v>
      </c>
      <c r="H146" s="200">
        <v>0.66100000000000003</v>
      </c>
      <c r="I146" s="201"/>
      <c r="L146" s="197"/>
      <c r="M146" s="202"/>
      <c r="N146" s="203"/>
      <c r="O146" s="203"/>
      <c r="P146" s="203"/>
      <c r="Q146" s="203"/>
      <c r="R146" s="203"/>
      <c r="S146" s="203"/>
      <c r="T146" s="204"/>
      <c r="AT146" s="198" t="s">
        <v>198</v>
      </c>
      <c r="AU146" s="198" t="s">
        <v>24</v>
      </c>
      <c r="AV146" s="12" t="s">
        <v>24</v>
      </c>
      <c r="AW146" s="12" t="s">
        <v>6</v>
      </c>
      <c r="AX146" s="12" t="s">
        <v>25</v>
      </c>
      <c r="AY146" s="198" t="s">
        <v>188</v>
      </c>
    </row>
    <row r="147" spans="2:65" s="1" customFormat="1" ht="16.5" customHeight="1" x14ac:dyDescent="0.3">
      <c r="B147" s="180"/>
      <c r="C147" s="181" t="s">
        <v>220</v>
      </c>
      <c r="D147" s="181" t="s">
        <v>190</v>
      </c>
      <c r="E147" s="182" t="s">
        <v>698</v>
      </c>
      <c r="F147" s="183" t="s">
        <v>699</v>
      </c>
      <c r="G147" s="184" t="s">
        <v>231</v>
      </c>
      <c r="H147" s="185">
        <v>0.315</v>
      </c>
      <c r="I147" s="186"/>
      <c r="J147" s="187">
        <f>ROUND(I147*H147,2)</f>
        <v>0</v>
      </c>
      <c r="K147" s="183"/>
      <c r="L147" s="41"/>
      <c r="M147" s="188" t="s">
        <v>5</v>
      </c>
      <c r="N147" s="189" t="s">
        <v>51</v>
      </c>
      <c r="O147" s="42"/>
      <c r="P147" s="190">
        <f>O147*H147</f>
        <v>0</v>
      </c>
      <c r="Q147" s="190">
        <v>0</v>
      </c>
      <c r="R147" s="190">
        <f>Q147*H147</f>
        <v>0</v>
      </c>
      <c r="S147" s="190">
        <v>0</v>
      </c>
      <c r="T147" s="191">
        <f>S147*H147</f>
        <v>0</v>
      </c>
      <c r="AR147" s="24" t="s">
        <v>194</v>
      </c>
      <c r="AT147" s="24" t="s">
        <v>190</v>
      </c>
      <c r="AU147" s="24" t="s">
        <v>24</v>
      </c>
      <c r="AY147" s="24" t="s">
        <v>188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24" t="s">
        <v>25</v>
      </c>
      <c r="BK147" s="192">
        <f>ROUND(I147*H147,2)</f>
        <v>0</v>
      </c>
      <c r="BL147" s="24" t="s">
        <v>194</v>
      </c>
      <c r="BM147" s="24" t="s">
        <v>700</v>
      </c>
    </row>
    <row r="148" spans="2:65" s="1" customFormat="1" ht="40.5" x14ac:dyDescent="0.3">
      <c r="B148" s="41"/>
      <c r="D148" s="193" t="s">
        <v>196</v>
      </c>
      <c r="F148" s="194" t="s">
        <v>1189</v>
      </c>
      <c r="I148" s="195"/>
      <c r="L148" s="41"/>
      <c r="M148" s="196"/>
      <c r="N148" s="42"/>
      <c r="O148" s="42"/>
      <c r="P148" s="42"/>
      <c r="Q148" s="42"/>
      <c r="R148" s="42"/>
      <c r="S148" s="42"/>
      <c r="T148" s="70"/>
      <c r="AT148" s="24" t="s">
        <v>196</v>
      </c>
      <c r="AU148" s="24" t="s">
        <v>24</v>
      </c>
    </row>
    <row r="149" spans="2:65" s="12" customFormat="1" x14ac:dyDescent="0.3">
      <c r="B149" s="197"/>
      <c r="D149" s="193" t="s">
        <v>198</v>
      </c>
      <c r="E149" s="198" t="s">
        <v>5</v>
      </c>
      <c r="F149" s="199" t="s">
        <v>1190</v>
      </c>
      <c r="H149" s="200">
        <v>0.46899999999999997</v>
      </c>
      <c r="I149" s="201"/>
      <c r="L149" s="197"/>
      <c r="M149" s="202"/>
      <c r="N149" s="203"/>
      <c r="O149" s="203"/>
      <c r="P149" s="203"/>
      <c r="Q149" s="203"/>
      <c r="R149" s="203"/>
      <c r="S149" s="203"/>
      <c r="T149" s="204"/>
      <c r="AT149" s="198" t="s">
        <v>198</v>
      </c>
      <c r="AU149" s="198" t="s">
        <v>24</v>
      </c>
      <c r="AV149" s="12" t="s">
        <v>24</v>
      </c>
      <c r="AW149" s="12" t="s">
        <v>44</v>
      </c>
      <c r="AX149" s="12" t="s">
        <v>80</v>
      </c>
      <c r="AY149" s="198" t="s">
        <v>188</v>
      </c>
    </row>
    <row r="150" spans="2:65" s="12" customFormat="1" x14ac:dyDescent="0.3">
      <c r="B150" s="197"/>
      <c r="D150" s="193" t="s">
        <v>198</v>
      </c>
      <c r="E150" s="198" t="s">
        <v>5</v>
      </c>
      <c r="F150" s="199" t="s">
        <v>1191</v>
      </c>
      <c r="H150" s="200">
        <v>0.30199999999999999</v>
      </c>
      <c r="I150" s="201"/>
      <c r="L150" s="197"/>
      <c r="M150" s="202"/>
      <c r="N150" s="203"/>
      <c r="O150" s="203"/>
      <c r="P150" s="203"/>
      <c r="Q150" s="203"/>
      <c r="R150" s="203"/>
      <c r="S150" s="203"/>
      <c r="T150" s="204"/>
      <c r="AT150" s="198" t="s">
        <v>198</v>
      </c>
      <c r="AU150" s="198" t="s">
        <v>24</v>
      </c>
      <c r="AV150" s="12" t="s">
        <v>24</v>
      </c>
      <c r="AW150" s="12" t="s">
        <v>44</v>
      </c>
      <c r="AX150" s="12" t="s">
        <v>80</v>
      </c>
      <c r="AY150" s="198" t="s">
        <v>188</v>
      </c>
    </row>
    <row r="151" spans="2:65" s="12" customFormat="1" x14ac:dyDescent="0.3">
      <c r="B151" s="197"/>
      <c r="D151" s="193" t="s">
        <v>198</v>
      </c>
      <c r="E151" s="198" t="s">
        <v>5</v>
      </c>
      <c r="F151" s="199" t="s">
        <v>1192</v>
      </c>
      <c r="H151" s="200">
        <v>0.30399999999999999</v>
      </c>
      <c r="I151" s="201"/>
      <c r="L151" s="197"/>
      <c r="M151" s="202"/>
      <c r="N151" s="203"/>
      <c r="O151" s="203"/>
      <c r="P151" s="203"/>
      <c r="Q151" s="203"/>
      <c r="R151" s="203"/>
      <c r="S151" s="203"/>
      <c r="T151" s="204"/>
      <c r="AT151" s="198" t="s">
        <v>198</v>
      </c>
      <c r="AU151" s="198" t="s">
        <v>24</v>
      </c>
      <c r="AV151" s="12" t="s">
        <v>24</v>
      </c>
      <c r="AW151" s="12" t="s">
        <v>44</v>
      </c>
      <c r="AX151" s="12" t="s">
        <v>80</v>
      </c>
      <c r="AY151" s="198" t="s">
        <v>188</v>
      </c>
    </row>
    <row r="152" spans="2:65" s="12" customFormat="1" x14ac:dyDescent="0.3">
      <c r="B152" s="197"/>
      <c r="D152" s="193" t="s">
        <v>198</v>
      </c>
      <c r="E152" s="198" t="s">
        <v>5</v>
      </c>
      <c r="F152" s="199" t="s">
        <v>1193</v>
      </c>
      <c r="H152" s="200">
        <v>0.32800000000000001</v>
      </c>
      <c r="I152" s="201"/>
      <c r="L152" s="197"/>
      <c r="M152" s="202"/>
      <c r="N152" s="203"/>
      <c r="O152" s="203"/>
      <c r="P152" s="203"/>
      <c r="Q152" s="203"/>
      <c r="R152" s="203"/>
      <c r="S152" s="203"/>
      <c r="T152" s="204"/>
      <c r="AT152" s="198" t="s">
        <v>198</v>
      </c>
      <c r="AU152" s="198" t="s">
        <v>24</v>
      </c>
      <c r="AV152" s="12" t="s">
        <v>24</v>
      </c>
      <c r="AW152" s="12" t="s">
        <v>44</v>
      </c>
      <c r="AX152" s="12" t="s">
        <v>80</v>
      </c>
      <c r="AY152" s="198" t="s">
        <v>188</v>
      </c>
    </row>
    <row r="153" spans="2:65" s="12" customFormat="1" x14ac:dyDescent="0.3">
      <c r="B153" s="197"/>
      <c r="D153" s="193" t="s">
        <v>198</v>
      </c>
      <c r="E153" s="198" t="s">
        <v>5</v>
      </c>
      <c r="F153" s="199" t="s">
        <v>1194</v>
      </c>
      <c r="H153" s="200">
        <v>0.36799999999999999</v>
      </c>
      <c r="I153" s="201"/>
      <c r="L153" s="197"/>
      <c r="M153" s="202"/>
      <c r="N153" s="203"/>
      <c r="O153" s="203"/>
      <c r="P153" s="203"/>
      <c r="Q153" s="203"/>
      <c r="R153" s="203"/>
      <c r="S153" s="203"/>
      <c r="T153" s="204"/>
      <c r="AT153" s="198" t="s">
        <v>198</v>
      </c>
      <c r="AU153" s="198" t="s">
        <v>24</v>
      </c>
      <c r="AV153" s="12" t="s">
        <v>24</v>
      </c>
      <c r="AW153" s="12" t="s">
        <v>44</v>
      </c>
      <c r="AX153" s="12" t="s">
        <v>80</v>
      </c>
      <c r="AY153" s="198" t="s">
        <v>188</v>
      </c>
    </row>
    <row r="154" spans="2:65" s="12" customFormat="1" x14ac:dyDescent="0.3">
      <c r="B154" s="197"/>
      <c r="D154" s="193" t="s">
        <v>198</v>
      </c>
      <c r="E154" s="198" t="s">
        <v>5</v>
      </c>
      <c r="F154" s="199" t="s">
        <v>1195</v>
      </c>
      <c r="H154" s="200">
        <v>0.34499999999999997</v>
      </c>
      <c r="I154" s="201"/>
      <c r="L154" s="197"/>
      <c r="M154" s="202"/>
      <c r="N154" s="203"/>
      <c r="O154" s="203"/>
      <c r="P154" s="203"/>
      <c r="Q154" s="203"/>
      <c r="R154" s="203"/>
      <c r="S154" s="203"/>
      <c r="T154" s="204"/>
      <c r="AT154" s="198" t="s">
        <v>198</v>
      </c>
      <c r="AU154" s="198" t="s">
        <v>24</v>
      </c>
      <c r="AV154" s="12" t="s">
        <v>24</v>
      </c>
      <c r="AW154" s="12" t="s">
        <v>44</v>
      </c>
      <c r="AX154" s="12" t="s">
        <v>80</v>
      </c>
      <c r="AY154" s="198" t="s">
        <v>188</v>
      </c>
    </row>
    <row r="155" spans="2:65" s="12" customFormat="1" x14ac:dyDescent="0.3">
      <c r="B155" s="197"/>
      <c r="D155" s="193" t="s">
        <v>198</v>
      </c>
      <c r="E155" s="198" t="s">
        <v>5</v>
      </c>
      <c r="F155" s="199" t="s">
        <v>1196</v>
      </c>
      <c r="H155" s="200">
        <v>0.34499999999999997</v>
      </c>
      <c r="I155" s="201"/>
      <c r="L155" s="197"/>
      <c r="M155" s="202"/>
      <c r="N155" s="203"/>
      <c r="O155" s="203"/>
      <c r="P155" s="203"/>
      <c r="Q155" s="203"/>
      <c r="R155" s="203"/>
      <c r="S155" s="203"/>
      <c r="T155" s="204"/>
      <c r="AT155" s="198" t="s">
        <v>198</v>
      </c>
      <c r="AU155" s="198" t="s">
        <v>24</v>
      </c>
      <c r="AV155" s="12" t="s">
        <v>24</v>
      </c>
      <c r="AW155" s="12" t="s">
        <v>44</v>
      </c>
      <c r="AX155" s="12" t="s">
        <v>80</v>
      </c>
      <c r="AY155" s="198" t="s">
        <v>188</v>
      </c>
    </row>
    <row r="156" spans="2:65" s="12" customFormat="1" x14ac:dyDescent="0.3">
      <c r="B156" s="197"/>
      <c r="D156" s="193" t="s">
        <v>198</v>
      </c>
      <c r="E156" s="198" t="s">
        <v>5</v>
      </c>
      <c r="F156" s="199" t="s">
        <v>1197</v>
      </c>
      <c r="H156" s="200">
        <v>0.33900000000000002</v>
      </c>
      <c r="I156" s="201"/>
      <c r="L156" s="197"/>
      <c r="M156" s="202"/>
      <c r="N156" s="203"/>
      <c r="O156" s="203"/>
      <c r="P156" s="203"/>
      <c r="Q156" s="203"/>
      <c r="R156" s="203"/>
      <c r="S156" s="203"/>
      <c r="T156" s="204"/>
      <c r="AT156" s="198" t="s">
        <v>198</v>
      </c>
      <c r="AU156" s="198" t="s">
        <v>24</v>
      </c>
      <c r="AV156" s="12" t="s">
        <v>24</v>
      </c>
      <c r="AW156" s="12" t="s">
        <v>44</v>
      </c>
      <c r="AX156" s="12" t="s">
        <v>80</v>
      </c>
      <c r="AY156" s="198" t="s">
        <v>188</v>
      </c>
    </row>
    <row r="157" spans="2:65" s="12" customFormat="1" x14ac:dyDescent="0.3">
      <c r="B157" s="197"/>
      <c r="D157" s="193" t="s">
        <v>198</v>
      </c>
      <c r="E157" s="198" t="s">
        <v>5</v>
      </c>
      <c r="F157" s="199" t="s">
        <v>1198</v>
      </c>
      <c r="H157" s="200">
        <v>0.34799999999999998</v>
      </c>
      <c r="I157" s="201"/>
      <c r="L157" s="197"/>
      <c r="M157" s="202"/>
      <c r="N157" s="203"/>
      <c r="O157" s="203"/>
      <c r="P157" s="203"/>
      <c r="Q157" s="203"/>
      <c r="R157" s="203"/>
      <c r="S157" s="203"/>
      <c r="T157" s="204"/>
      <c r="AT157" s="198" t="s">
        <v>198</v>
      </c>
      <c r="AU157" s="198" t="s">
        <v>24</v>
      </c>
      <c r="AV157" s="12" t="s">
        <v>24</v>
      </c>
      <c r="AW157" s="12" t="s">
        <v>44</v>
      </c>
      <c r="AX157" s="12" t="s">
        <v>80</v>
      </c>
      <c r="AY157" s="198" t="s">
        <v>188</v>
      </c>
    </row>
    <row r="158" spans="2:65" s="13" customFormat="1" x14ac:dyDescent="0.3">
      <c r="B158" s="205"/>
      <c r="D158" s="193" t="s">
        <v>198</v>
      </c>
      <c r="E158" s="206" t="s">
        <v>5</v>
      </c>
      <c r="F158" s="207" t="s">
        <v>200</v>
      </c>
      <c r="H158" s="208">
        <v>3.1480000000000001</v>
      </c>
      <c r="I158" s="209"/>
      <c r="L158" s="205"/>
      <c r="M158" s="210"/>
      <c r="N158" s="211"/>
      <c r="O158" s="211"/>
      <c r="P158" s="211"/>
      <c r="Q158" s="211"/>
      <c r="R158" s="211"/>
      <c r="S158" s="211"/>
      <c r="T158" s="212"/>
      <c r="AT158" s="206" t="s">
        <v>198</v>
      </c>
      <c r="AU158" s="206" t="s">
        <v>24</v>
      </c>
      <c r="AV158" s="13" t="s">
        <v>194</v>
      </c>
      <c r="AW158" s="13" t="s">
        <v>44</v>
      </c>
      <c r="AX158" s="13" t="s">
        <v>25</v>
      </c>
      <c r="AY158" s="206" t="s">
        <v>188</v>
      </c>
    </row>
    <row r="159" spans="2:65" s="12" customFormat="1" x14ac:dyDescent="0.3">
      <c r="B159" s="197"/>
      <c r="D159" s="193" t="s">
        <v>198</v>
      </c>
      <c r="F159" s="199" t="s">
        <v>1203</v>
      </c>
      <c r="H159" s="200">
        <v>0.315</v>
      </c>
      <c r="I159" s="201"/>
      <c r="L159" s="197"/>
      <c r="M159" s="202"/>
      <c r="N159" s="203"/>
      <c r="O159" s="203"/>
      <c r="P159" s="203"/>
      <c r="Q159" s="203"/>
      <c r="R159" s="203"/>
      <c r="S159" s="203"/>
      <c r="T159" s="204"/>
      <c r="AT159" s="198" t="s">
        <v>198</v>
      </c>
      <c r="AU159" s="198" t="s">
        <v>24</v>
      </c>
      <c r="AV159" s="12" t="s">
        <v>24</v>
      </c>
      <c r="AW159" s="12" t="s">
        <v>6</v>
      </c>
      <c r="AX159" s="12" t="s">
        <v>25</v>
      </c>
      <c r="AY159" s="198" t="s">
        <v>188</v>
      </c>
    </row>
    <row r="160" spans="2:65" s="1" customFormat="1" ht="16.5" customHeight="1" x14ac:dyDescent="0.3">
      <c r="B160" s="180"/>
      <c r="C160" s="181" t="s">
        <v>228</v>
      </c>
      <c r="D160" s="181" t="s">
        <v>190</v>
      </c>
      <c r="E160" s="182" t="s">
        <v>252</v>
      </c>
      <c r="F160" s="183" t="s">
        <v>253</v>
      </c>
      <c r="G160" s="184" t="s">
        <v>231</v>
      </c>
      <c r="H160" s="185">
        <v>9.5000000000000001E-2</v>
      </c>
      <c r="I160" s="186"/>
      <c r="J160" s="187">
        <f>ROUND(I160*H160,2)</f>
        <v>0</v>
      </c>
      <c r="K160" s="183"/>
      <c r="L160" s="41"/>
      <c r="M160" s="188" t="s">
        <v>5</v>
      </c>
      <c r="N160" s="189" t="s">
        <v>51</v>
      </c>
      <c r="O160" s="42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AR160" s="24" t="s">
        <v>194</v>
      </c>
      <c r="AT160" s="24" t="s">
        <v>190</v>
      </c>
      <c r="AU160" s="24" t="s">
        <v>24</v>
      </c>
      <c r="AY160" s="24" t="s">
        <v>188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24" t="s">
        <v>25</v>
      </c>
      <c r="BK160" s="192">
        <f>ROUND(I160*H160,2)</f>
        <v>0</v>
      </c>
      <c r="BL160" s="24" t="s">
        <v>194</v>
      </c>
      <c r="BM160" s="24" t="s">
        <v>254</v>
      </c>
    </row>
    <row r="161" spans="2:65" s="1" customFormat="1" ht="40.5" x14ac:dyDescent="0.3">
      <c r="B161" s="41"/>
      <c r="D161" s="193" t="s">
        <v>196</v>
      </c>
      <c r="F161" s="194" t="s">
        <v>1201</v>
      </c>
      <c r="I161" s="195"/>
      <c r="L161" s="41"/>
      <c r="M161" s="196"/>
      <c r="N161" s="42"/>
      <c r="O161" s="42"/>
      <c r="P161" s="42"/>
      <c r="Q161" s="42"/>
      <c r="R161" s="42"/>
      <c r="S161" s="42"/>
      <c r="T161" s="70"/>
      <c r="AT161" s="24" t="s">
        <v>196</v>
      </c>
      <c r="AU161" s="24" t="s">
        <v>24</v>
      </c>
    </row>
    <row r="162" spans="2:65" s="12" customFormat="1" x14ac:dyDescent="0.3">
      <c r="B162" s="197"/>
      <c r="D162" s="193" t="s">
        <v>198</v>
      </c>
      <c r="F162" s="199" t="s">
        <v>1204</v>
      </c>
      <c r="H162" s="200">
        <v>9.5000000000000001E-2</v>
      </c>
      <c r="I162" s="201"/>
      <c r="L162" s="197"/>
      <c r="M162" s="202"/>
      <c r="N162" s="203"/>
      <c r="O162" s="203"/>
      <c r="P162" s="203"/>
      <c r="Q162" s="203"/>
      <c r="R162" s="203"/>
      <c r="S162" s="203"/>
      <c r="T162" s="204"/>
      <c r="AT162" s="198" t="s">
        <v>198</v>
      </c>
      <c r="AU162" s="198" t="s">
        <v>24</v>
      </c>
      <c r="AV162" s="12" t="s">
        <v>24</v>
      </c>
      <c r="AW162" s="12" t="s">
        <v>6</v>
      </c>
      <c r="AX162" s="12" t="s">
        <v>25</v>
      </c>
      <c r="AY162" s="198" t="s">
        <v>188</v>
      </c>
    </row>
    <row r="163" spans="2:65" s="1" customFormat="1" ht="16.5" customHeight="1" x14ac:dyDescent="0.3">
      <c r="B163" s="180"/>
      <c r="C163" s="181" t="s">
        <v>236</v>
      </c>
      <c r="D163" s="181" t="s">
        <v>190</v>
      </c>
      <c r="E163" s="182" t="s">
        <v>257</v>
      </c>
      <c r="F163" s="183" t="s">
        <v>258</v>
      </c>
      <c r="G163" s="184" t="s">
        <v>193</v>
      </c>
      <c r="H163" s="185">
        <v>6.2930000000000001</v>
      </c>
      <c r="I163" s="186"/>
      <c r="J163" s="187">
        <f>ROUND(I163*H163,2)</f>
        <v>0</v>
      </c>
      <c r="K163" s="183"/>
      <c r="L163" s="41"/>
      <c r="M163" s="188" t="s">
        <v>5</v>
      </c>
      <c r="N163" s="189" t="s">
        <v>51</v>
      </c>
      <c r="O163" s="42"/>
      <c r="P163" s="190">
        <f>O163*H163</f>
        <v>0</v>
      </c>
      <c r="Q163" s="190">
        <v>2.0100000000000001E-3</v>
      </c>
      <c r="R163" s="190">
        <f>Q163*H163</f>
        <v>1.2648930000000001E-2</v>
      </c>
      <c r="S163" s="190">
        <v>0</v>
      </c>
      <c r="T163" s="191">
        <f>S163*H163</f>
        <v>0</v>
      </c>
      <c r="AR163" s="24" t="s">
        <v>194</v>
      </c>
      <c r="AT163" s="24" t="s">
        <v>190</v>
      </c>
      <c r="AU163" s="24" t="s">
        <v>24</v>
      </c>
      <c r="AY163" s="24" t="s">
        <v>188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24" t="s">
        <v>25</v>
      </c>
      <c r="BK163" s="192">
        <f>ROUND(I163*H163,2)</f>
        <v>0</v>
      </c>
      <c r="BL163" s="24" t="s">
        <v>194</v>
      </c>
      <c r="BM163" s="24" t="s">
        <v>259</v>
      </c>
    </row>
    <row r="164" spans="2:65" s="1" customFormat="1" ht="40.5" x14ac:dyDescent="0.3">
      <c r="B164" s="41"/>
      <c r="D164" s="193" t="s">
        <v>196</v>
      </c>
      <c r="F164" s="194" t="s">
        <v>1205</v>
      </c>
      <c r="I164" s="195"/>
      <c r="L164" s="41"/>
      <c r="M164" s="196"/>
      <c r="N164" s="42"/>
      <c r="O164" s="42"/>
      <c r="P164" s="42"/>
      <c r="Q164" s="42"/>
      <c r="R164" s="42"/>
      <c r="S164" s="42"/>
      <c r="T164" s="70"/>
      <c r="AT164" s="24" t="s">
        <v>196</v>
      </c>
      <c r="AU164" s="24" t="s">
        <v>24</v>
      </c>
    </row>
    <row r="165" spans="2:65" s="12" customFormat="1" x14ac:dyDescent="0.3">
      <c r="B165" s="197"/>
      <c r="D165" s="193" t="s">
        <v>198</v>
      </c>
      <c r="E165" s="198" t="s">
        <v>5</v>
      </c>
      <c r="F165" s="199" t="s">
        <v>1206</v>
      </c>
      <c r="H165" s="200">
        <v>0.93700000000000006</v>
      </c>
      <c r="I165" s="201"/>
      <c r="L165" s="197"/>
      <c r="M165" s="202"/>
      <c r="N165" s="203"/>
      <c r="O165" s="203"/>
      <c r="P165" s="203"/>
      <c r="Q165" s="203"/>
      <c r="R165" s="203"/>
      <c r="S165" s="203"/>
      <c r="T165" s="204"/>
      <c r="AT165" s="198" t="s">
        <v>198</v>
      </c>
      <c r="AU165" s="198" t="s">
        <v>24</v>
      </c>
      <c r="AV165" s="12" t="s">
        <v>24</v>
      </c>
      <c r="AW165" s="12" t="s">
        <v>44</v>
      </c>
      <c r="AX165" s="12" t="s">
        <v>80</v>
      </c>
      <c r="AY165" s="198" t="s">
        <v>188</v>
      </c>
    </row>
    <row r="166" spans="2:65" s="12" customFormat="1" x14ac:dyDescent="0.3">
      <c r="B166" s="197"/>
      <c r="D166" s="193" t="s">
        <v>198</v>
      </c>
      <c r="E166" s="198" t="s">
        <v>5</v>
      </c>
      <c r="F166" s="199" t="s">
        <v>1207</v>
      </c>
      <c r="H166" s="200">
        <v>0.60499999999999998</v>
      </c>
      <c r="I166" s="201"/>
      <c r="L166" s="197"/>
      <c r="M166" s="202"/>
      <c r="N166" s="203"/>
      <c r="O166" s="203"/>
      <c r="P166" s="203"/>
      <c r="Q166" s="203"/>
      <c r="R166" s="203"/>
      <c r="S166" s="203"/>
      <c r="T166" s="204"/>
      <c r="AT166" s="198" t="s">
        <v>198</v>
      </c>
      <c r="AU166" s="198" t="s">
        <v>24</v>
      </c>
      <c r="AV166" s="12" t="s">
        <v>24</v>
      </c>
      <c r="AW166" s="12" t="s">
        <v>44</v>
      </c>
      <c r="AX166" s="12" t="s">
        <v>80</v>
      </c>
      <c r="AY166" s="198" t="s">
        <v>188</v>
      </c>
    </row>
    <row r="167" spans="2:65" s="12" customFormat="1" x14ac:dyDescent="0.3">
      <c r="B167" s="197"/>
      <c r="D167" s="193" t="s">
        <v>198</v>
      </c>
      <c r="E167" s="198" t="s">
        <v>5</v>
      </c>
      <c r="F167" s="199" t="s">
        <v>1208</v>
      </c>
      <c r="H167" s="200">
        <v>0.60799999999999998</v>
      </c>
      <c r="I167" s="201"/>
      <c r="L167" s="197"/>
      <c r="M167" s="202"/>
      <c r="N167" s="203"/>
      <c r="O167" s="203"/>
      <c r="P167" s="203"/>
      <c r="Q167" s="203"/>
      <c r="R167" s="203"/>
      <c r="S167" s="203"/>
      <c r="T167" s="204"/>
      <c r="AT167" s="198" t="s">
        <v>198</v>
      </c>
      <c r="AU167" s="198" t="s">
        <v>24</v>
      </c>
      <c r="AV167" s="12" t="s">
        <v>24</v>
      </c>
      <c r="AW167" s="12" t="s">
        <v>44</v>
      </c>
      <c r="AX167" s="12" t="s">
        <v>80</v>
      </c>
      <c r="AY167" s="198" t="s">
        <v>188</v>
      </c>
    </row>
    <row r="168" spans="2:65" s="12" customFormat="1" x14ac:dyDescent="0.3">
      <c r="B168" s="197"/>
      <c r="D168" s="193" t="s">
        <v>198</v>
      </c>
      <c r="E168" s="198" t="s">
        <v>5</v>
      </c>
      <c r="F168" s="199" t="s">
        <v>1209</v>
      </c>
      <c r="H168" s="200">
        <v>0.65500000000000003</v>
      </c>
      <c r="I168" s="201"/>
      <c r="L168" s="197"/>
      <c r="M168" s="202"/>
      <c r="N168" s="203"/>
      <c r="O168" s="203"/>
      <c r="P168" s="203"/>
      <c r="Q168" s="203"/>
      <c r="R168" s="203"/>
      <c r="S168" s="203"/>
      <c r="T168" s="204"/>
      <c r="AT168" s="198" t="s">
        <v>198</v>
      </c>
      <c r="AU168" s="198" t="s">
        <v>24</v>
      </c>
      <c r="AV168" s="12" t="s">
        <v>24</v>
      </c>
      <c r="AW168" s="12" t="s">
        <v>44</v>
      </c>
      <c r="AX168" s="12" t="s">
        <v>80</v>
      </c>
      <c r="AY168" s="198" t="s">
        <v>188</v>
      </c>
    </row>
    <row r="169" spans="2:65" s="12" customFormat="1" x14ac:dyDescent="0.3">
      <c r="B169" s="197"/>
      <c r="D169" s="193" t="s">
        <v>198</v>
      </c>
      <c r="E169" s="198" t="s">
        <v>5</v>
      </c>
      <c r="F169" s="199" t="s">
        <v>1210</v>
      </c>
      <c r="H169" s="200">
        <v>0.73499999999999999</v>
      </c>
      <c r="I169" s="201"/>
      <c r="L169" s="197"/>
      <c r="M169" s="202"/>
      <c r="N169" s="203"/>
      <c r="O169" s="203"/>
      <c r="P169" s="203"/>
      <c r="Q169" s="203"/>
      <c r="R169" s="203"/>
      <c r="S169" s="203"/>
      <c r="T169" s="204"/>
      <c r="AT169" s="198" t="s">
        <v>198</v>
      </c>
      <c r="AU169" s="198" t="s">
        <v>24</v>
      </c>
      <c r="AV169" s="12" t="s">
        <v>24</v>
      </c>
      <c r="AW169" s="12" t="s">
        <v>44</v>
      </c>
      <c r="AX169" s="12" t="s">
        <v>80</v>
      </c>
      <c r="AY169" s="198" t="s">
        <v>188</v>
      </c>
    </row>
    <row r="170" spans="2:65" s="12" customFormat="1" x14ac:dyDescent="0.3">
      <c r="B170" s="197"/>
      <c r="D170" s="193" t="s">
        <v>198</v>
      </c>
      <c r="E170" s="198" t="s">
        <v>5</v>
      </c>
      <c r="F170" s="199" t="s">
        <v>1211</v>
      </c>
      <c r="H170" s="200">
        <v>0.69</v>
      </c>
      <c r="I170" s="201"/>
      <c r="L170" s="197"/>
      <c r="M170" s="202"/>
      <c r="N170" s="203"/>
      <c r="O170" s="203"/>
      <c r="P170" s="203"/>
      <c r="Q170" s="203"/>
      <c r="R170" s="203"/>
      <c r="S170" s="203"/>
      <c r="T170" s="204"/>
      <c r="AT170" s="198" t="s">
        <v>198</v>
      </c>
      <c r="AU170" s="198" t="s">
        <v>24</v>
      </c>
      <c r="AV170" s="12" t="s">
        <v>24</v>
      </c>
      <c r="AW170" s="12" t="s">
        <v>44</v>
      </c>
      <c r="AX170" s="12" t="s">
        <v>80</v>
      </c>
      <c r="AY170" s="198" t="s">
        <v>188</v>
      </c>
    </row>
    <row r="171" spans="2:65" s="12" customFormat="1" x14ac:dyDescent="0.3">
      <c r="B171" s="197"/>
      <c r="D171" s="193" t="s">
        <v>198</v>
      </c>
      <c r="E171" s="198" t="s">
        <v>5</v>
      </c>
      <c r="F171" s="199" t="s">
        <v>1212</v>
      </c>
      <c r="H171" s="200">
        <v>0.69</v>
      </c>
      <c r="I171" s="201"/>
      <c r="L171" s="197"/>
      <c r="M171" s="202"/>
      <c r="N171" s="203"/>
      <c r="O171" s="203"/>
      <c r="P171" s="203"/>
      <c r="Q171" s="203"/>
      <c r="R171" s="203"/>
      <c r="S171" s="203"/>
      <c r="T171" s="204"/>
      <c r="AT171" s="198" t="s">
        <v>198</v>
      </c>
      <c r="AU171" s="198" t="s">
        <v>24</v>
      </c>
      <c r="AV171" s="12" t="s">
        <v>24</v>
      </c>
      <c r="AW171" s="12" t="s">
        <v>44</v>
      </c>
      <c r="AX171" s="12" t="s">
        <v>80</v>
      </c>
      <c r="AY171" s="198" t="s">
        <v>188</v>
      </c>
    </row>
    <row r="172" spans="2:65" s="12" customFormat="1" x14ac:dyDescent="0.3">
      <c r="B172" s="197"/>
      <c r="D172" s="193" t="s">
        <v>198</v>
      </c>
      <c r="E172" s="198" t="s">
        <v>5</v>
      </c>
      <c r="F172" s="199" t="s">
        <v>1213</v>
      </c>
      <c r="H172" s="200">
        <v>0.67700000000000005</v>
      </c>
      <c r="I172" s="201"/>
      <c r="L172" s="197"/>
      <c r="M172" s="202"/>
      <c r="N172" s="203"/>
      <c r="O172" s="203"/>
      <c r="P172" s="203"/>
      <c r="Q172" s="203"/>
      <c r="R172" s="203"/>
      <c r="S172" s="203"/>
      <c r="T172" s="204"/>
      <c r="AT172" s="198" t="s">
        <v>198</v>
      </c>
      <c r="AU172" s="198" t="s">
        <v>24</v>
      </c>
      <c r="AV172" s="12" t="s">
        <v>24</v>
      </c>
      <c r="AW172" s="12" t="s">
        <v>44</v>
      </c>
      <c r="AX172" s="12" t="s">
        <v>80</v>
      </c>
      <c r="AY172" s="198" t="s">
        <v>188</v>
      </c>
    </row>
    <row r="173" spans="2:65" s="12" customFormat="1" x14ac:dyDescent="0.3">
      <c r="B173" s="197"/>
      <c r="D173" s="193" t="s">
        <v>198</v>
      </c>
      <c r="E173" s="198" t="s">
        <v>5</v>
      </c>
      <c r="F173" s="199" t="s">
        <v>1214</v>
      </c>
      <c r="H173" s="200">
        <v>0.69599999999999995</v>
      </c>
      <c r="I173" s="201"/>
      <c r="L173" s="197"/>
      <c r="M173" s="202"/>
      <c r="N173" s="203"/>
      <c r="O173" s="203"/>
      <c r="P173" s="203"/>
      <c r="Q173" s="203"/>
      <c r="R173" s="203"/>
      <c r="S173" s="203"/>
      <c r="T173" s="204"/>
      <c r="AT173" s="198" t="s">
        <v>198</v>
      </c>
      <c r="AU173" s="198" t="s">
        <v>24</v>
      </c>
      <c r="AV173" s="12" t="s">
        <v>24</v>
      </c>
      <c r="AW173" s="12" t="s">
        <v>44</v>
      </c>
      <c r="AX173" s="12" t="s">
        <v>80</v>
      </c>
      <c r="AY173" s="198" t="s">
        <v>188</v>
      </c>
    </row>
    <row r="174" spans="2:65" s="13" customFormat="1" x14ac:dyDescent="0.3">
      <c r="B174" s="205"/>
      <c r="D174" s="193" t="s">
        <v>198</v>
      </c>
      <c r="E174" s="206" t="s">
        <v>5</v>
      </c>
      <c r="F174" s="207" t="s">
        <v>200</v>
      </c>
      <c r="H174" s="208">
        <v>6.2930000000000001</v>
      </c>
      <c r="I174" s="209"/>
      <c r="L174" s="205"/>
      <c r="M174" s="210"/>
      <c r="N174" s="211"/>
      <c r="O174" s="211"/>
      <c r="P174" s="211"/>
      <c r="Q174" s="211"/>
      <c r="R174" s="211"/>
      <c r="S174" s="211"/>
      <c r="T174" s="212"/>
      <c r="AT174" s="206" t="s">
        <v>198</v>
      </c>
      <c r="AU174" s="206" t="s">
        <v>24</v>
      </c>
      <c r="AV174" s="13" t="s">
        <v>194</v>
      </c>
      <c r="AW174" s="13" t="s">
        <v>44</v>
      </c>
      <c r="AX174" s="13" t="s">
        <v>25</v>
      </c>
      <c r="AY174" s="206" t="s">
        <v>188</v>
      </c>
    </row>
    <row r="175" spans="2:65" s="1" customFormat="1" ht="16.5" customHeight="1" x14ac:dyDescent="0.3">
      <c r="B175" s="180"/>
      <c r="C175" s="181" t="s">
        <v>241</v>
      </c>
      <c r="D175" s="181" t="s">
        <v>190</v>
      </c>
      <c r="E175" s="182" t="s">
        <v>263</v>
      </c>
      <c r="F175" s="183" t="s">
        <v>264</v>
      </c>
      <c r="G175" s="184" t="s">
        <v>193</v>
      </c>
      <c r="H175" s="185">
        <v>6.2930000000000001</v>
      </c>
      <c r="I175" s="186"/>
      <c r="J175" s="187">
        <f>ROUND(I175*H175,2)</f>
        <v>0</v>
      </c>
      <c r="K175" s="183"/>
      <c r="L175" s="41"/>
      <c r="M175" s="188" t="s">
        <v>5</v>
      </c>
      <c r="N175" s="189" t="s">
        <v>51</v>
      </c>
      <c r="O175" s="42"/>
      <c r="P175" s="190">
        <f>O175*H175</f>
        <v>0</v>
      </c>
      <c r="Q175" s="190">
        <v>0</v>
      </c>
      <c r="R175" s="190">
        <f>Q175*H175</f>
        <v>0</v>
      </c>
      <c r="S175" s="190">
        <v>0</v>
      </c>
      <c r="T175" s="191">
        <f>S175*H175</f>
        <v>0</v>
      </c>
      <c r="AR175" s="24" t="s">
        <v>194</v>
      </c>
      <c r="AT175" s="24" t="s">
        <v>190</v>
      </c>
      <c r="AU175" s="24" t="s">
        <v>24</v>
      </c>
      <c r="AY175" s="24" t="s">
        <v>188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24" t="s">
        <v>25</v>
      </c>
      <c r="BK175" s="192">
        <f>ROUND(I175*H175,2)</f>
        <v>0</v>
      </c>
      <c r="BL175" s="24" t="s">
        <v>194</v>
      </c>
      <c r="BM175" s="24" t="s">
        <v>265</v>
      </c>
    </row>
    <row r="176" spans="2:65" s="1" customFormat="1" ht="40.5" x14ac:dyDescent="0.3">
      <c r="B176" s="41"/>
      <c r="D176" s="193" t="s">
        <v>196</v>
      </c>
      <c r="F176" s="194" t="s">
        <v>1205</v>
      </c>
      <c r="I176" s="195"/>
      <c r="L176" s="41"/>
      <c r="M176" s="196"/>
      <c r="N176" s="42"/>
      <c r="O176" s="42"/>
      <c r="P176" s="42"/>
      <c r="Q176" s="42"/>
      <c r="R176" s="42"/>
      <c r="S176" s="42"/>
      <c r="T176" s="70"/>
      <c r="AT176" s="24" t="s">
        <v>196</v>
      </c>
      <c r="AU176" s="24" t="s">
        <v>24</v>
      </c>
    </row>
    <row r="177" spans="2:65" s="1" customFormat="1" ht="16.5" customHeight="1" x14ac:dyDescent="0.3">
      <c r="B177" s="180"/>
      <c r="C177" s="181" t="s">
        <v>30</v>
      </c>
      <c r="D177" s="181" t="s">
        <v>190</v>
      </c>
      <c r="E177" s="182" t="s">
        <v>267</v>
      </c>
      <c r="F177" s="183" t="s">
        <v>268</v>
      </c>
      <c r="G177" s="184" t="s">
        <v>231</v>
      </c>
      <c r="H177" s="185">
        <v>3.1480000000000001</v>
      </c>
      <c r="I177" s="186"/>
      <c r="J177" s="187">
        <f>ROUND(I177*H177,2)</f>
        <v>0</v>
      </c>
      <c r="K177" s="183"/>
      <c r="L177" s="41"/>
      <c r="M177" s="188" t="s">
        <v>5</v>
      </c>
      <c r="N177" s="189" t="s">
        <v>51</v>
      </c>
      <c r="O177" s="42"/>
      <c r="P177" s="190">
        <f>O177*H177</f>
        <v>0</v>
      </c>
      <c r="Q177" s="190">
        <v>0</v>
      </c>
      <c r="R177" s="190">
        <f>Q177*H177</f>
        <v>0</v>
      </c>
      <c r="S177" s="190">
        <v>0</v>
      </c>
      <c r="T177" s="191">
        <f>S177*H177</f>
        <v>0</v>
      </c>
      <c r="AR177" s="24" t="s">
        <v>194</v>
      </c>
      <c r="AT177" s="24" t="s">
        <v>190</v>
      </c>
      <c r="AU177" s="24" t="s">
        <v>24</v>
      </c>
      <c r="AY177" s="24" t="s">
        <v>188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24" t="s">
        <v>25</v>
      </c>
      <c r="BK177" s="192">
        <f>ROUND(I177*H177,2)</f>
        <v>0</v>
      </c>
      <c r="BL177" s="24" t="s">
        <v>194</v>
      </c>
      <c r="BM177" s="24" t="s">
        <v>269</v>
      </c>
    </row>
    <row r="178" spans="2:65" s="1" customFormat="1" ht="40.5" x14ac:dyDescent="0.3">
      <c r="B178" s="41"/>
      <c r="D178" s="193" t="s">
        <v>196</v>
      </c>
      <c r="F178" s="194" t="s">
        <v>1215</v>
      </c>
      <c r="I178" s="195"/>
      <c r="L178" s="41"/>
      <c r="M178" s="196"/>
      <c r="N178" s="42"/>
      <c r="O178" s="42"/>
      <c r="P178" s="42"/>
      <c r="Q178" s="42"/>
      <c r="R178" s="42"/>
      <c r="S178" s="42"/>
      <c r="T178" s="70"/>
      <c r="AT178" s="24" t="s">
        <v>196</v>
      </c>
      <c r="AU178" s="24" t="s">
        <v>24</v>
      </c>
    </row>
    <row r="179" spans="2:65" s="1" customFormat="1" ht="16.5" customHeight="1" x14ac:dyDescent="0.3">
      <c r="B179" s="180"/>
      <c r="C179" s="181" t="s">
        <v>251</v>
      </c>
      <c r="D179" s="181" t="s">
        <v>190</v>
      </c>
      <c r="E179" s="182" t="s">
        <v>273</v>
      </c>
      <c r="F179" s="183" t="s">
        <v>274</v>
      </c>
      <c r="G179" s="184" t="s">
        <v>231</v>
      </c>
      <c r="H179" s="185">
        <v>3.1480000000000001</v>
      </c>
      <c r="I179" s="186"/>
      <c r="J179" s="187">
        <f>ROUND(I179*H179,2)</f>
        <v>0</v>
      </c>
      <c r="K179" s="183"/>
      <c r="L179" s="41"/>
      <c r="M179" s="188" t="s">
        <v>5</v>
      </c>
      <c r="N179" s="189" t="s">
        <v>51</v>
      </c>
      <c r="O179" s="42"/>
      <c r="P179" s="190">
        <f>O179*H179</f>
        <v>0</v>
      </c>
      <c r="Q179" s="190">
        <v>0</v>
      </c>
      <c r="R179" s="190">
        <f>Q179*H179</f>
        <v>0</v>
      </c>
      <c r="S179" s="190">
        <v>0</v>
      </c>
      <c r="T179" s="191">
        <f>S179*H179</f>
        <v>0</v>
      </c>
      <c r="AR179" s="24" t="s">
        <v>194</v>
      </c>
      <c r="AT179" s="24" t="s">
        <v>190</v>
      </c>
      <c r="AU179" s="24" t="s">
        <v>24</v>
      </c>
      <c r="AY179" s="24" t="s">
        <v>188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24" t="s">
        <v>25</v>
      </c>
      <c r="BK179" s="192">
        <f>ROUND(I179*H179,2)</f>
        <v>0</v>
      </c>
      <c r="BL179" s="24" t="s">
        <v>194</v>
      </c>
      <c r="BM179" s="24" t="s">
        <v>275</v>
      </c>
    </row>
    <row r="180" spans="2:65" s="1" customFormat="1" ht="40.5" x14ac:dyDescent="0.3">
      <c r="B180" s="41"/>
      <c r="D180" s="193" t="s">
        <v>196</v>
      </c>
      <c r="F180" s="194" t="s">
        <v>1215</v>
      </c>
      <c r="I180" s="195"/>
      <c r="L180" s="41"/>
      <c r="M180" s="196"/>
      <c r="N180" s="42"/>
      <c r="O180" s="42"/>
      <c r="P180" s="42"/>
      <c r="Q180" s="42"/>
      <c r="R180" s="42"/>
      <c r="S180" s="42"/>
      <c r="T180" s="70"/>
      <c r="AT180" s="24" t="s">
        <v>196</v>
      </c>
      <c r="AU180" s="24" t="s">
        <v>24</v>
      </c>
    </row>
    <row r="181" spans="2:65" s="1" customFormat="1" ht="16.5" customHeight="1" x14ac:dyDescent="0.3">
      <c r="B181" s="180"/>
      <c r="C181" s="181" t="s">
        <v>256</v>
      </c>
      <c r="D181" s="181" t="s">
        <v>190</v>
      </c>
      <c r="E181" s="182" t="s">
        <v>277</v>
      </c>
      <c r="F181" s="183" t="s">
        <v>278</v>
      </c>
      <c r="G181" s="184" t="s">
        <v>231</v>
      </c>
      <c r="H181" s="185">
        <v>3.1480000000000001</v>
      </c>
      <c r="I181" s="186"/>
      <c r="J181" s="187">
        <f>ROUND(I181*H181,2)</f>
        <v>0</v>
      </c>
      <c r="K181" s="183"/>
      <c r="L181" s="41"/>
      <c r="M181" s="188" t="s">
        <v>5</v>
      </c>
      <c r="N181" s="189" t="s">
        <v>51</v>
      </c>
      <c r="O181" s="42"/>
      <c r="P181" s="190">
        <f>O181*H181</f>
        <v>0</v>
      </c>
      <c r="Q181" s="190">
        <v>0</v>
      </c>
      <c r="R181" s="190">
        <f>Q181*H181</f>
        <v>0</v>
      </c>
      <c r="S181" s="190">
        <v>0</v>
      </c>
      <c r="T181" s="191">
        <f>S181*H181</f>
        <v>0</v>
      </c>
      <c r="AR181" s="24" t="s">
        <v>194</v>
      </c>
      <c r="AT181" s="24" t="s">
        <v>190</v>
      </c>
      <c r="AU181" s="24" t="s">
        <v>24</v>
      </c>
      <c r="AY181" s="24" t="s">
        <v>188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24" t="s">
        <v>25</v>
      </c>
      <c r="BK181" s="192">
        <f>ROUND(I181*H181,2)</f>
        <v>0</v>
      </c>
      <c r="BL181" s="24" t="s">
        <v>194</v>
      </c>
      <c r="BM181" s="24" t="s">
        <v>279</v>
      </c>
    </row>
    <row r="182" spans="2:65" s="1" customFormat="1" ht="40.5" x14ac:dyDescent="0.3">
      <c r="B182" s="41"/>
      <c r="D182" s="193" t="s">
        <v>196</v>
      </c>
      <c r="F182" s="194" t="s">
        <v>1215</v>
      </c>
      <c r="I182" s="195"/>
      <c r="L182" s="41"/>
      <c r="M182" s="196"/>
      <c r="N182" s="42"/>
      <c r="O182" s="42"/>
      <c r="P182" s="42"/>
      <c r="Q182" s="42"/>
      <c r="R182" s="42"/>
      <c r="S182" s="42"/>
      <c r="T182" s="70"/>
      <c r="AT182" s="24" t="s">
        <v>196</v>
      </c>
      <c r="AU182" s="24" t="s">
        <v>24</v>
      </c>
    </row>
    <row r="183" spans="2:65" s="1" customFormat="1" ht="16.5" customHeight="1" x14ac:dyDescent="0.3">
      <c r="B183" s="180"/>
      <c r="C183" s="181" t="s">
        <v>262</v>
      </c>
      <c r="D183" s="181" t="s">
        <v>190</v>
      </c>
      <c r="E183" s="182" t="s">
        <v>281</v>
      </c>
      <c r="F183" s="183" t="s">
        <v>282</v>
      </c>
      <c r="G183" s="184" t="s">
        <v>283</v>
      </c>
      <c r="H183" s="185">
        <v>6.0279999999999996</v>
      </c>
      <c r="I183" s="186"/>
      <c r="J183" s="187">
        <f>ROUND(I183*H183,2)</f>
        <v>0</v>
      </c>
      <c r="K183" s="183"/>
      <c r="L183" s="41"/>
      <c r="M183" s="188" t="s">
        <v>5</v>
      </c>
      <c r="N183" s="189" t="s">
        <v>51</v>
      </c>
      <c r="O183" s="42"/>
      <c r="P183" s="190">
        <f>O183*H183</f>
        <v>0</v>
      </c>
      <c r="Q183" s="190">
        <v>0</v>
      </c>
      <c r="R183" s="190">
        <f>Q183*H183</f>
        <v>0</v>
      </c>
      <c r="S183" s="190">
        <v>0</v>
      </c>
      <c r="T183" s="191">
        <f>S183*H183</f>
        <v>0</v>
      </c>
      <c r="AR183" s="24" t="s">
        <v>194</v>
      </c>
      <c r="AT183" s="24" t="s">
        <v>190</v>
      </c>
      <c r="AU183" s="24" t="s">
        <v>24</v>
      </c>
      <c r="AY183" s="24" t="s">
        <v>188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24" t="s">
        <v>25</v>
      </c>
      <c r="BK183" s="192">
        <f>ROUND(I183*H183,2)</f>
        <v>0</v>
      </c>
      <c r="BL183" s="24" t="s">
        <v>194</v>
      </c>
      <c r="BM183" s="24" t="s">
        <v>284</v>
      </c>
    </row>
    <row r="184" spans="2:65" s="1" customFormat="1" ht="40.5" x14ac:dyDescent="0.3">
      <c r="B184" s="41"/>
      <c r="D184" s="193" t="s">
        <v>196</v>
      </c>
      <c r="F184" s="194" t="s">
        <v>1215</v>
      </c>
      <c r="I184" s="195"/>
      <c r="L184" s="41"/>
      <c r="M184" s="196"/>
      <c r="N184" s="42"/>
      <c r="O184" s="42"/>
      <c r="P184" s="42"/>
      <c r="Q184" s="42"/>
      <c r="R184" s="42"/>
      <c r="S184" s="42"/>
      <c r="T184" s="70"/>
      <c r="AT184" s="24" t="s">
        <v>196</v>
      </c>
      <c r="AU184" s="24" t="s">
        <v>24</v>
      </c>
    </row>
    <row r="185" spans="2:65" s="12" customFormat="1" x14ac:dyDescent="0.3">
      <c r="B185" s="197"/>
      <c r="D185" s="193" t="s">
        <v>198</v>
      </c>
      <c r="F185" s="199" t="s">
        <v>1216</v>
      </c>
      <c r="H185" s="200">
        <v>6.0279999999999996</v>
      </c>
      <c r="I185" s="201"/>
      <c r="L185" s="197"/>
      <c r="M185" s="202"/>
      <c r="N185" s="203"/>
      <c r="O185" s="203"/>
      <c r="P185" s="203"/>
      <c r="Q185" s="203"/>
      <c r="R185" s="203"/>
      <c r="S185" s="203"/>
      <c r="T185" s="204"/>
      <c r="AT185" s="198" t="s">
        <v>198</v>
      </c>
      <c r="AU185" s="198" t="s">
        <v>24</v>
      </c>
      <c r="AV185" s="12" t="s">
        <v>24</v>
      </c>
      <c r="AW185" s="12" t="s">
        <v>6</v>
      </c>
      <c r="AX185" s="12" t="s">
        <v>25</v>
      </c>
      <c r="AY185" s="198" t="s">
        <v>188</v>
      </c>
    </row>
    <row r="186" spans="2:65" s="1" customFormat="1" ht="16.5" customHeight="1" x14ac:dyDescent="0.3">
      <c r="B186" s="180"/>
      <c r="C186" s="181" t="s">
        <v>266</v>
      </c>
      <c r="D186" s="181" t="s">
        <v>190</v>
      </c>
      <c r="E186" s="182" t="s">
        <v>287</v>
      </c>
      <c r="F186" s="183" t="s">
        <v>288</v>
      </c>
      <c r="G186" s="184" t="s">
        <v>231</v>
      </c>
      <c r="H186" s="185">
        <v>2.0819999999999999</v>
      </c>
      <c r="I186" s="186"/>
      <c r="J186" s="187">
        <f>ROUND(I186*H186,2)</f>
        <v>0</v>
      </c>
      <c r="K186" s="183"/>
      <c r="L186" s="41"/>
      <c r="M186" s="188" t="s">
        <v>5</v>
      </c>
      <c r="N186" s="189" t="s">
        <v>51</v>
      </c>
      <c r="O186" s="42"/>
      <c r="P186" s="190">
        <f>O186*H186</f>
        <v>0</v>
      </c>
      <c r="Q186" s="190">
        <v>0</v>
      </c>
      <c r="R186" s="190">
        <f>Q186*H186</f>
        <v>0</v>
      </c>
      <c r="S186" s="190">
        <v>0</v>
      </c>
      <c r="T186" s="191">
        <f>S186*H186</f>
        <v>0</v>
      </c>
      <c r="AR186" s="24" t="s">
        <v>194</v>
      </c>
      <c r="AT186" s="24" t="s">
        <v>190</v>
      </c>
      <c r="AU186" s="24" t="s">
        <v>24</v>
      </c>
      <c r="AY186" s="24" t="s">
        <v>188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24" t="s">
        <v>25</v>
      </c>
      <c r="BK186" s="192">
        <f>ROUND(I186*H186,2)</f>
        <v>0</v>
      </c>
      <c r="BL186" s="24" t="s">
        <v>194</v>
      </c>
      <c r="BM186" s="24" t="s">
        <v>289</v>
      </c>
    </row>
    <row r="187" spans="2:65" s="1" customFormat="1" ht="40.5" x14ac:dyDescent="0.3">
      <c r="B187" s="41"/>
      <c r="D187" s="193" t="s">
        <v>196</v>
      </c>
      <c r="F187" s="194" t="s">
        <v>1215</v>
      </c>
      <c r="I187" s="195"/>
      <c r="L187" s="41"/>
      <c r="M187" s="196"/>
      <c r="N187" s="42"/>
      <c r="O187" s="42"/>
      <c r="P187" s="42"/>
      <c r="Q187" s="42"/>
      <c r="R187" s="42"/>
      <c r="S187" s="42"/>
      <c r="T187" s="70"/>
      <c r="AT187" s="24" t="s">
        <v>196</v>
      </c>
      <c r="AU187" s="24" t="s">
        <v>24</v>
      </c>
    </row>
    <row r="188" spans="2:65" s="12" customFormat="1" x14ac:dyDescent="0.3">
      <c r="B188" s="197"/>
      <c r="D188" s="193" t="s">
        <v>198</v>
      </c>
      <c r="E188" s="198" t="s">
        <v>5</v>
      </c>
      <c r="F188" s="199" t="s">
        <v>1217</v>
      </c>
      <c r="H188" s="200">
        <v>0.29499999999999998</v>
      </c>
      <c r="I188" s="201"/>
      <c r="L188" s="197"/>
      <c r="M188" s="202"/>
      <c r="N188" s="203"/>
      <c r="O188" s="203"/>
      <c r="P188" s="203"/>
      <c r="Q188" s="203"/>
      <c r="R188" s="203"/>
      <c r="S188" s="203"/>
      <c r="T188" s="204"/>
      <c r="AT188" s="198" t="s">
        <v>198</v>
      </c>
      <c r="AU188" s="198" t="s">
        <v>24</v>
      </c>
      <c r="AV188" s="12" t="s">
        <v>24</v>
      </c>
      <c r="AW188" s="12" t="s">
        <v>44</v>
      </c>
      <c r="AX188" s="12" t="s">
        <v>80</v>
      </c>
      <c r="AY188" s="198" t="s">
        <v>188</v>
      </c>
    </row>
    <row r="189" spans="2:65" s="12" customFormat="1" x14ac:dyDescent="0.3">
      <c r="B189" s="197"/>
      <c r="D189" s="193" t="s">
        <v>198</v>
      </c>
      <c r="E189" s="198" t="s">
        <v>5</v>
      </c>
      <c r="F189" s="199" t="s">
        <v>1218</v>
      </c>
      <c r="H189" s="200">
        <v>0.19600000000000001</v>
      </c>
      <c r="I189" s="201"/>
      <c r="L189" s="197"/>
      <c r="M189" s="202"/>
      <c r="N189" s="203"/>
      <c r="O189" s="203"/>
      <c r="P189" s="203"/>
      <c r="Q189" s="203"/>
      <c r="R189" s="203"/>
      <c r="S189" s="203"/>
      <c r="T189" s="204"/>
      <c r="AT189" s="198" t="s">
        <v>198</v>
      </c>
      <c r="AU189" s="198" t="s">
        <v>24</v>
      </c>
      <c r="AV189" s="12" t="s">
        <v>24</v>
      </c>
      <c r="AW189" s="12" t="s">
        <v>44</v>
      </c>
      <c r="AX189" s="12" t="s">
        <v>80</v>
      </c>
      <c r="AY189" s="198" t="s">
        <v>188</v>
      </c>
    </row>
    <row r="190" spans="2:65" s="12" customFormat="1" x14ac:dyDescent="0.3">
      <c r="B190" s="197"/>
      <c r="D190" s="193" t="s">
        <v>198</v>
      </c>
      <c r="E190" s="198" t="s">
        <v>5</v>
      </c>
      <c r="F190" s="199" t="s">
        <v>1219</v>
      </c>
      <c r="H190" s="200">
        <v>0.19</v>
      </c>
      <c r="I190" s="201"/>
      <c r="L190" s="197"/>
      <c r="M190" s="202"/>
      <c r="N190" s="203"/>
      <c r="O190" s="203"/>
      <c r="P190" s="203"/>
      <c r="Q190" s="203"/>
      <c r="R190" s="203"/>
      <c r="S190" s="203"/>
      <c r="T190" s="204"/>
      <c r="AT190" s="198" t="s">
        <v>198</v>
      </c>
      <c r="AU190" s="198" t="s">
        <v>24</v>
      </c>
      <c r="AV190" s="12" t="s">
        <v>24</v>
      </c>
      <c r="AW190" s="12" t="s">
        <v>44</v>
      </c>
      <c r="AX190" s="12" t="s">
        <v>80</v>
      </c>
      <c r="AY190" s="198" t="s">
        <v>188</v>
      </c>
    </row>
    <row r="191" spans="2:65" s="12" customFormat="1" x14ac:dyDescent="0.3">
      <c r="B191" s="197"/>
      <c r="D191" s="193" t="s">
        <v>198</v>
      </c>
      <c r="E191" s="198" t="s">
        <v>5</v>
      </c>
      <c r="F191" s="199" t="s">
        <v>1220</v>
      </c>
      <c r="H191" s="200">
        <v>0.21299999999999999</v>
      </c>
      <c r="I191" s="201"/>
      <c r="L191" s="197"/>
      <c r="M191" s="202"/>
      <c r="N191" s="203"/>
      <c r="O191" s="203"/>
      <c r="P191" s="203"/>
      <c r="Q191" s="203"/>
      <c r="R191" s="203"/>
      <c r="S191" s="203"/>
      <c r="T191" s="204"/>
      <c r="AT191" s="198" t="s">
        <v>198</v>
      </c>
      <c r="AU191" s="198" t="s">
        <v>24</v>
      </c>
      <c r="AV191" s="12" t="s">
        <v>24</v>
      </c>
      <c r="AW191" s="12" t="s">
        <v>44</v>
      </c>
      <c r="AX191" s="12" t="s">
        <v>80</v>
      </c>
      <c r="AY191" s="198" t="s">
        <v>188</v>
      </c>
    </row>
    <row r="192" spans="2:65" s="12" customFormat="1" x14ac:dyDescent="0.3">
      <c r="B192" s="197"/>
      <c r="D192" s="193" t="s">
        <v>198</v>
      </c>
      <c r="E192" s="198" t="s">
        <v>5</v>
      </c>
      <c r="F192" s="199" t="s">
        <v>1221</v>
      </c>
      <c r="H192" s="200">
        <v>0.252</v>
      </c>
      <c r="I192" s="201"/>
      <c r="L192" s="197"/>
      <c r="M192" s="202"/>
      <c r="N192" s="203"/>
      <c r="O192" s="203"/>
      <c r="P192" s="203"/>
      <c r="Q192" s="203"/>
      <c r="R192" s="203"/>
      <c r="S192" s="203"/>
      <c r="T192" s="204"/>
      <c r="AT192" s="198" t="s">
        <v>198</v>
      </c>
      <c r="AU192" s="198" t="s">
        <v>24</v>
      </c>
      <c r="AV192" s="12" t="s">
        <v>24</v>
      </c>
      <c r="AW192" s="12" t="s">
        <v>44</v>
      </c>
      <c r="AX192" s="12" t="s">
        <v>80</v>
      </c>
      <c r="AY192" s="198" t="s">
        <v>188</v>
      </c>
    </row>
    <row r="193" spans="2:65" s="12" customFormat="1" x14ac:dyDescent="0.3">
      <c r="B193" s="197"/>
      <c r="D193" s="193" t="s">
        <v>198</v>
      </c>
      <c r="E193" s="198" t="s">
        <v>5</v>
      </c>
      <c r="F193" s="199" t="s">
        <v>1222</v>
      </c>
      <c r="H193" s="200">
        <v>0.23899999999999999</v>
      </c>
      <c r="I193" s="201"/>
      <c r="L193" s="197"/>
      <c r="M193" s="202"/>
      <c r="N193" s="203"/>
      <c r="O193" s="203"/>
      <c r="P193" s="203"/>
      <c r="Q193" s="203"/>
      <c r="R193" s="203"/>
      <c r="S193" s="203"/>
      <c r="T193" s="204"/>
      <c r="AT193" s="198" t="s">
        <v>198</v>
      </c>
      <c r="AU193" s="198" t="s">
        <v>24</v>
      </c>
      <c r="AV193" s="12" t="s">
        <v>24</v>
      </c>
      <c r="AW193" s="12" t="s">
        <v>44</v>
      </c>
      <c r="AX193" s="12" t="s">
        <v>80</v>
      </c>
      <c r="AY193" s="198" t="s">
        <v>188</v>
      </c>
    </row>
    <row r="194" spans="2:65" s="12" customFormat="1" x14ac:dyDescent="0.3">
      <c r="B194" s="197"/>
      <c r="D194" s="193" t="s">
        <v>198</v>
      </c>
      <c r="E194" s="198" t="s">
        <v>5</v>
      </c>
      <c r="F194" s="199" t="s">
        <v>1223</v>
      </c>
      <c r="H194" s="200">
        <v>0.23100000000000001</v>
      </c>
      <c r="I194" s="201"/>
      <c r="L194" s="197"/>
      <c r="M194" s="202"/>
      <c r="N194" s="203"/>
      <c r="O194" s="203"/>
      <c r="P194" s="203"/>
      <c r="Q194" s="203"/>
      <c r="R194" s="203"/>
      <c r="S194" s="203"/>
      <c r="T194" s="204"/>
      <c r="AT194" s="198" t="s">
        <v>198</v>
      </c>
      <c r="AU194" s="198" t="s">
        <v>24</v>
      </c>
      <c r="AV194" s="12" t="s">
        <v>24</v>
      </c>
      <c r="AW194" s="12" t="s">
        <v>44</v>
      </c>
      <c r="AX194" s="12" t="s">
        <v>80</v>
      </c>
      <c r="AY194" s="198" t="s">
        <v>188</v>
      </c>
    </row>
    <row r="195" spans="2:65" s="12" customFormat="1" x14ac:dyDescent="0.3">
      <c r="B195" s="197"/>
      <c r="D195" s="193" t="s">
        <v>198</v>
      </c>
      <c r="E195" s="198" t="s">
        <v>5</v>
      </c>
      <c r="F195" s="199" t="s">
        <v>1224</v>
      </c>
      <c r="H195" s="200">
        <v>0.224</v>
      </c>
      <c r="I195" s="201"/>
      <c r="L195" s="197"/>
      <c r="M195" s="202"/>
      <c r="N195" s="203"/>
      <c r="O195" s="203"/>
      <c r="P195" s="203"/>
      <c r="Q195" s="203"/>
      <c r="R195" s="203"/>
      <c r="S195" s="203"/>
      <c r="T195" s="204"/>
      <c r="AT195" s="198" t="s">
        <v>198</v>
      </c>
      <c r="AU195" s="198" t="s">
        <v>24</v>
      </c>
      <c r="AV195" s="12" t="s">
        <v>24</v>
      </c>
      <c r="AW195" s="12" t="s">
        <v>44</v>
      </c>
      <c r="AX195" s="12" t="s">
        <v>80</v>
      </c>
      <c r="AY195" s="198" t="s">
        <v>188</v>
      </c>
    </row>
    <row r="196" spans="2:65" s="12" customFormat="1" x14ac:dyDescent="0.3">
      <c r="B196" s="197"/>
      <c r="D196" s="193" t="s">
        <v>198</v>
      </c>
      <c r="E196" s="198" t="s">
        <v>5</v>
      </c>
      <c r="F196" s="199" t="s">
        <v>1225</v>
      </c>
      <c r="H196" s="200">
        <v>0.24199999999999999</v>
      </c>
      <c r="I196" s="201"/>
      <c r="L196" s="197"/>
      <c r="M196" s="202"/>
      <c r="N196" s="203"/>
      <c r="O196" s="203"/>
      <c r="P196" s="203"/>
      <c r="Q196" s="203"/>
      <c r="R196" s="203"/>
      <c r="S196" s="203"/>
      <c r="T196" s="204"/>
      <c r="AT196" s="198" t="s">
        <v>198</v>
      </c>
      <c r="AU196" s="198" t="s">
        <v>24</v>
      </c>
      <c r="AV196" s="12" t="s">
        <v>24</v>
      </c>
      <c r="AW196" s="12" t="s">
        <v>44</v>
      </c>
      <c r="AX196" s="12" t="s">
        <v>80</v>
      </c>
      <c r="AY196" s="198" t="s">
        <v>188</v>
      </c>
    </row>
    <row r="197" spans="2:65" s="13" customFormat="1" x14ac:dyDescent="0.3">
      <c r="B197" s="205"/>
      <c r="D197" s="193" t="s">
        <v>198</v>
      </c>
      <c r="E197" s="206" t="s">
        <v>5</v>
      </c>
      <c r="F197" s="207" t="s">
        <v>200</v>
      </c>
      <c r="H197" s="208">
        <v>2.0819999999999999</v>
      </c>
      <c r="I197" s="209"/>
      <c r="L197" s="205"/>
      <c r="M197" s="210"/>
      <c r="N197" s="211"/>
      <c r="O197" s="211"/>
      <c r="P197" s="211"/>
      <c r="Q197" s="211"/>
      <c r="R197" s="211"/>
      <c r="S197" s="211"/>
      <c r="T197" s="212"/>
      <c r="AT197" s="206" t="s">
        <v>198</v>
      </c>
      <c r="AU197" s="206" t="s">
        <v>24</v>
      </c>
      <c r="AV197" s="13" t="s">
        <v>194</v>
      </c>
      <c r="AW197" s="13" t="s">
        <v>44</v>
      </c>
      <c r="AX197" s="13" t="s">
        <v>25</v>
      </c>
      <c r="AY197" s="206" t="s">
        <v>188</v>
      </c>
    </row>
    <row r="198" spans="2:65" s="1" customFormat="1" ht="16.5" customHeight="1" x14ac:dyDescent="0.3">
      <c r="B198" s="180"/>
      <c r="C198" s="213" t="s">
        <v>11</v>
      </c>
      <c r="D198" s="213" t="s">
        <v>292</v>
      </c>
      <c r="E198" s="214" t="s">
        <v>293</v>
      </c>
      <c r="F198" s="215" t="s">
        <v>294</v>
      </c>
      <c r="G198" s="216" t="s">
        <v>283</v>
      </c>
      <c r="H198" s="217">
        <v>3.9870000000000001</v>
      </c>
      <c r="I198" s="218"/>
      <c r="J198" s="219">
        <f>ROUND(I198*H198,2)</f>
        <v>0</v>
      </c>
      <c r="K198" s="215"/>
      <c r="L198" s="220"/>
      <c r="M198" s="221" t="s">
        <v>5</v>
      </c>
      <c r="N198" s="222" t="s">
        <v>51</v>
      </c>
      <c r="O198" s="42"/>
      <c r="P198" s="190">
        <f>O198*H198</f>
        <v>0</v>
      </c>
      <c r="Q198" s="190">
        <v>1</v>
      </c>
      <c r="R198" s="190">
        <f>Q198*H198</f>
        <v>3.9870000000000001</v>
      </c>
      <c r="S198" s="190">
        <v>0</v>
      </c>
      <c r="T198" s="191">
        <f>S198*H198</f>
        <v>0</v>
      </c>
      <c r="AR198" s="24" t="s">
        <v>236</v>
      </c>
      <c r="AT198" s="24" t="s">
        <v>292</v>
      </c>
      <c r="AU198" s="24" t="s">
        <v>24</v>
      </c>
      <c r="AY198" s="24" t="s">
        <v>188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24" t="s">
        <v>25</v>
      </c>
      <c r="BK198" s="192">
        <f>ROUND(I198*H198,2)</f>
        <v>0</v>
      </c>
      <c r="BL198" s="24" t="s">
        <v>194</v>
      </c>
      <c r="BM198" s="24" t="s">
        <v>295</v>
      </c>
    </row>
    <row r="199" spans="2:65" s="1" customFormat="1" ht="40.5" x14ac:dyDescent="0.3">
      <c r="B199" s="41"/>
      <c r="D199" s="193" t="s">
        <v>196</v>
      </c>
      <c r="F199" s="194" t="s">
        <v>1215</v>
      </c>
      <c r="I199" s="195"/>
      <c r="L199" s="41"/>
      <c r="M199" s="196"/>
      <c r="N199" s="42"/>
      <c r="O199" s="42"/>
      <c r="P199" s="42"/>
      <c r="Q199" s="42"/>
      <c r="R199" s="42"/>
      <c r="S199" s="42"/>
      <c r="T199" s="70"/>
      <c r="AT199" s="24" t="s">
        <v>196</v>
      </c>
      <c r="AU199" s="24" t="s">
        <v>24</v>
      </c>
    </row>
    <row r="200" spans="2:65" s="12" customFormat="1" x14ac:dyDescent="0.3">
      <c r="B200" s="197"/>
      <c r="D200" s="193" t="s">
        <v>198</v>
      </c>
      <c r="F200" s="199" t="s">
        <v>1226</v>
      </c>
      <c r="H200" s="200">
        <v>3.9870000000000001</v>
      </c>
      <c r="I200" s="201"/>
      <c r="L200" s="197"/>
      <c r="M200" s="202"/>
      <c r="N200" s="203"/>
      <c r="O200" s="203"/>
      <c r="P200" s="203"/>
      <c r="Q200" s="203"/>
      <c r="R200" s="203"/>
      <c r="S200" s="203"/>
      <c r="T200" s="204"/>
      <c r="AT200" s="198" t="s">
        <v>198</v>
      </c>
      <c r="AU200" s="198" t="s">
        <v>24</v>
      </c>
      <c r="AV200" s="12" t="s">
        <v>24</v>
      </c>
      <c r="AW200" s="12" t="s">
        <v>6</v>
      </c>
      <c r="AX200" s="12" t="s">
        <v>25</v>
      </c>
      <c r="AY200" s="198" t="s">
        <v>188</v>
      </c>
    </row>
    <row r="201" spans="2:65" s="1" customFormat="1" ht="25.5" customHeight="1" x14ac:dyDescent="0.3">
      <c r="B201" s="180"/>
      <c r="C201" s="181" t="s">
        <v>276</v>
      </c>
      <c r="D201" s="181" t="s">
        <v>190</v>
      </c>
      <c r="E201" s="182" t="s">
        <v>298</v>
      </c>
      <c r="F201" s="183" t="s">
        <v>299</v>
      </c>
      <c r="G201" s="184" t="s">
        <v>231</v>
      </c>
      <c r="H201" s="185">
        <v>0.72199999999999998</v>
      </c>
      <c r="I201" s="186"/>
      <c r="J201" s="187">
        <f>ROUND(I201*H201,2)</f>
        <v>0</v>
      </c>
      <c r="K201" s="183"/>
      <c r="L201" s="41"/>
      <c r="M201" s="188" t="s">
        <v>5</v>
      </c>
      <c r="N201" s="189" t="s">
        <v>51</v>
      </c>
      <c r="O201" s="42"/>
      <c r="P201" s="190">
        <f>O201*H201</f>
        <v>0</v>
      </c>
      <c r="Q201" s="190">
        <v>0</v>
      </c>
      <c r="R201" s="190">
        <f>Q201*H201</f>
        <v>0</v>
      </c>
      <c r="S201" s="190">
        <v>0</v>
      </c>
      <c r="T201" s="191">
        <f>S201*H201</f>
        <v>0</v>
      </c>
      <c r="AR201" s="24" t="s">
        <v>194</v>
      </c>
      <c r="AT201" s="24" t="s">
        <v>190</v>
      </c>
      <c r="AU201" s="24" t="s">
        <v>24</v>
      </c>
      <c r="AY201" s="24" t="s">
        <v>188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24" t="s">
        <v>25</v>
      </c>
      <c r="BK201" s="192">
        <f>ROUND(I201*H201,2)</f>
        <v>0</v>
      </c>
      <c r="BL201" s="24" t="s">
        <v>194</v>
      </c>
      <c r="BM201" s="24" t="s">
        <v>300</v>
      </c>
    </row>
    <row r="202" spans="2:65" s="1" customFormat="1" ht="40.5" x14ac:dyDescent="0.3">
      <c r="B202" s="41"/>
      <c r="D202" s="193" t="s">
        <v>196</v>
      </c>
      <c r="F202" s="194" t="s">
        <v>1215</v>
      </c>
      <c r="I202" s="195"/>
      <c r="L202" s="41"/>
      <c r="M202" s="196"/>
      <c r="N202" s="42"/>
      <c r="O202" s="42"/>
      <c r="P202" s="42"/>
      <c r="Q202" s="42"/>
      <c r="R202" s="42"/>
      <c r="S202" s="42"/>
      <c r="T202" s="70"/>
      <c r="AT202" s="24" t="s">
        <v>196</v>
      </c>
      <c r="AU202" s="24" t="s">
        <v>24</v>
      </c>
    </row>
    <row r="203" spans="2:65" s="12" customFormat="1" x14ac:dyDescent="0.3">
      <c r="B203" s="197"/>
      <c r="D203" s="193" t="s">
        <v>198</v>
      </c>
      <c r="E203" s="198" t="s">
        <v>5</v>
      </c>
      <c r="F203" s="199" t="s">
        <v>1227</v>
      </c>
      <c r="H203" s="200">
        <v>0.11600000000000001</v>
      </c>
      <c r="I203" s="201"/>
      <c r="L203" s="197"/>
      <c r="M203" s="202"/>
      <c r="N203" s="203"/>
      <c r="O203" s="203"/>
      <c r="P203" s="203"/>
      <c r="Q203" s="203"/>
      <c r="R203" s="203"/>
      <c r="S203" s="203"/>
      <c r="T203" s="204"/>
      <c r="AT203" s="198" t="s">
        <v>198</v>
      </c>
      <c r="AU203" s="198" t="s">
        <v>24</v>
      </c>
      <c r="AV203" s="12" t="s">
        <v>24</v>
      </c>
      <c r="AW203" s="12" t="s">
        <v>44</v>
      </c>
      <c r="AX203" s="12" t="s">
        <v>80</v>
      </c>
      <c r="AY203" s="198" t="s">
        <v>188</v>
      </c>
    </row>
    <row r="204" spans="2:65" s="12" customFormat="1" x14ac:dyDescent="0.3">
      <c r="B204" s="197"/>
      <c r="D204" s="193" t="s">
        <v>198</v>
      </c>
      <c r="E204" s="198" t="s">
        <v>5</v>
      </c>
      <c r="F204" s="199" t="s">
        <v>1228</v>
      </c>
      <c r="H204" s="200">
        <v>7.0999999999999994E-2</v>
      </c>
      <c r="I204" s="201"/>
      <c r="L204" s="197"/>
      <c r="M204" s="202"/>
      <c r="N204" s="203"/>
      <c r="O204" s="203"/>
      <c r="P204" s="203"/>
      <c r="Q204" s="203"/>
      <c r="R204" s="203"/>
      <c r="S204" s="203"/>
      <c r="T204" s="204"/>
      <c r="AT204" s="198" t="s">
        <v>198</v>
      </c>
      <c r="AU204" s="198" t="s">
        <v>24</v>
      </c>
      <c r="AV204" s="12" t="s">
        <v>24</v>
      </c>
      <c r="AW204" s="12" t="s">
        <v>44</v>
      </c>
      <c r="AX204" s="12" t="s">
        <v>80</v>
      </c>
      <c r="AY204" s="198" t="s">
        <v>188</v>
      </c>
    </row>
    <row r="205" spans="2:65" s="12" customFormat="1" x14ac:dyDescent="0.3">
      <c r="B205" s="197"/>
      <c r="D205" s="193" t="s">
        <v>198</v>
      </c>
      <c r="E205" s="198" t="s">
        <v>5</v>
      </c>
      <c r="F205" s="199" t="s">
        <v>1229</v>
      </c>
      <c r="H205" s="200">
        <v>7.9000000000000001E-2</v>
      </c>
      <c r="I205" s="201"/>
      <c r="L205" s="197"/>
      <c r="M205" s="202"/>
      <c r="N205" s="203"/>
      <c r="O205" s="203"/>
      <c r="P205" s="203"/>
      <c r="Q205" s="203"/>
      <c r="R205" s="203"/>
      <c r="S205" s="203"/>
      <c r="T205" s="204"/>
      <c r="AT205" s="198" t="s">
        <v>198</v>
      </c>
      <c r="AU205" s="198" t="s">
        <v>24</v>
      </c>
      <c r="AV205" s="12" t="s">
        <v>24</v>
      </c>
      <c r="AW205" s="12" t="s">
        <v>44</v>
      </c>
      <c r="AX205" s="12" t="s">
        <v>80</v>
      </c>
      <c r="AY205" s="198" t="s">
        <v>188</v>
      </c>
    </row>
    <row r="206" spans="2:65" s="12" customFormat="1" x14ac:dyDescent="0.3">
      <c r="B206" s="197"/>
      <c r="D206" s="193" t="s">
        <v>198</v>
      </c>
      <c r="E206" s="198" t="s">
        <v>5</v>
      </c>
      <c r="F206" s="199" t="s">
        <v>1230</v>
      </c>
      <c r="H206" s="200">
        <v>7.9000000000000001E-2</v>
      </c>
      <c r="I206" s="201"/>
      <c r="L206" s="197"/>
      <c r="M206" s="202"/>
      <c r="N206" s="203"/>
      <c r="O206" s="203"/>
      <c r="P206" s="203"/>
      <c r="Q206" s="203"/>
      <c r="R206" s="203"/>
      <c r="S206" s="203"/>
      <c r="T206" s="204"/>
      <c r="AT206" s="198" t="s">
        <v>198</v>
      </c>
      <c r="AU206" s="198" t="s">
        <v>24</v>
      </c>
      <c r="AV206" s="12" t="s">
        <v>24</v>
      </c>
      <c r="AW206" s="12" t="s">
        <v>44</v>
      </c>
      <c r="AX206" s="12" t="s">
        <v>80</v>
      </c>
      <c r="AY206" s="198" t="s">
        <v>188</v>
      </c>
    </row>
    <row r="207" spans="2:65" s="12" customFormat="1" x14ac:dyDescent="0.3">
      <c r="B207" s="197"/>
      <c r="D207" s="193" t="s">
        <v>198</v>
      </c>
      <c r="E207" s="198" t="s">
        <v>5</v>
      </c>
      <c r="F207" s="199" t="s">
        <v>1231</v>
      </c>
      <c r="H207" s="200">
        <v>7.6999999999999999E-2</v>
      </c>
      <c r="I207" s="201"/>
      <c r="L207" s="197"/>
      <c r="M207" s="202"/>
      <c r="N207" s="203"/>
      <c r="O207" s="203"/>
      <c r="P207" s="203"/>
      <c r="Q207" s="203"/>
      <c r="R207" s="203"/>
      <c r="S207" s="203"/>
      <c r="T207" s="204"/>
      <c r="AT207" s="198" t="s">
        <v>198</v>
      </c>
      <c r="AU207" s="198" t="s">
        <v>24</v>
      </c>
      <c r="AV207" s="12" t="s">
        <v>24</v>
      </c>
      <c r="AW207" s="12" t="s">
        <v>44</v>
      </c>
      <c r="AX207" s="12" t="s">
        <v>80</v>
      </c>
      <c r="AY207" s="198" t="s">
        <v>188</v>
      </c>
    </row>
    <row r="208" spans="2:65" s="12" customFormat="1" x14ac:dyDescent="0.3">
      <c r="B208" s="197"/>
      <c r="D208" s="193" t="s">
        <v>198</v>
      </c>
      <c r="E208" s="198" t="s">
        <v>5</v>
      </c>
      <c r="F208" s="199" t="s">
        <v>1232</v>
      </c>
      <c r="H208" s="200">
        <v>7.0999999999999994E-2</v>
      </c>
      <c r="I208" s="201"/>
      <c r="L208" s="197"/>
      <c r="M208" s="202"/>
      <c r="N208" s="203"/>
      <c r="O208" s="203"/>
      <c r="P208" s="203"/>
      <c r="Q208" s="203"/>
      <c r="R208" s="203"/>
      <c r="S208" s="203"/>
      <c r="T208" s="204"/>
      <c r="AT208" s="198" t="s">
        <v>198</v>
      </c>
      <c r="AU208" s="198" t="s">
        <v>24</v>
      </c>
      <c r="AV208" s="12" t="s">
        <v>24</v>
      </c>
      <c r="AW208" s="12" t="s">
        <v>44</v>
      </c>
      <c r="AX208" s="12" t="s">
        <v>80</v>
      </c>
      <c r="AY208" s="198" t="s">
        <v>188</v>
      </c>
    </row>
    <row r="209" spans="2:65" s="12" customFormat="1" x14ac:dyDescent="0.3">
      <c r="B209" s="197"/>
      <c r="D209" s="193" t="s">
        <v>198</v>
      </c>
      <c r="E209" s="198" t="s">
        <v>5</v>
      </c>
      <c r="F209" s="199" t="s">
        <v>1233</v>
      </c>
      <c r="H209" s="200">
        <v>7.9000000000000001E-2</v>
      </c>
      <c r="I209" s="201"/>
      <c r="L209" s="197"/>
      <c r="M209" s="202"/>
      <c r="N209" s="203"/>
      <c r="O209" s="203"/>
      <c r="P209" s="203"/>
      <c r="Q209" s="203"/>
      <c r="R209" s="203"/>
      <c r="S209" s="203"/>
      <c r="T209" s="204"/>
      <c r="AT209" s="198" t="s">
        <v>198</v>
      </c>
      <c r="AU209" s="198" t="s">
        <v>24</v>
      </c>
      <c r="AV209" s="12" t="s">
        <v>24</v>
      </c>
      <c r="AW209" s="12" t="s">
        <v>44</v>
      </c>
      <c r="AX209" s="12" t="s">
        <v>80</v>
      </c>
      <c r="AY209" s="198" t="s">
        <v>188</v>
      </c>
    </row>
    <row r="210" spans="2:65" s="12" customFormat="1" x14ac:dyDescent="0.3">
      <c r="B210" s="197"/>
      <c r="D210" s="193" t="s">
        <v>198</v>
      </c>
      <c r="E210" s="198" t="s">
        <v>5</v>
      </c>
      <c r="F210" s="199" t="s">
        <v>1234</v>
      </c>
      <c r="H210" s="200">
        <v>7.9000000000000001E-2</v>
      </c>
      <c r="I210" s="201"/>
      <c r="L210" s="197"/>
      <c r="M210" s="202"/>
      <c r="N210" s="203"/>
      <c r="O210" s="203"/>
      <c r="P210" s="203"/>
      <c r="Q210" s="203"/>
      <c r="R210" s="203"/>
      <c r="S210" s="203"/>
      <c r="T210" s="204"/>
      <c r="AT210" s="198" t="s">
        <v>198</v>
      </c>
      <c r="AU210" s="198" t="s">
        <v>24</v>
      </c>
      <c r="AV210" s="12" t="s">
        <v>24</v>
      </c>
      <c r="AW210" s="12" t="s">
        <v>44</v>
      </c>
      <c r="AX210" s="12" t="s">
        <v>80</v>
      </c>
      <c r="AY210" s="198" t="s">
        <v>188</v>
      </c>
    </row>
    <row r="211" spans="2:65" s="12" customFormat="1" x14ac:dyDescent="0.3">
      <c r="B211" s="197"/>
      <c r="D211" s="193" t="s">
        <v>198</v>
      </c>
      <c r="E211" s="198" t="s">
        <v>5</v>
      </c>
      <c r="F211" s="199" t="s">
        <v>1235</v>
      </c>
      <c r="H211" s="200">
        <v>7.0999999999999994E-2</v>
      </c>
      <c r="I211" s="201"/>
      <c r="L211" s="197"/>
      <c r="M211" s="202"/>
      <c r="N211" s="203"/>
      <c r="O211" s="203"/>
      <c r="P211" s="203"/>
      <c r="Q211" s="203"/>
      <c r="R211" s="203"/>
      <c r="S211" s="203"/>
      <c r="T211" s="204"/>
      <c r="AT211" s="198" t="s">
        <v>198</v>
      </c>
      <c r="AU211" s="198" t="s">
        <v>24</v>
      </c>
      <c r="AV211" s="12" t="s">
        <v>24</v>
      </c>
      <c r="AW211" s="12" t="s">
        <v>44</v>
      </c>
      <c r="AX211" s="12" t="s">
        <v>80</v>
      </c>
      <c r="AY211" s="198" t="s">
        <v>188</v>
      </c>
    </row>
    <row r="212" spans="2:65" s="13" customFormat="1" x14ac:dyDescent="0.3">
      <c r="B212" s="205"/>
      <c r="D212" s="193" t="s">
        <v>198</v>
      </c>
      <c r="E212" s="206" t="s">
        <v>5</v>
      </c>
      <c r="F212" s="207" t="s">
        <v>200</v>
      </c>
      <c r="H212" s="208">
        <v>0.72199999999999998</v>
      </c>
      <c r="I212" s="209"/>
      <c r="L212" s="205"/>
      <c r="M212" s="210"/>
      <c r="N212" s="211"/>
      <c r="O212" s="211"/>
      <c r="P212" s="211"/>
      <c r="Q212" s="211"/>
      <c r="R212" s="211"/>
      <c r="S212" s="211"/>
      <c r="T212" s="212"/>
      <c r="AT212" s="206" t="s">
        <v>198</v>
      </c>
      <c r="AU212" s="206" t="s">
        <v>24</v>
      </c>
      <c r="AV212" s="13" t="s">
        <v>194</v>
      </c>
      <c r="AW212" s="13" t="s">
        <v>44</v>
      </c>
      <c r="AX212" s="13" t="s">
        <v>25</v>
      </c>
      <c r="AY212" s="206" t="s">
        <v>188</v>
      </c>
    </row>
    <row r="213" spans="2:65" s="1" customFormat="1" ht="16.5" customHeight="1" x14ac:dyDescent="0.3">
      <c r="B213" s="180"/>
      <c r="C213" s="213" t="s">
        <v>280</v>
      </c>
      <c r="D213" s="213" t="s">
        <v>292</v>
      </c>
      <c r="E213" s="214" t="s">
        <v>302</v>
      </c>
      <c r="F213" s="215" t="s">
        <v>303</v>
      </c>
      <c r="G213" s="216" t="s">
        <v>283</v>
      </c>
      <c r="H213" s="217">
        <v>1.3819999999999999</v>
      </c>
      <c r="I213" s="218"/>
      <c r="J213" s="219">
        <f>ROUND(I213*H213,2)</f>
        <v>0</v>
      </c>
      <c r="K213" s="215"/>
      <c r="L213" s="220"/>
      <c r="M213" s="221" t="s">
        <v>5</v>
      </c>
      <c r="N213" s="222" t="s">
        <v>51</v>
      </c>
      <c r="O213" s="42"/>
      <c r="P213" s="190">
        <f>O213*H213</f>
        <v>0</v>
      </c>
      <c r="Q213" s="190">
        <v>1</v>
      </c>
      <c r="R213" s="190">
        <f>Q213*H213</f>
        <v>1.3819999999999999</v>
      </c>
      <c r="S213" s="190">
        <v>0</v>
      </c>
      <c r="T213" s="191">
        <f>S213*H213</f>
        <v>0</v>
      </c>
      <c r="AR213" s="24" t="s">
        <v>236</v>
      </c>
      <c r="AT213" s="24" t="s">
        <v>292</v>
      </c>
      <c r="AU213" s="24" t="s">
        <v>24</v>
      </c>
      <c r="AY213" s="24" t="s">
        <v>188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24" t="s">
        <v>25</v>
      </c>
      <c r="BK213" s="192">
        <f>ROUND(I213*H213,2)</f>
        <v>0</v>
      </c>
      <c r="BL213" s="24" t="s">
        <v>194</v>
      </c>
      <c r="BM213" s="24" t="s">
        <v>304</v>
      </c>
    </row>
    <row r="214" spans="2:65" s="1" customFormat="1" ht="40.5" x14ac:dyDescent="0.3">
      <c r="B214" s="41"/>
      <c r="D214" s="193" t="s">
        <v>196</v>
      </c>
      <c r="F214" s="194" t="s">
        <v>1215</v>
      </c>
      <c r="I214" s="195"/>
      <c r="L214" s="41"/>
      <c r="M214" s="196"/>
      <c r="N214" s="42"/>
      <c r="O214" s="42"/>
      <c r="P214" s="42"/>
      <c r="Q214" s="42"/>
      <c r="R214" s="42"/>
      <c r="S214" s="42"/>
      <c r="T214" s="70"/>
      <c r="AT214" s="24" t="s">
        <v>196</v>
      </c>
      <c r="AU214" s="24" t="s">
        <v>24</v>
      </c>
    </row>
    <row r="215" spans="2:65" s="12" customFormat="1" x14ac:dyDescent="0.3">
      <c r="B215" s="197"/>
      <c r="D215" s="193" t="s">
        <v>198</v>
      </c>
      <c r="F215" s="199" t="s">
        <v>1236</v>
      </c>
      <c r="H215" s="200">
        <v>1.3819999999999999</v>
      </c>
      <c r="I215" s="201"/>
      <c r="L215" s="197"/>
      <c r="M215" s="202"/>
      <c r="N215" s="203"/>
      <c r="O215" s="203"/>
      <c r="P215" s="203"/>
      <c r="Q215" s="203"/>
      <c r="R215" s="203"/>
      <c r="S215" s="203"/>
      <c r="T215" s="204"/>
      <c r="AT215" s="198" t="s">
        <v>198</v>
      </c>
      <c r="AU215" s="198" t="s">
        <v>24</v>
      </c>
      <c r="AV215" s="12" t="s">
        <v>24</v>
      </c>
      <c r="AW215" s="12" t="s">
        <v>6</v>
      </c>
      <c r="AX215" s="12" t="s">
        <v>25</v>
      </c>
      <c r="AY215" s="198" t="s">
        <v>188</v>
      </c>
    </row>
    <row r="216" spans="2:65" s="11" customFormat="1" ht="29.85" customHeight="1" x14ac:dyDescent="0.3">
      <c r="B216" s="167"/>
      <c r="D216" s="168" t="s">
        <v>79</v>
      </c>
      <c r="E216" s="178" t="s">
        <v>24</v>
      </c>
      <c r="F216" s="178" t="s">
        <v>306</v>
      </c>
      <c r="I216" s="170"/>
      <c r="J216" s="179">
        <f>BK216</f>
        <v>0</v>
      </c>
      <c r="L216" s="167"/>
      <c r="M216" s="172"/>
      <c r="N216" s="173"/>
      <c r="O216" s="173"/>
      <c r="P216" s="174">
        <f>SUM(P217:P228)</f>
        <v>0</v>
      </c>
      <c r="Q216" s="173"/>
      <c r="R216" s="174">
        <f>SUM(R217:R228)</f>
        <v>0.34385652</v>
      </c>
      <c r="S216" s="173"/>
      <c r="T216" s="175">
        <f>SUM(T217:T228)</f>
        <v>0</v>
      </c>
      <c r="AR216" s="168" t="s">
        <v>25</v>
      </c>
      <c r="AT216" s="176" t="s">
        <v>79</v>
      </c>
      <c r="AU216" s="176" t="s">
        <v>25</v>
      </c>
      <c r="AY216" s="168" t="s">
        <v>188</v>
      </c>
      <c r="BK216" s="177">
        <f>SUM(BK217:BK228)</f>
        <v>0</v>
      </c>
    </row>
    <row r="217" spans="2:65" s="1" customFormat="1" ht="16.5" customHeight="1" x14ac:dyDescent="0.3">
      <c r="B217" s="180"/>
      <c r="C217" s="181" t="s">
        <v>286</v>
      </c>
      <c r="D217" s="181" t="s">
        <v>190</v>
      </c>
      <c r="E217" s="182" t="s">
        <v>308</v>
      </c>
      <c r="F217" s="183" t="s">
        <v>756</v>
      </c>
      <c r="G217" s="184" t="s">
        <v>231</v>
      </c>
      <c r="H217" s="185">
        <v>0.193</v>
      </c>
      <c r="I217" s="186"/>
      <c r="J217" s="187">
        <f>ROUND(I217*H217,2)</f>
        <v>0</v>
      </c>
      <c r="K217" s="183"/>
      <c r="L217" s="41"/>
      <c r="M217" s="188" t="s">
        <v>5</v>
      </c>
      <c r="N217" s="189" t="s">
        <v>51</v>
      </c>
      <c r="O217" s="42"/>
      <c r="P217" s="190">
        <f>O217*H217</f>
        <v>0</v>
      </c>
      <c r="Q217" s="190">
        <v>1.7816399999999999</v>
      </c>
      <c r="R217" s="190">
        <f>Q217*H217</f>
        <v>0.34385652</v>
      </c>
      <c r="S217" s="190">
        <v>0</v>
      </c>
      <c r="T217" s="191">
        <f>S217*H217</f>
        <v>0</v>
      </c>
      <c r="AR217" s="24" t="s">
        <v>194</v>
      </c>
      <c r="AT217" s="24" t="s">
        <v>190</v>
      </c>
      <c r="AU217" s="24" t="s">
        <v>24</v>
      </c>
      <c r="AY217" s="24" t="s">
        <v>188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24" t="s">
        <v>25</v>
      </c>
      <c r="BK217" s="192">
        <f>ROUND(I217*H217,2)</f>
        <v>0</v>
      </c>
      <c r="BL217" s="24" t="s">
        <v>194</v>
      </c>
      <c r="BM217" s="24" t="s">
        <v>310</v>
      </c>
    </row>
    <row r="218" spans="2:65" s="1" customFormat="1" ht="40.5" x14ac:dyDescent="0.3">
      <c r="B218" s="41"/>
      <c r="D218" s="193" t="s">
        <v>196</v>
      </c>
      <c r="F218" s="194" t="s">
        <v>1215</v>
      </c>
      <c r="I218" s="195"/>
      <c r="L218" s="41"/>
      <c r="M218" s="196"/>
      <c r="N218" s="42"/>
      <c r="O218" s="42"/>
      <c r="P218" s="42"/>
      <c r="Q218" s="42"/>
      <c r="R218" s="42"/>
      <c r="S218" s="42"/>
      <c r="T218" s="70"/>
      <c r="AT218" s="24" t="s">
        <v>196</v>
      </c>
      <c r="AU218" s="24" t="s">
        <v>24</v>
      </c>
    </row>
    <row r="219" spans="2:65" s="12" customFormat="1" x14ac:dyDescent="0.3">
      <c r="B219" s="197"/>
      <c r="D219" s="193" t="s">
        <v>198</v>
      </c>
      <c r="E219" s="198" t="s">
        <v>5</v>
      </c>
      <c r="F219" s="199" t="s">
        <v>1237</v>
      </c>
      <c r="H219" s="200">
        <v>3.2000000000000001E-2</v>
      </c>
      <c r="I219" s="201"/>
      <c r="L219" s="197"/>
      <c r="M219" s="202"/>
      <c r="N219" s="203"/>
      <c r="O219" s="203"/>
      <c r="P219" s="203"/>
      <c r="Q219" s="203"/>
      <c r="R219" s="203"/>
      <c r="S219" s="203"/>
      <c r="T219" s="204"/>
      <c r="AT219" s="198" t="s">
        <v>198</v>
      </c>
      <c r="AU219" s="198" t="s">
        <v>24</v>
      </c>
      <c r="AV219" s="12" t="s">
        <v>24</v>
      </c>
      <c r="AW219" s="12" t="s">
        <v>44</v>
      </c>
      <c r="AX219" s="12" t="s">
        <v>80</v>
      </c>
      <c r="AY219" s="198" t="s">
        <v>188</v>
      </c>
    </row>
    <row r="220" spans="2:65" s="12" customFormat="1" x14ac:dyDescent="0.3">
      <c r="B220" s="197"/>
      <c r="D220" s="193" t="s">
        <v>198</v>
      </c>
      <c r="E220" s="198" t="s">
        <v>5</v>
      </c>
      <c r="F220" s="199" t="s">
        <v>1238</v>
      </c>
      <c r="H220" s="200">
        <v>0.02</v>
      </c>
      <c r="I220" s="201"/>
      <c r="L220" s="197"/>
      <c r="M220" s="202"/>
      <c r="N220" s="203"/>
      <c r="O220" s="203"/>
      <c r="P220" s="203"/>
      <c r="Q220" s="203"/>
      <c r="R220" s="203"/>
      <c r="S220" s="203"/>
      <c r="T220" s="204"/>
      <c r="AT220" s="198" t="s">
        <v>198</v>
      </c>
      <c r="AU220" s="198" t="s">
        <v>24</v>
      </c>
      <c r="AV220" s="12" t="s">
        <v>24</v>
      </c>
      <c r="AW220" s="12" t="s">
        <v>44</v>
      </c>
      <c r="AX220" s="12" t="s">
        <v>80</v>
      </c>
      <c r="AY220" s="198" t="s">
        <v>188</v>
      </c>
    </row>
    <row r="221" spans="2:65" s="12" customFormat="1" x14ac:dyDescent="0.3">
      <c r="B221" s="197"/>
      <c r="D221" s="193" t="s">
        <v>198</v>
      </c>
      <c r="E221" s="198" t="s">
        <v>5</v>
      </c>
      <c r="F221" s="199" t="s">
        <v>1239</v>
      </c>
      <c r="H221" s="200">
        <v>0.02</v>
      </c>
      <c r="I221" s="201"/>
      <c r="L221" s="197"/>
      <c r="M221" s="202"/>
      <c r="N221" s="203"/>
      <c r="O221" s="203"/>
      <c r="P221" s="203"/>
      <c r="Q221" s="203"/>
      <c r="R221" s="203"/>
      <c r="S221" s="203"/>
      <c r="T221" s="204"/>
      <c r="AT221" s="198" t="s">
        <v>198</v>
      </c>
      <c r="AU221" s="198" t="s">
        <v>24</v>
      </c>
      <c r="AV221" s="12" t="s">
        <v>24</v>
      </c>
      <c r="AW221" s="12" t="s">
        <v>44</v>
      </c>
      <c r="AX221" s="12" t="s">
        <v>80</v>
      </c>
      <c r="AY221" s="198" t="s">
        <v>188</v>
      </c>
    </row>
    <row r="222" spans="2:65" s="12" customFormat="1" x14ac:dyDescent="0.3">
      <c r="B222" s="197"/>
      <c r="D222" s="193" t="s">
        <v>198</v>
      </c>
      <c r="E222" s="198" t="s">
        <v>5</v>
      </c>
      <c r="F222" s="199" t="s">
        <v>1240</v>
      </c>
      <c r="H222" s="200">
        <v>0.02</v>
      </c>
      <c r="I222" s="201"/>
      <c r="L222" s="197"/>
      <c r="M222" s="202"/>
      <c r="N222" s="203"/>
      <c r="O222" s="203"/>
      <c r="P222" s="203"/>
      <c r="Q222" s="203"/>
      <c r="R222" s="203"/>
      <c r="S222" s="203"/>
      <c r="T222" s="204"/>
      <c r="AT222" s="198" t="s">
        <v>198</v>
      </c>
      <c r="AU222" s="198" t="s">
        <v>24</v>
      </c>
      <c r="AV222" s="12" t="s">
        <v>24</v>
      </c>
      <c r="AW222" s="12" t="s">
        <v>44</v>
      </c>
      <c r="AX222" s="12" t="s">
        <v>80</v>
      </c>
      <c r="AY222" s="198" t="s">
        <v>188</v>
      </c>
    </row>
    <row r="223" spans="2:65" s="12" customFormat="1" x14ac:dyDescent="0.3">
      <c r="B223" s="197"/>
      <c r="D223" s="193" t="s">
        <v>198</v>
      </c>
      <c r="E223" s="198" t="s">
        <v>5</v>
      </c>
      <c r="F223" s="199" t="s">
        <v>1241</v>
      </c>
      <c r="H223" s="200">
        <v>2.1000000000000001E-2</v>
      </c>
      <c r="I223" s="201"/>
      <c r="L223" s="197"/>
      <c r="M223" s="202"/>
      <c r="N223" s="203"/>
      <c r="O223" s="203"/>
      <c r="P223" s="203"/>
      <c r="Q223" s="203"/>
      <c r="R223" s="203"/>
      <c r="S223" s="203"/>
      <c r="T223" s="204"/>
      <c r="AT223" s="198" t="s">
        <v>198</v>
      </c>
      <c r="AU223" s="198" t="s">
        <v>24</v>
      </c>
      <c r="AV223" s="12" t="s">
        <v>24</v>
      </c>
      <c r="AW223" s="12" t="s">
        <v>44</v>
      </c>
      <c r="AX223" s="12" t="s">
        <v>80</v>
      </c>
      <c r="AY223" s="198" t="s">
        <v>188</v>
      </c>
    </row>
    <row r="224" spans="2:65" s="12" customFormat="1" x14ac:dyDescent="0.3">
      <c r="B224" s="197"/>
      <c r="D224" s="193" t="s">
        <v>198</v>
      </c>
      <c r="E224" s="198" t="s">
        <v>5</v>
      </c>
      <c r="F224" s="199" t="s">
        <v>1242</v>
      </c>
      <c r="H224" s="200">
        <v>0.02</v>
      </c>
      <c r="I224" s="201"/>
      <c r="L224" s="197"/>
      <c r="M224" s="202"/>
      <c r="N224" s="203"/>
      <c r="O224" s="203"/>
      <c r="P224" s="203"/>
      <c r="Q224" s="203"/>
      <c r="R224" s="203"/>
      <c r="S224" s="203"/>
      <c r="T224" s="204"/>
      <c r="AT224" s="198" t="s">
        <v>198</v>
      </c>
      <c r="AU224" s="198" t="s">
        <v>24</v>
      </c>
      <c r="AV224" s="12" t="s">
        <v>24</v>
      </c>
      <c r="AW224" s="12" t="s">
        <v>44</v>
      </c>
      <c r="AX224" s="12" t="s">
        <v>80</v>
      </c>
      <c r="AY224" s="198" t="s">
        <v>188</v>
      </c>
    </row>
    <row r="225" spans="2:65" s="12" customFormat="1" x14ac:dyDescent="0.3">
      <c r="B225" s="197"/>
      <c r="D225" s="193" t="s">
        <v>198</v>
      </c>
      <c r="E225" s="198" t="s">
        <v>5</v>
      </c>
      <c r="F225" s="199" t="s">
        <v>1243</v>
      </c>
      <c r="H225" s="200">
        <v>0.02</v>
      </c>
      <c r="I225" s="201"/>
      <c r="L225" s="197"/>
      <c r="M225" s="202"/>
      <c r="N225" s="203"/>
      <c r="O225" s="203"/>
      <c r="P225" s="203"/>
      <c r="Q225" s="203"/>
      <c r="R225" s="203"/>
      <c r="S225" s="203"/>
      <c r="T225" s="204"/>
      <c r="AT225" s="198" t="s">
        <v>198</v>
      </c>
      <c r="AU225" s="198" t="s">
        <v>24</v>
      </c>
      <c r="AV225" s="12" t="s">
        <v>24</v>
      </c>
      <c r="AW225" s="12" t="s">
        <v>44</v>
      </c>
      <c r="AX225" s="12" t="s">
        <v>80</v>
      </c>
      <c r="AY225" s="198" t="s">
        <v>188</v>
      </c>
    </row>
    <row r="226" spans="2:65" s="12" customFormat="1" x14ac:dyDescent="0.3">
      <c r="B226" s="197"/>
      <c r="D226" s="193" t="s">
        <v>198</v>
      </c>
      <c r="E226" s="198" t="s">
        <v>5</v>
      </c>
      <c r="F226" s="199" t="s">
        <v>1244</v>
      </c>
      <c r="H226" s="200">
        <v>0.02</v>
      </c>
      <c r="I226" s="201"/>
      <c r="L226" s="197"/>
      <c r="M226" s="202"/>
      <c r="N226" s="203"/>
      <c r="O226" s="203"/>
      <c r="P226" s="203"/>
      <c r="Q226" s="203"/>
      <c r="R226" s="203"/>
      <c r="S226" s="203"/>
      <c r="T226" s="204"/>
      <c r="AT226" s="198" t="s">
        <v>198</v>
      </c>
      <c r="AU226" s="198" t="s">
        <v>24</v>
      </c>
      <c r="AV226" s="12" t="s">
        <v>24</v>
      </c>
      <c r="AW226" s="12" t="s">
        <v>44</v>
      </c>
      <c r="AX226" s="12" t="s">
        <v>80</v>
      </c>
      <c r="AY226" s="198" t="s">
        <v>188</v>
      </c>
    </row>
    <row r="227" spans="2:65" s="12" customFormat="1" x14ac:dyDescent="0.3">
      <c r="B227" s="197"/>
      <c r="D227" s="193" t="s">
        <v>198</v>
      </c>
      <c r="E227" s="198" t="s">
        <v>5</v>
      </c>
      <c r="F227" s="199" t="s">
        <v>1245</v>
      </c>
      <c r="H227" s="200">
        <v>0.02</v>
      </c>
      <c r="I227" s="201"/>
      <c r="L227" s="197"/>
      <c r="M227" s="202"/>
      <c r="N227" s="203"/>
      <c r="O227" s="203"/>
      <c r="P227" s="203"/>
      <c r="Q227" s="203"/>
      <c r="R227" s="203"/>
      <c r="S227" s="203"/>
      <c r="T227" s="204"/>
      <c r="AT227" s="198" t="s">
        <v>198</v>
      </c>
      <c r="AU227" s="198" t="s">
        <v>24</v>
      </c>
      <c r="AV227" s="12" t="s">
        <v>24</v>
      </c>
      <c r="AW227" s="12" t="s">
        <v>44</v>
      </c>
      <c r="AX227" s="12" t="s">
        <v>80</v>
      </c>
      <c r="AY227" s="198" t="s">
        <v>188</v>
      </c>
    </row>
    <row r="228" spans="2:65" s="13" customFormat="1" x14ac:dyDescent="0.3">
      <c r="B228" s="205"/>
      <c r="D228" s="193" t="s">
        <v>198</v>
      </c>
      <c r="E228" s="206" t="s">
        <v>5</v>
      </c>
      <c r="F228" s="207" t="s">
        <v>200</v>
      </c>
      <c r="H228" s="208">
        <v>0.193</v>
      </c>
      <c r="I228" s="209"/>
      <c r="L228" s="205"/>
      <c r="M228" s="210"/>
      <c r="N228" s="211"/>
      <c r="O228" s="211"/>
      <c r="P228" s="211"/>
      <c r="Q228" s="211"/>
      <c r="R228" s="211"/>
      <c r="S228" s="211"/>
      <c r="T228" s="212"/>
      <c r="AT228" s="206" t="s">
        <v>198</v>
      </c>
      <c r="AU228" s="206" t="s">
        <v>24</v>
      </c>
      <c r="AV228" s="13" t="s">
        <v>194</v>
      </c>
      <c r="AW228" s="13" t="s">
        <v>44</v>
      </c>
      <c r="AX228" s="13" t="s">
        <v>25</v>
      </c>
      <c r="AY228" s="206" t="s">
        <v>188</v>
      </c>
    </row>
    <row r="229" spans="2:65" s="11" customFormat="1" ht="29.85" customHeight="1" x14ac:dyDescent="0.3">
      <c r="B229" s="167"/>
      <c r="D229" s="168" t="s">
        <v>79</v>
      </c>
      <c r="E229" s="178" t="s">
        <v>212</v>
      </c>
      <c r="F229" s="178" t="s">
        <v>320</v>
      </c>
      <c r="I229" s="170"/>
      <c r="J229" s="179">
        <f>BK229</f>
        <v>0</v>
      </c>
      <c r="L229" s="167"/>
      <c r="M229" s="172"/>
      <c r="N229" s="173"/>
      <c r="O229" s="173"/>
      <c r="P229" s="174">
        <f>SUM(P230:P277)</f>
        <v>0</v>
      </c>
      <c r="Q229" s="173"/>
      <c r="R229" s="174">
        <f>SUM(R230:R277)</f>
        <v>0.75624916999999992</v>
      </c>
      <c r="S229" s="173"/>
      <c r="T229" s="175">
        <f>SUM(T230:T277)</f>
        <v>0</v>
      </c>
      <c r="AR229" s="168" t="s">
        <v>25</v>
      </c>
      <c r="AT229" s="176" t="s">
        <v>79</v>
      </c>
      <c r="AU229" s="176" t="s">
        <v>25</v>
      </c>
      <c r="AY229" s="168" t="s">
        <v>188</v>
      </c>
      <c r="BK229" s="177">
        <f>SUM(BK230:BK277)</f>
        <v>0</v>
      </c>
    </row>
    <row r="230" spans="2:65" s="1" customFormat="1" ht="16.5" customHeight="1" x14ac:dyDescent="0.3">
      <c r="B230" s="180"/>
      <c r="C230" s="181" t="s">
        <v>291</v>
      </c>
      <c r="D230" s="181" t="s">
        <v>190</v>
      </c>
      <c r="E230" s="182" t="s">
        <v>351</v>
      </c>
      <c r="F230" s="183" t="s">
        <v>352</v>
      </c>
      <c r="G230" s="184" t="s">
        <v>193</v>
      </c>
      <c r="H230" s="185">
        <v>3.0619999999999998</v>
      </c>
      <c r="I230" s="186"/>
      <c r="J230" s="187">
        <f>ROUND(I230*H230,2)</f>
        <v>0</v>
      </c>
      <c r="K230" s="183"/>
      <c r="L230" s="41"/>
      <c r="M230" s="188" t="s">
        <v>5</v>
      </c>
      <c r="N230" s="189" t="s">
        <v>51</v>
      </c>
      <c r="O230" s="42"/>
      <c r="P230" s="190">
        <f>O230*H230</f>
        <v>0</v>
      </c>
      <c r="Q230" s="190">
        <v>0</v>
      </c>
      <c r="R230" s="190">
        <f>Q230*H230</f>
        <v>0</v>
      </c>
      <c r="S230" s="190">
        <v>0</v>
      </c>
      <c r="T230" s="191">
        <f>S230*H230</f>
        <v>0</v>
      </c>
      <c r="AR230" s="24" t="s">
        <v>194</v>
      </c>
      <c r="AT230" s="24" t="s">
        <v>190</v>
      </c>
      <c r="AU230" s="24" t="s">
        <v>24</v>
      </c>
      <c r="AY230" s="24" t="s">
        <v>188</v>
      </c>
      <c r="BE230" s="192">
        <f>IF(N230="základní",J230,0)</f>
        <v>0</v>
      </c>
      <c r="BF230" s="192">
        <f>IF(N230="snížená",J230,0)</f>
        <v>0</v>
      </c>
      <c r="BG230" s="192">
        <f>IF(N230="zákl. přenesená",J230,0)</f>
        <v>0</v>
      </c>
      <c r="BH230" s="192">
        <f>IF(N230="sníž. přenesená",J230,0)</f>
        <v>0</v>
      </c>
      <c r="BI230" s="192">
        <f>IF(N230="nulová",J230,0)</f>
        <v>0</v>
      </c>
      <c r="BJ230" s="24" t="s">
        <v>25</v>
      </c>
      <c r="BK230" s="192">
        <f>ROUND(I230*H230,2)</f>
        <v>0</v>
      </c>
      <c r="BL230" s="24" t="s">
        <v>194</v>
      </c>
      <c r="BM230" s="24" t="s">
        <v>353</v>
      </c>
    </row>
    <row r="231" spans="2:65" s="1" customFormat="1" ht="40.5" x14ac:dyDescent="0.3">
      <c r="B231" s="41"/>
      <c r="D231" s="193" t="s">
        <v>196</v>
      </c>
      <c r="F231" s="194" t="s">
        <v>1189</v>
      </c>
      <c r="I231" s="195"/>
      <c r="L231" s="41"/>
      <c r="M231" s="196"/>
      <c r="N231" s="42"/>
      <c r="O231" s="42"/>
      <c r="P231" s="42"/>
      <c r="Q231" s="42"/>
      <c r="R231" s="42"/>
      <c r="S231" s="42"/>
      <c r="T231" s="70"/>
      <c r="AT231" s="24" t="s">
        <v>196</v>
      </c>
      <c r="AU231" s="24" t="s">
        <v>24</v>
      </c>
    </row>
    <row r="232" spans="2:65" s="12" customFormat="1" x14ac:dyDescent="0.3">
      <c r="B232" s="197"/>
      <c r="D232" s="193" t="s">
        <v>198</v>
      </c>
      <c r="E232" s="198" t="s">
        <v>5</v>
      </c>
      <c r="F232" s="199" t="s">
        <v>1246</v>
      </c>
      <c r="H232" s="200">
        <v>0.51500000000000001</v>
      </c>
      <c r="I232" s="201"/>
      <c r="L232" s="197"/>
      <c r="M232" s="202"/>
      <c r="N232" s="203"/>
      <c r="O232" s="203"/>
      <c r="P232" s="203"/>
      <c r="Q232" s="203"/>
      <c r="R232" s="203"/>
      <c r="S232" s="203"/>
      <c r="T232" s="204"/>
      <c r="AT232" s="198" t="s">
        <v>198</v>
      </c>
      <c r="AU232" s="198" t="s">
        <v>24</v>
      </c>
      <c r="AV232" s="12" t="s">
        <v>24</v>
      </c>
      <c r="AW232" s="12" t="s">
        <v>44</v>
      </c>
      <c r="AX232" s="12" t="s">
        <v>80</v>
      </c>
      <c r="AY232" s="198" t="s">
        <v>188</v>
      </c>
    </row>
    <row r="233" spans="2:65" s="12" customFormat="1" x14ac:dyDescent="0.3">
      <c r="B233" s="197"/>
      <c r="D233" s="193" t="s">
        <v>198</v>
      </c>
      <c r="E233" s="198" t="s">
        <v>5</v>
      </c>
      <c r="F233" s="199" t="s">
        <v>1247</v>
      </c>
      <c r="H233" s="200">
        <v>0.315</v>
      </c>
      <c r="I233" s="201"/>
      <c r="L233" s="197"/>
      <c r="M233" s="202"/>
      <c r="N233" s="203"/>
      <c r="O233" s="203"/>
      <c r="P233" s="203"/>
      <c r="Q233" s="203"/>
      <c r="R233" s="203"/>
      <c r="S233" s="203"/>
      <c r="T233" s="204"/>
      <c r="AT233" s="198" t="s">
        <v>198</v>
      </c>
      <c r="AU233" s="198" t="s">
        <v>24</v>
      </c>
      <c r="AV233" s="12" t="s">
        <v>24</v>
      </c>
      <c r="AW233" s="12" t="s">
        <v>44</v>
      </c>
      <c r="AX233" s="12" t="s">
        <v>80</v>
      </c>
      <c r="AY233" s="198" t="s">
        <v>188</v>
      </c>
    </row>
    <row r="234" spans="2:65" s="12" customFormat="1" x14ac:dyDescent="0.3">
      <c r="B234" s="197"/>
      <c r="D234" s="193" t="s">
        <v>198</v>
      </c>
      <c r="E234" s="198" t="s">
        <v>5</v>
      </c>
      <c r="F234" s="199" t="s">
        <v>1248</v>
      </c>
      <c r="H234" s="200">
        <v>0.315</v>
      </c>
      <c r="I234" s="201"/>
      <c r="L234" s="197"/>
      <c r="M234" s="202"/>
      <c r="N234" s="203"/>
      <c r="O234" s="203"/>
      <c r="P234" s="203"/>
      <c r="Q234" s="203"/>
      <c r="R234" s="203"/>
      <c r="S234" s="203"/>
      <c r="T234" s="204"/>
      <c r="AT234" s="198" t="s">
        <v>198</v>
      </c>
      <c r="AU234" s="198" t="s">
        <v>24</v>
      </c>
      <c r="AV234" s="12" t="s">
        <v>24</v>
      </c>
      <c r="AW234" s="12" t="s">
        <v>44</v>
      </c>
      <c r="AX234" s="12" t="s">
        <v>80</v>
      </c>
      <c r="AY234" s="198" t="s">
        <v>188</v>
      </c>
    </row>
    <row r="235" spans="2:65" s="12" customFormat="1" x14ac:dyDescent="0.3">
      <c r="B235" s="197"/>
      <c r="D235" s="193" t="s">
        <v>198</v>
      </c>
      <c r="E235" s="198" t="s">
        <v>5</v>
      </c>
      <c r="F235" s="199" t="s">
        <v>1249</v>
      </c>
      <c r="H235" s="200">
        <v>0.315</v>
      </c>
      <c r="I235" s="201"/>
      <c r="L235" s="197"/>
      <c r="M235" s="202"/>
      <c r="N235" s="203"/>
      <c r="O235" s="203"/>
      <c r="P235" s="203"/>
      <c r="Q235" s="203"/>
      <c r="R235" s="203"/>
      <c r="S235" s="203"/>
      <c r="T235" s="204"/>
      <c r="AT235" s="198" t="s">
        <v>198</v>
      </c>
      <c r="AU235" s="198" t="s">
        <v>24</v>
      </c>
      <c r="AV235" s="12" t="s">
        <v>24</v>
      </c>
      <c r="AW235" s="12" t="s">
        <v>44</v>
      </c>
      <c r="AX235" s="12" t="s">
        <v>80</v>
      </c>
      <c r="AY235" s="198" t="s">
        <v>188</v>
      </c>
    </row>
    <row r="236" spans="2:65" s="12" customFormat="1" x14ac:dyDescent="0.3">
      <c r="B236" s="197"/>
      <c r="D236" s="193" t="s">
        <v>198</v>
      </c>
      <c r="E236" s="198" t="s">
        <v>5</v>
      </c>
      <c r="F236" s="199" t="s">
        <v>1250</v>
      </c>
      <c r="H236" s="200">
        <v>0.34200000000000003</v>
      </c>
      <c r="I236" s="201"/>
      <c r="L236" s="197"/>
      <c r="M236" s="202"/>
      <c r="N236" s="203"/>
      <c r="O236" s="203"/>
      <c r="P236" s="203"/>
      <c r="Q236" s="203"/>
      <c r="R236" s="203"/>
      <c r="S236" s="203"/>
      <c r="T236" s="204"/>
      <c r="AT236" s="198" t="s">
        <v>198</v>
      </c>
      <c r="AU236" s="198" t="s">
        <v>24</v>
      </c>
      <c r="AV236" s="12" t="s">
        <v>24</v>
      </c>
      <c r="AW236" s="12" t="s">
        <v>44</v>
      </c>
      <c r="AX236" s="12" t="s">
        <v>80</v>
      </c>
      <c r="AY236" s="198" t="s">
        <v>188</v>
      </c>
    </row>
    <row r="237" spans="2:65" s="12" customFormat="1" x14ac:dyDescent="0.3">
      <c r="B237" s="197"/>
      <c r="D237" s="193" t="s">
        <v>198</v>
      </c>
      <c r="E237" s="198" t="s">
        <v>5</v>
      </c>
      <c r="F237" s="199" t="s">
        <v>1251</v>
      </c>
      <c r="H237" s="200">
        <v>0.315</v>
      </c>
      <c r="I237" s="201"/>
      <c r="L237" s="197"/>
      <c r="M237" s="202"/>
      <c r="N237" s="203"/>
      <c r="O237" s="203"/>
      <c r="P237" s="203"/>
      <c r="Q237" s="203"/>
      <c r="R237" s="203"/>
      <c r="S237" s="203"/>
      <c r="T237" s="204"/>
      <c r="AT237" s="198" t="s">
        <v>198</v>
      </c>
      <c r="AU237" s="198" t="s">
        <v>24</v>
      </c>
      <c r="AV237" s="12" t="s">
        <v>24</v>
      </c>
      <c r="AW237" s="12" t="s">
        <v>44</v>
      </c>
      <c r="AX237" s="12" t="s">
        <v>80</v>
      </c>
      <c r="AY237" s="198" t="s">
        <v>188</v>
      </c>
    </row>
    <row r="238" spans="2:65" s="12" customFormat="1" x14ac:dyDescent="0.3">
      <c r="B238" s="197"/>
      <c r="D238" s="193" t="s">
        <v>198</v>
      </c>
      <c r="E238" s="198" t="s">
        <v>5</v>
      </c>
      <c r="F238" s="199" t="s">
        <v>1252</v>
      </c>
      <c r="H238" s="200">
        <v>0.315</v>
      </c>
      <c r="I238" s="201"/>
      <c r="L238" s="197"/>
      <c r="M238" s="202"/>
      <c r="N238" s="203"/>
      <c r="O238" s="203"/>
      <c r="P238" s="203"/>
      <c r="Q238" s="203"/>
      <c r="R238" s="203"/>
      <c r="S238" s="203"/>
      <c r="T238" s="204"/>
      <c r="AT238" s="198" t="s">
        <v>198</v>
      </c>
      <c r="AU238" s="198" t="s">
        <v>24</v>
      </c>
      <c r="AV238" s="12" t="s">
        <v>24</v>
      </c>
      <c r="AW238" s="12" t="s">
        <v>44</v>
      </c>
      <c r="AX238" s="12" t="s">
        <v>80</v>
      </c>
      <c r="AY238" s="198" t="s">
        <v>188</v>
      </c>
    </row>
    <row r="239" spans="2:65" s="12" customFormat="1" x14ac:dyDescent="0.3">
      <c r="B239" s="197"/>
      <c r="D239" s="193" t="s">
        <v>198</v>
      </c>
      <c r="E239" s="198" t="s">
        <v>5</v>
      </c>
      <c r="F239" s="199" t="s">
        <v>1253</v>
      </c>
      <c r="H239" s="200">
        <v>0.315</v>
      </c>
      <c r="I239" s="201"/>
      <c r="L239" s="197"/>
      <c r="M239" s="202"/>
      <c r="N239" s="203"/>
      <c r="O239" s="203"/>
      <c r="P239" s="203"/>
      <c r="Q239" s="203"/>
      <c r="R239" s="203"/>
      <c r="S239" s="203"/>
      <c r="T239" s="204"/>
      <c r="AT239" s="198" t="s">
        <v>198</v>
      </c>
      <c r="AU239" s="198" t="s">
        <v>24</v>
      </c>
      <c r="AV239" s="12" t="s">
        <v>24</v>
      </c>
      <c r="AW239" s="12" t="s">
        <v>44</v>
      </c>
      <c r="AX239" s="12" t="s">
        <v>80</v>
      </c>
      <c r="AY239" s="198" t="s">
        <v>188</v>
      </c>
    </row>
    <row r="240" spans="2:65" s="12" customFormat="1" x14ac:dyDescent="0.3">
      <c r="B240" s="197"/>
      <c r="D240" s="193" t="s">
        <v>198</v>
      </c>
      <c r="E240" s="198" t="s">
        <v>5</v>
      </c>
      <c r="F240" s="199" t="s">
        <v>1254</v>
      </c>
      <c r="H240" s="200">
        <v>0.315</v>
      </c>
      <c r="I240" s="201"/>
      <c r="L240" s="197"/>
      <c r="M240" s="202"/>
      <c r="N240" s="203"/>
      <c r="O240" s="203"/>
      <c r="P240" s="203"/>
      <c r="Q240" s="203"/>
      <c r="R240" s="203"/>
      <c r="S240" s="203"/>
      <c r="T240" s="204"/>
      <c r="AT240" s="198" t="s">
        <v>198</v>
      </c>
      <c r="AU240" s="198" t="s">
        <v>24</v>
      </c>
      <c r="AV240" s="12" t="s">
        <v>24</v>
      </c>
      <c r="AW240" s="12" t="s">
        <v>44</v>
      </c>
      <c r="AX240" s="12" t="s">
        <v>80</v>
      </c>
      <c r="AY240" s="198" t="s">
        <v>188</v>
      </c>
    </row>
    <row r="241" spans="2:65" s="13" customFormat="1" x14ac:dyDescent="0.3">
      <c r="B241" s="205"/>
      <c r="D241" s="193" t="s">
        <v>198</v>
      </c>
      <c r="E241" s="206" t="s">
        <v>5</v>
      </c>
      <c r="F241" s="207" t="s">
        <v>200</v>
      </c>
      <c r="H241" s="208">
        <v>3.0619999999999998</v>
      </c>
      <c r="I241" s="209"/>
      <c r="L241" s="205"/>
      <c r="M241" s="210"/>
      <c r="N241" s="211"/>
      <c r="O241" s="211"/>
      <c r="P241" s="211"/>
      <c r="Q241" s="211"/>
      <c r="R241" s="211"/>
      <c r="S241" s="211"/>
      <c r="T241" s="212"/>
      <c r="AT241" s="206" t="s">
        <v>198</v>
      </c>
      <c r="AU241" s="206" t="s">
        <v>24</v>
      </c>
      <c r="AV241" s="13" t="s">
        <v>194</v>
      </c>
      <c r="AW241" s="13" t="s">
        <v>44</v>
      </c>
      <c r="AX241" s="13" t="s">
        <v>25</v>
      </c>
      <c r="AY241" s="206" t="s">
        <v>188</v>
      </c>
    </row>
    <row r="242" spans="2:65" s="1" customFormat="1" ht="25.5" customHeight="1" x14ac:dyDescent="0.3">
      <c r="B242" s="180"/>
      <c r="C242" s="181" t="s">
        <v>297</v>
      </c>
      <c r="D242" s="181" t="s">
        <v>190</v>
      </c>
      <c r="E242" s="182" t="s">
        <v>356</v>
      </c>
      <c r="F242" s="183" t="s">
        <v>357</v>
      </c>
      <c r="G242" s="184" t="s">
        <v>193</v>
      </c>
      <c r="H242" s="185">
        <v>1.5349999999999999</v>
      </c>
      <c r="I242" s="186"/>
      <c r="J242" s="187">
        <f>ROUND(I242*H242,2)</f>
        <v>0</v>
      </c>
      <c r="K242" s="183"/>
      <c r="L242" s="41"/>
      <c r="M242" s="188" t="s">
        <v>5</v>
      </c>
      <c r="N242" s="189" t="s">
        <v>51</v>
      </c>
      <c r="O242" s="42"/>
      <c r="P242" s="190">
        <f>O242*H242</f>
        <v>0</v>
      </c>
      <c r="Q242" s="190">
        <v>0.18462999999999999</v>
      </c>
      <c r="R242" s="190">
        <f>Q242*H242</f>
        <v>0.28340704999999999</v>
      </c>
      <c r="S242" s="190">
        <v>0</v>
      </c>
      <c r="T242" s="191">
        <f>S242*H242</f>
        <v>0</v>
      </c>
      <c r="AR242" s="24" t="s">
        <v>194</v>
      </c>
      <c r="AT242" s="24" t="s">
        <v>190</v>
      </c>
      <c r="AU242" s="24" t="s">
        <v>24</v>
      </c>
      <c r="AY242" s="24" t="s">
        <v>188</v>
      </c>
      <c r="BE242" s="192">
        <f>IF(N242="základní",J242,0)</f>
        <v>0</v>
      </c>
      <c r="BF242" s="192">
        <f>IF(N242="snížená",J242,0)</f>
        <v>0</v>
      </c>
      <c r="BG242" s="192">
        <f>IF(N242="zákl. přenesená",J242,0)</f>
        <v>0</v>
      </c>
      <c r="BH242" s="192">
        <f>IF(N242="sníž. přenesená",J242,0)</f>
        <v>0</v>
      </c>
      <c r="BI242" s="192">
        <f>IF(N242="nulová",J242,0)</f>
        <v>0</v>
      </c>
      <c r="BJ242" s="24" t="s">
        <v>25</v>
      </c>
      <c r="BK242" s="192">
        <f>ROUND(I242*H242,2)</f>
        <v>0</v>
      </c>
      <c r="BL242" s="24" t="s">
        <v>194</v>
      </c>
      <c r="BM242" s="24" t="s">
        <v>358</v>
      </c>
    </row>
    <row r="243" spans="2:65" s="1" customFormat="1" ht="40.5" x14ac:dyDescent="0.3">
      <c r="B243" s="41"/>
      <c r="D243" s="193" t="s">
        <v>196</v>
      </c>
      <c r="F243" s="194" t="s">
        <v>1189</v>
      </c>
      <c r="I243" s="195"/>
      <c r="L243" s="41"/>
      <c r="M243" s="196"/>
      <c r="N243" s="42"/>
      <c r="O243" s="42"/>
      <c r="P243" s="42"/>
      <c r="Q243" s="42"/>
      <c r="R243" s="42"/>
      <c r="S243" s="42"/>
      <c r="T243" s="70"/>
      <c r="AT243" s="24" t="s">
        <v>196</v>
      </c>
      <c r="AU243" s="24" t="s">
        <v>24</v>
      </c>
    </row>
    <row r="244" spans="2:65" s="12" customFormat="1" x14ac:dyDescent="0.3">
      <c r="B244" s="197"/>
      <c r="D244" s="193" t="s">
        <v>198</v>
      </c>
      <c r="E244" s="198" t="s">
        <v>5</v>
      </c>
      <c r="F244" s="199" t="s">
        <v>1255</v>
      </c>
      <c r="H244" s="200">
        <v>0.25800000000000001</v>
      </c>
      <c r="I244" s="201"/>
      <c r="L244" s="197"/>
      <c r="M244" s="202"/>
      <c r="N244" s="203"/>
      <c r="O244" s="203"/>
      <c r="P244" s="203"/>
      <c r="Q244" s="203"/>
      <c r="R244" s="203"/>
      <c r="S244" s="203"/>
      <c r="T244" s="204"/>
      <c r="AT244" s="198" t="s">
        <v>198</v>
      </c>
      <c r="AU244" s="198" t="s">
        <v>24</v>
      </c>
      <c r="AV244" s="12" t="s">
        <v>24</v>
      </c>
      <c r="AW244" s="12" t="s">
        <v>44</v>
      </c>
      <c r="AX244" s="12" t="s">
        <v>80</v>
      </c>
      <c r="AY244" s="198" t="s">
        <v>188</v>
      </c>
    </row>
    <row r="245" spans="2:65" s="12" customFormat="1" x14ac:dyDescent="0.3">
      <c r="B245" s="197"/>
      <c r="D245" s="193" t="s">
        <v>198</v>
      </c>
      <c r="E245" s="198" t="s">
        <v>5</v>
      </c>
      <c r="F245" s="199" t="s">
        <v>1256</v>
      </c>
      <c r="H245" s="200">
        <v>0.158</v>
      </c>
      <c r="I245" s="201"/>
      <c r="L245" s="197"/>
      <c r="M245" s="202"/>
      <c r="N245" s="203"/>
      <c r="O245" s="203"/>
      <c r="P245" s="203"/>
      <c r="Q245" s="203"/>
      <c r="R245" s="203"/>
      <c r="S245" s="203"/>
      <c r="T245" s="204"/>
      <c r="AT245" s="198" t="s">
        <v>198</v>
      </c>
      <c r="AU245" s="198" t="s">
        <v>24</v>
      </c>
      <c r="AV245" s="12" t="s">
        <v>24</v>
      </c>
      <c r="AW245" s="12" t="s">
        <v>44</v>
      </c>
      <c r="AX245" s="12" t="s">
        <v>80</v>
      </c>
      <c r="AY245" s="198" t="s">
        <v>188</v>
      </c>
    </row>
    <row r="246" spans="2:65" s="12" customFormat="1" x14ac:dyDescent="0.3">
      <c r="B246" s="197"/>
      <c r="D246" s="193" t="s">
        <v>198</v>
      </c>
      <c r="E246" s="198" t="s">
        <v>5</v>
      </c>
      <c r="F246" s="199" t="s">
        <v>1257</v>
      </c>
      <c r="H246" s="200">
        <v>0.158</v>
      </c>
      <c r="I246" s="201"/>
      <c r="L246" s="197"/>
      <c r="M246" s="202"/>
      <c r="N246" s="203"/>
      <c r="O246" s="203"/>
      <c r="P246" s="203"/>
      <c r="Q246" s="203"/>
      <c r="R246" s="203"/>
      <c r="S246" s="203"/>
      <c r="T246" s="204"/>
      <c r="AT246" s="198" t="s">
        <v>198</v>
      </c>
      <c r="AU246" s="198" t="s">
        <v>24</v>
      </c>
      <c r="AV246" s="12" t="s">
        <v>24</v>
      </c>
      <c r="AW246" s="12" t="s">
        <v>44</v>
      </c>
      <c r="AX246" s="12" t="s">
        <v>80</v>
      </c>
      <c r="AY246" s="198" t="s">
        <v>188</v>
      </c>
    </row>
    <row r="247" spans="2:65" s="12" customFormat="1" x14ac:dyDescent="0.3">
      <c r="B247" s="197"/>
      <c r="D247" s="193" t="s">
        <v>198</v>
      </c>
      <c r="E247" s="198" t="s">
        <v>5</v>
      </c>
      <c r="F247" s="199" t="s">
        <v>1258</v>
      </c>
      <c r="H247" s="200">
        <v>0.158</v>
      </c>
      <c r="I247" s="201"/>
      <c r="L247" s="197"/>
      <c r="M247" s="202"/>
      <c r="N247" s="203"/>
      <c r="O247" s="203"/>
      <c r="P247" s="203"/>
      <c r="Q247" s="203"/>
      <c r="R247" s="203"/>
      <c r="S247" s="203"/>
      <c r="T247" s="204"/>
      <c r="AT247" s="198" t="s">
        <v>198</v>
      </c>
      <c r="AU247" s="198" t="s">
        <v>24</v>
      </c>
      <c r="AV247" s="12" t="s">
        <v>24</v>
      </c>
      <c r="AW247" s="12" t="s">
        <v>44</v>
      </c>
      <c r="AX247" s="12" t="s">
        <v>80</v>
      </c>
      <c r="AY247" s="198" t="s">
        <v>188</v>
      </c>
    </row>
    <row r="248" spans="2:65" s="12" customFormat="1" x14ac:dyDescent="0.3">
      <c r="B248" s="197"/>
      <c r="D248" s="193" t="s">
        <v>198</v>
      </c>
      <c r="E248" s="198" t="s">
        <v>5</v>
      </c>
      <c r="F248" s="199" t="s">
        <v>1259</v>
      </c>
      <c r="H248" s="200">
        <v>0.17100000000000001</v>
      </c>
      <c r="I248" s="201"/>
      <c r="L248" s="197"/>
      <c r="M248" s="202"/>
      <c r="N248" s="203"/>
      <c r="O248" s="203"/>
      <c r="P248" s="203"/>
      <c r="Q248" s="203"/>
      <c r="R248" s="203"/>
      <c r="S248" s="203"/>
      <c r="T248" s="204"/>
      <c r="AT248" s="198" t="s">
        <v>198</v>
      </c>
      <c r="AU248" s="198" t="s">
        <v>24</v>
      </c>
      <c r="AV248" s="12" t="s">
        <v>24</v>
      </c>
      <c r="AW248" s="12" t="s">
        <v>44</v>
      </c>
      <c r="AX248" s="12" t="s">
        <v>80</v>
      </c>
      <c r="AY248" s="198" t="s">
        <v>188</v>
      </c>
    </row>
    <row r="249" spans="2:65" s="12" customFormat="1" x14ac:dyDescent="0.3">
      <c r="B249" s="197"/>
      <c r="D249" s="193" t="s">
        <v>198</v>
      </c>
      <c r="E249" s="198" t="s">
        <v>5</v>
      </c>
      <c r="F249" s="199" t="s">
        <v>1260</v>
      </c>
      <c r="H249" s="200">
        <v>0.158</v>
      </c>
      <c r="I249" s="201"/>
      <c r="L249" s="197"/>
      <c r="M249" s="202"/>
      <c r="N249" s="203"/>
      <c r="O249" s="203"/>
      <c r="P249" s="203"/>
      <c r="Q249" s="203"/>
      <c r="R249" s="203"/>
      <c r="S249" s="203"/>
      <c r="T249" s="204"/>
      <c r="AT249" s="198" t="s">
        <v>198</v>
      </c>
      <c r="AU249" s="198" t="s">
        <v>24</v>
      </c>
      <c r="AV249" s="12" t="s">
        <v>24</v>
      </c>
      <c r="AW249" s="12" t="s">
        <v>44</v>
      </c>
      <c r="AX249" s="12" t="s">
        <v>80</v>
      </c>
      <c r="AY249" s="198" t="s">
        <v>188</v>
      </c>
    </row>
    <row r="250" spans="2:65" s="12" customFormat="1" x14ac:dyDescent="0.3">
      <c r="B250" s="197"/>
      <c r="D250" s="193" t="s">
        <v>198</v>
      </c>
      <c r="E250" s="198" t="s">
        <v>5</v>
      </c>
      <c r="F250" s="199" t="s">
        <v>1261</v>
      </c>
      <c r="H250" s="200">
        <v>0.158</v>
      </c>
      <c r="I250" s="201"/>
      <c r="L250" s="197"/>
      <c r="M250" s="202"/>
      <c r="N250" s="203"/>
      <c r="O250" s="203"/>
      <c r="P250" s="203"/>
      <c r="Q250" s="203"/>
      <c r="R250" s="203"/>
      <c r="S250" s="203"/>
      <c r="T250" s="204"/>
      <c r="AT250" s="198" t="s">
        <v>198</v>
      </c>
      <c r="AU250" s="198" t="s">
        <v>24</v>
      </c>
      <c r="AV250" s="12" t="s">
        <v>24</v>
      </c>
      <c r="AW250" s="12" t="s">
        <v>44</v>
      </c>
      <c r="AX250" s="12" t="s">
        <v>80</v>
      </c>
      <c r="AY250" s="198" t="s">
        <v>188</v>
      </c>
    </row>
    <row r="251" spans="2:65" s="12" customFormat="1" x14ac:dyDescent="0.3">
      <c r="B251" s="197"/>
      <c r="D251" s="193" t="s">
        <v>198</v>
      </c>
      <c r="E251" s="198" t="s">
        <v>5</v>
      </c>
      <c r="F251" s="199" t="s">
        <v>1262</v>
      </c>
      <c r="H251" s="200">
        <v>0.158</v>
      </c>
      <c r="I251" s="201"/>
      <c r="L251" s="197"/>
      <c r="M251" s="202"/>
      <c r="N251" s="203"/>
      <c r="O251" s="203"/>
      <c r="P251" s="203"/>
      <c r="Q251" s="203"/>
      <c r="R251" s="203"/>
      <c r="S251" s="203"/>
      <c r="T251" s="204"/>
      <c r="AT251" s="198" t="s">
        <v>198</v>
      </c>
      <c r="AU251" s="198" t="s">
        <v>24</v>
      </c>
      <c r="AV251" s="12" t="s">
        <v>24</v>
      </c>
      <c r="AW251" s="12" t="s">
        <v>44</v>
      </c>
      <c r="AX251" s="12" t="s">
        <v>80</v>
      </c>
      <c r="AY251" s="198" t="s">
        <v>188</v>
      </c>
    </row>
    <row r="252" spans="2:65" s="12" customFormat="1" x14ac:dyDescent="0.3">
      <c r="B252" s="197"/>
      <c r="D252" s="193" t="s">
        <v>198</v>
      </c>
      <c r="E252" s="198" t="s">
        <v>5</v>
      </c>
      <c r="F252" s="199" t="s">
        <v>1263</v>
      </c>
      <c r="H252" s="200">
        <v>0.158</v>
      </c>
      <c r="I252" s="201"/>
      <c r="L252" s="197"/>
      <c r="M252" s="202"/>
      <c r="N252" s="203"/>
      <c r="O252" s="203"/>
      <c r="P252" s="203"/>
      <c r="Q252" s="203"/>
      <c r="R252" s="203"/>
      <c r="S252" s="203"/>
      <c r="T252" s="204"/>
      <c r="AT252" s="198" t="s">
        <v>198</v>
      </c>
      <c r="AU252" s="198" t="s">
        <v>24</v>
      </c>
      <c r="AV252" s="12" t="s">
        <v>24</v>
      </c>
      <c r="AW252" s="12" t="s">
        <v>44</v>
      </c>
      <c r="AX252" s="12" t="s">
        <v>80</v>
      </c>
      <c r="AY252" s="198" t="s">
        <v>188</v>
      </c>
    </row>
    <row r="253" spans="2:65" s="13" customFormat="1" x14ac:dyDescent="0.3">
      <c r="B253" s="205"/>
      <c r="D253" s="193" t="s">
        <v>198</v>
      </c>
      <c r="E253" s="206" t="s">
        <v>5</v>
      </c>
      <c r="F253" s="207" t="s">
        <v>200</v>
      </c>
      <c r="H253" s="208">
        <v>1.5349999999999999</v>
      </c>
      <c r="I253" s="209"/>
      <c r="L253" s="205"/>
      <c r="M253" s="210"/>
      <c r="N253" s="211"/>
      <c r="O253" s="211"/>
      <c r="P253" s="211"/>
      <c r="Q253" s="211"/>
      <c r="R253" s="211"/>
      <c r="S253" s="211"/>
      <c r="T253" s="212"/>
      <c r="AT253" s="206" t="s">
        <v>198</v>
      </c>
      <c r="AU253" s="206" t="s">
        <v>24</v>
      </c>
      <c r="AV253" s="13" t="s">
        <v>194</v>
      </c>
      <c r="AW253" s="13" t="s">
        <v>44</v>
      </c>
      <c r="AX253" s="13" t="s">
        <v>25</v>
      </c>
      <c r="AY253" s="206" t="s">
        <v>188</v>
      </c>
    </row>
    <row r="254" spans="2:65" s="1" customFormat="1" ht="25.5" customHeight="1" x14ac:dyDescent="0.3">
      <c r="B254" s="180"/>
      <c r="C254" s="181" t="s">
        <v>10</v>
      </c>
      <c r="D254" s="181" t="s">
        <v>190</v>
      </c>
      <c r="E254" s="182" t="s">
        <v>361</v>
      </c>
      <c r="F254" s="183" t="s">
        <v>362</v>
      </c>
      <c r="G254" s="184" t="s">
        <v>193</v>
      </c>
      <c r="H254" s="185">
        <v>3.0619999999999998</v>
      </c>
      <c r="I254" s="186"/>
      <c r="J254" s="187">
        <f>ROUND(I254*H254,2)</f>
        <v>0</v>
      </c>
      <c r="K254" s="183"/>
      <c r="L254" s="41"/>
      <c r="M254" s="188" t="s">
        <v>5</v>
      </c>
      <c r="N254" s="189" t="s">
        <v>51</v>
      </c>
      <c r="O254" s="42"/>
      <c r="P254" s="190">
        <f>O254*H254</f>
        <v>0</v>
      </c>
      <c r="Q254" s="190">
        <v>0.12966</v>
      </c>
      <c r="R254" s="190">
        <f>Q254*H254</f>
        <v>0.39701892</v>
      </c>
      <c r="S254" s="190">
        <v>0</v>
      </c>
      <c r="T254" s="191">
        <f>S254*H254</f>
        <v>0</v>
      </c>
      <c r="AR254" s="24" t="s">
        <v>194</v>
      </c>
      <c r="AT254" s="24" t="s">
        <v>190</v>
      </c>
      <c r="AU254" s="24" t="s">
        <v>24</v>
      </c>
      <c r="AY254" s="24" t="s">
        <v>188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24" t="s">
        <v>25</v>
      </c>
      <c r="BK254" s="192">
        <f>ROUND(I254*H254,2)</f>
        <v>0</v>
      </c>
      <c r="BL254" s="24" t="s">
        <v>194</v>
      </c>
      <c r="BM254" s="24" t="s">
        <v>363</v>
      </c>
    </row>
    <row r="255" spans="2:65" s="1" customFormat="1" ht="40.5" x14ac:dyDescent="0.3">
      <c r="B255" s="41"/>
      <c r="D255" s="193" t="s">
        <v>196</v>
      </c>
      <c r="F255" s="194" t="s">
        <v>1189</v>
      </c>
      <c r="I255" s="195"/>
      <c r="L255" s="41"/>
      <c r="M255" s="196"/>
      <c r="N255" s="42"/>
      <c r="O255" s="42"/>
      <c r="P255" s="42"/>
      <c r="Q255" s="42"/>
      <c r="R255" s="42"/>
      <c r="S255" s="42"/>
      <c r="T255" s="70"/>
      <c r="AT255" s="24" t="s">
        <v>196</v>
      </c>
      <c r="AU255" s="24" t="s">
        <v>24</v>
      </c>
    </row>
    <row r="256" spans="2:65" s="12" customFormat="1" x14ac:dyDescent="0.3">
      <c r="B256" s="197"/>
      <c r="D256" s="193" t="s">
        <v>198</v>
      </c>
      <c r="E256" s="198" t="s">
        <v>5</v>
      </c>
      <c r="F256" s="199" t="s">
        <v>1246</v>
      </c>
      <c r="H256" s="200">
        <v>0.51500000000000001</v>
      </c>
      <c r="I256" s="201"/>
      <c r="L256" s="197"/>
      <c r="M256" s="202"/>
      <c r="N256" s="203"/>
      <c r="O256" s="203"/>
      <c r="P256" s="203"/>
      <c r="Q256" s="203"/>
      <c r="R256" s="203"/>
      <c r="S256" s="203"/>
      <c r="T256" s="204"/>
      <c r="AT256" s="198" t="s">
        <v>198</v>
      </c>
      <c r="AU256" s="198" t="s">
        <v>24</v>
      </c>
      <c r="AV256" s="12" t="s">
        <v>24</v>
      </c>
      <c r="AW256" s="12" t="s">
        <v>44</v>
      </c>
      <c r="AX256" s="12" t="s">
        <v>80</v>
      </c>
      <c r="AY256" s="198" t="s">
        <v>188</v>
      </c>
    </row>
    <row r="257" spans="2:65" s="12" customFormat="1" x14ac:dyDescent="0.3">
      <c r="B257" s="197"/>
      <c r="D257" s="193" t="s">
        <v>198</v>
      </c>
      <c r="E257" s="198" t="s">
        <v>5</v>
      </c>
      <c r="F257" s="199" t="s">
        <v>1247</v>
      </c>
      <c r="H257" s="200">
        <v>0.315</v>
      </c>
      <c r="I257" s="201"/>
      <c r="L257" s="197"/>
      <c r="M257" s="202"/>
      <c r="N257" s="203"/>
      <c r="O257" s="203"/>
      <c r="P257" s="203"/>
      <c r="Q257" s="203"/>
      <c r="R257" s="203"/>
      <c r="S257" s="203"/>
      <c r="T257" s="204"/>
      <c r="AT257" s="198" t="s">
        <v>198</v>
      </c>
      <c r="AU257" s="198" t="s">
        <v>24</v>
      </c>
      <c r="AV257" s="12" t="s">
        <v>24</v>
      </c>
      <c r="AW257" s="12" t="s">
        <v>44</v>
      </c>
      <c r="AX257" s="12" t="s">
        <v>80</v>
      </c>
      <c r="AY257" s="198" t="s">
        <v>188</v>
      </c>
    </row>
    <row r="258" spans="2:65" s="12" customFormat="1" x14ac:dyDescent="0.3">
      <c r="B258" s="197"/>
      <c r="D258" s="193" t="s">
        <v>198</v>
      </c>
      <c r="E258" s="198" t="s">
        <v>5</v>
      </c>
      <c r="F258" s="199" t="s">
        <v>1248</v>
      </c>
      <c r="H258" s="200">
        <v>0.315</v>
      </c>
      <c r="I258" s="201"/>
      <c r="L258" s="197"/>
      <c r="M258" s="202"/>
      <c r="N258" s="203"/>
      <c r="O258" s="203"/>
      <c r="P258" s="203"/>
      <c r="Q258" s="203"/>
      <c r="R258" s="203"/>
      <c r="S258" s="203"/>
      <c r="T258" s="204"/>
      <c r="AT258" s="198" t="s">
        <v>198</v>
      </c>
      <c r="AU258" s="198" t="s">
        <v>24</v>
      </c>
      <c r="AV258" s="12" t="s">
        <v>24</v>
      </c>
      <c r="AW258" s="12" t="s">
        <v>44</v>
      </c>
      <c r="AX258" s="12" t="s">
        <v>80</v>
      </c>
      <c r="AY258" s="198" t="s">
        <v>188</v>
      </c>
    </row>
    <row r="259" spans="2:65" s="12" customFormat="1" x14ac:dyDescent="0.3">
      <c r="B259" s="197"/>
      <c r="D259" s="193" t="s">
        <v>198</v>
      </c>
      <c r="E259" s="198" t="s">
        <v>5</v>
      </c>
      <c r="F259" s="199" t="s">
        <v>1249</v>
      </c>
      <c r="H259" s="200">
        <v>0.315</v>
      </c>
      <c r="I259" s="201"/>
      <c r="L259" s="197"/>
      <c r="M259" s="202"/>
      <c r="N259" s="203"/>
      <c r="O259" s="203"/>
      <c r="P259" s="203"/>
      <c r="Q259" s="203"/>
      <c r="R259" s="203"/>
      <c r="S259" s="203"/>
      <c r="T259" s="204"/>
      <c r="AT259" s="198" t="s">
        <v>198</v>
      </c>
      <c r="AU259" s="198" t="s">
        <v>24</v>
      </c>
      <c r="AV259" s="12" t="s">
        <v>24</v>
      </c>
      <c r="AW259" s="12" t="s">
        <v>44</v>
      </c>
      <c r="AX259" s="12" t="s">
        <v>80</v>
      </c>
      <c r="AY259" s="198" t="s">
        <v>188</v>
      </c>
    </row>
    <row r="260" spans="2:65" s="12" customFormat="1" x14ac:dyDescent="0.3">
      <c r="B260" s="197"/>
      <c r="D260" s="193" t="s">
        <v>198</v>
      </c>
      <c r="E260" s="198" t="s">
        <v>5</v>
      </c>
      <c r="F260" s="199" t="s">
        <v>1250</v>
      </c>
      <c r="H260" s="200">
        <v>0.34200000000000003</v>
      </c>
      <c r="I260" s="201"/>
      <c r="L260" s="197"/>
      <c r="M260" s="202"/>
      <c r="N260" s="203"/>
      <c r="O260" s="203"/>
      <c r="P260" s="203"/>
      <c r="Q260" s="203"/>
      <c r="R260" s="203"/>
      <c r="S260" s="203"/>
      <c r="T260" s="204"/>
      <c r="AT260" s="198" t="s">
        <v>198</v>
      </c>
      <c r="AU260" s="198" t="s">
        <v>24</v>
      </c>
      <c r="AV260" s="12" t="s">
        <v>24</v>
      </c>
      <c r="AW260" s="12" t="s">
        <v>44</v>
      </c>
      <c r="AX260" s="12" t="s">
        <v>80</v>
      </c>
      <c r="AY260" s="198" t="s">
        <v>188</v>
      </c>
    </row>
    <row r="261" spans="2:65" s="12" customFormat="1" x14ac:dyDescent="0.3">
      <c r="B261" s="197"/>
      <c r="D261" s="193" t="s">
        <v>198</v>
      </c>
      <c r="E261" s="198" t="s">
        <v>5</v>
      </c>
      <c r="F261" s="199" t="s">
        <v>1251</v>
      </c>
      <c r="H261" s="200">
        <v>0.315</v>
      </c>
      <c r="I261" s="201"/>
      <c r="L261" s="197"/>
      <c r="M261" s="202"/>
      <c r="N261" s="203"/>
      <c r="O261" s="203"/>
      <c r="P261" s="203"/>
      <c r="Q261" s="203"/>
      <c r="R261" s="203"/>
      <c r="S261" s="203"/>
      <c r="T261" s="204"/>
      <c r="AT261" s="198" t="s">
        <v>198</v>
      </c>
      <c r="AU261" s="198" t="s">
        <v>24</v>
      </c>
      <c r="AV261" s="12" t="s">
        <v>24</v>
      </c>
      <c r="AW261" s="12" t="s">
        <v>44</v>
      </c>
      <c r="AX261" s="12" t="s">
        <v>80</v>
      </c>
      <c r="AY261" s="198" t="s">
        <v>188</v>
      </c>
    </row>
    <row r="262" spans="2:65" s="12" customFormat="1" x14ac:dyDescent="0.3">
      <c r="B262" s="197"/>
      <c r="D262" s="193" t="s">
        <v>198</v>
      </c>
      <c r="E262" s="198" t="s">
        <v>5</v>
      </c>
      <c r="F262" s="199" t="s">
        <v>1252</v>
      </c>
      <c r="H262" s="200">
        <v>0.315</v>
      </c>
      <c r="I262" s="201"/>
      <c r="L262" s="197"/>
      <c r="M262" s="202"/>
      <c r="N262" s="203"/>
      <c r="O262" s="203"/>
      <c r="P262" s="203"/>
      <c r="Q262" s="203"/>
      <c r="R262" s="203"/>
      <c r="S262" s="203"/>
      <c r="T262" s="204"/>
      <c r="AT262" s="198" t="s">
        <v>198</v>
      </c>
      <c r="AU262" s="198" t="s">
        <v>24</v>
      </c>
      <c r="AV262" s="12" t="s">
        <v>24</v>
      </c>
      <c r="AW262" s="12" t="s">
        <v>44</v>
      </c>
      <c r="AX262" s="12" t="s">
        <v>80</v>
      </c>
      <c r="AY262" s="198" t="s">
        <v>188</v>
      </c>
    </row>
    <row r="263" spans="2:65" s="12" customFormat="1" x14ac:dyDescent="0.3">
      <c r="B263" s="197"/>
      <c r="D263" s="193" t="s">
        <v>198</v>
      </c>
      <c r="E263" s="198" t="s">
        <v>5</v>
      </c>
      <c r="F263" s="199" t="s">
        <v>1253</v>
      </c>
      <c r="H263" s="200">
        <v>0.315</v>
      </c>
      <c r="I263" s="201"/>
      <c r="L263" s="197"/>
      <c r="M263" s="202"/>
      <c r="N263" s="203"/>
      <c r="O263" s="203"/>
      <c r="P263" s="203"/>
      <c r="Q263" s="203"/>
      <c r="R263" s="203"/>
      <c r="S263" s="203"/>
      <c r="T263" s="204"/>
      <c r="AT263" s="198" t="s">
        <v>198</v>
      </c>
      <c r="AU263" s="198" t="s">
        <v>24</v>
      </c>
      <c r="AV263" s="12" t="s">
        <v>24</v>
      </c>
      <c r="AW263" s="12" t="s">
        <v>44</v>
      </c>
      <c r="AX263" s="12" t="s">
        <v>80</v>
      </c>
      <c r="AY263" s="198" t="s">
        <v>188</v>
      </c>
    </row>
    <row r="264" spans="2:65" s="12" customFormat="1" x14ac:dyDescent="0.3">
      <c r="B264" s="197"/>
      <c r="D264" s="193" t="s">
        <v>198</v>
      </c>
      <c r="E264" s="198" t="s">
        <v>5</v>
      </c>
      <c r="F264" s="199" t="s">
        <v>1254</v>
      </c>
      <c r="H264" s="200">
        <v>0.315</v>
      </c>
      <c r="I264" s="201"/>
      <c r="L264" s="197"/>
      <c r="M264" s="202"/>
      <c r="N264" s="203"/>
      <c r="O264" s="203"/>
      <c r="P264" s="203"/>
      <c r="Q264" s="203"/>
      <c r="R264" s="203"/>
      <c r="S264" s="203"/>
      <c r="T264" s="204"/>
      <c r="AT264" s="198" t="s">
        <v>198</v>
      </c>
      <c r="AU264" s="198" t="s">
        <v>24</v>
      </c>
      <c r="AV264" s="12" t="s">
        <v>24</v>
      </c>
      <c r="AW264" s="12" t="s">
        <v>44</v>
      </c>
      <c r="AX264" s="12" t="s">
        <v>80</v>
      </c>
      <c r="AY264" s="198" t="s">
        <v>188</v>
      </c>
    </row>
    <row r="265" spans="2:65" s="13" customFormat="1" x14ac:dyDescent="0.3">
      <c r="B265" s="205"/>
      <c r="D265" s="193" t="s">
        <v>198</v>
      </c>
      <c r="E265" s="206" t="s">
        <v>5</v>
      </c>
      <c r="F265" s="207" t="s">
        <v>200</v>
      </c>
      <c r="H265" s="208">
        <v>3.0619999999999998</v>
      </c>
      <c r="I265" s="209"/>
      <c r="L265" s="205"/>
      <c r="M265" s="210"/>
      <c r="N265" s="211"/>
      <c r="O265" s="211"/>
      <c r="P265" s="211"/>
      <c r="Q265" s="211"/>
      <c r="R265" s="211"/>
      <c r="S265" s="211"/>
      <c r="T265" s="212"/>
      <c r="AT265" s="206" t="s">
        <v>198</v>
      </c>
      <c r="AU265" s="206" t="s">
        <v>24</v>
      </c>
      <c r="AV265" s="13" t="s">
        <v>194</v>
      </c>
      <c r="AW265" s="13" t="s">
        <v>44</v>
      </c>
      <c r="AX265" s="13" t="s">
        <v>25</v>
      </c>
      <c r="AY265" s="206" t="s">
        <v>188</v>
      </c>
    </row>
    <row r="266" spans="2:65" s="1" customFormat="1" ht="16.5" customHeight="1" x14ac:dyDescent="0.3">
      <c r="B266" s="180"/>
      <c r="C266" s="181" t="s">
        <v>307</v>
      </c>
      <c r="D266" s="181" t="s">
        <v>190</v>
      </c>
      <c r="E266" s="182" t="s">
        <v>370</v>
      </c>
      <c r="F266" s="183" t="s">
        <v>371</v>
      </c>
      <c r="G266" s="184" t="s">
        <v>372</v>
      </c>
      <c r="H266" s="185">
        <v>21.062000000000001</v>
      </c>
      <c r="I266" s="186"/>
      <c r="J266" s="187">
        <f>ROUND(I266*H266,2)</f>
        <v>0</v>
      </c>
      <c r="K266" s="183"/>
      <c r="L266" s="41"/>
      <c r="M266" s="188" t="s">
        <v>5</v>
      </c>
      <c r="N266" s="189" t="s">
        <v>51</v>
      </c>
      <c r="O266" s="42"/>
      <c r="P266" s="190">
        <f>O266*H266</f>
        <v>0</v>
      </c>
      <c r="Q266" s="190">
        <v>3.5999999999999999E-3</v>
      </c>
      <c r="R266" s="190">
        <f>Q266*H266</f>
        <v>7.5823200000000007E-2</v>
      </c>
      <c r="S266" s="190">
        <v>0</v>
      </c>
      <c r="T266" s="191">
        <f>S266*H266</f>
        <v>0</v>
      </c>
      <c r="AR266" s="24" t="s">
        <v>194</v>
      </c>
      <c r="AT266" s="24" t="s">
        <v>190</v>
      </c>
      <c r="AU266" s="24" t="s">
        <v>24</v>
      </c>
      <c r="AY266" s="24" t="s">
        <v>188</v>
      </c>
      <c r="BE266" s="192">
        <f>IF(N266="základní",J266,0)</f>
        <v>0</v>
      </c>
      <c r="BF266" s="192">
        <f>IF(N266="snížená",J266,0)</f>
        <v>0</v>
      </c>
      <c r="BG266" s="192">
        <f>IF(N266="zákl. přenesená",J266,0)</f>
        <v>0</v>
      </c>
      <c r="BH266" s="192">
        <f>IF(N266="sníž. přenesená",J266,0)</f>
        <v>0</v>
      </c>
      <c r="BI266" s="192">
        <f>IF(N266="nulová",J266,0)</f>
        <v>0</v>
      </c>
      <c r="BJ266" s="24" t="s">
        <v>25</v>
      </c>
      <c r="BK266" s="192">
        <f>ROUND(I266*H266,2)</f>
        <v>0</v>
      </c>
      <c r="BL266" s="24" t="s">
        <v>194</v>
      </c>
      <c r="BM266" s="24" t="s">
        <v>373</v>
      </c>
    </row>
    <row r="267" spans="2:65" s="1" customFormat="1" ht="40.5" x14ac:dyDescent="0.3">
      <c r="B267" s="41"/>
      <c r="D267" s="193" t="s">
        <v>196</v>
      </c>
      <c r="F267" s="194" t="s">
        <v>1189</v>
      </c>
      <c r="I267" s="195"/>
      <c r="L267" s="41"/>
      <c r="M267" s="196"/>
      <c r="N267" s="42"/>
      <c r="O267" s="42"/>
      <c r="P267" s="42"/>
      <c r="Q267" s="42"/>
      <c r="R267" s="42"/>
      <c r="S267" s="42"/>
      <c r="T267" s="70"/>
      <c r="AT267" s="24" t="s">
        <v>196</v>
      </c>
      <c r="AU267" s="24" t="s">
        <v>24</v>
      </c>
    </row>
    <row r="268" spans="2:65" s="12" customFormat="1" x14ac:dyDescent="0.3">
      <c r="B268" s="197"/>
      <c r="D268" s="193" t="s">
        <v>198</v>
      </c>
      <c r="E268" s="198" t="s">
        <v>5</v>
      </c>
      <c r="F268" s="199" t="s">
        <v>1264</v>
      </c>
      <c r="H268" s="200">
        <v>2.5150000000000001</v>
      </c>
      <c r="I268" s="201"/>
      <c r="L268" s="197"/>
      <c r="M268" s="202"/>
      <c r="N268" s="203"/>
      <c r="O268" s="203"/>
      <c r="P268" s="203"/>
      <c r="Q268" s="203"/>
      <c r="R268" s="203"/>
      <c r="S268" s="203"/>
      <c r="T268" s="204"/>
      <c r="AT268" s="198" t="s">
        <v>198</v>
      </c>
      <c r="AU268" s="198" t="s">
        <v>24</v>
      </c>
      <c r="AV268" s="12" t="s">
        <v>24</v>
      </c>
      <c r="AW268" s="12" t="s">
        <v>44</v>
      </c>
      <c r="AX268" s="12" t="s">
        <v>80</v>
      </c>
      <c r="AY268" s="198" t="s">
        <v>188</v>
      </c>
    </row>
    <row r="269" spans="2:65" s="12" customFormat="1" x14ac:dyDescent="0.3">
      <c r="B269" s="197"/>
      <c r="D269" s="193" t="s">
        <v>198</v>
      </c>
      <c r="E269" s="198" t="s">
        <v>5</v>
      </c>
      <c r="F269" s="199" t="s">
        <v>1265</v>
      </c>
      <c r="H269" s="200">
        <v>2.3149999999999999</v>
      </c>
      <c r="I269" s="201"/>
      <c r="L269" s="197"/>
      <c r="M269" s="202"/>
      <c r="N269" s="203"/>
      <c r="O269" s="203"/>
      <c r="P269" s="203"/>
      <c r="Q269" s="203"/>
      <c r="R269" s="203"/>
      <c r="S269" s="203"/>
      <c r="T269" s="204"/>
      <c r="AT269" s="198" t="s">
        <v>198</v>
      </c>
      <c r="AU269" s="198" t="s">
        <v>24</v>
      </c>
      <c r="AV269" s="12" t="s">
        <v>24</v>
      </c>
      <c r="AW269" s="12" t="s">
        <v>44</v>
      </c>
      <c r="AX269" s="12" t="s">
        <v>80</v>
      </c>
      <c r="AY269" s="198" t="s">
        <v>188</v>
      </c>
    </row>
    <row r="270" spans="2:65" s="12" customFormat="1" x14ac:dyDescent="0.3">
      <c r="B270" s="197"/>
      <c r="D270" s="193" t="s">
        <v>198</v>
      </c>
      <c r="E270" s="198" t="s">
        <v>5</v>
      </c>
      <c r="F270" s="199" t="s">
        <v>1266</v>
      </c>
      <c r="H270" s="200">
        <v>2.3149999999999999</v>
      </c>
      <c r="I270" s="201"/>
      <c r="L270" s="197"/>
      <c r="M270" s="202"/>
      <c r="N270" s="203"/>
      <c r="O270" s="203"/>
      <c r="P270" s="203"/>
      <c r="Q270" s="203"/>
      <c r="R270" s="203"/>
      <c r="S270" s="203"/>
      <c r="T270" s="204"/>
      <c r="AT270" s="198" t="s">
        <v>198</v>
      </c>
      <c r="AU270" s="198" t="s">
        <v>24</v>
      </c>
      <c r="AV270" s="12" t="s">
        <v>24</v>
      </c>
      <c r="AW270" s="12" t="s">
        <v>44</v>
      </c>
      <c r="AX270" s="12" t="s">
        <v>80</v>
      </c>
      <c r="AY270" s="198" t="s">
        <v>188</v>
      </c>
    </row>
    <row r="271" spans="2:65" s="12" customFormat="1" x14ac:dyDescent="0.3">
      <c r="B271" s="197"/>
      <c r="D271" s="193" t="s">
        <v>198</v>
      </c>
      <c r="E271" s="198" t="s">
        <v>5</v>
      </c>
      <c r="F271" s="199" t="s">
        <v>1267</v>
      </c>
      <c r="H271" s="200">
        <v>2.3149999999999999</v>
      </c>
      <c r="I271" s="201"/>
      <c r="L271" s="197"/>
      <c r="M271" s="202"/>
      <c r="N271" s="203"/>
      <c r="O271" s="203"/>
      <c r="P271" s="203"/>
      <c r="Q271" s="203"/>
      <c r="R271" s="203"/>
      <c r="S271" s="203"/>
      <c r="T271" s="204"/>
      <c r="AT271" s="198" t="s">
        <v>198</v>
      </c>
      <c r="AU271" s="198" t="s">
        <v>24</v>
      </c>
      <c r="AV271" s="12" t="s">
        <v>24</v>
      </c>
      <c r="AW271" s="12" t="s">
        <v>44</v>
      </c>
      <c r="AX271" s="12" t="s">
        <v>80</v>
      </c>
      <c r="AY271" s="198" t="s">
        <v>188</v>
      </c>
    </row>
    <row r="272" spans="2:65" s="12" customFormat="1" x14ac:dyDescent="0.3">
      <c r="B272" s="197"/>
      <c r="D272" s="193" t="s">
        <v>198</v>
      </c>
      <c r="E272" s="198" t="s">
        <v>5</v>
      </c>
      <c r="F272" s="199" t="s">
        <v>1268</v>
      </c>
      <c r="H272" s="200">
        <v>2.3420000000000001</v>
      </c>
      <c r="I272" s="201"/>
      <c r="L272" s="197"/>
      <c r="M272" s="202"/>
      <c r="N272" s="203"/>
      <c r="O272" s="203"/>
      <c r="P272" s="203"/>
      <c r="Q272" s="203"/>
      <c r="R272" s="203"/>
      <c r="S272" s="203"/>
      <c r="T272" s="204"/>
      <c r="AT272" s="198" t="s">
        <v>198</v>
      </c>
      <c r="AU272" s="198" t="s">
        <v>24</v>
      </c>
      <c r="AV272" s="12" t="s">
        <v>24</v>
      </c>
      <c r="AW272" s="12" t="s">
        <v>44</v>
      </c>
      <c r="AX272" s="12" t="s">
        <v>80</v>
      </c>
      <c r="AY272" s="198" t="s">
        <v>188</v>
      </c>
    </row>
    <row r="273" spans="2:65" s="12" customFormat="1" x14ac:dyDescent="0.3">
      <c r="B273" s="197"/>
      <c r="D273" s="193" t="s">
        <v>198</v>
      </c>
      <c r="E273" s="198" t="s">
        <v>5</v>
      </c>
      <c r="F273" s="199" t="s">
        <v>1269</v>
      </c>
      <c r="H273" s="200">
        <v>2.3149999999999999</v>
      </c>
      <c r="I273" s="201"/>
      <c r="L273" s="197"/>
      <c r="M273" s="202"/>
      <c r="N273" s="203"/>
      <c r="O273" s="203"/>
      <c r="P273" s="203"/>
      <c r="Q273" s="203"/>
      <c r="R273" s="203"/>
      <c r="S273" s="203"/>
      <c r="T273" s="204"/>
      <c r="AT273" s="198" t="s">
        <v>198</v>
      </c>
      <c r="AU273" s="198" t="s">
        <v>24</v>
      </c>
      <c r="AV273" s="12" t="s">
        <v>24</v>
      </c>
      <c r="AW273" s="12" t="s">
        <v>44</v>
      </c>
      <c r="AX273" s="12" t="s">
        <v>80</v>
      </c>
      <c r="AY273" s="198" t="s">
        <v>188</v>
      </c>
    </row>
    <row r="274" spans="2:65" s="12" customFormat="1" x14ac:dyDescent="0.3">
      <c r="B274" s="197"/>
      <c r="D274" s="193" t="s">
        <v>198</v>
      </c>
      <c r="E274" s="198" t="s">
        <v>5</v>
      </c>
      <c r="F274" s="199" t="s">
        <v>1270</v>
      </c>
      <c r="H274" s="200">
        <v>2.3149999999999999</v>
      </c>
      <c r="I274" s="201"/>
      <c r="L274" s="197"/>
      <c r="M274" s="202"/>
      <c r="N274" s="203"/>
      <c r="O274" s="203"/>
      <c r="P274" s="203"/>
      <c r="Q274" s="203"/>
      <c r="R274" s="203"/>
      <c r="S274" s="203"/>
      <c r="T274" s="204"/>
      <c r="AT274" s="198" t="s">
        <v>198</v>
      </c>
      <c r="AU274" s="198" t="s">
        <v>24</v>
      </c>
      <c r="AV274" s="12" t="s">
        <v>24</v>
      </c>
      <c r="AW274" s="12" t="s">
        <v>44</v>
      </c>
      <c r="AX274" s="12" t="s">
        <v>80</v>
      </c>
      <c r="AY274" s="198" t="s">
        <v>188</v>
      </c>
    </row>
    <row r="275" spans="2:65" s="12" customFormat="1" x14ac:dyDescent="0.3">
      <c r="B275" s="197"/>
      <c r="D275" s="193" t="s">
        <v>198</v>
      </c>
      <c r="E275" s="198" t="s">
        <v>5</v>
      </c>
      <c r="F275" s="199" t="s">
        <v>1271</v>
      </c>
      <c r="H275" s="200">
        <v>2.3149999999999999</v>
      </c>
      <c r="I275" s="201"/>
      <c r="L275" s="197"/>
      <c r="M275" s="202"/>
      <c r="N275" s="203"/>
      <c r="O275" s="203"/>
      <c r="P275" s="203"/>
      <c r="Q275" s="203"/>
      <c r="R275" s="203"/>
      <c r="S275" s="203"/>
      <c r="T275" s="204"/>
      <c r="AT275" s="198" t="s">
        <v>198</v>
      </c>
      <c r="AU275" s="198" t="s">
        <v>24</v>
      </c>
      <c r="AV275" s="12" t="s">
        <v>24</v>
      </c>
      <c r="AW275" s="12" t="s">
        <v>44</v>
      </c>
      <c r="AX275" s="12" t="s">
        <v>80</v>
      </c>
      <c r="AY275" s="198" t="s">
        <v>188</v>
      </c>
    </row>
    <row r="276" spans="2:65" s="12" customFormat="1" x14ac:dyDescent="0.3">
      <c r="B276" s="197"/>
      <c r="D276" s="193" t="s">
        <v>198</v>
      </c>
      <c r="E276" s="198" t="s">
        <v>5</v>
      </c>
      <c r="F276" s="199" t="s">
        <v>1272</v>
      </c>
      <c r="H276" s="200">
        <v>2.3149999999999999</v>
      </c>
      <c r="I276" s="201"/>
      <c r="L276" s="197"/>
      <c r="M276" s="202"/>
      <c r="N276" s="203"/>
      <c r="O276" s="203"/>
      <c r="P276" s="203"/>
      <c r="Q276" s="203"/>
      <c r="R276" s="203"/>
      <c r="S276" s="203"/>
      <c r="T276" s="204"/>
      <c r="AT276" s="198" t="s">
        <v>198</v>
      </c>
      <c r="AU276" s="198" t="s">
        <v>24</v>
      </c>
      <c r="AV276" s="12" t="s">
        <v>24</v>
      </c>
      <c r="AW276" s="12" t="s">
        <v>44</v>
      </c>
      <c r="AX276" s="12" t="s">
        <v>80</v>
      </c>
      <c r="AY276" s="198" t="s">
        <v>188</v>
      </c>
    </row>
    <row r="277" spans="2:65" s="13" customFormat="1" x14ac:dyDescent="0.3">
      <c r="B277" s="205"/>
      <c r="D277" s="193" t="s">
        <v>198</v>
      </c>
      <c r="E277" s="206" t="s">
        <v>5</v>
      </c>
      <c r="F277" s="207" t="s">
        <v>200</v>
      </c>
      <c r="H277" s="208">
        <v>21.062000000000001</v>
      </c>
      <c r="I277" s="209"/>
      <c r="L277" s="205"/>
      <c r="M277" s="210"/>
      <c r="N277" s="211"/>
      <c r="O277" s="211"/>
      <c r="P277" s="211"/>
      <c r="Q277" s="211"/>
      <c r="R277" s="211"/>
      <c r="S277" s="211"/>
      <c r="T277" s="212"/>
      <c r="AT277" s="206" t="s">
        <v>198</v>
      </c>
      <c r="AU277" s="206" t="s">
        <v>24</v>
      </c>
      <c r="AV277" s="13" t="s">
        <v>194</v>
      </c>
      <c r="AW277" s="13" t="s">
        <v>44</v>
      </c>
      <c r="AX277" s="13" t="s">
        <v>25</v>
      </c>
      <c r="AY277" s="206" t="s">
        <v>188</v>
      </c>
    </row>
    <row r="278" spans="2:65" s="11" customFormat="1" ht="29.85" customHeight="1" x14ac:dyDescent="0.3">
      <c r="B278" s="167"/>
      <c r="D278" s="168" t="s">
        <v>79</v>
      </c>
      <c r="E278" s="178" t="s">
        <v>236</v>
      </c>
      <c r="F278" s="178" t="s">
        <v>375</v>
      </c>
      <c r="I278" s="170"/>
      <c r="J278" s="179">
        <f>BK278</f>
        <v>0</v>
      </c>
      <c r="L278" s="167"/>
      <c r="M278" s="172"/>
      <c r="N278" s="173"/>
      <c r="O278" s="173"/>
      <c r="P278" s="174">
        <f>SUM(P279:P306)</f>
        <v>0</v>
      </c>
      <c r="Q278" s="173"/>
      <c r="R278" s="174">
        <f>SUM(R279:R306)</f>
        <v>1.6947460000000001</v>
      </c>
      <c r="S278" s="173"/>
      <c r="T278" s="175">
        <f>SUM(T279:T306)</f>
        <v>0</v>
      </c>
      <c r="AR278" s="168" t="s">
        <v>25</v>
      </c>
      <c r="AT278" s="176" t="s">
        <v>79</v>
      </c>
      <c r="AU278" s="176" t="s">
        <v>25</v>
      </c>
      <c r="AY278" s="168" t="s">
        <v>188</v>
      </c>
      <c r="BK278" s="177">
        <f>SUM(BK279:BK306)</f>
        <v>0</v>
      </c>
    </row>
    <row r="279" spans="2:65" s="1" customFormat="1" ht="25.5" customHeight="1" x14ac:dyDescent="0.3">
      <c r="B279" s="180"/>
      <c r="C279" s="181" t="s">
        <v>314</v>
      </c>
      <c r="D279" s="181" t="s">
        <v>190</v>
      </c>
      <c r="E279" s="182" t="s">
        <v>821</v>
      </c>
      <c r="F279" s="183" t="s">
        <v>822</v>
      </c>
      <c r="G279" s="184" t="s">
        <v>372</v>
      </c>
      <c r="H279" s="185">
        <v>4.5999999999999996</v>
      </c>
      <c r="I279" s="186"/>
      <c r="J279" s="187">
        <f>ROUND(I279*H279,2)</f>
        <v>0</v>
      </c>
      <c r="K279" s="183"/>
      <c r="L279" s="41"/>
      <c r="M279" s="188" t="s">
        <v>5</v>
      </c>
      <c r="N279" s="189" t="s">
        <v>51</v>
      </c>
      <c r="O279" s="42"/>
      <c r="P279" s="190">
        <f>O279*H279</f>
        <v>0</v>
      </c>
      <c r="Q279" s="190">
        <v>3.0000000000000001E-5</v>
      </c>
      <c r="R279" s="190">
        <f>Q279*H279</f>
        <v>1.3799999999999999E-4</v>
      </c>
      <c r="S279" s="190">
        <v>0</v>
      </c>
      <c r="T279" s="191">
        <f>S279*H279</f>
        <v>0</v>
      </c>
      <c r="AR279" s="24" t="s">
        <v>194</v>
      </c>
      <c r="AT279" s="24" t="s">
        <v>190</v>
      </c>
      <c r="AU279" s="24" t="s">
        <v>24</v>
      </c>
      <c r="AY279" s="24" t="s">
        <v>188</v>
      </c>
      <c r="BE279" s="192">
        <f>IF(N279="základní",J279,0)</f>
        <v>0</v>
      </c>
      <c r="BF279" s="192">
        <f>IF(N279="snížená",J279,0)</f>
        <v>0</v>
      </c>
      <c r="BG279" s="192">
        <f>IF(N279="zákl. přenesená",J279,0)</f>
        <v>0</v>
      </c>
      <c r="BH279" s="192">
        <f>IF(N279="sníž. přenesená",J279,0)</f>
        <v>0</v>
      </c>
      <c r="BI279" s="192">
        <f>IF(N279="nulová",J279,0)</f>
        <v>0</v>
      </c>
      <c r="BJ279" s="24" t="s">
        <v>25</v>
      </c>
      <c r="BK279" s="192">
        <f>ROUND(I279*H279,2)</f>
        <v>0</v>
      </c>
      <c r="BL279" s="24" t="s">
        <v>194</v>
      </c>
      <c r="BM279" s="24" t="s">
        <v>1273</v>
      </c>
    </row>
    <row r="280" spans="2:65" s="1" customFormat="1" ht="40.5" x14ac:dyDescent="0.3">
      <c r="B280" s="41"/>
      <c r="D280" s="193" t="s">
        <v>196</v>
      </c>
      <c r="F280" s="194" t="s">
        <v>1274</v>
      </c>
      <c r="I280" s="195"/>
      <c r="L280" s="41"/>
      <c r="M280" s="196"/>
      <c r="N280" s="42"/>
      <c r="O280" s="42"/>
      <c r="P280" s="42"/>
      <c r="Q280" s="42"/>
      <c r="R280" s="42"/>
      <c r="S280" s="42"/>
      <c r="T280" s="70"/>
      <c r="AT280" s="24" t="s">
        <v>196</v>
      </c>
      <c r="AU280" s="24" t="s">
        <v>24</v>
      </c>
    </row>
    <row r="281" spans="2:65" s="12" customFormat="1" x14ac:dyDescent="0.3">
      <c r="B281" s="197"/>
      <c r="D281" s="193" t="s">
        <v>198</v>
      </c>
      <c r="E281" s="198" t="s">
        <v>5</v>
      </c>
      <c r="F281" s="199" t="s">
        <v>1275</v>
      </c>
      <c r="H281" s="200">
        <v>4.5999999999999996</v>
      </c>
      <c r="I281" s="201"/>
      <c r="L281" s="197"/>
      <c r="M281" s="202"/>
      <c r="N281" s="203"/>
      <c r="O281" s="203"/>
      <c r="P281" s="203"/>
      <c r="Q281" s="203"/>
      <c r="R281" s="203"/>
      <c r="S281" s="203"/>
      <c r="T281" s="204"/>
      <c r="AT281" s="198" t="s">
        <v>198</v>
      </c>
      <c r="AU281" s="198" t="s">
        <v>24</v>
      </c>
      <c r="AV281" s="12" t="s">
        <v>24</v>
      </c>
      <c r="AW281" s="12" t="s">
        <v>44</v>
      </c>
      <c r="AX281" s="12" t="s">
        <v>25</v>
      </c>
      <c r="AY281" s="198" t="s">
        <v>188</v>
      </c>
    </row>
    <row r="282" spans="2:65" s="1" customFormat="1" ht="16.5" customHeight="1" x14ac:dyDescent="0.3">
      <c r="B282" s="180"/>
      <c r="C282" s="213" t="s">
        <v>321</v>
      </c>
      <c r="D282" s="213" t="s">
        <v>292</v>
      </c>
      <c r="E282" s="214" t="s">
        <v>826</v>
      </c>
      <c r="F282" s="215" t="s">
        <v>827</v>
      </c>
      <c r="G282" s="216" t="s">
        <v>372</v>
      </c>
      <c r="H282" s="217">
        <v>4.6689999999999996</v>
      </c>
      <c r="I282" s="218"/>
      <c r="J282" s="219">
        <f>ROUND(I282*H282,2)</f>
        <v>0</v>
      </c>
      <c r="K282" s="215"/>
      <c r="L282" s="220"/>
      <c r="M282" s="221" t="s">
        <v>5</v>
      </c>
      <c r="N282" s="222" t="s">
        <v>51</v>
      </c>
      <c r="O282" s="42"/>
      <c r="P282" s="190">
        <f>O282*H282</f>
        <v>0</v>
      </c>
      <c r="Q282" s="190">
        <v>2.4E-2</v>
      </c>
      <c r="R282" s="190">
        <f>Q282*H282</f>
        <v>0.11205599999999999</v>
      </c>
      <c r="S282" s="190">
        <v>0</v>
      </c>
      <c r="T282" s="191">
        <f>S282*H282</f>
        <v>0</v>
      </c>
      <c r="AR282" s="24" t="s">
        <v>236</v>
      </c>
      <c r="AT282" s="24" t="s">
        <v>292</v>
      </c>
      <c r="AU282" s="24" t="s">
        <v>24</v>
      </c>
      <c r="AY282" s="24" t="s">
        <v>188</v>
      </c>
      <c r="BE282" s="192">
        <f>IF(N282="základní",J282,0)</f>
        <v>0</v>
      </c>
      <c r="BF282" s="192">
        <f>IF(N282="snížená",J282,0)</f>
        <v>0</v>
      </c>
      <c r="BG282" s="192">
        <f>IF(N282="zákl. přenesená",J282,0)</f>
        <v>0</v>
      </c>
      <c r="BH282" s="192">
        <f>IF(N282="sníž. přenesená",J282,0)</f>
        <v>0</v>
      </c>
      <c r="BI282" s="192">
        <f>IF(N282="nulová",J282,0)</f>
        <v>0</v>
      </c>
      <c r="BJ282" s="24" t="s">
        <v>25</v>
      </c>
      <c r="BK282" s="192">
        <f>ROUND(I282*H282,2)</f>
        <v>0</v>
      </c>
      <c r="BL282" s="24" t="s">
        <v>194</v>
      </c>
      <c r="BM282" s="24" t="s">
        <v>1276</v>
      </c>
    </row>
    <row r="283" spans="2:65" s="1" customFormat="1" ht="40.5" x14ac:dyDescent="0.3">
      <c r="B283" s="41"/>
      <c r="D283" s="193" t="s">
        <v>196</v>
      </c>
      <c r="F283" s="194" t="s">
        <v>1274</v>
      </c>
      <c r="I283" s="195"/>
      <c r="L283" s="41"/>
      <c r="M283" s="196"/>
      <c r="N283" s="42"/>
      <c r="O283" s="42"/>
      <c r="P283" s="42"/>
      <c r="Q283" s="42"/>
      <c r="R283" s="42"/>
      <c r="S283" s="42"/>
      <c r="T283" s="70"/>
      <c r="AT283" s="24" t="s">
        <v>196</v>
      </c>
      <c r="AU283" s="24" t="s">
        <v>24</v>
      </c>
    </row>
    <row r="284" spans="2:65" s="12" customFormat="1" x14ac:dyDescent="0.3">
      <c r="B284" s="197"/>
      <c r="D284" s="193" t="s">
        <v>198</v>
      </c>
      <c r="F284" s="199" t="s">
        <v>1277</v>
      </c>
      <c r="H284" s="200">
        <v>4.6689999999999996</v>
      </c>
      <c r="I284" s="201"/>
      <c r="L284" s="197"/>
      <c r="M284" s="202"/>
      <c r="N284" s="203"/>
      <c r="O284" s="203"/>
      <c r="P284" s="203"/>
      <c r="Q284" s="203"/>
      <c r="R284" s="203"/>
      <c r="S284" s="203"/>
      <c r="T284" s="204"/>
      <c r="AT284" s="198" t="s">
        <v>198</v>
      </c>
      <c r="AU284" s="198" t="s">
        <v>24</v>
      </c>
      <c r="AV284" s="12" t="s">
        <v>24</v>
      </c>
      <c r="AW284" s="12" t="s">
        <v>6</v>
      </c>
      <c r="AX284" s="12" t="s">
        <v>25</v>
      </c>
      <c r="AY284" s="198" t="s">
        <v>188</v>
      </c>
    </row>
    <row r="285" spans="2:65" s="1" customFormat="1" ht="25.5" customHeight="1" x14ac:dyDescent="0.3">
      <c r="B285" s="180"/>
      <c r="C285" s="181" t="s">
        <v>327</v>
      </c>
      <c r="D285" s="181" t="s">
        <v>190</v>
      </c>
      <c r="E285" s="182" t="s">
        <v>830</v>
      </c>
      <c r="F285" s="183" t="s">
        <v>831</v>
      </c>
      <c r="G285" s="184" t="s">
        <v>372</v>
      </c>
      <c r="H285" s="185">
        <v>3.6</v>
      </c>
      <c r="I285" s="186"/>
      <c r="J285" s="187">
        <f>ROUND(I285*H285,2)</f>
        <v>0</v>
      </c>
      <c r="K285" s="183"/>
      <c r="L285" s="41"/>
      <c r="M285" s="188" t="s">
        <v>5</v>
      </c>
      <c r="N285" s="189" t="s">
        <v>51</v>
      </c>
      <c r="O285" s="42"/>
      <c r="P285" s="190">
        <f>O285*H285</f>
        <v>0</v>
      </c>
      <c r="Q285" s="190">
        <v>4.0000000000000003E-5</v>
      </c>
      <c r="R285" s="190">
        <f>Q285*H285</f>
        <v>1.44E-4</v>
      </c>
      <c r="S285" s="190">
        <v>0</v>
      </c>
      <c r="T285" s="191">
        <f>S285*H285</f>
        <v>0</v>
      </c>
      <c r="AR285" s="24" t="s">
        <v>194</v>
      </c>
      <c r="AT285" s="24" t="s">
        <v>190</v>
      </c>
      <c r="AU285" s="24" t="s">
        <v>24</v>
      </c>
      <c r="AY285" s="24" t="s">
        <v>188</v>
      </c>
      <c r="BE285" s="192">
        <f>IF(N285="základní",J285,0)</f>
        <v>0</v>
      </c>
      <c r="BF285" s="192">
        <f>IF(N285="snížená",J285,0)</f>
        <v>0</v>
      </c>
      <c r="BG285" s="192">
        <f>IF(N285="zákl. přenesená",J285,0)</f>
        <v>0</v>
      </c>
      <c r="BH285" s="192">
        <f>IF(N285="sníž. přenesená",J285,0)</f>
        <v>0</v>
      </c>
      <c r="BI285" s="192">
        <f>IF(N285="nulová",J285,0)</f>
        <v>0</v>
      </c>
      <c r="BJ285" s="24" t="s">
        <v>25</v>
      </c>
      <c r="BK285" s="192">
        <f>ROUND(I285*H285,2)</f>
        <v>0</v>
      </c>
      <c r="BL285" s="24" t="s">
        <v>194</v>
      </c>
      <c r="BM285" s="24" t="s">
        <v>1278</v>
      </c>
    </row>
    <row r="286" spans="2:65" s="1" customFormat="1" ht="40.5" x14ac:dyDescent="0.3">
      <c r="B286" s="41"/>
      <c r="D286" s="193" t="s">
        <v>196</v>
      </c>
      <c r="F286" s="194" t="s">
        <v>1274</v>
      </c>
      <c r="I286" s="195"/>
      <c r="L286" s="41"/>
      <c r="M286" s="196"/>
      <c r="N286" s="42"/>
      <c r="O286" s="42"/>
      <c r="P286" s="42"/>
      <c r="Q286" s="42"/>
      <c r="R286" s="42"/>
      <c r="S286" s="42"/>
      <c r="T286" s="70"/>
      <c r="AT286" s="24" t="s">
        <v>196</v>
      </c>
      <c r="AU286" s="24" t="s">
        <v>24</v>
      </c>
    </row>
    <row r="287" spans="2:65" s="12" customFormat="1" x14ac:dyDescent="0.3">
      <c r="B287" s="197"/>
      <c r="D287" s="193" t="s">
        <v>198</v>
      </c>
      <c r="E287" s="198" t="s">
        <v>5</v>
      </c>
      <c r="F287" s="199" t="s">
        <v>1279</v>
      </c>
      <c r="H287" s="200">
        <v>3.6</v>
      </c>
      <c r="I287" s="201"/>
      <c r="L287" s="197"/>
      <c r="M287" s="202"/>
      <c r="N287" s="203"/>
      <c r="O287" s="203"/>
      <c r="P287" s="203"/>
      <c r="Q287" s="203"/>
      <c r="R287" s="203"/>
      <c r="S287" s="203"/>
      <c r="T287" s="204"/>
      <c r="AT287" s="198" t="s">
        <v>198</v>
      </c>
      <c r="AU287" s="198" t="s">
        <v>24</v>
      </c>
      <c r="AV287" s="12" t="s">
        <v>24</v>
      </c>
      <c r="AW287" s="12" t="s">
        <v>44</v>
      </c>
      <c r="AX287" s="12" t="s">
        <v>25</v>
      </c>
      <c r="AY287" s="198" t="s">
        <v>188</v>
      </c>
    </row>
    <row r="288" spans="2:65" s="1" customFormat="1" ht="16.5" customHeight="1" x14ac:dyDescent="0.3">
      <c r="B288" s="180"/>
      <c r="C288" s="213" t="s">
        <v>332</v>
      </c>
      <c r="D288" s="213" t="s">
        <v>292</v>
      </c>
      <c r="E288" s="214" t="s">
        <v>834</v>
      </c>
      <c r="F288" s="215" t="s">
        <v>835</v>
      </c>
      <c r="G288" s="216" t="s">
        <v>372</v>
      </c>
      <c r="H288" s="217">
        <v>3.6539999999999999</v>
      </c>
      <c r="I288" s="218"/>
      <c r="J288" s="219">
        <f>ROUND(I288*H288,2)</f>
        <v>0</v>
      </c>
      <c r="K288" s="215"/>
      <c r="L288" s="220"/>
      <c r="M288" s="221" t="s">
        <v>5</v>
      </c>
      <c r="N288" s="222" t="s">
        <v>51</v>
      </c>
      <c r="O288" s="42"/>
      <c r="P288" s="190">
        <f>O288*H288</f>
        <v>0</v>
      </c>
      <c r="Q288" s="190">
        <v>3.6999999999999998E-2</v>
      </c>
      <c r="R288" s="190">
        <f>Q288*H288</f>
        <v>0.13519799999999998</v>
      </c>
      <c r="S288" s="190">
        <v>0</v>
      </c>
      <c r="T288" s="191">
        <f>S288*H288</f>
        <v>0</v>
      </c>
      <c r="AR288" s="24" t="s">
        <v>236</v>
      </c>
      <c r="AT288" s="24" t="s">
        <v>292</v>
      </c>
      <c r="AU288" s="24" t="s">
        <v>24</v>
      </c>
      <c r="AY288" s="24" t="s">
        <v>188</v>
      </c>
      <c r="BE288" s="192">
        <f>IF(N288="základní",J288,0)</f>
        <v>0</v>
      </c>
      <c r="BF288" s="192">
        <f>IF(N288="snížená",J288,0)</f>
        <v>0</v>
      </c>
      <c r="BG288" s="192">
        <f>IF(N288="zákl. přenesená",J288,0)</f>
        <v>0</v>
      </c>
      <c r="BH288" s="192">
        <f>IF(N288="sníž. přenesená",J288,0)</f>
        <v>0</v>
      </c>
      <c r="BI288" s="192">
        <f>IF(N288="nulová",J288,0)</f>
        <v>0</v>
      </c>
      <c r="BJ288" s="24" t="s">
        <v>25</v>
      </c>
      <c r="BK288" s="192">
        <f>ROUND(I288*H288,2)</f>
        <v>0</v>
      </c>
      <c r="BL288" s="24" t="s">
        <v>194</v>
      </c>
      <c r="BM288" s="24" t="s">
        <v>1280</v>
      </c>
    </row>
    <row r="289" spans="2:65" s="1" customFormat="1" ht="40.5" x14ac:dyDescent="0.3">
      <c r="B289" s="41"/>
      <c r="D289" s="193" t="s">
        <v>196</v>
      </c>
      <c r="F289" s="194" t="s">
        <v>1274</v>
      </c>
      <c r="I289" s="195"/>
      <c r="L289" s="41"/>
      <c r="M289" s="196"/>
      <c r="N289" s="42"/>
      <c r="O289" s="42"/>
      <c r="P289" s="42"/>
      <c r="Q289" s="42"/>
      <c r="R289" s="42"/>
      <c r="S289" s="42"/>
      <c r="T289" s="70"/>
      <c r="AT289" s="24" t="s">
        <v>196</v>
      </c>
      <c r="AU289" s="24" t="s">
        <v>24</v>
      </c>
    </row>
    <row r="290" spans="2:65" s="12" customFormat="1" x14ac:dyDescent="0.3">
      <c r="B290" s="197"/>
      <c r="D290" s="193" t="s">
        <v>198</v>
      </c>
      <c r="F290" s="199" t="s">
        <v>1281</v>
      </c>
      <c r="H290" s="200">
        <v>3.6539999999999999</v>
      </c>
      <c r="I290" s="201"/>
      <c r="L290" s="197"/>
      <c r="M290" s="202"/>
      <c r="N290" s="203"/>
      <c r="O290" s="203"/>
      <c r="P290" s="203"/>
      <c r="Q290" s="203"/>
      <c r="R290" s="203"/>
      <c r="S290" s="203"/>
      <c r="T290" s="204"/>
      <c r="AT290" s="198" t="s">
        <v>198</v>
      </c>
      <c r="AU290" s="198" t="s">
        <v>24</v>
      </c>
      <c r="AV290" s="12" t="s">
        <v>24</v>
      </c>
      <c r="AW290" s="12" t="s">
        <v>6</v>
      </c>
      <c r="AX290" s="12" t="s">
        <v>25</v>
      </c>
      <c r="AY290" s="198" t="s">
        <v>188</v>
      </c>
    </row>
    <row r="291" spans="2:65" s="1" customFormat="1" ht="25.5" customHeight="1" x14ac:dyDescent="0.3">
      <c r="B291" s="180"/>
      <c r="C291" s="181" t="s">
        <v>336</v>
      </c>
      <c r="D291" s="181" t="s">
        <v>190</v>
      </c>
      <c r="E291" s="182" t="s">
        <v>838</v>
      </c>
      <c r="F291" s="183" t="s">
        <v>839</v>
      </c>
      <c r="G291" s="184" t="s">
        <v>405</v>
      </c>
      <c r="H291" s="185">
        <v>5</v>
      </c>
      <c r="I291" s="186"/>
      <c r="J291" s="187">
        <f>ROUND(I291*H291,2)</f>
        <v>0</v>
      </c>
      <c r="K291" s="183"/>
      <c r="L291" s="41"/>
      <c r="M291" s="188" t="s">
        <v>5</v>
      </c>
      <c r="N291" s="189" t="s">
        <v>51</v>
      </c>
      <c r="O291" s="42"/>
      <c r="P291" s="190">
        <f>O291*H291</f>
        <v>0</v>
      </c>
      <c r="Q291" s="190">
        <v>1.2999999999999999E-4</v>
      </c>
      <c r="R291" s="190">
        <f>Q291*H291</f>
        <v>6.4999999999999997E-4</v>
      </c>
      <c r="S291" s="190">
        <v>0</v>
      </c>
      <c r="T291" s="191">
        <f>S291*H291</f>
        <v>0</v>
      </c>
      <c r="AR291" s="24" t="s">
        <v>194</v>
      </c>
      <c r="AT291" s="24" t="s">
        <v>190</v>
      </c>
      <c r="AU291" s="24" t="s">
        <v>24</v>
      </c>
      <c r="AY291" s="24" t="s">
        <v>188</v>
      </c>
      <c r="BE291" s="192">
        <f>IF(N291="základní",J291,0)</f>
        <v>0</v>
      </c>
      <c r="BF291" s="192">
        <f>IF(N291="snížená",J291,0)</f>
        <v>0</v>
      </c>
      <c r="BG291" s="192">
        <f>IF(N291="zákl. přenesená",J291,0)</f>
        <v>0</v>
      </c>
      <c r="BH291" s="192">
        <f>IF(N291="sníž. přenesená",J291,0)</f>
        <v>0</v>
      </c>
      <c r="BI291" s="192">
        <f>IF(N291="nulová",J291,0)</f>
        <v>0</v>
      </c>
      <c r="BJ291" s="24" t="s">
        <v>25</v>
      </c>
      <c r="BK291" s="192">
        <f>ROUND(I291*H291,2)</f>
        <v>0</v>
      </c>
      <c r="BL291" s="24" t="s">
        <v>194</v>
      </c>
      <c r="BM291" s="24" t="s">
        <v>840</v>
      </c>
    </row>
    <row r="292" spans="2:65" s="1" customFormat="1" ht="40.5" x14ac:dyDescent="0.3">
      <c r="B292" s="41"/>
      <c r="D292" s="193" t="s">
        <v>196</v>
      </c>
      <c r="F292" s="194" t="s">
        <v>1274</v>
      </c>
      <c r="I292" s="195"/>
      <c r="L292" s="41"/>
      <c r="M292" s="196"/>
      <c r="N292" s="42"/>
      <c r="O292" s="42"/>
      <c r="P292" s="42"/>
      <c r="Q292" s="42"/>
      <c r="R292" s="42"/>
      <c r="S292" s="42"/>
      <c r="T292" s="70"/>
      <c r="AT292" s="24" t="s">
        <v>196</v>
      </c>
      <c r="AU292" s="24" t="s">
        <v>24</v>
      </c>
    </row>
    <row r="293" spans="2:65" s="1" customFormat="1" ht="25.5" customHeight="1" x14ac:dyDescent="0.3">
      <c r="B293" s="180"/>
      <c r="C293" s="181" t="s">
        <v>340</v>
      </c>
      <c r="D293" s="181" t="s">
        <v>190</v>
      </c>
      <c r="E293" s="182" t="s">
        <v>841</v>
      </c>
      <c r="F293" s="183" t="s">
        <v>842</v>
      </c>
      <c r="G293" s="184" t="s">
        <v>405</v>
      </c>
      <c r="H293" s="185">
        <v>4</v>
      </c>
      <c r="I293" s="186"/>
      <c r="J293" s="187">
        <f>ROUND(I293*H293,2)</f>
        <v>0</v>
      </c>
      <c r="K293" s="183"/>
      <c r="L293" s="41"/>
      <c r="M293" s="188" t="s">
        <v>5</v>
      </c>
      <c r="N293" s="189" t="s">
        <v>51</v>
      </c>
      <c r="O293" s="42"/>
      <c r="P293" s="190">
        <f>O293*H293</f>
        <v>0</v>
      </c>
      <c r="Q293" s="190">
        <v>1.3999999999999999E-4</v>
      </c>
      <c r="R293" s="190">
        <f>Q293*H293</f>
        <v>5.5999999999999995E-4</v>
      </c>
      <c r="S293" s="190">
        <v>0</v>
      </c>
      <c r="T293" s="191">
        <f>S293*H293</f>
        <v>0</v>
      </c>
      <c r="AR293" s="24" t="s">
        <v>194</v>
      </c>
      <c r="AT293" s="24" t="s">
        <v>190</v>
      </c>
      <c r="AU293" s="24" t="s">
        <v>24</v>
      </c>
      <c r="AY293" s="24" t="s">
        <v>188</v>
      </c>
      <c r="BE293" s="192">
        <f>IF(N293="základní",J293,0)</f>
        <v>0</v>
      </c>
      <c r="BF293" s="192">
        <f>IF(N293="snížená",J293,0)</f>
        <v>0</v>
      </c>
      <c r="BG293" s="192">
        <f>IF(N293="zákl. přenesená",J293,0)</f>
        <v>0</v>
      </c>
      <c r="BH293" s="192">
        <f>IF(N293="sníž. přenesená",J293,0)</f>
        <v>0</v>
      </c>
      <c r="BI293" s="192">
        <f>IF(N293="nulová",J293,0)</f>
        <v>0</v>
      </c>
      <c r="BJ293" s="24" t="s">
        <v>25</v>
      </c>
      <c r="BK293" s="192">
        <f>ROUND(I293*H293,2)</f>
        <v>0</v>
      </c>
      <c r="BL293" s="24" t="s">
        <v>194</v>
      </c>
      <c r="BM293" s="24" t="s">
        <v>843</v>
      </c>
    </row>
    <row r="294" spans="2:65" s="1" customFormat="1" ht="40.5" x14ac:dyDescent="0.3">
      <c r="B294" s="41"/>
      <c r="D294" s="193" t="s">
        <v>196</v>
      </c>
      <c r="F294" s="194" t="s">
        <v>1274</v>
      </c>
      <c r="I294" s="195"/>
      <c r="L294" s="41"/>
      <c r="M294" s="196"/>
      <c r="N294" s="42"/>
      <c r="O294" s="42"/>
      <c r="P294" s="42"/>
      <c r="Q294" s="42"/>
      <c r="R294" s="42"/>
      <c r="S294" s="42"/>
      <c r="T294" s="70"/>
      <c r="AT294" s="24" t="s">
        <v>196</v>
      </c>
      <c r="AU294" s="24" t="s">
        <v>24</v>
      </c>
    </row>
    <row r="295" spans="2:65" s="1" customFormat="1" ht="16.5" customHeight="1" x14ac:dyDescent="0.3">
      <c r="B295" s="180"/>
      <c r="C295" s="213" t="s">
        <v>345</v>
      </c>
      <c r="D295" s="213" t="s">
        <v>292</v>
      </c>
      <c r="E295" s="214" t="s">
        <v>844</v>
      </c>
      <c r="F295" s="215" t="s">
        <v>845</v>
      </c>
      <c r="G295" s="216" t="s">
        <v>405</v>
      </c>
      <c r="H295" s="217">
        <v>5</v>
      </c>
      <c r="I295" s="218"/>
      <c r="J295" s="219">
        <f>ROUND(I295*H295,2)</f>
        <v>0</v>
      </c>
      <c r="K295" s="215"/>
      <c r="L295" s="220"/>
      <c r="M295" s="221" t="s">
        <v>5</v>
      </c>
      <c r="N295" s="222" t="s">
        <v>51</v>
      </c>
      <c r="O295" s="42"/>
      <c r="P295" s="190">
        <f>O295*H295</f>
        <v>0</v>
      </c>
      <c r="Q295" s="190">
        <v>3.0000000000000001E-3</v>
      </c>
      <c r="R295" s="190">
        <f>Q295*H295</f>
        <v>1.4999999999999999E-2</v>
      </c>
      <c r="S295" s="190">
        <v>0</v>
      </c>
      <c r="T295" s="191">
        <f>S295*H295</f>
        <v>0</v>
      </c>
      <c r="AR295" s="24" t="s">
        <v>236</v>
      </c>
      <c r="AT295" s="24" t="s">
        <v>292</v>
      </c>
      <c r="AU295" s="24" t="s">
        <v>24</v>
      </c>
      <c r="AY295" s="24" t="s">
        <v>188</v>
      </c>
      <c r="BE295" s="192">
        <f>IF(N295="základní",J295,0)</f>
        <v>0</v>
      </c>
      <c r="BF295" s="192">
        <f>IF(N295="snížená",J295,0)</f>
        <v>0</v>
      </c>
      <c r="BG295" s="192">
        <f>IF(N295="zákl. přenesená",J295,0)</f>
        <v>0</v>
      </c>
      <c r="BH295" s="192">
        <f>IF(N295="sníž. přenesená",J295,0)</f>
        <v>0</v>
      </c>
      <c r="BI295" s="192">
        <f>IF(N295="nulová",J295,0)</f>
        <v>0</v>
      </c>
      <c r="BJ295" s="24" t="s">
        <v>25</v>
      </c>
      <c r="BK295" s="192">
        <f>ROUND(I295*H295,2)</f>
        <v>0</v>
      </c>
      <c r="BL295" s="24" t="s">
        <v>194</v>
      </c>
      <c r="BM295" s="24" t="s">
        <v>846</v>
      </c>
    </row>
    <row r="296" spans="2:65" s="1" customFormat="1" ht="40.5" x14ac:dyDescent="0.3">
      <c r="B296" s="41"/>
      <c r="D296" s="193" t="s">
        <v>196</v>
      </c>
      <c r="F296" s="194" t="s">
        <v>1274</v>
      </c>
      <c r="I296" s="195"/>
      <c r="L296" s="41"/>
      <c r="M296" s="196"/>
      <c r="N296" s="42"/>
      <c r="O296" s="42"/>
      <c r="P296" s="42"/>
      <c r="Q296" s="42"/>
      <c r="R296" s="42"/>
      <c r="S296" s="42"/>
      <c r="T296" s="70"/>
      <c r="AT296" s="24" t="s">
        <v>196</v>
      </c>
      <c r="AU296" s="24" t="s">
        <v>24</v>
      </c>
    </row>
    <row r="297" spans="2:65" s="1" customFormat="1" ht="16.5" customHeight="1" x14ac:dyDescent="0.3">
      <c r="B297" s="180"/>
      <c r="C297" s="213" t="s">
        <v>350</v>
      </c>
      <c r="D297" s="213" t="s">
        <v>292</v>
      </c>
      <c r="E297" s="214" t="s">
        <v>847</v>
      </c>
      <c r="F297" s="215" t="s">
        <v>848</v>
      </c>
      <c r="G297" s="216" t="s">
        <v>405</v>
      </c>
      <c r="H297" s="217">
        <v>4</v>
      </c>
      <c r="I297" s="218"/>
      <c r="J297" s="219">
        <f>ROUND(I297*H297,2)</f>
        <v>0</v>
      </c>
      <c r="K297" s="215"/>
      <c r="L297" s="220"/>
      <c r="M297" s="221" t="s">
        <v>5</v>
      </c>
      <c r="N297" s="222" t="s">
        <v>51</v>
      </c>
      <c r="O297" s="42"/>
      <c r="P297" s="190">
        <f>O297*H297</f>
        <v>0</v>
      </c>
      <c r="Q297" s="190">
        <v>4.0000000000000001E-3</v>
      </c>
      <c r="R297" s="190">
        <f>Q297*H297</f>
        <v>1.6E-2</v>
      </c>
      <c r="S297" s="190">
        <v>0</v>
      </c>
      <c r="T297" s="191">
        <f>S297*H297</f>
        <v>0</v>
      </c>
      <c r="AR297" s="24" t="s">
        <v>236</v>
      </c>
      <c r="AT297" s="24" t="s">
        <v>292</v>
      </c>
      <c r="AU297" s="24" t="s">
        <v>24</v>
      </c>
      <c r="AY297" s="24" t="s">
        <v>188</v>
      </c>
      <c r="BE297" s="192">
        <f>IF(N297="základní",J297,0)</f>
        <v>0</v>
      </c>
      <c r="BF297" s="192">
        <f>IF(N297="snížená",J297,0)</f>
        <v>0</v>
      </c>
      <c r="BG297" s="192">
        <f>IF(N297="zákl. přenesená",J297,0)</f>
        <v>0</v>
      </c>
      <c r="BH297" s="192">
        <f>IF(N297="sníž. přenesená",J297,0)</f>
        <v>0</v>
      </c>
      <c r="BI297" s="192">
        <f>IF(N297="nulová",J297,0)</f>
        <v>0</v>
      </c>
      <c r="BJ297" s="24" t="s">
        <v>25</v>
      </c>
      <c r="BK297" s="192">
        <f>ROUND(I297*H297,2)</f>
        <v>0</v>
      </c>
      <c r="BL297" s="24" t="s">
        <v>194</v>
      </c>
      <c r="BM297" s="24" t="s">
        <v>849</v>
      </c>
    </row>
    <row r="298" spans="2:65" s="1" customFormat="1" ht="40.5" x14ac:dyDescent="0.3">
      <c r="B298" s="41"/>
      <c r="D298" s="193" t="s">
        <v>196</v>
      </c>
      <c r="F298" s="194" t="s">
        <v>1274</v>
      </c>
      <c r="I298" s="195"/>
      <c r="L298" s="41"/>
      <c r="M298" s="196"/>
      <c r="N298" s="42"/>
      <c r="O298" s="42"/>
      <c r="P298" s="42"/>
      <c r="Q298" s="42"/>
      <c r="R298" s="42"/>
      <c r="S298" s="42"/>
      <c r="T298" s="70"/>
      <c r="AT298" s="24" t="s">
        <v>196</v>
      </c>
      <c r="AU298" s="24" t="s">
        <v>24</v>
      </c>
    </row>
    <row r="299" spans="2:65" s="1" customFormat="1" ht="16.5" customHeight="1" x14ac:dyDescent="0.3">
      <c r="B299" s="180"/>
      <c r="C299" s="213" t="s">
        <v>355</v>
      </c>
      <c r="D299" s="213" t="s">
        <v>292</v>
      </c>
      <c r="E299" s="214" t="s">
        <v>1282</v>
      </c>
      <c r="F299" s="215" t="s">
        <v>1283</v>
      </c>
      <c r="G299" s="216" t="s">
        <v>405</v>
      </c>
      <c r="H299" s="217">
        <v>5</v>
      </c>
      <c r="I299" s="218"/>
      <c r="J299" s="219">
        <f>ROUND(I299*H299,2)</f>
        <v>0</v>
      </c>
      <c r="K299" s="215"/>
      <c r="L299" s="220"/>
      <c r="M299" s="221" t="s">
        <v>5</v>
      </c>
      <c r="N299" s="222" t="s">
        <v>51</v>
      </c>
      <c r="O299" s="42"/>
      <c r="P299" s="190">
        <f>O299*H299</f>
        <v>0</v>
      </c>
      <c r="Q299" s="190">
        <v>0.14499999999999999</v>
      </c>
      <c r="R299" s="190">
        <f>Q299*H299</f>
        <v>0.72499999999999998</v>
      </c>
      <c r="S299" s="190">
        <v>0</v>
      </c>
      <c r="T299" s="191">
        <f>S299*H299</f>
        <v>0</v>
      </c>
      <c r="AR299" s="24" t="s">
        <v>236</v>
      </c>
      <c r="AT299" s="24" t="s">
        <v>292</v>
      </c>
      <c r="AU299" s="24" t="s">
        <v>24</v>
      </c>
      <c r="AY299" s="24" t="s">
        <v>188</v>
      </c>
      <c r="BE299" s="192">
        <f>IF(N299="základní",J299,0)</f>
        <v>0</v>
      </c>
      <c r="BF299" s="192">
        <f>IF(N299="snížená",J299,0)</f>
        <v>0</v>
      </c>
      <c r="BG299" s="192">
        <f>IF(N299="zákl. přenesená",J299,0)</f>
        <v>0</v>
      </c>
      <c r="BH299" s="192">
        <f>IF(N299="sníž. přenesená",J299,0)</f>
        <v>0</v>
      </c>
      <c r="BI299" s="192">
        <f>IF(N299="nulová",J299,0)</f>
        <v>0</v>
      </c>
      <c r="BJ299" s="24" t="s">
        <v>25</v>
      </c>
      <c r="BK299" s="192">
        <f>ROUND(I299*H299,2)</f>
        <v>0</v>
      </c>
      <c r="BL299" s="24" t="s">
        <v>194</v>
      </c>
      <c r="BM299" s="24" t="s">
        <v>1284</v>
      </c>
    </row>
    <row r="300" spans="2:65" s="1" customFormat="1" ht="40.5" x14ac:dyDescent="0.3">
      <c r="B300" s="41"/>
      <c r="D300" s="193" t="s">
        <v>196</v>
      </c>
      <c r="F300" s="194" t="s">
        <v>1274</v>
      </c>
      <c r="I300" s="195"/>
      <c r="L300" s="41"/>
      <c r="M300" s="196"/>
      <c r="N300" s="42"/>
      <c r="O300" s="42"/>
      <c r="P300" s="42"/>
      <c r="Q300" s="42"/>
      <c r="R300" s="42"/>
      <c r="S300" s="42"/>
      <c r="T300" s="70"/>
      <c r="AT300" s="24" t="s">
        <v>196</v>
      </c>
      <c r="AU300" s="24" t="s">
        <v>24</v>
      </c>
    </row>
    <row r="301" spans="2:65" s="1" customFormat="1" ht="16.5" customHeight="1" x14ac:dyDescent="0.3">
      <c r="B301" s="180"/>
      <c r="C301" s="213" t="s">
        <v>360</v>
      </c>
      <c r="D301" s="213" t="s">
        <v>292</v>
      </c>
      <c r="E301" s="214" t="s">
        <v>1285</v>
      </c>
      <c r="F301" s="215" t="s">
        <v>1286</v>
      </c>
      <c r="G301" s="216" t="s">
        <v>405</v>
      </c>
      <c r="H301" s="217">
        <v>4</v>
      </c>
      <c r="I301" s="218"/>
      <c r="J301" s="219">
        <f>ROUND(I301*H301,2)</f>
        <v>0</v>
      </c>
      <c r="K301" s="215"/>
      <c r="L301" s="220"/>
      <c r="M301" s="221" t="s">
        <v>5</v>
      </c>
      <c r="N301" s="222" t="s">
        <v>51</v>
      </c>
      <c r="O301" s="42"/>
      <c r="P301" s="190">
        <f>O301*H301</f>
        <v>0</v>
      </c>
      <c r="Q301" s="190">
        <v>0.14499999999999999</v>
      </c>
      <c r="R301" s="190">
        <f>Q301*H301</f>
        <v>0.57999999999999996</v>
      </c>
      <c r="S301" s="190">
        <v>0</v>
      </c>
      <c r="T301" s="191">
        <f>S301*H301</f>
        <v>0</v>
      </c>
      <c r="AR301" s="24" t="s">
        <v>236</v>
      </c>
      <c r="AT301" s="24" t="s">
        <v>292</v>
      </c>
      <c r="AU301" s="24" t="s">
        <v>24</v>
      </c>
      <c r="AY301" s="24" t="s">
        <v>188</v>
      </c>
      <c r="BE301" s="192">
        <f>IF(N301="základní",J301,0)</f>
        <v>0</v>
      </c>
      <c r="BF301" s="192">
        <f>IF(N301="snížená",J301,0)</f>
        <v>0</v>
      </c>
      <c r="BG301" s="192">
        <f>IF(N301="zákl. přenesená",J301,0)</f>
        <v>0</v>
      </c>
      <c r="BH301" s="192">
        <f>IF(N301="sníž. přenesená",J301,0)</f>
        <v>0</v>
      </c>
      <c r="BI301" s="192">
        <f>IF(N301="nulová",J301,0)</f>
        <v>0</v>
      </c>
      <c r="BJ301" s="24" t="s">
        <v>25</v>
      </c>
      <c r="BK301" s="192">
        <f>ROUND(I301*H301,2)</f>
        <v>0</v>
      </c>
      <c r="BL301" s="24" t="s">
        <v>194</v>
      </c>
      <c r="BM301" s="24" t="s">
        <v>1287</v>
      </c>
    </row>
    <row r="302" spans="2:65" s="1" customFormat="1" ht="40.5" x14ac:dyDescent="0.3">
      <c r="B302" s="41"/>
      <c r="D302" s="193" t="s">
        <v>196</v>
      </c>
      <c r="F302" s="194" t="s">
        <v>1274</v>
      </c>
      <c r="I302" s="195"/>
      <c r="L302" s="41"/>
      <c r="M302" s="196"/>
      <c r="N302" s="42"/>
      <c r="O302" s="42"/>
      <c r="P302" s="42"/>
      <c r="Q302" s="42"/>
      <c r="R302" s="42"/>
      <c r="S302" s="42"/>
      <c r="T302" s="70"/>
      <c r="AT302" s="24" t="s">
        <v>196</v>
      </c>
      <c r="AU302" s="24" t="s">
        <v>24</v>
      </c>
    </row>
    <row r="303" spans="2:65" s="1" customFormat="1" ht="16.5" customHeight="1" x14ac:dyDescent="0.3">
      <c r="B303" s="180"/>
      <c r="C303" s="213" t="s">
        <v>365</v>
      </c>
      <c r="D303" s="213" t="s">
        <v>292</v>
      </c>
      <c r="E303" s="214" t="s">
        <v>862</v>
      </c>
      <c r="F303" s="215" t="s">
        <v>863</v>
      </c>
      <c r="G303" s="216" t="s">
        <v>405</v>
      </c>
      <c r="H303" s="217">
        <v>5</v>
      </c>
      <c r="I303" s="218"/>
      <c r="J303" s="219">
        <f>ROUND(I303*H303,2)</f>
        <v>0</v>
      </c>
      <c r="K303" s="215"/>
      <c r="L303" s="220"/>
      <c r="M303" s="221" t="s">
        <v>5</v>
      </c>
      <c r="N303" s="222" t="s">
        <v>51</v>
      </c>
      <c r="O303" s="42"/>
      <c r="P303" s="190">
        <f>O303*H303</f>
        <v>0</v>
      </c>
      <c r="Q303" s="190">
        <v>0.01</v>
      </c>
      <c r="R303" s="190">
        <f>Q303*H303</f>
        <v>0.05</v>
      </c>
      <c r="S303" s="190">
        <v>0</v>
      </c>
      <c r="T303" s="191">
        <f>S303*H303</f>
        <v>0</v>
      </c>
      <c r="AR303" s="24" t="s">
        <v>236</v>
      </c>
      <c r="AT303" s="24" t="s">
        <v>292</v>
      </c>
      <c r="AU303" s="24" t="s">
        <v>24</v>
      </c>
      <c r="AY303" s="24" t="s">
        <v>188</v>
      </c>
      <c r="BE303" s="192">
        <f>IF(N303="základní",J303,0)</f>
        <v>0</v>
      </c>
      <c r="BF303" s="192">
        <f>IF(N303="snížená",J303,0)</f>
        <v>0</v>
      </c>
      <c r="BG303" s="192">
        <f>IF(N303="zákl. přenesená",J303,0)</f>
        <v>0</v>
      </c>
      <c r="BH303" s="192">
        <f>IF(N303="sníž. přenesená",J303,0)</f>
        <v>0</v>
      </c>
      <c r="BI303" s="192">
        <f>IF(N303="nulová",J303,0)</f>
        <v>0</v>
      </c>
      <c r="BJ303" s="24" t="s">
        <v>25</v>
      </c>
      <c r="BK303" s="192">
        <f>ROUND(I303*H303,2)</f>
        <v>0</v>
      </c>
      <c r="BL303" s="24" t="s">
        <v>194</v>
      </c>
      <c r="BM303" s="24" t="s">
        <v>864</v>
      </c>
    </row>
    <row r="304" spans="2:65" s="1" customFormat="1" ht="40.5" x14ac:dyDescent="0.3">
      <c r="B304" s="41"/>
      <c r="D304" s="193" t="s">
        <v>196</v>
      </c>
      <c r="F304" s="194" t="s">
        <v>1274</v>
      </c>
      <c r="I304" s="195"/>
      <c r="L304" s="41"/>
      <c r="M304" s="196"/>
      <c r="N304" s="42"/>
      <c r="O304" s="42"/>
      <c r="P304" s="42"/>
      <c r="Q304" s="42"/>
      <c r="R304" s="42"/>
      <c r="S304" s="42"/>
      <c r="T304" s="70"/>
      <c r="AT304" s="24" t="s">
        <v>196</v>
      </c>
      <c r="AU304" s="24" t="s">
        <v>24</v>
      </c>
    </row>
    <row r="305" spans="2:65" s="1" customFormat="1" ht="16.5" customHeight="1" x14ac:dyDescent="0.3">
      <c r="B305" s="180"/>
      <c r="C305" s="213" t="s">
        <v>369</v>
      </c>
      <c r="D305" s="213" t="s">
        <v>292</v>
      </c>
      <c r="E305" s="214" t="s">
        <v>865</v>
      </c>
      <c r="F305" s="215" t="s">
        <v>866</v>
      </c>
      <c r="G305" s="216" t="s">
        <v>405</v>
      </c>
      <c r="H305" s="217">
        <v>4</v>
      </c>
      <c r="I305" s="218"/>
      <c r="J305" s="219">
        <f>ROUND(I305*H305,2)</f>
        <v>0</v>
      </c>
      <c r="K305" s="215"/>
      <c r="L305" s="220"/>
      <c r="M305" s="221" t="s">
        <v>5</v>
      </c>
      <c r="N305" s="222" t="s">
        <v>51</v>
      </c>
      <c r="O305" s="42"/>
      <c r="P305" s="190">
        <f>O305*H305</f>
        <v>0</v>
      </c>
      <c r="Q305" s="190">
        <v>1.4999999999999999E-2</v>
      </c>
      <c r="R305" s="190">
        <f>Q305*H305</f>
        <v>0.06</v>
      </c>
      <c r="S305" s="190">
        <v>0</v>
      </c>
      <c r="T305" s="191">
        <f>S305*H305</f>
        <v>0</v>
      </c>
      <c r="AR305" s="24" t="s">
        <v>236</v>
      </c>
      <c r="AT305" s="24" t="s">
        <v>292</v>
      </c>
      <c r="AU305" s="24" t="s">
        <v>24</v>
      </c>
      <c r="AY305" s="24" t="s">
        <v>188</v>
      </c>
      <c r="BE305" s="192">
        <f>IF(N305="základní",J305,0)</f>
        <v>0</v>
      </c>
      <c r="BF305" s="192">
        <f>IF(N305="snížená",J305,0)</f>
        <v>0</v>
      </c>
      <c r="BG305" s="192">
        <f>IF(N305="zákl. přenesená",J305,0)</f>
        <v>0</v>
      </c>
      <c r="BH305" s="192">
        <f>IF(N305="sníž. přenesená",J305,0)</f>
        <v>0</v>
      </c>
      <c r="BI305" s="192">
        <f>IF(N305="nulová",J305,0)</f>
        <v>0</v>
      </c>
      <c r="BJ305" s="24" t="s">
        <v>25</v>
      </c>
      <c r="BK305" s="192">
        <f>ROUND(I305*H305,2)</f>
        <v>0</v>
      </c>
      <c r="BL305" s="24" t="s">
        <v>194</v>
      </c>
      <c r="BM305" s="24" t="s">
        <v>867</v>
      </c>
    </row>
    <row r="306" spans="2:65" s="1" customFormat="1" ht="40.5" x14ac:dyDescent="0.3">
      <c r="B306" s="41"/>
      <c r="D306" s="193" t="s">
        <v>196</v>
      </c>
      <c r="F306" s="194" t="s">
        <v>1274</v>
      </c>
      <c r="I306" s="195"/>
      <c r="L306" s="41"/>
      <c r="M306" s="196"/>
      <c r="N306" s="42"/>
      <c r="O306" s="42"/>
      <c r="P306" s="42"/>
      <c r="Q306" s="42"/>
      <c r="R306" s="42"/>
      <c r="S306" s="42"/>
      <c r="T306" s="70"/>
      <c r="AT306" s="24" t="s">
        <v>196</v>
      </c>
      <c r="AU306" s="24" t="s">
        <v>24</v>
      </c>
    </row>
    <row r="307" spans="2:65" s="11" customFormat="1" ht="29.85" customHeight="1" x14ac:dyDescent="0.3">
      <c r="B307" s="167"/>
      <c r="D307" s="168" t="s">
        <v>79</v>
      </c>
      <c r="E307" s="178" t="s">
        <v>241</v>
      </c>
      <c r="F307" s="178" t="s">
        <v>462</v>
      </c>
      <c r="I307" s="170"/>
      <c r="J307" s="179">
        <f>BK307</f>
        <v>0</v>
      </c>
      <c r="L307" s="167"/>
      <c r="M307" s="172"/>
      <c r="N307" s="173"/>
      <c r="O307" s="173"/>
      <c r="P307" s="174">
        <f>P308+SUM(P309:P320)</f>
        <v>0</v>
      </c>
      <c r="Q307" s="173"/>
      <c r="R307" s="174">
        <f>R308+SUM(R309:R320)</f>
        <v>0</v>
      </c>
      <c r="S307" s="173"/>
      <c r="T307" s="175">
        <f>T308+SUM(T309:T320)</f>
        <v>0</v>
      </c>
      <c r="AR307" s="168" t="s">
        <v>25</v>
      </c>
      <c r="AT307" s="176" t="s">
        <v>79</v>
      </c>
      <c r="AU307" s="176" t="s">
        <v>25</v>
      </c>
      <c r="AY307" s="168" t="s">
        <v>188</v>
      </c>
      <c r="BK307" s="177">
        <f>BK308+SUM(BK309:BK320)</f>
        <v>0</v>
      </c>
    </row>
    <row r="308" spans="2:65" s="1" customFormat="1" ht="16.5" customHeight="1" x14ac:dyDescent="0.3">
      <c r="B308" s="180"/>
      <c r="C308" s="181" t="s">
        <v>376</v>
      </c>
      <c r="D308" s="181" t="s">
        <v>190</v>
      </c>
      <c r="E308" s="182" t="s">
        <v>483</v>
      </c>
      <c r="F308" s="183" t="s">
        <v>484</v>
      </c>
      <c r="G308" s="184" t="s">
        <v>372</v>
      </c>
      <c r="H308" s="185">
        <v>21.062000000000001</v>
      </c>
      <c r="I308" s="186"/>
      <c r="J308" s="187">
        <f>ROUND(I308*H308,2)</f>
        <v>0</v>
      </c>
      <c r="K308" s="183"/>
      <c r="L308" s="41"/>
      <c r="M308" s="188" t="s">
        <v>5</v>
      </c>
      <c r="N308" s="189" t="s">
        <v>51</v>
      </c>
      <c r="O308" s="42"/>
      <c r="P308" s="190">
        <f>O308*H308</f>
        <v>0</v>
      </c>
      <c r="Q308" s="190">
        <v>0</v>
      </c>
      <c r="R308" s="190">
        <f>Q308*H308</f>
        <v>0</v>
      </c>
      <c r="S308" s="190">
        <v>0</v>
      </c>
      <c r="T308" s="191">
        <f>S308*H308</f>
        <v>0</v>
      </c>
      <c r="AR308" s="24" t="s">
        <v>194</v>
      </c>
      <c r="AT308" s="24" t="s">
        <v>190</v>
      </c>
      <c r="AU308" s="24" t="s">
        <v>24</v>
      </c>
      <c r="AY308" s="24" t="s">
        <v>188</v>
      </c>
      <c r="BE308" s="192">
        <f>IF(N308="základní",J308,0)</f>
        <v>0</v>
      </c>
      <c r="BF308" s="192">
        <f>IF(N308="snížená",J308,0)</f>
        <v>0</v>
      </c>
      <c r="BG308" s="192">
        <f>IF(N308="zákl. přenesená",J308,0)</f>
        <v>0</v>
      </c>
      <c r="BH308" s="192">
        <f>IF(N308="sníž. přenesená",J308,0)</f>
        <v>0</v>
      </c>
      <c r="BI308" s="192">
        <f>IF(N308="nulová",J308,0)</f>
        <v>0</v>
      </c>
      <c r="BJ308" s="24" t="s">
        <v>25</v>
      </c>
      <c r="BK308" s="192">
        <f>ROUND(I308*H308,2)</f>
        <v>0</v>
      </c>
      <c r="BL308" s="24" t="s">
        <v>194</v>
      </c>
      <c r="BM308" s="24" t="s">
        <v>485</v>
      </c>
    </row>
    <row r="309" spans="2:65" s="1" customFormat="1" ht="40.5" x14ac:dyDescent="0.3">
      <c r="B309" s="41"/>
      <c r="D309" s="193" t="s">
        <v>196</v>
      </c>
      <c r="F309" s="194" t="s">
        <v>1189</v>
      </c>
      <c r="I309" s="195"/>
      <c r="L309" s="41"/>
      <c r="M309" s="196"/>
      <c r="N309" s="42"/>
      <c r="O309" s="42"/>
      <c r="P309" s="42"/>
      <c r="Q309" s="42"/>
      <c r="R309" s="42"/>
      <c r="S309" s="42"/>
      <c r="T309" s="70"/>
      <c r="AT309" s="24" t="s">
        <v>196</v>
      </c>
      <c r="AU309" s="24" t="s">
        <v>24</v>
      </c>
    </row>
    <row r="310" spans="2:65" s="12" customFormat="1" x14ac:dyDescent="0.3">
      <c r="B310" s="197"/>
      <c r="D310" s="193" t="s">
        <v>198</v>
      </c>
      <c r="E310" s="198" t="s">
        <v>5</v>
      </c>
      <c r="F310" s="199" t="s">
        <v>1264</v>
      </c>
      <c r="H310" s="200">
        <v>2.5150000000000001</v>
      </c>
      <c r="I310" s="201"/>
      <c r="L310" s="197"/>
      <c r="M310" s="202"/>
      <c r="N310" s="203"/>
      <c r="O310" s="203"/>
      <c r="P310" s="203"/>
      <c r="Q310" s="203"/>
      <c r="R310" s="203"/>
      <c r="S310" s="203"/>
      <c r="T310" s="204"/>
      <c r="AT310" s="198" t="s">
        <v>198</v>
      </c>
      <c r="AU310" s="198" t="s">
        <v>24</v>
      </c>
      <c r="AV310" s="12" t="s">
        <v>24</v>
      </c>
      <c r="AW310" s="12" t="s">
        <v>44</v>
      </c>
      <c r="AX310" s="12" t="s">
        <v>80</v>
      </c>
      <c r="AY310" s="198" t="s">
        <v>188</v>
      </c>
    </row>
    <row r="311" spans="2:65" s="12" customFormat="1" x14ac:dyDescent="0.3">
      <c r="B311" s="197"/>
      <c r="D311" s="193" t="s">
        <v>198</v>
      </c>
      <c r="E311" s="198" t="s">
        <v>5</v>
      </c>
      <c r="F311" s="199" t="s">
        <v>1265</v>
      </c>
      <c r="H311" s="200">
        <v>2.3149999999999999</v>
      </c>
      <c r="I311" s="201"/>
      <c r="L311" s="197"/>
      <c r="M311" s="202"/>
      <c r="N311" s="203"/>
      <c r="O311" s="203"/>
      <c r="P311" s="203"/>
      <c r="Q311" s="203"/>
      <c r="R311" s="203"/>
      <c r="S311" s="203"/>
      <c r="T311" s="204"/>
      <c r="AT311" s="198" t="s">
        <v>198</v>
      </c>
      <c r="AU311" s="198" t="s">
        <v>24</v>
      </c>
      <c r="AV311" s="12" t="s">
        <v>24</v>
      </c>
      <c r="AW311" s="12" t="s">
        <v>44</v>
      </c>
      <c r="AX311" s="12" t="s">
        <v>80</v>
      </c>
      <c r="AY311" s="198" t="s">
        <v>188</v>
      </c>
    </row>
    <row r="312" spans="2:65" s="12" customFormat="1" x14ac:dyDescent="0.3">
      <c r="B312" s="197"/>
      <c r="D312" s="193" t="s">
        <v>198</v>
      </c>
      <c r="E312" s="198" t="s">
        <v>5</v>
      </c>
      <c r="F312" s="199" t="s">
        <v>1266</v>
      </c>
      <c r="H312" s="200">
        <v>2.3149999999999999</v>
      </c>
      <c r="I312" s="201"/>
      <c r="L312" s="197"/>
      <c r="M312" s="202"/>
      <c r="N312" s="203"/>
      <c r="O312" s="203"/>
      <c r="P312" s="203"/>
      <c r="Q312" s="203"/>
      <c r="R312" s="203"/>
      <c r="S312" s="203"/>
      <c r="T312" s="204"/>
      <c r="AT312" s="198" t="s">
        <v>198</v>
      </c>
      <c r="AU312" s="198" t="s">
        <v>24</v>
      </c>
      <c r="AV312" s="12" t="s">
        <v>24</v>
      </c>
      <c r="AW312" s="12" t="s">
        <v>44</v>
      </c>
      <c r="AX312" s="12" t="s">
        <v>80</v>
      </c>
      <c r="AY312" s="198" t="s">
        <v>188</v>
      </c>
    </row>
    <row r="313" spans="2:65" s="12" customFormat="1" x14ac:dyDescent="0.3">
      <c r="B313" s="197"/>
      <c r="D313" s="193" t="s">
        <v>198</v>
      </c>
      <c r="E313" s="198" t="s">
        <v>5</v>
      </c>
      <c r="F313" s="199" t="s">
        <v>1267</v>
      </c>
      <c r="H313" s="200">
        <v>2.3149999999999999</v>
      </c>
      <c r="I313" s="201"/>
      <c r="L313" s="197"/>
      <c r="M313" s="202"/>
      <c r="N313" s="203"/>
      <c r="O313" s="203"/>
      <c r="P313" s="203"/>
      <c r="Q313" s="203"/>
      <c r="R313" s="203"/>
      <c r="S313" s="203"/>
      <c r="T313" s="204"/>
      <c r="AT313" s="198" t="s">
        <v>198</v>
      </c>
      <c r="AU313" s="198" t="s">
        <v>24</v>
      </c>
      <c r="AV313" s="12" t="s">
        <v>24</v>
      </c>
      <c r="AW313" s="12" t="s">
        <v>44</v>
      </c>
      <c r="AX313" s="12" t="s">
        <v>80</v>
      </c>
      <c r="AY313" s="198" t="s">
        <v>188</v>
      </c>
    </row>
    <row r="314" spans="2:65" s="12" customFormat="1" x14ac:dyDescent="0.3">
      <c r="B314" s="197"/>
      <c r="D314" s="193" t="s">
        <v>198</v>
      </c>
      <c r="E314" s="198" t="s">
        <v>5</v>
      </c>
      <c r="F314" s="199" t="s">
        <v>1268</v>
      </c>
      <c r="H314" s="200">
        <v>2.3420000000000001</v>
      </c>
      <c r="I314" s="201"/>
      <c r="L314" s="197"/>
      <c r="M314" s="202"/>
      <c r="N314" s="203"/>
      <c r="O314" s="203"/>
      <c r="P314" s="203"/>
      <c r="Q314" s="203"/>
      <c r="R314" s="203"/>
      <c r="S314" s="203"/>
      <c r="T314" s="204"/>
      <c r="AT314" s="198" t="s">
        <v>198</v>
      </c>
      <c r="AU314" s="198" t="s">
        <v>24</v>
      </c>
      <c r="AV314" s="12" t="s">
        <v>24</v>
      </c>
      <c r="AW314" s="12" t="s">
        <v>44</v>
      </c>
      <c r="AX314" s="12" t="s">
        <v>80</v>
      </c>
      <c r="AY314" s="198" t="s">
        <v>188</v>
      </c>
    </row>
    <row r="315" spans="2:65" s="12" customFormat="1" x14ac:dyDescent="0.3">
      <c r="B315" s="197"/>
      <c r="D315" s="193" t="s">
        <v>198</v>
      </c>
      <c r="E315" s="198" t="s">
        <v>5</v>
      </c>
      <c r="F315" s="199" t="s">
        <v>1269</v>
      </c>
      <c r="H315" s="200">
        <v>2.3149999999999999</v>
      </c>
      <c r="I315" s="201"/>
      <c r="L315" s="197"/>
      <c r="M315" s="202"/>
      <c r="N315" s="203"/>
      <c r="O315" s="203"/>
      <c r="P315" s="203"/>
      <c r="Q315" s="203"/>
      <c r="R315" s="203"/>
      <c r="S315" s="203"/>
      <c r="T315" s="204"/>
      <c r="AT315" s="198" t="s">
        <v>198</v>
      </c>
      <c r="AU315" s="198" t="s">
        <v>24</v>
      </c>
      <c r="AV315" s="12" t="s">
        <v>24</v>
      </c>
      <c r="AW315" s="12" t="s">
        <v>44</v>
      </c>
      <c r="AX315" s="12" t="s">
        <v>80</v>
      </c>
      <c r="AY315" s="198" t="s">
        <v>188</v>
      </c>
    </row>
    <row r="316" spans="2:65" s="12" customFormat="1" x14ac:dyDescent="0.3">
      <c r="B316" s="197"/>
      <c r="D316" s="193" t="s">
        <v>198</v>
      </c>
      <c r="E316" s="198" t="s">
        <v>5</v>
      </c>
      <c r="F316" s="199" t="s">
        <v>1270</v>
      </c>
      <c r="H316" s="200">
        <v>2.3149999999999999</v>
      </c>
      <c r="I316" s="201"/>
      <c r="L316" s="197"/>
      <c r="M316" s="202"/>
      <c r="N316" s="203"/>
      <c r="O316" s="203"/>
      <c r="P316" s="203"/>
      <c r="Q316" s="203"/>
      <c r="R316" s="203"/>
      <c r="S316" s="203"/>
      <c r="T316" s="204"/>
      <c r="AT316" s="198" t="s">
        <v>198</v>
      </c>
      <c r="AU316" s="198" t="s">
        <v>24</v>
      </c>
      <c r="AV316" s="12" t="s">
        <v>24</v>
      </c>
      <c r="AW316" s="12" t="s">
        <v>44</v>
      </c>
      <c r="AX316" s="12" t="s">
        <v>80</v>
      </c>
      <c r="AY316" s="198" t="s">
        <v>188</v>
      </c>
    </row>
    <row r="317" spans="2:65" s="12" customFormat="1" x14ac:dyDescent="0.3">
      <c r="B317" s="197"/>
      <c r="D317" s="193" t="s">
        <v>198</v>
      </c>
      <c r="E317" s="198" t="s">
        <v>5</v>
      </c>
      <c r="F317" s="199" t="s">
        <v>1271</v>
      </c>
      <c r="H317" s="200">
        <v>2.3149999999999999</v>
      </c>
      <c r="I317" s="201"/>
      <c r="L317" s="197"/>
      <c r="M317" s="202"/>
      <c r="N317" s="203"/>
      <c r="O317" s="203"/>
      <c r="P317" s="203"/>
      <c r="Q317" s="203"/>
      <c r="R317" s="203"/>
      <c r="S317" s="203"/>
      <c r="T317" s="204"/>
      <c r="AT317" s="198" t="s">
        <v>198</v>
      </c>
      <c r="AU317" s="198" t="s">
        <v>24</v>
      </c>
      <c r="AV317" s="12" t="s">
        <v>24</v>
      </c>
      <c r="AW317" s="12" t="s">
        <v>44</v>
      </c>
      <c r="AX317" s="12" t="s">
        <v>80</v>
      </c>
      <c r="AY317" s="198" t="s">
        <v>188</v>
      </c>
    </row>
    <row r="318" spans="2:65" s="12" customFormat="1" x14ac:dyDescent="0.3">
      <c r="B318" s="197"/>
      <c r="D318" s="193" t="s">
        <v>198</v>
      </c>
      <c r="E318" s="198" t="s">
        <v>5</v>
      </c>
      <c r="F318" s="199" t="s">
        <v>1272</v>
      </c>
      <c r="H318" s="200">
        <v>2.3149999999999999</v>
      </c>
      <c r="I318" s="201"/>
      <c r="L318" s="197"/>
      <c r="M318" s="202"/>
      <c r="N318" s="203"/>
      <c r="O318" s="203"/>
      <c r="P318" s="203"/>
      <c r="Q318" s="203"/>
      <c r="R318" s="203"/>
      <c r="S318" s="203"/>
      <c r="T318" s="204"/>
      <c r="AT318" s="198" t="s">
        <v>198</v>
      </c>
      <c r="AU318" s="198" t="s">
        <v>24</v>
      </c>
      <c r="AV318" s="12" t="s">
        <v>24</v>
      </c>
      <c r="AW318" s="12" t="s">
        <v>44</v>
      </c>
      <c r="AX318" s="12" t="s">
        <v>80</v>
      </c>
      <c r="AY318" s="198" t="s">
        <v>188</v>
      </c>
    </row>
    <row r="319" spans="2:65" s="13" customFormat="1" x14ac:dyDescent="0.3">
      <c r="B319" s="205"/>
      <c r="D319" s="193" t="s">
        <v>198</v>
      </c>
      <c r="E319" s="206" t="s">
        <v>5</v>
      </c>
      <c r="F319" s="207" t="s">
        <v>200</v>
      </c>
      <c r="H319" s="208">
        <v>21.062000000000001</v>
      </c>
      <c r="I319" s="209"/>
      <c r="L319" s="205"/>
      <c r="M319" s="210"/>
      <c r="N319" s="211"/>
      <c r="O319" s="211"/>
      <c r="P319" s="211"/>
      <c r="Q319" s="211"/>
      <c r="R319" s="211"/>
      <c r="S319" s="211"/>
      <c r="T319" s="212"/>
      <c r="AT319" s="206" t="s">
        <v>198</v>
      </c>
      <c r="AU319" s="206" t="s">
        <v>24</v>
      </c>
      <c r="AV319" s="13" t="s">
        <v>194</v>
      </c>
      <c r="AW319" s="13" t="s">
        <v>44</v>
      </c>
      <c r="AX319" s="13" t="s">
        <v>25</v>
      </c>
      <c r="AY319" s="206" t="s">
        <v>188</v>
      </c>
    </row>
    <row r="320" spans="2:65" s="11" customFormat="1" ht="22.35" customHeight="1" x14ac:dyDescent="0.3">
      <c r="B320" s="167"/>
      <c r="D320" s="168" t="s">
        <v>79</v>
      </c>
      <c r="E320" s="178" t="s">
        <v>487</v>
      </c>
      <c r="F320" s="178" t="s">
        <v>488</v>
      </c>
      <c r="I320" s="170"/>
      <c r="J320" s="179">
        <f>BK320</f>
        <v>0</v>
      </c>
      <c r="L320" s="167"/>
      <c r="M320" s="172"/>
      <c r="N320" s="173"/>
      <c r="O320" s="173"/>
      <c r="P320" s="174">
        <f>SUM(P321:P333)</f>
        <v>0</v>
      </c>
      <c r="Q320" s="173"/>
      <c r="R320" s="174">
        <f>SUM(R321:R333)</f>
        <v>0</v>
      </c>
      <c r="S320" s="173"/>
      <c r="T320" s="175">
        <f>SUM(T321:T333)</f>
        <v>0</v>
      </c>
      <c r="AR320" s="168" t="s">
        <v>25</v>
      </c>
      <c r="AT320" s="176" t="s">
        <v>79</v>
      </c>
      <c r="AU320" s="176" t="s">
        <v>24</v>
      </c>
      <c r="AY320" s="168" t="s">
        <v>188</v>
      </c>
      <c r="BK320" s="177">
        <f>SUM(BK321:BK333)</f>
        <v>0</v>
      </c>
    </row>
    <row r="321" spans="2:65" s="1" customFormat="1" ht="16.5" customHeight="1" x14ac:dyDescent="0.3">
      <c r="B321" s="180"/>
      <c r="C321" s="181" t="s">
        <v>381</v>
      </c>
      <c r="D321" s="181" t="s">
        <v>190</v>
      </c>
      <c r="E321" s="182" t="s">
        <v>490</v>
      </c>
      <c r="F321" s="183" t="s">
        <v>491</v>
      </c>
      <c r="G321" s="184" t="s">
        <v>283</v>
      </c>
      <c r="H321" s="185">
        <v>1.228</v>
      </c>
      <c r="I321" s="186"/>
      <c r="J321" s="187">
        <f>ROUND(I321*H321,2)</f>
        <v>0</v>
      </c>
      <c r="K321" s="183"/>
      <c r="L321" s="41"/>
      <c r="M321" s="188" t="s">
        <v>5</v>
      </c>
      <c r="N321" s="189" t="s">
        <v>51</v>
      </c>
      <c r="O321" s="42"/>
      <c r="P321" s="190">
        <f>O321*H321</f>
        <v>0</v>
      </c>
      <c r="Q321" s="190">
        <v>0</v>
      </c>
      <c r="R321" s="190">
        <f>Q321*H321</f>
        <v>0</v>
      </c>
      <c r="S321" s="190">
        <v>0</v>
      </c>
      <c r="T321" s="191">
        <f>S321*H321</f>
        <v>0</v>
      </c>
      <c r="AR321" s="24" t="s">
        <v>194</v>
      </c>
      <c r="AT321" s="24" t="s">
        <v>190</v>
      </c>
      <c r="AU321" s="24" t="s">
        <v>204</v>
      </c>
      <c r="AY321" s="24" t="s">
        <v>188</v>
      </c>
      <c r="BE321" s="192">
        <f>IF(N321="základní",J321,0)</f>
        <v>0</v>
      </c>
      <c r="BF321" s="192">
        <f>IF(N321="snížená",J321,0)</f>
        <v>0</v>
      </c>
      <c r="BG321" s="192">
        <f>IF(N321="zákl. přenesená",J321,0)</f>
        <v>0</v>
      </c>
      <c r="BH321" s="192">
        <f>IF(N321="sníž. přenesená",J321,0)</f>
        <v>0</v>
      </c>
      <c r="BI321" s="192">
        <f>IF(N321="nulová",J321,0)</f>
        <v>0</v>
      </c>
      <c r="BJ321" s="24" t="s">
        <v>25</v>
      </c>
      <c r="BK321" s="192">
        <f>ROUND(I321*H321,2)</f>
        <v>0</v>
      </c>
      <c r="BL321" s="24" t="s">
        <v>194</v>
      </c>
      <c r="BM321" s="24" t="s">
        <v>492</v>
      </c>
    </row>
    <row r="322" spans="2:65" s="1" customFormat="1" ht="40.5" x14ac:dyDescent="0.3">
      <c r="B322" s="41"/>
      <c r="D322" s="193" t="s">
        <v>196</v>
      </c>
      <c r="F322" s="194" t="s">
        <v>1215</v>
      </c>
      <c r="I322" s="195"/>
      <c r="L322" s="41"/>
      <c r="M322" s="196"/>
      <c r="N322" s="42"/>
      <c r="O322" s="42"/>
      <c r="P322" s="42"/>
      <c r="Q322" s="42"/>
      <c r="R322" s="42"/>
      <c r="S322" s="42"/>
      <c r="T322" s="70"/>
      <c r="AT322" s="24" t="s">
        <v>196</v>
      </c>
      <c r="AU322" s="24" t="s">
        <v>204</v>
      </c>
    </row>
    <row r="323" spans="2:65" s="1" customFormat="1" ht="16.5" customHeight="1" x14ac:dyDescent="0.3">
      <c r="B323" s="180"/>
      <c r="C323" s="181" t="s">
        <v>386</v>
      </c>
      <c r="D323" s="181" t="s">
        <v>190</v>
      </c>
      <c r="E323" s="182" t="s">
        <v>494</v>
      </c>
      <c r="F323" s="183" t="s">
        <v>495</v>
      </c>
      <c r="G323" s="184" t="s">
        <v>283</v>
      </c>
      <c r="H323" s="185">
        <v>11.052</v>
      </c>
      <c r="I323" s="186"/>
      <c r="J323" s="187">
        <f>ROUND(I323*H323,2)</f>
        <v>0</v>
      </c>
      <c r="K323" s="183"/>
      <c r="L323" s="41"/>
      <c r="M323" s="188" t="s">
        <v>5</v>
      </c>
      <c r="N323" s="189" t="s">
        <v>51</v>
      </c>
      <c r="O323" s="42"/>
      <c r="P323" s="190">
        <f>O323*H323</f>
        <v>0</v>
      </c>
      <c r="Q323" s="190">
        <v>0</v>
      </c>
      <c r="R323" s="190">
        <f>Q323*H323</f>
        <v>0</v>
      </c>
      <c r="S323" s="190">
        <v>0</v>
      </c>
      <c r="T323" s="191">
        <f>S323*H323</f>
        <v>0</v>
      </c>
      <c r="AR323" s="24" t="s">
        <v>194</v>
      </c>
      <c r="AT323" s="24" t="s">
        <v>190</v>
      </c>
      <c r="AU323" s="24" t="s">
        <v>204</v>
      </c>
      <c r="AY323" s="24" t="s">
        <v>188</v>
      </c>
      <c r="BE323" s="192">
        <f>IF(N323="základní",J323,0)</f>
        <v>0</v>
      </c>
      <c r="BF323" s="192">
        <f>IF(N323="snížená",J323,0)</f>
        <v>0</v>
      </c>
      <c r="BG323" s="192">
        <f>IF(N323="zákl. přenesená",J323,0)</f>
        <v>0</v>
      </c>
      <c r="BH323" s="192">
        <f>IF(N323="sníž. přenesená",J323,0)</f>
        <v>0</v>
      </c>
      <c r="BI323" s="192">
        <f>IF(N323="nulová",J323,0)</f>
        <v>0</v>
      </c>
      <c r="BJ323" s="24" t="s">
        <v>25</v>
      </c>
      <c r="BK323" s="192">
        <f>ROUND(I323*H323,2)</f>
        <v>0</v>
      </c>
      <c r="BL323" s="24" t="s">
        <v>194</v>
      </c>
      <c r="BM323" s="24" t="s">
        <v>496</v>
      </c>
    </row>
    <row r="324" spans="2:65" s="1" customFormat="1" ht="40.5" x14ac:dyDescent="0.3">
      <c r="B324" s="41"/>
      <c r="D324" s="193" t="s">
        <v>196</v>
      </c>
      <c r="F324" s="194" t="s">
        <v>1215</v>
      </c>
      <c r="I324" s="195"/>
      <c r="L324" s="41"/>
      <c r="M324" s="196"/>
      <c r="N324" s="42"/>
      <c r="O324" s="42"/>
      <c r="P324" s="42"/>
      <c r="Q324" s="42"/>
      <c r="R324" s="42"/>
      <c r="S324" s="42"/>
      <c r="T324" s="70"/>
      <c r="AT324" s="24" t="s">
        <v>196</v>
      </c>
      <c r="AU324" s="24" t="s">
        <v>204</v>
      </c>
    </row>
    <row r="325" spans="2:65" s="12" customFormat="1" x14ac:dyDescent="0.3">
      <c r="B325" s="197"/>
      <c r="D325" s="193" t="s">
        <v>198</v>
      </c>
      <c r="F325" s="199" t="s">
        <v>1288</v>
      </c>
      <c r="H325" s="200">
        <v>11.052</v>
      </c>
      <c r="I325" s="201"/>
      <c r="L325" s="197"/>
      <c r="M325" s="202"/>
      <c r="N325" s="203"/>
      <c r="O325" s="203"/>
      <c r="P325" s="203"/>
      <c r="Q325" s="203"/>
      <c r="R325" s="203"/>
      <c r="S325" s="203"/>
      <c r="T325" s="204"/>
      <c r="AT325" s="198" t="s">
        <v>198</v>
      </c>
      <c r="AU325" s="198" t="s">
        <v>204</v>
      </c>
      <c r="AV325" s="12" t="s">
        <v>24</v>
      </c>
      <c r="AW325" s="12" t="s">
        <v>6</v>
      </c>
      <c r="AX325" s="12" t="s">
        <v>25</v>
      </c>
      <c r="AY325" s="198" t="s">
        <v>188</v>
      </c>
    </row>
    <row r="326" spans="2:65" s="1" customFormat="1" ht="16.5" customHeight="1" x14ac:dyDescent="0.3">
      <c r="B326" s="180"/>
      <c r="C326" s="181" t="s">
        <v>391</v>
      </c>
      <c r="D326" s="181" t="s">
        <v>190</v>
      </c>
      <c r="E326" s="182" t="s">
        <v>499</v>
      </c>
      <c r="F326" s="183" t="s">
        <v>500</v>
      </c>
      <c r="G326" s="184" t="s">
        <v>283</v>
      </c>
      <c r="H326" s="185">
        <v>1.228</v>
      </c>
      <c r="I326" s="186"/>
      <c r="J326" s="187">
        <f>ROUND(I326*H326,2)</f>
        <v>0</v>
      </c>
      <c r="K326" s="183"/>
      <c r="L326" s="41"/>
      <c r="M326" s="188" t="s">
        <v>5</v>
      </c>
      <c r="N326" s="189" t="s">
        <v>51</v>
      </c>
      <c r="O326" s="42"/>
      <c r="P326" s="190">
        <f>O326*H326</f>
        <v>0</v>
      </c>
      <c r="Q326" s="190">
        <v>0</v>
      </c>
      <c r="R326" s="190">
        <f>Q326*H326</f>
        <v>0</v>
      </c>
      <c r="S326" s="190">
        <v>0</v>
      </c>
      <c r="T326" s="191">
        <f>S326*H326</f>
        <v>0</v>
      </c>
      <c r="AR326" s="24" t="s">
        <v>194</v>
      </c>
      <c r="AT326" s="24" t="s">
        <v>190</v>
      </c>
      <c r="AU326" s="24" t="s">
        <v>204</v>
      </c>
      <c r="AY326" s="24" t="s">
        <v>188</v>
      </c>
      <c r="BE326" s="192">
        <f>IF(N326="základní",J326,0)</f>
        <v>0</v>
      </c>
      <c r="BF326" s="192">
        <f>IF(N326="snížená",J326,0)</f>
        <v>0</v>
      </c>
      <c r="BG326" s="192">
        <f>IF(N326="zákl. přenesená",J326,0)</f>
        <v>0</v>
      </c>
      <c r="BH326" s="192">
        <f>IF(N326="sníž. přenesená",J326,0)</f>
        <v>0</v>
      </c>
      <c r="BI326" s="192">
        <f>IF(N326="nulová",J326,0)</f>
        <v>0</v>
      </c>
      <c r="BJ326" s="24" t="s">
        <v>25</v>
      </c>
      <c r="BK326" s="192">
        <f>ROUND(I326*H326,2)</f>
        <v>0</v>
      </c>
      <c r="BL326" s="24" t="s">
        <v>194</v>
      </c>
      <c r="BM326" s="24" t="s">
        <v>501</v>
      </c>
    </row>
    <row r="327" spans="2:65" s="1" customFormat="1" ht="40.5" x14ac:dyDescent="0.3">
      <c r="B327" s="41"/>
      <c r="D327" s="193" t="s">
        <v>196</v>
      </c>
      <c r="F327" s="194" t="s">
        <v>1215</v>
      </c>
      <c r="I327" s="195"/>
      <c r="L327" s="41"/>
      <c r="M327" s="196"/>
      <c r="N327" s="42"/>
      <c r="O327" s="42"/>
      <c r="P327" s="42"/>
      <c r="Q327" s="42"/>
      <c r="R327" s="42"/>
      <c r="S327" s="42"/>
      <c r="T327" s="70"/>
      <c r="AT327" s="24" t="s">
        <v>196</v>
      </c>
      <c r="AU327" s="24" t="s">
        <v>204</v>
      </c>
    </row>
    <row r="328" spans="2:65" s="1" customFormat="1" ht="16.5" customHeight="1" x14ac:dyDescent="0.3">
      <c r="B328" s="180"/>
      <c r="C328" s="181" t="s">
        <v>396</v>
      </c>
      <c r="D328" s="181" t="s">
        <v>190</v>
      </c>
      <c r="E328" s="182" t="s">
        <v>503</v>
      </c>
      <c r="F328" s="183" t="s">
        <v>504</v>
      </c>
      <c r="G328" s="184" t="s">
        <v>283</v>
      </c>
      <c r="H328" s="185">
        <v>0.27800000000000002</v>
      </c>
      <c r="I328" s="186"/>
      <c r="J328" s="187">
        <f>ROUND(I328*H328,2)</f>
        <v>0</v>
      </c>
      <c r="K328" s="183"/>
      <c r="L328" s="41"/>
      <c r="M328" s="188" t="s">
        <v>5</v>
      </c>
      <c r="N328" s="189" t="s">
        <v>51</v>
      </c>
      <c r="O328" s="42"/>
      <c r="P328" s="190">
        <f>O328*H328</f>
        <v>0</v>
      </c>
      <c r="Q328" s="190">
        <v>0</v>
      </c>
      <c r="R328" s="190">
        <f>Q328*H328</f>
        <v>0</v>
      </c>
      <c r="S328" s="190">
        <v>0</v>
      </c>
      <c r="T328" s="191">
        <f>S328*H328</f>
        <v>0</v>
      </c>
      <c r="AR328" s="24" t="s">
        <v>194</v>
      </c>
      <c r="AT328" s="24" t="s">
        <v>190</v>
      </c>
      <c r="AU328" s="24" t="s">
        <v>204</v>
      </c>
      <c r="AY328" s="24" t="s">
        <v>188</v>
      </c>
      <c r="BE328" s="192">
        <f>IF(N328="základní",J328,0)</f>
        <v>0</v>
      </c>
      <c r="BF328" s="192">
        <f>IF(N328="snížená",J328,0)</f>
        <v>0</v>
      </c>
      <c r="BG328" s="192">
        <f>IF(N328="zákl. přenesená",J328,0)</f>
        <v>0</v>
      </c>
      <c r="BH328" s="192">
        <f>IF(N328="sníž. přenesená",J328,0)</f>
        <v>0</v>
      </c>
      <c r="BI328" s="192">
        <f>IF(N328="nulová",J328,0)</f>
        <v>0</v>
      </c>
      <c r="BJ328" s="24" t="s">
        <v>25</v>
      </c>
      <c r="BK328" s="192">
        <f>ROUND(I328*H328,2)</f>
        <v>0</v>
      </c>
      <c r="BL328" s="24" t="s">
        <v>194</v>
      </c>
      <c r="BM328" s="24" t="s">
        <v>505</v>
      </c>
    </row>
    <row r="329" spans="2:65" s="1" customFormat="1" ht="40.5" x14ac:dyDescent="0.3">
      <c r="B329" s="41"/>
      <c r="D329" s="193" t="s">
        <v>196</v>
      </c>
      <c r="F329" s="194" t="s">
        <v>1215</v>
      </c>
      <c r="I329" s="195"/>
      <c r="L329" s="41"/>
      <c r="M329" s="196"/>
      <c r="N329" s="42"/>
      <c r="O329" s="42"/>
      <c r="P329" s="42"/>
      <c r="Q329" s="42"/>
      <c r="R329" s="42"/>
      <c r="S329" s="42"/>
      <c r="T329" s="70"/>
      <c r="AT329" s="24" t="s">
        <v>196</v>
      </c>
      <c r="AU329" s="24" t="s">
        <v>204</v>
      </c>
    </row>
    <row r="330" spans="2:65" s="1" customFormat="1" ht="16.5" customHeight="1" x14ac:dyDescent="0.3">
      <c r="B330" s="180"/>
      <c r="C330" s="181" t="s">
        <v>402</v>
      </c>
      <c r="D330" s="181" t="s">
        <v>190</v>
      </c>
      <c r="E330" s="182" t="s">
        <v>508</v>
      </c>
      <c r="F330" s="183" t="s">
        <v>509</v>
      </c>
      <c r="G330" s="184" t="s">
        <v>283</v>
      </c>
      <c r="H330" s="185">
        <v>0.86</v>
      </c>
      <c r="I330" s="186"/>
      <c r="J330" s="187">
        <f>ROUND(I330*H330,2)</f>
        <v>0</v>
      </c>
      <c r="K330" s="183"/>
      <c r="L330" s="41"/>
      <c r="M330" s="188" t="s">
        <v>5</v>
      </c>
      <c r="N330" s="189" t="s">
        <v>51</v>
      </c>
      <c r="O330" s="42"/>
      <c r="P330" s="190">
        <f>O330*H330</f>
        <v>0</v>
      </c>
      <c r="Q330" s="190">
        <v>0</v>
      </c>
      <c r="R330" s="190">
        <f>Q330*H330</f>
        <v>0</v>
      </c>
      <c r="S330" s="190">
        <v>0</v>
      </c>
      <c r="T330" s="191">
        <f>S330*H330</f>
        <v>0</v>
      </c>
      <c r="AR330" s="24" t="s">
        <v>194</v>
      </c>
      <c r="AT330" s="24" t="s">
        <v>190</v>
      </c>
      <c r="AU330" s="24" t="s">
        <v>204</v>
      </c>
      <c r="AY330" s="24" t="s">
        <v>188</v>
      </c>
      <c r="BE330" s="192">
        <f>IF(N330="základní",J330,0)</f>
        <v>0</v>
      </c>
      <c r="BF330" s="192">
        <f>IF(N330="snížená",J330,0)</f>
        <v>0</v>
      </c>
      <c r="BG330" s="192">
        <f>IF(N330="zákl. přenesená",J330,0)</f>
        <v>0</v>
      </c>
      <c r="BH330" s="192">
        <f>IF(N330="sníž. přenesená",J330,0)</f>
        <v>0</v>
      </c>
      <c r="BI330" s="192">
        <f>IF(N330="nulová",J330,0)</f>
        <v>0</v>
      </c>
      <c r="BJ330" s="24" t="s">
        <v>25</v>
      </c>
      <c r="BK330" s="192">
        <f>ROUND(I330*H330,2)</f>
        <v>0</v>
      </c>
      <c r="BL330" s="24" t="s">
        <v>194</v>
      </c>
      <c r="BM330" s="24" t="s">
        <v>510</v>
      </c>
    </row>
    <row r="331" spans="2:65" s="1" customFormat="1" ht="40.5" x14ac:dyDescent="0.3">
      <c r="B331" s="41"/>
      <c r="D331" s="193" t="s">
        <v>196</v>
      </c>
      <c r="F331" s="194" t="s">
        <v>1215</v>
      </c>
      <c r="I331" s="195"/>
      <c r="L331" s="41"/>
      <c r="M331" s="196"/>
      <c r="N331" s="42"/>
      <c r="O331" s="42"/>
      <c r="P331" s="42"/>
      <c r="Q331" s="42"/>
      <c r="R331" s="42"/>
      <c r="S331" s="42"/>
      <c r="T331" s="70"/>
      <c r="AT331" s="24" t="s">
        <v>196</v>
      </c>
      <c r="AU331" s="24" t="s">
        <v>204</v>
      </c>
    </row>
    <row r="332" spans="2:65" s="1" customFormat="1" ht="16.5" customHeight="1" x14ac:dyDescent="0.3">
      <c r="B332" s="180"/>
      <c r="C332" s="181" t="s">
        <v>408</v>
      </c>
      <c r="D332" s="181" t="s">
        <v>190</v>
      </c>
      <c r="E332" s="182" t="s">
        <v>513</v>
      </c>
      <c r="F332" s="183" t="s">
        <v>514</v>
      </c>
      <c r="G332" s="184" t="s">
        <v>283</v>
      </c>
      <c r="H332" s="185">
        <v>8.1769999999999996</v>
      </c>
      <c r="I332" s="186"/>
      <c r="J332" s="187">
        <f>ROUND(I332*H332,2)</f>
        <v>0</v>
      </c>
      <c r="K332" s="183"/>
      <c r="L332" s="41"/>
      <c r="M332" s="188" t="s">
        <v>5</v>
      </c>
      <c r="N332" s="189" t="s">
        <v>51</v>
      </c>
      <c r="O332" s="42"/>
      <c r="P332" s="190">
        <f>O332*H332</f>
        <v>0</v>
      </c>
      <c r="Q332" s="190">
        <v>0</v>
      </c>
      <c r="R332" s="190">
        <f>Q332*H332</f>
        <v>0</v>
      </c>
      <c r="S332" s="190">
        <v>0</v>
      </c>
      <c r="T332" s="191">
        <f>S332*H332</f>
        <v>0</v>
      </c>
      <c r="AR332" s="24" t="s">
        <v>194</v>
      </c>
      <c r="AT332" s="24" t="s">
        <v>190</v>
      </c>
      <c r="AU332" s="24" t="s">
        <v>204</v>
      </c>
      <c r="AY332" s="24" t="s">
        <v>188</v>
      </c>
      <c r="BE332" s="192">
        <f>IF(N332="základní",J332,0)</f>
        <v>0</v>
      </c>
      <c r="BF332" s="192">
        <f>IF(N332="snížená",J332,0)</f>
        <v>0</v>
      </c>
      <c r="BG332" s="192">
        <f>IF(N332="zákl. přenesená",J332,0)</f>
        <v>0</v>
      </c>
      <c r="BH332" s="192">
        <f>IF(N332="sníž. přenesená",J332,0)</f>
        <v>0</v>
      </c>
      <c r="BI332" s="192">
        <f>IF(N332="nulová",J332,0)</f>
        <v>0</v>
      </c>
      <c r="BJ332" s="24" t="s">
        <v>25</v>
      </c>
      <c r="BK332" s="192">
        <f>ROUND(I332*H332,2)</f>
        <v>0</v>
      </c>
      <c r="BL332" s="24" t="s">
        <v>194</v>
      </c>
      <c r="BM332" s="24" t="s">
        <v>515</v>
      </c>
    </row>
    <row r="333" spans="2:65" s="1" customFormat="1" ht="40.5" x14ac:dyDescent="0.3">
      <c r="B333" s="41"/>
      <c r="D333" s="193" t="s">
        <v>196</v>
      </c>
      <c r="F333" s="194" t="s">
        <v>1189</v>
      </c>
      <c r="I333" s="195"/>
      <c r="L333" s="41"/>
      <c r="M333" s="196"/>
      <c r="N333" s="42"/>
      <c r="O333" s="42"/>
      <c r="P333" s="42"/>
      <c r="Q333" s="42"/>
      <c r="R333" s="42"/>
      <c r="S333" s="42"/>
      <c r="T333" s="70"/>
      <c r="AT333" s="24" t="s">
        <v>196</v>
      </c>
      <c r="AU333" s="24" t="s">
        <v>204</v>
      </c>
    </row>
    <row r="334" spans="2:65" s="11" customFormat="1" ht="37.35" customHeight="1" x14ac:dyDescent="0.35">
      <c r="B334" s="167"/>
      <c r="D334" s="168" t="s">
        <v>79</v>
      </c>
      <c r="E334" s="169" t="s">
        <v>292</v>
      </c>
      <c r="F334" s="169" t="s">
        <v>516</v>
      </c>
      <c r="I334" s="170"/>
      <c r="J334" s="171">
        <f>BK334</f>
        <v>0</v>
      </c>
      <c r="L334" s="167"/>
      <c r="M334" s="172"/>
      <c r="N334" s="173"/>
      <c r="O334" s="173"/>
      <c r="P334" s="174">
        <f>P335</f>
        <v>0</v>
      </c>
      <c r="Q334" s="173"/>
      <c r="R334" s="174">
        <f>R335</f>
        <v>0</v>
      </c>
      <c r="S334" s="173"/>
      <c r="T334" s="175">
        <f>T335</f>
        <v>0</v>
      </c>
      <c r="AR334" s="168" t="s">
        <v>204</v>
      </c>
      <c r="AT334" s="176" t="s">
        <v>79</v>
      </c>
      <c r="AU334" s="176" t="s">
        <v>80</v>
      </c>
      <c r="AY334" s="168" t="s">
        <v>188</v>
      </c>
      <c r="BK334" s="177">
        <f>BK335</f>
        <v>0</v>
      </c>
    </row>
    <row r="335" spans="2:65" s="11" customFormat="1" ht="19.899999999999999" customHeight="1" x14ac:dyDescent="0.3">
      <c r="B335" s="167"/>
      <c r="D335" s="168" t="s">
        <v>79</v>
      </c>
      <c r="E335" s="178" t="s">
        <v>517</v>
      </c>
      <c r="F335" s="178" t="s">
        <v>518</v>
      </c>
      <c r="I335" s="170"/>
      <c r="J335" s="179">
        <f>BK335</f>
        <v>0</v>
      </c>
      <c r="L335" s="167"/>
      <c r="M335" s="172"/>
      <c r="N335" s="173"/>
      <c r="O335" s="173"/>
      <c r="P335" s="174">
        <f>SUM(P336:P339)</f>
        <v>0</v>
      </c>
      <c r="Q335" s="173"/>
      <c r="R335" s="174">
        <f>SUM(R336:R339)</f>
        <v>0</v>
      </c>
      <c r="S335" s="173"/>
      <c r="T335" s="175">
        <f>SUM(T336:T339)</f>
        <v>0</v>
      </c>
      <c r="AR335" s="168" t="s">
        <v>204</v>
      </c>
      <c r="AT335" s="176" t="s">
        <v>79</v>
      </c>
      <c r="AU335" s="176" t="s">
        <v>25</v>
      </c>
      <c r="AY335" s="168" t="s">
        <v>188</v>
      </c>
      <c r="BK335" s="177">
        <f>SUM(BK336:BK339)</f>
        <v>0</v>
      </c>
    </row>
    <row r="336" spans="2:65" s="1" customFormat="1" ht="16.5" customHeight="1" x14ac:dyDescent="0.3">
      <c r="B336" s="180"/>
      <c r="C336" s="181" t="s">
        <v>412</v>
      </c>
      <c r="D336" s="181" t="s">
        <v>190</v>
      </c>
      <c r="E336" s="182" t="s">
        <v>869</v>
      </c>
      <c r="F336" s="183" t="s">
        <v>870</v>
      </c>
      <c r="G336" s="184" t="s">
        <v>372</v>
      </c>
      <c r="H336" s="185">
        <v>4.5999999999999996</v>
      </c>
      <c r="I336" s="186"/>
      <c r="J336" s="187">
        <f>ROUND(I336*H336,2)</f>
        <v>0</v>
      </c>
      <c r="K336" s="183"/>
      <c r="L336" s="41"/>
      <c r="M336" s="188" t="s">
        <v>5</v>
      </c>
      <c r="N336" s="189" t="s">
        <v>51</v>
      </c>
      <c r="O336" s="42"/>
      <c r="P336" s="190">
        <f>O336*H336</f>
        <v>0</v>
      </c>
      <c r="Q336" s="190">
        <v>0</v>
      </c>
      <c r="R336" s="190">
        <f>Q336*H336</f>
        <v>0</v>
      </c>
      <c r="S336" s="190">
        <v>0</v>
      </c>
      <c r="T336" s="191">
        <f>S336*H336</f>
        <v>0</v>
      </c>
      <c r="AR336" s="24" t="s">
        <v>512</v>
      </c>
      <c r="AT336" s="24" t="s">
        <v>190</v>
      </c>
      <c r="AU336" s="24" t="s">
        <v>24</v>
      </c>
      <c r="AY336" s="24" t="s">
        <v>188</v>
      </c>
      <c r="BE336" s="192">
        <f>IF(N336="základní",J336,0)</f>
        <v>0</v>
      </c>
      <c r="BF336" s="192">
        <f>IF(N336="snížená",J336,0)</f>
        <v>0</v>
      </c>
      <c r="BG336" s="192">
        <f>IF(N336="zákl. přenesená",J336,0)</f>
        <v>0</v>
      </c>
      <c r="BH336" s="192">
        <f>IF(N336="sníž. přenesená",J336,0)</f>
        <v>0</v>
      </c>
      <c r="BI336" s="192">
        <f>IF(N336="nulová",J336,0)</f>
        <v>0</v>
      </c>
      <c r="BJ336" s="24" t="s">
        <v>25</v>
      </c>
      <c r="BK336" s="192">
        <f>ROUND(I336*H336,2)</f>
        <v>0</v>
      </c>
      <c r="BL336" s="24" t="s">
        <v>512</v>
      </c>
      <c r="BM336" s="24" t="s">
        <v>871</v>
      </c>
    </row>
    <row r="337" spans="2:65" s="1" customFormat="1" ht="40.5" x14ac:dyDescent="0.3">
      <c r="B337" s="41"/>
      <c r="D337" s="193" t="s">
        <v>196</v>
      </c>
      <c r="F337" s="194" t="s">
        <v>1274</v>
      </c>
      <c r="I337" s="195"/>
      <c r="L337" s="41"/>
      <c r="M337" s="196"/>
      <c r="N337" s="42"/>
      <c r="O337" s="42"/>
      <c r="P337" s="42"/>
      <c r="Q337" s="42"/>
      <c r="R337" s="42"/>
      <c r="S337" s="42"/>
      <c r="T337" s="70"/>
      <c r="AT337" s="24" t="s">
        <v>196</v>
      </c>
      <c r="AU337" s="24" t="s">
        <v>24</v>
      </c>
    </row>
    <row r="338" spans="2:65" s="1" customFormat="1" ht="16.5" customHeight="1" x14ac:dyDescent="0.3">
      <c r="B338" s="180"/>
      <c r="C338" s="181" t="s">
        <v>416</v>
      </c>
      <c r="D338" s="181" t="s">
        <v>190</v>
      </c>
      <c r="E338" s="182" t="s">
        <v>872</v>
      </c>
      <c r="F338" s="183" t="s">
        <v>873</v>
      </c>
      <c r="G338" s="184" t="s">
        <v>372</v>
      </c>
      <c r="H338" s="185">
        <v>3.6</v>
      </c>
      <c r="I338" s="186"/>
      <c r="J338" s="187">
        <f>ROUND(I338*H338,2)</f>
        <v>0</v>
      </c>
      <c r="K338" s="183"/>
      <c r="L338" s="41"/>
      <c r="M338" s="188" t="s">
        <v>5</v>
      </c>
      <c r="N338" s="189" t="s">
        <v>51</v>
      </c>
      <c r="O338" s="42"/>
      <c r="P338" s="190">
        <f>O338*H338</f>
        <v>0</v>
      </c>
      <c r="Q338" s="190">
        <v>0</v>
      </c>
      <c r="R338" s="190">
        <f>Q338*H338</f>
        <v>0</v>
      </c>
      <c r="S338" s="190">
        <v>0</v>
      </c>
      <c r="T338" s="191">
        <f>S338*H338</f>
        <v>0</v>
      </c>
      <c r="AR338" s="24" t="s">
        <v>512</v>
      </c>
      <c r="AT338" s="24" t="s">
        <v>190</v>
      </c>
      <c r="AU338" s="24" t="s">
        <v>24</v>
      </c>
      <c r="AY338" s="24" t="s">
        <v>188</v>
      </c>
      <c r="BE338" s="192">
        <f>IF(N338="základní",J338,0)</f>
        <v>0</v>
      </c>
      <c r="BF338" s="192">
        <f>IF(N338="snížená",J338,0)</f>
        <v>0</v>
      </c>
      <c r="BG338" s="192">
        <f>IF(N338="zákl. přenesená",J338,0)</f>
        <v>0</v>
      </c>
      <c r="BH338" s="192">
        <f>IF(N338="sníž. přenesená",J338,0)</f>
        <v>0</v>
      </c>
      <c r="BI338" s="192">
        <f>IF(N338="nulová",J338,0)</f>
        <v>0</v>
      </c>
      <c r="BJ338" s="24" t="s">
        <v>25</v>
      </c>
      <c r="BK338" s="192">
        <f>ROUND(I338*H338,2)</f>
        <v>0</v>
      </c>
      <c r="BL338" s="24" t="s">
        <v>512</v>
      </c>
      <c r="BM338" s="24" t="s">
        <v>874</v>
      </c>
    </row>
    <row r="339" spans="2:65" s="1" customFormat="1" ht="40.5" x14ac:dyDescent="0.3">
      <c r="B339" s="41"/>
      <c r="D339" s="193" t="s">
        <v>196</v>
      </c>
      <c r="F339" s="194" t="s">
        <v>1274</v>
      </c>
      <c r="I339" s="195"/>
      <c r="L339" s="41"/>
      <c r="M339" s="226"/>
      <c r="N339" s="227"/>
      <c r="O339" s="227"/>
      <c r="P339" s="227"/>
      <c r="Q339" s="227"/>
      <c r="R339" s="227"/>
      <c r="S339" s="227"/>
      <c r="T339" s="228"/>
      <c r="AT339" s="24" t="s">
        <v>196</v>
      </c>
      <c r="AU339" s="24" t="s">
        <v>24</v>
      </c>
    </row>
    <row r="340" spans="2:65" s="1" customFormat="1" ht="6.95" customHeight="1" x14ac:dyDescent="0.3">
      <c r="B340" s="56"/>
      <c r="C340" s="57"/>
      <c r="D340" s="57"/>
      <c r="E340" s="57"/>
      <c r="F340" s="57"/>
      <c r="G340" s="57"/>
      <c r="H340" s="57"/>
      <c r="I340" s="134"/>
      <c r="J340" s="57"/>
      <c r="K340" s="57"/>
      <c r="L340" s="41"/>
    </row>
  </sheetData>
  <autoFilter ref="C90:K339"/>
  <mergeCells count="13">
    <mergeCell ref="E83:H83"/>
    <mergeCell ref="G1:H1"/>
    <mergeCell ref="L2:V2"/>
    <mergeCell ref="E49:H49"/>
    <mergeCell ref="E51:H51"/>
    <mergeCell ref="J55:J56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20</vt:i4>
      </vt:variant>
      <vt:variant>
        <vt:lpstr>Pojmenované oblasti</vt:lpstr>
      </vt:variant>
      <vt:variant>
        <vt:i4>39</vt:i4>
      </vt:variant>
    </vt:vector>
  </HeadingPairs>
  <TitlesOfParts>
    <vt:vector size="59" baseType="lpstr">
      <vt:lpstr>Rekapitulace stavby</vt:lpstr>
      <vt:lpstr>01.1 - SO 01.1 kanalizačn...</vt:lpstr>
      <vt:lpstr>01.2 - SO 01.2 kanalizačn...</vt:lpstr>
      <vt:lpstr>01.3 - SO 01.3 kanalizačn...</vt:lpstr>
      <vt:lpstr>01.1.1 - SO 01.1.1 přípoj...</vt:lpstr>
      <vt:lpstr>01.1.2 - SO 01.1.2 nové k...</vt:lpstr>
      <vt:lpstr>01.1.3 - SO 01.1.3 přelož...</vt:lpstr>
      <vt:lpstr>01.1.4 - SO 01.1.4 přípoj...</vt:lpstr>
      <vt:lpstr>01.2.1 - SO 01.2.1 přípoj...</vt:lpstr>
      <vt:lpstr>01.2.2 - SO 01.2.2 nové k...</vt:lpstr>
      <vt:lpstr>01.2.3 - SO 01.2.3 přelož...</vt:lpstr>
      <vt:lpstr>01.2.4 - SO 01.2.4 přípoj...</vt:lpstr>
      <vt:lpstr>01.3.1 - SO 01.3.1 přípoj...</vt:lpstr>
      <vt:lpstr>03 - SO 02 Demontáž stáva...</vt:lpstr>
      <vt:lpstr>04 - OSTATNÍ A VEDLEJŠÍ N...</vt:lpstr>
      <vt:lpstr>05 - Kompletační činnost</vt:lpstr>
      <vt:lpstr>06 - Provozní náklady</vt:lpstr>
      <vt:lpstr>07 - Projektové práce</vt:lpstr>
      <vt:lpstr>08 - Navýšení nákladů pro...</vt:lpstr>
      <vt:lpstr>Pokyny pro vyplnění</vt:lpstr>
      <vt:lpstr>'01.1 - SO 01.1 kanalizačn...'!Názvy_tisku</vt:lpstr>
      <vt:lpstr>'01.1.1 - SO 01.1.1 přípoj...'!Názvy_tisku</vt:lpstr>
      <vt:lpstr>'01.1.2 - SO 01.1.2 nové k...'!Názvy_tisku</vt:lpstr>
      <vt:lpstr>'01.1.3 - SO 01.1.3 přelož...'!Názvy_tisku</vt:lpstr>
      <vt:lpstr>'01.1.4 - SO 01.1.4 přípoj...'!Názvy_tisku</vt:lpstr>
      <vt:lpstr>'01.2 - SO 01.2 kanalizačn...'!Názvy_tisku</vt:lpstr>
      <vt:lpstr>'01.2.1 - SO 01.2.1 přípoj...'!Názvy_tisku</vt:lpstr>
      <vt:lpstr>'01.2.2 - SO 01.2.2 nové k...'!Názvy_tisku</vt:lpstr>
      <vt:lpstr>'01.2.3 - SO 01.2.3 přelož...'!Názvy_tisku</vt:lpstr>
      <vt:lpstr>'01.2.4 - SO 01.2.4 přípoj...'!Názvy_tisku</vt:lpstr>
      <vt:lpstr>'01.3 - SO 01.3 kanalizačn...'!Názvy_tisku</vt:lpstr>
      <vt:lpstr>'01.3.1 - SO 01.3.1 přípoj...'!Názvy_tisku</vt:lpstr>
      <vt:lpstr>'03 - SO 02 Demontáž stáva...'!Názvy_tisku</vt:lpstr>
      <vt:lpstr>'04 - OSTATNÍ A VEDLEJŠÍ N...'!Názvy_tisku</vt:lpstr>
      <vt:lpstr>'05 - Kompletační činnost'!Názvy_tisku</vt:lpstr>
      <vt:lpstr>'06 - Provozní náklady'!Názvy_tisku</vt:lpstr>
      <vt:lpstr>'07 - Projektové práce'!Názvy_tisku</vt:lpstr>
      <vt:lpstr>'08 - Navýšení nákladů pro...'!Názvy_tisku</vt:lpstr>
      <vt:lpstr>'Rekapitulace stavby'!Názvy_tisku</vt:lpstr>
      <vt:lpstr>'01.1 - SO 01.1 kanalizačn...'!Oblast_tisku</vt:lpstr>
      <vt:lpstr>'01.1.1 - SO 01.1.1 přípoj...'!Oblast_tisku</vt:lpstr>
      <vt:lpstr>'01.1.2 - SO 01.1.2 nové k...'!Oblast_tisku</vt:lpstr>
      <vt:lpstr>'01.1.3 - SO 01.1.3 přelož...'!Oblast_tisku</vt:lpstr>
      <vt:lpstr>'01.1.4 - SO 01.1.4 přípoj...'!Oblast_tisku</vt:lpstr>
      <vt:lpstr>'01.2 - SO 01.2 kanalizačn...'!Oblast_tisku</vt:lpstr>
      <vt:lpstr>'01.2.1 - SO 01.2.1 přípoj...'!Oblast_tisku</vt:lpstr>
      <vt:lpstr>'01.2.2 - SO 01.2.2 nové k...'!Oblast_tisku</vt:lpstr>
      <vt:lpstr>'01.2.3 - SO 01.2.3 přelož...'!Oblast_tisku</vt:lpstr>
      <vt:lpstr>'01.2.4 - SO 01.2.4 přípoj...'!Oblast_tisku</vt:lpstr>
      <vt:lpstr>'01.3 - SO 01.3 kanalizačn...'!Oblast_tisku</vt:lpstr>
      <vt:lpstr>'01.3.1 - SO 01.3.1 přípoj...'!Oblast_tisku</vt:lpstr>
      <vt:lpstr>'03 - SO 02 Demontáž stáva...'!Oblast_tisku</vt:lpstr>
      <vt:lpstr>'04 - OSTATNÍ A VEDLEJŠÍ N...'!Oblast_tisku</vt:lpstr>
      <vt:lpstr>'05 - Kompletační činnost'!Oblast_tisku</vt:lpstr>
      <vt:lpstr>'06 - Provozní náklady'!Oblast_tisku</vt:lpstr>
      <vt:lpstr>'07 - Projektové práce'!Oblast_tisku</vt:lpstr>
      <vt:lpstr>'08 - Navýšení nákladů pro...'!Oblast_tisku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pc-renata\Renata</dc:creator>
  <cp:lastModifiedBy>Horák Aleš</cp:lastModifiedBy>
  <cp:lastPrinted>2018-01-08T21:59:14Z</cp:lastPrinted>
  <dcterms:created xsi:type="dcterms:W3CDTF">2018-01-08T21:06:16Z</dcterms:created>
  <dcterms:modified xsi:type="dcterms:W3CDTF">2018-08-14T11:43:28Z</dcterms:modified>
</cp:coreProperties>
</file>