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<sst xmlns="http://schemas.openxmlformats.org/spreadsheetml/2006/main" count="1775" uniqueCount="601">
  <si>
    <t>KRYCÍ LIST ROZPOČTU</t>
  </si>
  <si>
    <t>Název stavby</t>
  </si>
  <si>
    <t>Cyklostezky - úsek Seidlerovo nábřeží,Slezskoostravský hrad</t>
  </si>
  <si>
    <t>JKSO</t>
  </si>
  <si>
    <t xml:space="preserve"> </t>
  </si>
  <si>
    <t>Kód stavby</t>
  </si>
  <si>
    <t>1106a</t>
  </si>
  <si>
    <t>Název objektu</t>
  </si>
  <si>
    <t>SO 01 Úpravy komunikací</t>
  </si>
  <si>
    <t>EČO</t>
  </si>
  <si>
    <t>Kód objektu</t>
  </si>
  <si>
    <t>SO001</t>
  </si>
  <si>
    <t>Název části</t>
  </si>
  <si>
    <t>SO 01.1 Komunikace</t>
  </si>
  <si>
    <t>Místo</t>
  </si>
  <si>
    <t>Kód části</t>
  </si>
  <si>
    <t>004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</si>
  <si>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</si>
  <si>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</si>
  <si>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</si>
  <si>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</si>
  <si>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</si>
  <si>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</si>
  <si>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</si>
  <si>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</si>
  <si>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</si>
  <si>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</si>
  <si>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20.02.2013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</si>
  <si>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</si>
  <si>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</si>
  <si>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</si>
  <si>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</si>
  <si>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</si>
  <si>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</si>
  <si>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</si>
  <si>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</si>
  <si>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</si>
  <si>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</si>
  <si>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</si>
  <si>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</si>
  <si>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</si>
  <si>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</si>
  <si>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</si>
  <si>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</si>
  <si>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</si>
  <si>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</si>
  <si>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</si>
  <si>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</si>
  <si>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</si>
  <si>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</si>
  <si>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</si>
  <si>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</si>
  <si>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</si>
  <si>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</si>
  <si>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</si>
  <si>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</si>
  <si>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</si>
  <si>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</si>
  <si>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</si>
  <si>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</si>
  <si>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</si>
  <si>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</si>
  <si>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</si>
  <si>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</si>
  <si>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</si>
  <si>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</si>
  <si>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</si>
  <si>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</si>
  <si>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</si>
  <si>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</si>
  <si>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</si>
  <si>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</si>
  <si>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</si>
  <si>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</si>
  <si>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</si>
  <si>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</si>
  <si>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</si>
  <si>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</si>
  <si>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</si>
  <si>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</si>
  <si>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</si>
  <si>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</si>
  <si>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</si>
  <si>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</si>
  <si>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</si>
  <si>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</si>
  <si>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</si>
  <si>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</si>
  <si>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</si>
  <si>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</si>
  <si>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</si>
  <si>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</si>
  <si>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</si>
  <si>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</si>
  <si>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</si>
  <si>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</si>
  <si>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</si>
  <si>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</si>
  <si>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</si>
  <si>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</si>
  <si>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</si>
  <si>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</si>
  <si>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</si>
  <si>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</si>
  <si>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</si>
  <si>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</si>
  <si>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</si>
  <si>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</si>
  <si>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00</t>
  </si>
  <si>
    <t>Sanace podloží</t>
  </si>
  <si>
    <t>1</t>
  </si>
  <si>
    <t>M</t>
  </si>
  <si>
    <t>MAT</t>
  </si>
  <si>
    <t>122202201</t>
  </si>
  <si>
    <t>Odkopávky a prokopávky nezapažené pro silnice v hornině3 objemu do 100m3</t>
  </si>
  <si>
    <t>m3</t>
  </si>
  <si>
    <t>2</t>
  </si>
  <si>
    <t>162701105.1</t>
  </si>
  <si>
    <t>Vodorovné přemístění výkopku tř.1-4 do 10000m</t>
  </si>
  <si>
    <t>3</t>
  </si>
  <si>
    <t>171201201.1</t>
  </si>
  <si>
    <t>Uložení sypaniny na skládku</t>
  </si>
  <si>
    <t>4</t>
  </si>
  <si>
    <t>171201211.1</t>
  </si>
  <si>
    <t>Poplatek za uložení odpadu ze sypaniny na skládce  1950,0*1,5</t>
  </si>
  <si>
    <t>t</t>
  </si>
  <si>
    <t>5</t>
  </si>
  <si>
    <t>171101121</t>
  </si>
  <si>
    <t>Uložení sypaniny z hornin kamenitých nesoudržných</t>
  </si>
  <si>
    <t>6</t>
  </si>
  <si>
    <t>583336880</t>
  </si>
  <si>
    <t>Kamenivo těžené hrubé frakce 0-125   1925,0*1,67*1,01</t>
  </si>
  <si>
    <t>7</t>
  </si>
  <si>
    <t>00-1</t>
  </si>
  <si>
    <t>Geotextilie D+M</t>
  </si>
  <si>
    <t>m2</t>
  </si>
  <si>
    <t>Zemní práce</t>
  </si>
  <si>
    <t>8</t>
  </si>
  <si>
    <t>K</t>
  </si>
  <si>
    <t>PK</t>
  </si>
  <si>
    <t>1-0</t>
  </si>
  <si>
    <t>Poplatek za skládku-suť</t>
  </si>
  <si>
    <t>9</t>
  </si>
  <si>
    <t>1-1</t>
  </si>
  <si>
    <t>Poplatek za skládku-živice</t>
  </si>
  <si>
    <t>10</t>
  </si>
  <si>
    <t>1-1.1</t>
  </si>
  <si>
    <t>Zaměření skutečného stavu</t>
  </si>
  <si>
    <t>celk</t>
  </si>
  <si>
    <t>11</t>
  </si>
  <si>
    <t>1-1.2</t>
  </si>
  <si>
    <t>Zkouška únosnosti pláně</t>
  </si>
  <si>
    <t>ks</t>
  </si>
  <si>
    <t>12</t>
  </si>
  <si>
    <t>1-1.3</t>
  </si>
  <si>
    <t>Doplňující geotechnický průzkum</t>
  </si>
  <si>
    <t>13</t>
  </si>
  <si>
    <t>113106121</t>
  </si>
  <si>
    <t>Rozebrání dlažeb nebo dílců komunikací pro pěší z betonových nebo kamenných dlaždic</t>
  </si>
  <si>
    <t>14</t>
  </si>
  <si>
    <t>113106162</t>
  </si>
  <si>
    <t>Rozebrání dlažeb vozovek pl do 50 m2 z drobných kostek do lože ze živice</t>
  </si>
  <si>
    <t>15</t>
  </si>
  <si>
    <t>113107244</t>
  </si>
  <si>
    <t>Odstranění podkladu pl přes 200 m2 živičných tl 200 mm</t>
  </si>
  <si>
    <t>1020,0*2</t>
  </si>
  <si>
    <t>-1</t>
  </si>
  <si>
    <t>'Součet</t>
  </si>
  <si>
    <t>Součet</t>
  </si>
  <si>
    <t>16</t>
  </si>
  <si>
    <t>113151314</t>
  </si>
  <si>
    <t>Odstranění živičného krytu frézováním pl přes 500 m2 tl 50 mm s překážkami v trase s naložením</t>
  </si>
  <si>
    <t>17</t>
  </si>
  <si>
    <t>113201111</t>
  </si>
  <si>
    <t>Vytrhání obrub chodníkových ležatých</t>
  </si>
  <si>
    <t>m</t>
  </si>
  <si>
    <t>18</t>
  </si>
  <si>
    <t>113203111</t>
  </si>
  <si>
    <t>Vytrhání obrub z dlažebních kostek</t>
  </si>
  <si>
    <t>138,0*2</t>
  </si>
  <si>
    <t>19</t>
  </si>
  <si>
    <t>115101204</t>
  </si>
  <si>
    <t>Čerpání vody na dopravní výšku do 10 m průměrný přítok do 4000 l/min</t>
  </si>
  <si>
    <t>hod</t>
  </si>
  <si>
    <t>20</t>
  </si>
  <si>
    <t>115101304</t>
  </si>
  <si>
    <t>Pohotovost čerpací soupravy pro dopravní výšku do 10 m přítok do 4000 l/min</t>
  </si>
  <si>
    <t>den</t>
  </si>
  <si>
    <t>21</t>
  </si>
  <si>
    <t>120001101</t>
  </si>
  <si>
    <t>Příplatek za ztížení vykopávky v blízkosti podzemního vedení</t>
  </si>
  <si>
    <t>22</t>
  </si>
  <si>
    <t>122202202</t>
  </si>
  <si>
    <t>Odkopávky a prokopávky nezapažené pro silnice objemu do 1000 m3 v hornině tř. 3</t>
  </si>
  <si>
    <t>2500,0-1950,0</t>
  </si>
  <si>
    <t>23</t>
  </si>
  <si>
    <t>122202209</t>
  </si>
  <si>
    <t>Příplatek k odkopávkám a prokopávkám pro silnice v hornině tř. 3 za lepivost</t>
  </si>
  <si>
    <t>24</t>
  </si>
  <si>
    <t>130901121</t>
  </si>
  <si>
    <t>Bourání konstrukcí v hloubených vykopávkách ze zdiva z betonu prostého</t>
  </si>
  <si>
    <t>25</t>
  </si>
  <si>
    <t>131201201</t>
  </si>
  <si>
    <t>Hloubení jam zapažených v hornině tř. 3 objemu do 100 m3</t>
  </si>
  <si>
    <t>26</t>
  </si>
  <si>
    <t>131201209</t>
  </si>
  <si>
    <t>Příplatek za lepivost u hloubení jam zapažených v hornině tř. 3</t>
  </si>
  <si>
    <t>27</t>
  </si>
  <si>
    <t>132201102</t>
  </si>
  <si>
    <t>Hloubení rýh š do 600 mm v hornině tř. 3 objemu přes 100 m3</t>
  </si>
  <si>
    <t>28</t>
  </si>
  <si>
    <t>132201109</t>
  </si>
  <si>
    <t>Příplatek za lepivost k hloubení rýh š do 600 mm v hornině tř. 3</t>
  </si>
  <si>
    <t>29</t>
  </si>
  <si>
    <t>151101101</t>
  </si>
  <si>
    <t>Zřízení příložného pažení a rozepření stěn rýh hl do 2 m</t>
  </si>
  <si>
    <t>30</t>
  </si>
  <si>
    <t>151101111</t>
  </si>
  <si>
    <t>Odstranění příložného pažení a rozepření stěn rýh hl do 2 m</t>
  </si>
  <si>
    <t>31</t>
  </si>
  <si>
    <t>162701105</t>
  </si>
  <si>
    <t>Vodorovné přemístění do 10000 m výkopku z horniny tř. 1 až 4</t>
  </si>
  <si>
    <t>(1770,0+55,0+390,0)</t>
  </si>
  <si>
    <t>32</t>
  </si>
  <si>
    <t>162701155</t>
  </si>
  <si>
    <t>Vodorovné přemístění do 10000 m výkopku z horniny tř. 5 až 7</t>
  </si>
  <si>
    <t>15,0</t>
  </si>
  <si>
    <t>33</t>
  </si>
  <si>
    <t>171201201</t>
  </si>
  <si>
    <t>Uložení sypaniny na skládky</t>
  </si>
  <si>
    <t>2215,0+15,0</t>
  </si>
  <si>
    <t>34</t>
  </si>
  <si>
    <t>171201211</t>
  </si>
  <si>
    <t>Poplatek za uložení odpadu ze sypaniny na skládce (skládkovné)</t>
  </si>
  <si>
    <t>2215,0*1,5</t>
  </si>
  <si>
    <t>35</t>
  </si>
  <si>
    <t>174101101</t>
  </si>
  <si>
    <t>Zásyp jam, šachet rýh nebo kolem objektů sypaninou se zhutněním</t>
  </si>
  <si>
    <t>36</t>
  </si>
  <si>
    <t>583312000</t>
  </si>
  <si>
    <t>kamenivo těžené zásypový materiál</t>
  </si>
  <si>
    <t>730,0*1,67*1,01</t>
  </si>
  <si>
    <t>37</t>
  </si>
  <si>
    <t>181101102</t>
  </si>
  <si>
    <t>Úprava pláně v zářezech v hornině tř. 1 až 4 se zhutněním</t>
  </si>
  <si>
    <t>Zakládání</t>
  </si>
  <si>
    <t>38</t>
  </si>
  <si>
    <t>211971121</t>
  </si>
  <si>
    <t>Zřízení opláštění žeber nebo trativodů geotextilií v rýze nebo zářezu sklonu přes 1 : 2,5 š do 2,5 m</t>
  </si>
  <si>
    <t>463,0*1,5</t>
  </si>
  <si>
    <t>39</t>
  </si>
  <si>
    <t>693660550</t>
  </si>
  <si>
    <t>textilie GEOFILTEX 63 63/30 300 g/m2 do š 8,8 m</t>
  </si>
  <si>
    <t>695,0*1,02</t>
  </si>
  <si>
    <t>40</t>
  </si>
  <si>
    <t>212561111</t>
  </si>
  <si>
    <t>Výplň odvodňovacích trativodů kamenivem hrubým drceným frakce 4 až 16 mm</t>
  </si>
  <si>
    <t>463,0*0,3</t>
  </si>
  <si>
    <t>41</t>
  </si>
  <si>
    <t>212752212</t>
  </si>
  <si>
    <t>Trativod z drenážních trubek plastových flexibilních D do 100 mm včetně lože otevřený výkop</t>
  </si>
  <si>
    <t>Svislé a kompletní konstrukce</t>
  </si>
  <si>
    <t>42</t>
  </si>
  <si>
    <t>332311151</t>
  </si>
  <si>
    <t>Osazování palisád betonových hromadně zabeton oblých délky prvku 400 mm</t>
  </si>
  <si>
    <t>43</t>
  </si>
  <si>
    <t>592283080</t>
  </si>
  <si>
    <t>palisáda kruhová odlehčená průměr 20/40 17,5 x 20 x 40 cm šedá</t>
  </si>
  <si>
    <t>kus</t>
  </si>
  <si>
    <t>44</t>
  </si>
  <si>
    <t>592283100</t>
  </si>
  <si>
    <t>palisáda kruhová odlehčená průměr 20/60 17,5 x 20 x 60 cm šedá</t>
  </si>
  <si>
    <t>45</t>
  </si>
  <si>
    <t>332311152</t>
  </si>
  <si>
    <t>Osazování palisád betonových hromadně zabeton oblých délky prvku 600 mm</t>
  </si>
  <si>
    <t>100</t>
  </si>
  <si>
    <t>46</t>
  </si>
  <si>
    <t>332311153</t>
  </si>
  <si>
    <t>Osazování palisád betonových hromadně zabeton oblých délky prvku 800 mm</t>
  </si>
  <si>
    <t>47</t>
  </si>
  <si>
    <t>592283140</t>
  </si>
  <si>
    <t>palisáda kruhová odlehčená průměr 20/60 17,5 x 20 x 90cm šedá</t>
  </si>
  <si>
    <t>Vodorovné konstrukce</t>
  </si>
  <si>
    <t>48</t>
  </si>
  <si>
    <t>451317777</t>
  </si>
  <si>
    <t>Podklad nebo lože pod dlažbu vodorovný nebo do sklonu 1:5 z betonu prostého tl do 100 mm</t>
  </si>
  <si>
    <t>49</t>
  </si>
  <si>
    <t>451561111</t>
  </si>
  <si>
    <t>Lože pod dlažby z kameniva drceného drobného vrstva tl do 100 mm</t>
  </si>
  <si>
    <t>'dlažba pod mostem</t>
  </si>
  <si>
    <t>64,0</t>
  </si>
  <si>
    <t>50</t>
  </si>
  <si>
    <t>451577777</t>
  </si>
  <si>
    <t>Podklad nebo lože pod dlažbu vodorovný nebo do sklonu 1:5 z kameniva těženého tl do 100 mm</t>
  </si>
  <si>
    <t>750,0+6,0+18,5</t>
  </si>
  <si>
    <t>51</t>
  </si>
  <si>
    <t>457571211</t>
  </si>
  <si>
    <t>Filtrační vrstvy z kameniva těženého hrubého bez zhutnění zrno od 4 až 8 do 16 až 32 mm</t>
  </si>
  <si>
    <t>52</t>
  </si>
  <si>
    <t>457971111</t>
  </si>
  <si>
    <t>Zřízení vrstvy z geotextilie o sklonu do 1:5 š do 3 m</t>
  </si>
  <si>
    <t>'pod lomový kámen</t>
  </si>
  <si>
    <t>200,0</t>
  </si>
  <si>
    <t>53</t>
  </si>
  <si>
    <t>462511270</t>
  </si>
  <si>
    <t>Zához z lomového kamene bez proštěrkování z terénu hmotnost do 200 kg</t>
  </si>
  <si>
    <t>54</t>
  </si>
  <si>
    <t>693662220</t>
  </si>
  <si>
    <t>textilie netkaná MOKRUTEX HQ PES 500 g/m2</t>
  </si>
  <si>
    <t>200,0*1,02</t>
  </si>
  <si>
    <t>55</t>
  </si>
  <si>
    <t>465511127</t>
  </si>
  <si>
    <t>Dlažba z lomového kamene na sucho s vyklínováním a vyplněním spár tl 200 mm</t>
  </si>
  <si>
    <t>56</t>
  </si>
  <si>
    <t>465511427</t>
  </si>
  <si>
    <t>Dlažba z lomového kamene na sucho s vyklínováním a vyplněním spár tl 400 mm</t>
  </si>
  <si>
    <t>57</t>
  </si>
  <si>
    <t>465512127</t>
  </si>
  <si>
    <t>Dlažba z lomového kamene na sucho se zalitím spár cementovou maltou tl 200 mm</t>
  </si>
  <si>
    <t>Komunikace</t>
  </si>
  <si>
    <t>58</t>
  </si>
  <si>
    <t>5-0</t>
  </si>
  <si>
    <t>Asfaltový beton ACO 11-barva červená tl.0,05m</t>
  </si>
  <si>
    <t>772,0+118,0</t>
  </si>
  <si>
    <t>59</t>
  </si>
  <si>
    <t>564861111</t>
  </si>
  <si>
    <t>Podklad ze štěrkodrtě ŠD tl 200 mm</t>
  </si>
  <si>
    <t>60</t>
  </si>
  <si>
    <t>564871111</t>
  </si>
  <si>
    <t>Podklad ze štěrkodrtě ŠD tl 250 mm</t>
  </si>
  <si>
    <t>61</t>
  </si>
  <si>
    <t>564911411</t>
  </si>
  <si>
    <t>Podklad z asfaltového recyklátu tl 50 mm</t>
  </si>
  <si>
    <t>62</t>
  </si>
  <si>
    <t>564921411</t>
  </si>
  <si>
    <t>Podklad z asfaltového recyklátu tl 60 mm</t>
  </si>
  <si>
    <t>63</t>
  </si>
  <si>
    <t>564962111</t>
  </si>
  <si>
    <t>Podklad z mechanicky zpevněného kameniva MZK tl 200 mm</t>
  </si>
  <si>
    <t>64</t>
  </si>
  <si>
    <t>565146111</t>
  </si>
  <si>
    <t>Asfaltový beton vrstva podkladní ACP 22 (obalované kamenivo OKH) tl 60 mm š do 3 m</t>
  </si>
  <si>
    <t>65</t>
  </si>
  <si>
    <t>569831111</t>
  </si>
  <si>
    <t>Zpevnění krajnic štěrkodrtí tl 100 mm</t>
  </si>
  <si>
    <t>302,0*0,5*2</t>
  </si>
  <si>
    <t>120,0*2</t>
  </si>
  <si>
    <t>66</t>
  </si>
  <si>
    <t>573211111</t>
  </si>
  <si>
    <t>Postřik živičný spojovací z asfaltu v množství do 0,70 kg/m2</t>
  </si>
  <si>
    <t>17,0*2</t>
  </si>
  <si>
    <t>67</t>
  </si>
  <si>
    <t>577134141</t>
  </si>
  <si>
    <t>Asfaltový beton vrstva obrusná ACO 11 (ABS) tř. I tl 40 mm š přes 3 m z modifikovaného asfaltu</t>
  </si>
  <si>
    <t>68</t>
  </si>
  <si>
    <t>577144111</t>
  </si>
  <si>
    <t>Asfaltový beton vrstva obrusná ACO 11 (ABS) tř. I tl 50 mm š do 3 m z nemodifikovaného asfaltu</t>
  </si>
  <si>
    <t>1218,0+17,0+174,0</t>
  </si>
  <si>
    <t>69</t>
  </si>
  <si>
    <t>577154111</t>
  </si>
  <si>
    <t>Asfaltový beton vrstva obrusná ACO 11 (ABS) tř. I tl 60 mm š do 3 m z nemodifikovaného asfaltu</t>
  </si>
  <si>
    <t>1092,0+14,0</t>
  </si>
  <si>
    <t>70</t>
  </si>
  <si>
    <t>577155121</t>
  </si>
  <si>
    <t>Asfaltový beton vrstva obrusná ACO 16+ (ABH) tl 60 mm š přes 3 m z nemodifikovaného asfaltu</t>
  </si>
  <si>
    <t>71</t>
  </si>
  <si>
    <t>596211113</t>
  </si>
  <si>
    <t>Kladení zámkové dlažby komunikací pro pěší tl 60 mm skupiny A pl přes 300 m2</t>
  </si>
  <si>
    <t>'zámková dlažba-šedá</t>
  </si>
  <si>
    <t>750,0</t>
  </si>
  <si>
    <t>'zámková dlažba-červená</t>
  </si>
  <si>
    <t>6,0</t>
  </si>
  <si>
    <t>'zámková dlažba-reliéfní,červená</t>
  </si>
  <si>
    <t>50,0</t>
  </si>
  <si>
    <t>'dlažba s podélnou vodící drážkou</t>
  </si>
  <si>
    <t>5,0</t>
  </si>
  <si>
    <t>72</t>
  </si>
  <si>
    <t>596211114</t>
  </si>
  <si>
    <t>Příplatek za kombinaci dvou barev u kladení betonových dlažeb tl 60 mm skupiny A</t>
  </si>
  <si>
    <t>73</t>
  </si>
  <si>
    <t>5-1</t>
  </si>
  <si>
    <t>Zámková dlažba tl.60mm-přírodní</t>
  </si>
  <si>
    <t>74</t>
  </si>
  <si>
    <t>5-2</t>
  </si>
  <si>
    <t>Reliéfní dlažba tl.60mm-červená</t>
  </si>
  <si>
    <t>75</t>
  </si>
  <si>
    <t>5-3</t>
  </si>
  <si>
    <t>Zámková dlažba tl.60mm-červená</t>
  </si>
  <si>
    <t>76</t>
  </si>
  <si>
    <t>5-4</t>
  </si>
  <si>
    <t>Dlažba s podélnou vodící drážkou tl.60mm</t>
  </si>
  <si>
    <t>77</t>
  </si>
  <si>
    <t>596811122</t>
  </si>
  <si>
    <t>Kladení betonové dlažby komunikací pro pěší do lože z kameniva vel do 0,09 m2 plochy do 300 m2</t>
  </si>
  <si>
    <t>'přídlažba</t>
  </si>
  <si>
    <t>138,0</t>
  </si>
  <si>
    <t>78</t>
  </si>
  <si>
    <t>592452100</t>
  </si>
  <si>
    <t>přídlažba 50x25x8 cm šedá</t>
  </si>
  <si>
    <t>Trubní vedení</t>
  </si>
  <si>
    <t>79</t>
  </si>
  <si>
    <t>8-0</t>
  </si>
  <si>
    <t>Montáž vsakovacích systému(box,deska,spojovací díl,filtrační tkanina)</t>
  </si>
  <si>
    <t>kompl</t>
  </si>
  <si>
    <t>80</t>
  </si>
  <si>
    <t>8-0,1</t>
  </si>
  <si>
    <t>Atmogeochemický průzkum</t>
  </si>
  <si>
    <t>81</t>
  </si>
  <si>
    <t>871313121</t>
  </si>
  <si>
    <t>Montáž potrubí z kanalizačních trub z PVC otevřený výkop sklon do 20 % DN 150</t>
  </si>
  <si>
    <t>82</t>
  </si>
  <si>
    <t>894401211</t>
  </si>
  <si>
    <t>Osazení betonových dílců pro šachty skruže rovné TBS 29/100/9</t>
  </si>
  <si>
    <t>83</t>
  </si>
  <si>
    <t>592240010</t>
  </si>
  <si>
    <t>dílec betonový pro vstupní šachty SR-F PS 100x50x9 cm</t>
  </si>
  <si>
    <t>84</t>
  </si>
  <si>
    <t>895941111</t>
  </si>
  <si>
    <t>Zřízení vpusti kanalizační uliční z betonových dílců typ UV-50 normální</t>
  </si>
  <si>
    <t>85</t>
  </si>
  <si>
    <t>899204111</t>
  </si>
  <si>
    <t>Osazení mříží litinových včetně rámů a košů na bahno hmotnosti nad 150 kg</t>
  </si>
  <si>
    <t>86</t>
  </si>
  <si>
    <t>899331111</t>
  </si>
  <si>
    <t>Výšková úprava uličního vstupu nebo vpusti do 200 mm zvýšením poklopu</t>
  </si>
  <si>
    <t>87</t>
  </si>
  <si>
    <t>899431111</t>
  </si>
  <si>
    <t>Výšková úprava uličního vstupu nebo vpusti do 200 mm zvýšením krycího hrnce, šoupěte nebo hydrantu</t>
  </si>
  <si>
    <t>88</t>
  </si>
  <si>
    <t>8-1</t>
  </si>
  <si>
    <t>Potrubí PVC DN150</t>
  </si>
  <si>
    <t>89</t>
  </si>
  <si>
    <t>8-2</t>
  </si>
  <si>
    <t>Vpusť uliční vč.mříže a koše</t>
  </si>
  <si>
    <t>90</t>
  </si>
  <si>
    <t>8-3</t>
  </si>
  <si>
    <t>Výústní objekt-bet.čelo D+M</t>
  </si>
  <si>
    <t>91</t>
  </si>
  <si>
    <t>8-4</t>
  </si>
  <si>
    <t>Vsakovací box inspect 1200*600*305</t>
  </si>
  <si>
    <t>92</t>
  </si>
  <si>
    <t>8-5</t>
  </si>
  <si>
    <t>Boční stěna 600*600</t>
  </si>
  <si>
    <t>93</t>
  </si>
  <si>
    <t>8-6</t>
  </si>
  <si>
    <t>Vrchni krytka 550*550</t>
  </si>
  <si>
    <t>94</t>
  </si>
  <si>
    <t>8-7</t>
  </si>
  <si>
    <t>Filtrační tkanina</t>
  </si>
  <si>
    <t>95</t>
  </si>
  <si>
    <t>8-8</t>
  </si>
  <si>
    <t>Kontrolní proplach.šachty k vsak.nádržím</t>
  </si>
  <si>
    <t>96</t>
  </si>
  <si>
    <t>8-9</t>
  </si>
  <si>
    <t>Poklop PE HD pro drenáž s volným uchem a aretací</t>
  </si>
  <si>
    <t>Ostatní konstrukce a práce-bourání</t>
  </si>
  <si>
    <t>97</t>
  </si>
  <si>
    <t>9-0</t>
  </si>
  <si>
    <t>Provizorní dopravní značení</t>
  </si>
  <si>
    <t>98</t>
  </si>
  <si>
    <t>9-1</t>
  </si>
  <si>
    <t>Přemístění stávajících informačních panelů</t>
  </si>
  <si>
    <t>99</t>
  </si>
  <si>
    <t>914111111</t>
  </si>
  <si>
    <t>Montáž svislé dopravní značky do velikosti 1 m2 objímkami na sloupek nebo konzolu</t>
  </si>
  <si>
    <t>'nové značky</t>
  </si>
  <si>
    <t>'přemístění</t>
  </si>
  <si>
    <t>2,</t>
  </si>
  <si>
    <t>914511112</t>
  </si>
  <si>
    <t>Montáž sloupku dopravních značek délky do 3,5 m s betonovým základem a patkou</t>
  </si>
  <si>
    <t>101</t>
  </si>
  <si>
    <t>404452300</t>
  </si>
  <si>
    <t>sloupek Zn 70 - 350</t>
  </si>
  <si>
    <t>102</t>
  </si>
  <si>
    <t>404452410</t>
  </si>
  <si>
    <t>patka hliníková HP 70</t>
  </si>
  <si>
    <t>103</t>
  </si>
  <si>
    <t>404452540</t>
  </si>
  <si>
    <t>víčko plastové na sloupek 70</t>
  </si>
  <si>
    <t>104</t>
  </si>
  <si>
    <t>404452570</t>
  </si>
  <si>
    <t>upínací svorka na sloupek US 70</t>
  </si>
  <si>
    <t>105</t>
  </si>
  <si>
    <t>915121112</t>
  </si>
  <si>
    <t>Vodorovné dopravní značení šířky 250 mm retroreflexní bílou barvou vodící čáry</t>
  </si>
  <si>
    <t>106</t>
  </si>
  <si>
    <t>915131112</t>
  </si>
  <si>
    <t>Vodorovné dopravní značení retroreflexní bílou barvou přechody pro chodce, šipky nebo symboly</t>
  </si>
  <si>
    <t>107</t>
  </si>
  <si>
    <t>915131116</t>
  </si>
  <si>
    <t>Vodorovné dopravní značení retroreflexní žlutou barvou přechody pro chodce, šipky nebo symboly</t>
  </si>
  <si>
    <t>A19</t>
  </si>
  <si>
    <t>1*2,5</t>
  </si>
  <si>
    <t>"VC" 9a</t>
  </si>
  <si>
    <t>5*5,0</t>
  </si>
  <si>
    <t>V14</t>
  </si>
  <si>
    <t>35,0</t>
  </si>
  <si>
    <t>108</t>
  </si>
  <si>
    <t>915611111</t>
  </si>
  <si>
    <t>Předznačení vodorovného liniového značení</t>
  </si>
  <si>
    <t>109</t>
  </si>
  <si>
    <t>915621111</t>
  </si>
  <si>
    <t>Předznačení vodorovného plošného značení</t>
  </si>
  <si>
    <t>110</t>
  </si>
  <si>
    <t>583801100</t>
  </si>
  <si>
    <t>kostka dlažební drobná, materiálová skupina I/2, I.jakost, velikost 10 cm</t>
  </si>
  <si>
    <t>303,0*0,024*1,02</t>
  </si>
  <si>
    <t>111</t>
  </si>
  <si>
    <t>916111123</t>
  </si>
  <si>
    <t>Osazení obruby z drobných kostek s boční opěrou do lože z betonu prostého</t>
  </si>
  <si>
    <t>'dvojřádek</t>
  </si>
  <si>
    <t>'trojřádek</t>
  </si>
  <si>
    <t>(4,5+4,6)*3</t>
  </si>
  <si>
    <t>112</t>
  </si>
  <si>
    <t>916131113</t>
  </si>
  <si>
    <t>Osazení silničního obrubníku betonového ležatého s boční opěrou do lože z betonu prostého</t>
  </si>
  <si>
    <t>'betonový práh</t>
  </si>
  <si>
    <t>113</t>
  </si>
  <si>
    <t>592127000</t>
  </si>
  <si>
    <t>betonový práh C20/25n-XF3</t>
  </si>
  <si>
    <t>114</t>
  </si>
  <si>
    <t>592174650</t>
  </si>
  <si>
    <t>obrubník betonový silniční Standard 100x15x25 cm</t>
  </si>
  <si>
    <t>115</t>
  </si>
  <si>
    <t>916131213</t>
  </si>
  <si>
    <t>Osazení silničního obrubníku betonového stojatého s boční opěrou do lože z betonu prostého</t>
  </si>
  <si>
    <t>116</t>
  </si>
  <si>
    <t>592173040</t>
  </si>
  <si>
    <t>obrubník betonový zahradní přírodní šedá 50x5x20 cm</t>
  </si>
  <si>
    <t>1846,0*2</t>
  </si>
  <si>
    <t>117</t>
  </si>
  <si>
    <t>592174100</t>
  </si>
  <si>
    <t>obrubník betonový chodníkový ABO 100/10/25 II nat 100x10x25 cm</t>
  </si>
  <si>
    <t>118</t>
  </si>
  <si>
    <t>916231213</t>
  </si>
  <si>
    <t>Osazení chodníkového obrubníku betonového stojatého s boční opěrou do lože z betonu prostého</t>
  </si>
  <si>
    <t>119</t>
  </si>
  <si>
    <t>916241113</t>
  </si>
  <si>
    <t>Osazení chodníkového obrubníku kamenného ležatého s boční opěrou do lože z betonu prostého</t>
  </si>
  <si>
    <t>120</t>
  </si>
  <si>
    <t>583803330</t>
  </si>
  <si>
    <t>obrubník kamenný přímý, materiálová skupina I/2 OP3 25x20</t>
  </si>
  <si>
    <t>121</t>
  </si>
  <si>
    <t>919121121</t>
  </si>
  <si>
    <t>Těsnění spár zálivkou za studena pro komůrky š 15 mm hl 25 mm s těsnicím profilem</t>
  </si>
  <si>
    <t>122</t>
  </si>
  <si>
    <t>919735112</t>
  </si>
  <si>
    <t>Řezání stávajícího živičného krytu hl do 100 mm</t>
  </si>
  <si>
    <t>123</t>
  </si>
  <si>
    <t>935111211</t>
  </si>
  <si>
    <t>Osazení příkopového žlabu do štěrkopísku tl 100 mm z betonových tvárnic š 800 mm</t>
  </si>
  <si>
    <t>124</t>
  </si>
  <si>
    <t>592274960</t>
  </si>
  <si>
    <t>žlabovka betonová TBM 33-60 33x60x8 cm</t>
  </si>
  <si>
    <t>125</t>
  </si>
  <si>
    <t>935113211</t>
  </si>
  <si>
    <t>Osazení odvodňovacího betonového žlabu s krycím roštem šířky do 200 mm</t>
  </si>
  <si>
    <t>126</t>
  </si>
  <si>
    <t>966006132</t>
  </si>
  <si>
    <t>Odstranění značek dopravních nebo orientačních se sloupky s betonovými patkami</t>
  </si>
  <si>
    <t>127</t>
  </si>
  <si>
    <t>979071112</t>
  </si>
  <si>
    <t>Očištění dlažebních kostek velkých s původním spárováním živičnou směsí nebo MC</t>
  </si>
  <si>
    <t>128</t>
  </si>
  <si>
    <t>979082213</t>
  </si>
  <si>
    <t>Vodorovná doprava suti po suchu do 1 km</t>
  </si>
  <si>
    <t>129</t>
  </si>
  <si>
    <t>979082219</t>
  </si>
  <si>
    <t>Příplatek ZKD 1 km u vodorovné dopravy suti po suchu do 1 km</t>
  </si>
  <si>
    <t>1290,958*9</t>
  </si>
  <si>
    <t>130</t>
  </si>
  <si>
    <t>9-2</t>
  </si>
  <si>
    <t>Odvodňovací žlab</t>
  </si>
  <si>
    <t>131</t>
  </si>
  <si>
    <t>9-3</t>
  </si>
  <si>
    <t>Dopravní značka A31c-1,A32b-4</t>
  </si>
  <si>
    <t>132</t>
  </si>
  <si>
    <t>9-4</t>
  </si>
  <si>
    <t>Dopravní značka B1-2,B11-1ks</t>
  </si>
  <si>
    <t>133</t>
  </si>
  <si>
    <t>9-5</t>
  </si>
  <si>
    <t>Dopravní značka P6</t>
  </si>
  <si>
    <t>134</t>
  </si>
  <si>
    <t>9-6</t>
  </si>
  <si>
    <t>Dopravní značka C8a-4,C9a-5,C9b-3,C10a-4,C10b-1,C14a-2,C14b-2ks</t>
  </si>
  <si>
    <t>135</t>
  </si>
  <si>
    <t>9-7</t>
  </si>
  <si>
    <t>Dopravní značka IS19a-2,IS19b-1IS19c-3,IS19d-2ks</t>
  </si>
  <si>
    <t>136</t>
  </si>
  <si>
    <t>9-8</t>
  </si>
  <si>
    <t>Dopravní značka IS20</t>
  </si>
  <si>
    <t>137</t>
  </si>
  <si>
    <t>9-9</t>
  </si>
  <si>
    <t>Dopravní značka E7b</t>
  </si>
  <si>
    <t>138</t>
  </si>
  <si>
    <t>9-10</t>
  </si>
  <si>
    <t>Dopravní značka E13</t>
  </si>
  <si>
    <t>Přesun hmot</t>
  </si>
  <si>
    <t>139</t>
  </si>
  <si>
    <t>998225111</t>
  </si>
  <si>
    <t>Přesun hmot pro pozemní komunikace a letiště s krytem živičným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</si>
</sst>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0" t="s">
        <v>2</v>
      </c>
      <c r="F5" s="191"/>
      <c r="G5" s="191"/>
      <c r="H5" s="191"/>
      <c r="I5" s="191"/>
      <c r="J5" s="192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3" t="s">
        <v>8</v>
      </c>
      <c r="F7" s="194"/>
      <c r="G7" s="194"/>
      <c r="H7" s="194"/>
      <c r="I7" s="194"/>
      <c r="J7" s="195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6" t="s">
        <v>13</v>
      </c>
      <c r="F9" s="197"/>
      <c r="G9" s="197"/>
      <c r="H9" s="197"/>
      <c r="I9" s="197"/>
      <c r="J9" s="198"/>
      <c r="K9" s="14"/>
      <c r="L9" s="14"/>
      <c r="M9" s="14"/>
      <c r="N9" s="14"/>
      <c r="O9" s="14" t="s">
        <v>14</v>
      </c>
      <c r="P9" s="196"/>
      <c r="Q9" s="197"/>
      <c r="R9" s="198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16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17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18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19</v>
      </c>
      <c r="P25" s="14" t="s">
        <v>20</v>
      </c>
      <c r="Q25" s="14"/>
      <c r="R25" s="14"/>
      <c r="S25" s="18"/>
    </row>
    <row r="26" spans="1:19" ht="17.25" customHeight="1">
      <c r="A26" s="13"/>
      <c r="B26" s="14" t="s">
        <v>21</v>
      </c>
      <c r="C26" s="14"/>
      <c r="D26" s="14"/>
      <c r="E26" s="15" t="s">
        <v>4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22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23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5" t="s">
        <v>26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27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29</v>
      </c>
      <c r="B34" s="49"/>
      <c r="C34" s="49"/>
      <c r="D34" s="50"/>
      <c r="E34" s="51" t="s">
        <v>30</v>
      </c>
      <c r="F34" s="50"/>
      <c r="G34" s="51" t="s">
        <v>31</v>
      </c>
      <c r="H34" s="49"/>
      <c r="I34" s="50"/>
      <c r="J34" s="51" t="s">
        <v>32</v>
      </c>
      <c r="K34" s="49"/>
      <c r="L34" s="51" t="s">
        <v>33</v>
      </c>
      <c r="M34" s="49"/>
      <c r="N34" s="49"/>
      <c r="O34" s="50"/>
      <c r="P34" s="51" t="s">
        <v>34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35</v>
      </c>
      <c r="F36" s="45"/>
      <c r="G36" s="45"/>
      <c r="H36" s="45"/>
      <c r="I36" s="45"/>
      <c r="J36" s="62" t="s">
        <v>36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37</v>
      </c>
      <c r="B37" s="64"/>
      <c r="C37" s="65" t="s">
        <v>38</v>
      </c>
      <c r="D37" s="66"/>
      <c r="E37" s="66"/>
      <c r="F37" s="67"/>
      <c r="G37" s="63" t="s">
        <v>39</v>
      </c>
      <c r="H37" s="68"/>
      <c r="I37" s="65" t="s">
        <v>40</v>
      </c>
      <c r="J37" s="66"/>
      <c r="K37" s="66"/>
      <c r="L37" s="63" t="s">
        <v>41</v>
      </c>
      <c r="M37" s="68"/>
      <c r="N37" s="65" t="s">
        <v>42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43</v>
      </c>
      <c r="C38" s="17"/>
      <c r="D38" s="71" t="s">
        <v>44</v>
      </c>
      <c r="E38" s="72">
        <f>SUMIF(Rozpocet!O5:O285,8,Rozpocet!I5:I285)</f>
        <v>0</v>
      </c>
      <c r="F38" s="73"/>
      <c r="G38" s="69">
        <v>8</v>
      </c>
      <c r="H38" s="74" t="s">
        <v>45</v>
      </c>
      <c r="I38" s="31"/>
      <c r="J38" s="75">
        <v>0</v>
      </c>
      <c r="K38" s="76"/>
      <c r="L38" s="69">
        <v>13</v>
      </c>
      <c r="M38" s="29" t="s">
        <v>46</v>
      </c>
      <c r="N38" s="37"/>
      <c r="O38" s="37"/>
      <c r="P38" s="77">
        <f>M49</f>
        <v>21</v>
      </c>
      <c r="Q38" s="78" t="s">
        <v>47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48</v>
      </c>
      <c r="E39" s="72">
        <f>SUMIF(Rozpocet!O10:O285,4,Rozpocet!I10:I285)</f>
        <v>0</v>
      </c>
      <c r="F39" s="73"/>
      <c r="G39" s="69">
        <v>9</v>
      </c>
      <c r="H39" s="14" t="s">
        <v>49</v>
      </c>
      <c r="I39" s="71"/>
      <c r="J39" s="75">
        <v>0</v>
      </c>
      <c r="K39" s="76"/>
      <c r="L39" s="69">
        <v>14</v>
      </c>
      <c r="M39" s="29" t="s">
        <v>50</v>
      </c>
      <c r="N39" s="37"/>
      <c r="O39" s="37"/>
      <c r="P39" s="77">
        <f>M49</f>
        <v>21</v>
      </c>
      <c r="Q39" s="78" t="s">
        <v>47</v>
      </c>
      <c r="R39" s="72">
        <v>0</v>
      </c>
      <c r="S39" s="73"/>
    </row>
    <row r="40" spans="1:19" ht="20.25" customHeight="1">
      <c r="A40" s="69">
        <v>3</v>
      </c>
      <c r="B40" s="70" t="s">
        <v>51</v>
      </c>
      <c r="C40" s="17"/>
      <c r="D40" s="71" t="s">
        <v>44</v>
      </c>
      <c r="E40" s="72">
        <f>SUMIF(Rozpocet!O11:O285,32,Rozpocet!I11:I285)</f>
        <v>0</v>
      </c>
      <c r="F40" s="73"/>
      <c r="G40" s="69">
        <v>10</v>
      </c>
      <c r="H40" s="74" t="s">
        <v>52</v>
      </c>
      <c r="I40" s="31"/>
      <c r="J40" s="75">
        <v>0</v>
      </c>
      <c r="K40" s="76"/>
      <c r="L40" s="69">
        <v>15</v>
      </c>
      <c r="M40" s="29" t="s">
        <v>53</v>
      </c>
      <c r="N40" s="37"/>
      <c r="O40" s="37"/>
      <c r="P40" s="77">
        <f>M49</f>
        <v>21</v>
      </c>
      <c r="Q40" s="78" t="s">
        <v>47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48</v>
      </c>
      <c r="E41" s="72">
        <f>SUMIF(Rozpocet!O12:O285,16,Rozpocet!I12:I285)+SUMIF(Rozpocet!O12:O285,128,Rozpocet!I12:I285)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54</v>
      </c>
      <c r="N41" s="37"/>
      <c r="O41" s="37"/>
      <c r="P41" s="77">
        <f>M49</f>
        <v>21</v>
      </c>
      <c r="Q41" s="78" t="s">
        <v>47</v>
      </c>
      <c r="R41" s="72">
        <v>0</v>
      </c>
      <c r="S41" s="73"/>
    </row>
    <row r="42" spans="1:19" ht="20.25" customHeight="1">
      <c r="A42" s="69">
        <v>5</v>
      </c>
      <c r="B42" s="70" t="s">
        <v>55</v>
      </c>
      <c r="C42" s="17"/>
      <c r="D42" s="71" t="s">
        <v>44</v>
      </c>
      <c r="E42" s="72">
        <f>SUMIF(Rozpocet!O13:O285,256,Rozpocet!I13:I285)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56</v>
      </c>
      <c r="N42" s="37"/>
      <c r="O42" s="37"/>
      <c r="P42" s="77">
        <f>M49</f>
        <v>21</v>
      </c>
      <c r="Q42" s="78" t="s">
        <v>47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48</v>
      </c>
      <c r="E43" s="72">
        <f>SUMIF(Rozpocet!O14:O285,64,Rozpocet!I14:I285)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57</v>
      </c>
      <c r="N43" s="37"/>
      <c r="O43" s="37"/>
      <c r="P43" s="37"/>
      <c r="Q43" s="31"/>
      <c r="R43" s="72">
        <f>SUMIF(Rozpocet!O14:O285,1024,Rozpocet!I14:I285)</f>
        <v>0</v>
      </c>
      <c r="S43" s="73"/>
    </row>
    <row r="44" spans="1:19" ht="20.25" customHeight="1">
      <c r="A44" s="69">
        <v>7</v>
      </c>
      <c r="B44" s="82" t="s">
        <v>58</v>
      </c>
      <c r="C44" s="37"/>
      <c r="D44" s="31"/>
      <c r="E44" s="83">
        <f>SUM(E38:E43)</f>
        <v>0</v>
      </c>
      <c r="F44" s="47"/>
      <c r="G44" s="69">
        <v>12</v>
      </c>
      <c r="H44" s="82" t="s">
        <v>59</v>
      </c>
      <c r="I44" s="31"/>
      <c r="J44" s="84">
        <f>SUM(J38:J41)</f>
        <v>0</v>
      </c>
      <c r="K44" s="85"/>
      <c r="L44" s="69">
        <v>19</v>
      </c>
      <c r="M44" s="70" t="s">
        <v>60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61</v>
      </c>
      <c r="C45" s="89"/>
      <c r="D45" s="90"/>
      <c r="E45" s="91">
        <f>SUMIF(Rozpocet!O14:O285,512,Rozpocet!I14:I285)</f>
        <v>0</v>
      </c>
      <c r="F45" s="43"/>
      <c r="G45" s="87">
        <v>21</v>
      </c>
      <c r="H45" s="88" t="s">
        <v>62</v>
      </c>
      <c r="I45" s="90"/>
      <c r="J45" s="92">
        <v>0</v>
      </c>
      <c r="K45" s="93">
        <f>M49</f>
        <v>21</v>
      </c>
      <c r="L45" s="87">
        <v>22</v>
      </c>
      <c r="M45" s="88" t="s">
        <v>63</v>
      </c>
      <c r="N45" s="89"/>
      <c r="O45" s="89"/>
      <c r="P45" s="89"/>
      <c r="Q45" s="90"/>
      <c r="R45" s="91">
        <f>SUMIF(Rozpocet!O14:O285,"&lt;4",Rozpocet!I14:I285)+SUMIF(Rozpocet!O14:O285,"&gt;1024",Rozpocet!I14:I285)</f>
        <v>0</v>
      </c>
      <c r="S45" s="43"/>
    </row>
    <row r="46" spans="1:19" ht="20.25" customHeight="1">
      <c r="A46" s="94" t="s">
        <v>22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64</v>
      </c>
      <c r="M46" s="50"/>
      <c r="N46" s="65" t="s">
        <v>65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66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67</v>
      </c>
      <c r="B48" s="33"/>
      <c r="C48" s="33"/>
      <c r="D48" s="33"/>
      <c r="E48" s="33"/>
      <c r="F48" s="34"/>
      <c r="G48" s="100" t="s">
        <v>68</v>
      </c>
      <c r="H48" s="33"/>
      <c r="I48" s="33"/>
      <c r="J48" s="33"/>
      <c r="K48" s="33"/>
      <c r="L48" s="69">
        <v>24</v>
      </c>
      <c r="M48" s="101">
        <v>15</v>
      </c>
      <c r="N48" s="34" t="s">
        <v>47</v>
      </c>
      <c r="O48" s="102">
        <f>R47-O49</f>
        <v>0</v>
      </c>
      <c r="P48" s="37" t="s">
        <v>69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21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47</v>
      </c>
      <c r="O49" s="102">
        <f>ROUND(SUMIF(Rozpocet!N14:N285,M49,Rozpocet!I14:I285)+SUMIF(P38:P42,M49,R38:R42)+IF(K45=M49,J45,0),2)</f>
        <v>0</v>
      </c>
      <c r="P49" s="37" t="s">
        <v>69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70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67</v>
      </c>
      <c r="B51" s="33"/>
      <c r="C51" s="33"/>
      <c r="D51" s="33"/>
      <c r="E51" s="33"/>
      <c r="F51" s="34"/>
      <c r="G51" s="100" t="s">
        <v>68</v>
      </c>
      <c r="H51" s="33"/>
      <c r="I51" s="33"/>
      <c r="J51" s="33"/>
      <c r="K51" s="33"/>
      <c r="L51" s="63" t="s">
        <v>71</v>
      </c>
      <c r="M51" s="50"/>
      <c r="N51" s="65" t="s">
        <v>72</v>
      </c>
      <c r="O51" s="49"/>
      <c r="P51" s="49"/>
      <c r="Q51" s="49"/>
      <c r="R51" s="113"/>
      <c r="S51" s="52"/>
    </row>
    <row r="52" spans="1:19" ht="20.25" customHeight="1">
      <c r="A52" s="105" t="s">
        <v>23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73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74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67</v>
      </c>
      <c r="B54" s="42"/>
      <c r="C54" s="42"/>
      <c r="D54" s="42"/>
      <c r="E54" s="42"/>
      <c r="F54" s="115"/>
      <c r="G54" s="116" t="s">
        <v>68</v>
      </c>
      <c r="H54" s="42"/>
      <c r="I54" s="42"/>
      <c r="J54" s="42"/>
      <c r="K54" s="42"/>
      <c r="L54" s="87">
        <v>29</v>
      </c>
      <c r="M54" s="88" t="s">
        <v>75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76</v>
      </c>
      <c r="B1" s="119"/>
      <c r="C1" s="119"/>
      <c r="D1" s="119"/>
      <c r="E1" s="119"/>
    </row>
    <row r="2" spans="1:5" ht="12" customHeight="1">
      <c r="A2" s="120" t="s">
        <v>77</v>
      </c>
      <c r="B2" s="121" t="str">
        <f>'Krycí list'!E5</f>
        <v>Cyklostezky - úsek Seidlerovo nábřeží,Slezskoostravský hrad</v>
      </c>
      <c r="C2" s="122"/>
      <c r="D2" s="122"/>
      <c r="E2" s="122"/>
    </row>
    <row r="3" spans="1:5" ht="12" customHeight="1">
      <c r="A3" s="120" t="s">
        <v>78</v>
      </c>
      <c r="B3" s="121" t="str">
        <f>'Krycí list'!E7</f>
        <v>SO 01 Úpravy komunikací</v>
      </c>
      <c r="C3" s="123"/>
      <c r="D3" s="121"/>
      <c r="E3" s="124"/>
    </row>
    <row r="4" spans="1:5" ht="12" customHeight="1">
      <c r="A4" s="120" t="s">
        <v>79</v>
      </c>
      <c r="B4" s="121" t="str">
        <f>'Krycí list'!E9</f>
        <v>SO 01.1 Komunikace</v>
      </c>
      <c r="C4" s="123"/>
      <c r="D4" s="121"/>
      <c r="E4" s="124"/>
    </row>
    <row r="5" spans="1:5" ht="12" customHeight="1">
      <c r="A5" s="121" t="s">
        <v>80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81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82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83</v>
      </c>
      <c r="B9" s="121" t="s">
        <v>27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84</v>
      </c>
      <c r="B11" s="126" t="s">
        <v>85</v>
      </c>
      <c r="C11" s="127" t="s">
        <v>86</v>
      </c>
      <c r="D11" s="128" t="s">
        <v>87</v>
      </c>
      <c r="E11" s="127" t="s">
        <v>88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</v>
      </c>
      <c r="E14" s="140">
        <f>Rozpocet!M14</f>
        <v>0</v>
      </c>
    </row>
    <row r="15" spans="1:5" s="136" customFormat="1" ht="12.75" customHeight="1">
      <c r="A15" s="141" t="str">
        <f>Rozpocet!D15</f>
        <v>00</v>
      </c>
      <c r="B15" s="142" t="str">
        <f>Rozpocet!E15</f>
        <v>Sanace podloží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1" t="str">
        <f>Rozpocet!D23</f>
        <v>1</v>
      </c>
      <c r="B16" s="142" t="str">
        <f>Rozpocet!E23</f>
        <v>Zemní práce</v>
      </c>
      <c r="C16" s="143">
        <f>Rozpocet!I23</f>
        <v>0</v>
      </c>
      <c r="D16" s="144">
        <f>Rozpocet!K23</f>
        <v>0</v>
      </c>
      <c r="E16" s="144">
        <f>Rozpocet!M23</f>
        <v>0</v>
      </c>
    </row>
    <row r="17" spans="1:5" s="136" customFormat="1" ht="12.75" customHeight="1">
      <c r="A17" s="141" t="str">
        <f>Rozpocet!D81</f>
        <v>2</v>
      </c>
      <c r="B17" s="142" t="str">
        <f>Rozpocet!E81</f>
        <v>Zakládání</v>
      </c>
      <c r="C17" s="143">
        <f>Rozpocet!I81</f>
        <v>0</v>
      </c>
      <c r="D17" s="144">
        <f>Rozpocet!K81</f>
        <v>0</v>
      </c>
      <c r="E17" s="144">
        <f>Rozpocet!M81</f>
        <v>0</v>
      </c>
    </row>
    <row r="18" spans="1:5" s="136" customFormat="1" ht="12.75" customHeight="1">
      <c r="A18" s="141" t="str">
        <f>Rozpocet!D95</f>
        <v>3</v>
      </c>
      <c r="B18" s="142" t="str">
        <f>Rozpocet!E95</f>
        <v>Svislé a kompletní konstrukce</v>
      </c>
      <c r="C18" s="143">
        <f>Rozpocet!I95</f>
        <v>0</v>
      </c>
      <c r="D18" s="144">
        <f>Rozpocet!K95</f>
        <v>0</v>
      </c>
      <c r="E18" s="144">
        <f>Rozpocet!M95</f>
        <v>0</v>
      </c>
    </row>
    <row r="19" spans="1:5" s="136" customFormat="1" ht="12.75" customHeight="1">
      <c r="A19" s="141" t="str">
        <f>Rozpocet!D105</f>
        <v>4</v>
      </c>
      <c r="B19" s="142" t="str">
        <f>Rozpocet!E105</f>
        <v>Vodorovné konstrukce</v>
      </c>
      <c r="C19" s="143">
        <f>Rozpocet!I105</f>
        <v>0</v>
      </c>
      <c r="D19" s="144">
        <f>Rozpocet!K105</f>
        <v>0</v>
      </c>
      <c r="E19" s="144">
        <f>Rozpocet!M105</f>
        <v>0</v>
      </c>
    </row>
    <row r="20" spans="1:5" s="136" customFormat="1" ht="12.75" customHeight="1">
      <c r="A20" s="141" t="str">
        <f>Rozpocet!D133</f>
        <v>5</v>
      </c>
      <c r="B20" s="142" t="str">
        <f>Rozpocet!E133</f>
        <v>Komunikace</v>
      </c>
      <c r="C20" s="143">
        <f>Rozpocet!I133</f>
        <v>0</v>
      </c>
      <c r="D20" s="144">
        <f>Rozpocet!K133</f>
        <v>0</v>
      </c>
      <c r="E20" s="144">
        <f>Rozpocet!M133</f>
        <v>0</v>
      </c>
    </row>
    <row r="21" spans="1:5" s="136" customFormat="1" ht="12.75" customHeight="1">
      <c r="A21" s="141" t="str">
        <f>Rozpocet!D188</f>
        <v>8</v>
      </c>
      <c r="B21" s="142" t="str">
        <f>Rozpocet!E188</f>
        <v>Trubní vedení</v>
      </c>
      <c r="C21" s="143">
        <f>Rozpocet!I188</f>
        <v>0</v>
      </c>
      <c r="D21" s="144">
        <f>Rozpocet!K188</f>
        <v>0</v>
      </c>
      <c r="E21" s="144">
        <f>Rozpocet!M188</f>
        <v>0</v>
      </c>
    </row>
    <row r="22" spans="1:5" s="136" customFormat="1" ht="12.75" customHeight="1">
      <c r="A22" s="141" t="str">
        <f>Rozpocet!D207</f>
        <v>9</v>
      </c>
      <c r="B22" s="142" t="str">
        <f>Rozpocet!E207</f>
        <v>Ostatní konstrukce a práce-bourání</v>
      </c>
      <c r="C22" s="143">
        <f>Rozpocet!I207</f>
        <v>0</v>
      </c>
      <c r="D22" s="144">
        <f>Rozpocet!K207</f>
        <v>0</v>
      </c>
      <c r="E22" s="144">
        <f>Rozpocet!M207</f>
        <v>0</v>
      </c>
    </row>
    <row r="23" spans="1:5" s="136" customFormat="1" ht="12.75" customHeight="1">
      <c r="A23" s="141" t="str">
        <f>Rozpocet!D283</f>
        <v>99</v>
      </c>
      <c r="B23" s="142" t="str">
        <f>Rozpocet!E283</f>
        <v>Přesun hmot</v>
      </c>
      <c r="C23" s="143">
        <f>Rozpocet!I283</f>
        <v>0</v>
      </c>
      <c r="D23" s="144">
        <f>Rozpocet!K283</f>
        <v>0</v>
      </c>
      <c r="E23" s="144">
        <f>Rozpocet!M283</f>
        <v>0</v>
      </c>
    </row>
    <row r="24" spans="2:5" s="145" customFormat="1" ht="12.75" customHeight="1">
      <c r="B24" s="146" t="s">
        <v>89</v>
      </c>
      <c r="C24" s="147">
        <f>Rozpocet!I285</f>
        <v>0</v>
      </c>
      <c r="D24" s="148">
        <f>Rozpocet!K285</f>
        <v>0</v>
      </c>
      <c r="E24" s="148">
        <f>Rozpocet!M285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17" sqref="H1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77</v>
      </c>
      <c r="B2" s="121"/>
      <c r="C2" s="121" t="str">
        <f>'Krycí list'!E5</f>
        <v>Cyklostezky - úsek Seidlerovo nábřeží,Slezskoostravský hrad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78</v>
      </c>
      <c r="B3" s="121"/>
      <c r="C3" s="121" t="str">
        <f>'Krycí list'!E7</f>
        <v>SO 01 Úpravy komunikací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79</v>
      </c>
      <c r="B4" s="121"/>
      <c r="C4" s="121" t="str">
        <f>'Krycí list'!E9</f>
        <v>SO 01.1 Komunikace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91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81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82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83</v>
      </c>
      <c r="B9" s="121"/>
      <c r="C9" s="121" t="s">
        <v>27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92</v>
      </c>
      <c r="B11" s="126" t="s">
        <v>93</v>
      </c>
      <c r="C11" s="126" t="s">
        <v>94</v>
      </c>
      <c r="D11" s="126" t="s">
        <v>95</v>
      </c>
      <c r="E11" s="126" t="s">
        <v>85</v>
      </c>
      <c r="F11" s="126" t="s">
        <v>96</v>
      </c>
      <c r="G11" s="126" t="s">
        <v>97</v>
      </c>
      <c r="H11" s="126" t="s">
        <v>98</v>
      </c>
      <c r="I11" s="126" t="s">
        <v>86</v>
      </c>
      <c r="J11" s="126" t="s">
        <v>99</v>
      </c>
      <c r="K11" s="126" t="s">
        <v>87</v>
      </c>
      <c r="L11" s="126" t="s">
        <v>100</v>
      </c>
      <c r="M11" s="126" t="s">
        <v>101</v>
      </c>
      <c r="N11" s="126" t="s">
        <v>102</v>
      </c>
      <c r="O11" s="151" t="s">
        <v>103</v>
      </c>
      <c r="P11" s="152" t="s">
        <v>104</v>
      </c>
      <c r="Q11" s="126"/>
      <c r="R11" s="126"/>
      <c r="S11" s="126"/>
      <c r="T11" s="153" t="s">
        <v>105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64</v>
      </c>
      <c r="C14" s="159"/>
      <c r="D14" s="159" t="s">
        <v>43</v>
      </c>
      <c r="E14" s="159" t="s">
        <v>106</v>
      </c>
      <c r="F14" s="159"/>
      <c r="G14" s="159"/>
      <c r="H14" s="159"/>
      <c r="I14" s="161">
        <f>I15+I23+I81+I95+I105+I133+I188+I207+I283</f>
        <v>0</v>
      </c>
      <c r="J14" s="159"/>
      <c r="K14" s="162">
        <f>K15+K23+K81+K95+K105+K133+K188+K207+K283</f>
        <v>0</v>
      </c>
      <c r="L14" s="159"/>
      <c r="M14" s="162">
        <f>M15+M23+M81+M95+M105+M133+M188+M207+M283</f>
        <v>0</v>
      </c>
      <c r="N14" s="159"/>
      <c r="P14" s="138" t="s">
        <v>107</v>
      </c>
    </row>
    <row r="15" spans="2:16" s="136" customFormat="1" ht="12.75" customHeight="1">
      <c r="B15" s="141" t="s">
        <v>64</v>
      </c>
      <c r="D15" s="142" t="s">
        <v>108</v>
      </c>
      <c r="E15" s="142" t="s">
        <v>109</v>
      </c>
      <c r="I15" s="143">
        <f>SUM(I16:I22)</f>
        <v>0</v>
      </c>
      <c r="K15" s="144">
        <f>SUM(K16:K22)</f>
        <v>0</v>
      </c>
      <c r="M15" s="144">
        <f>SUM(M16:M22)</f>
        <v>0</v>
      </c>
      <c r="P15" s="142" t="s">
        <v>110</v>
      </c>
    </row>
    <row r="16" spans="1:16" s="14" customFormat="1" ht="13.5" customHeight="1">
      <c r="A16" s="163" t="s">
        <v>110</v>
      </c>
      <c r="B16" s="163" t="s">
        <v>111</v>
      </c>
      <c r="C16" s="163" t="s">
        <v>112</v>
      </c>
      <c r="D16" s="164" t="s">
        <v>113</v>
      </c>
      <c r="E16" s="165" t="s">
        <v>114</v>
      </c>
      <c r="F16" s="163" t="s">
        <v>115</v>
      </c>
      <c r="G16" s="166">
        <v>1950</v>
      </c>
      <c r="H16" s="167">
        <v>0</v>
      </c>
      <c r="I16" s="167">
        <f aca="true" t="shared" si="0" ref="I16:I22">ROUND(G16*H16,2)</f>
        <v>0</v>
      </c>
      <c r="J16" s="168">
        <v>0</v>
      </c>
      <c r="K16" s="166">
        <f aca="true" t="shared" si="1" ref="K16:K22">G16*J16</f>
        <v>0</v>
      </c>
      <c r="L16" s="168">
        <v>0</v>
      </c>
      <c r="M16" s="166">
        <f aca="true" t="shared" si="2" ref="M16:M22">G16*L16</f>
        <v>0</v>
      </c>
      <c r="N16" s="169">
        <v>21</v>
      </c>
      <c r="O16" s="170">
        <v>8</v>
      </c>
      <c r="P16" s="171" t="s">
        <v>116</v>
      </c>
    </row>
    <row r="17" spans="1:16" s="14" customFormat="1" ht="13.5" customHeight="1">
      <c r="A17" s="163" t="s">
        <v>116</v>
      </c>
      <c r="B17" s="163" t="s">
        <v>111</v>
      </c>
      <c r="C17" s="163" t="s">
        <v>112</v>
      </c>
      <c r="D17" s="164" t="s">
        <v>117</v>
      </c>
      <c r="E17" s="165" t="s">
        <v>118</v>
      </c>
      <c r="F17" s="163" t="s">
        <v>115</v>
      </c>
      <c r="G17" s="166">
        <v>1950</v>
      </c>
      <c r="H17" s="167">
        <v>0</v>
      </c>
      <c r="I17" s="167">
        <f t="shared" si="0"/>
        <v>0</v>
      </c>
      <c r="J17" s="168">
        <v>0</v>
      </c>
      <c r="K17" s="166">
        <f t="shared" si="1"/>
        <v>0</v>
      </c>
      <c r="L17" s="168">
        <v>0</v>
      </c>
      <c r="M17" s="166">
        <f t="shared" si="2"/>
        <v>0</v>
      </c>
      <c r="N17" s="169">
        <v>21</v>
      </c>
      <c r="O17" s="170">
        <v>8</v>
      </c>
      <c r="P17" s="171" t="s">
        <v>116</v>
      </c>
    </row>
    <row r="18" spans="1:16" s="14" customFormat="1" ht="13.5" customHeight="1">
      <c r="A18" s="163" t="s">
        <v>119</v>
      </c>
      <c r="B18" s="163" t="s">
        <v>111</v>
      </c>
      <c r="C18" s="163" t="s">
        <v>112</v>
      </c>
      <c r="D18" s="164" t="s">
        <v>120</v>
      </c>
      <c r="E18" s="165" t="s">
        <v>121</v>
      </c>
      <c r="F18" s="163" t="s">
        <v>115</v>
      </c>
      <c r="G18" s="166">
        <v>1950</v>
      </c>
      <c r="H18" s="167">
        <v>0</v>
      </c>
      <c r="I18" s="167">
        <f t="shared" si="0"/>
        <v>0</v>
      </c>
      <c r="J18" s="168">
        <v>0</v>
      </c>
      <c r="K18" s="166">
        <f t="shared" si="1"/>
        <v>0</v>
      </c>
      <c r="L18" s="168">
        <v>0</v>
      </c>
      <c r="M18" s="166">
        <f t="shared" si="2"/>
        <v>0</v>
      </c>
      <c r="N18" s="169">
        <v>21</v>
      </c>
      <c r="O18" s="170">
        <v>8</v>
      </c>
      <c r="P18" s="171" t="s">
        <v>116</v>
      </c>
    </row>
    <row r="19" spans="1:16" s="14" customFormat="1" ht="13.5" customHeight="1">
      <c r="A19" s="163" t="s">
        <v>122</v>
      </c>
      <c r="B19" s="163" t="s">
        <v>111</v>
      </c>
      <c r="C19" s="163" t="s">
        <v>112</v>
      </c>
      <c r="D19" s="164" t="s">
        <v>123</v>
      </c>
      <c r="E19" s="165" t="s">
        <v>124</v>
      </c>
      <c r="F19" s="163" t="s">
        <v>125</v>
      </c>
      <c r="G19" s="166">
        <v>2925</v>
      </c>
      <c r="H19" s="167">
        <v>0</v>
      </c>
      <c r="I19" s="167">
        <f t="shared" si="0"/>
        <v>0</v>
      </c>
      <c r="J19" s="168">
        <v>0</v>
      </c>
      <c r="K19" s="166">
        <f t="shared" si="1"/>
        <v>0</v>
      </c>
      <c r="L19" s="168">
        <v>0</v>
      </c>
      <c r="M19" s="166">
        <f t="shared" si="2"/>
        <v>0</v>
      </c>
      <c r="N19" s="169">
        <v>21</v>
      </c>
      <c r="O19" s="170">
        <v>8</v>
      </c>
      <c r="P19" s="171" t="s">
        <v>116</v>
      </c>
    </row>
    <row r="20" spans="1:16" s="14" customFormat="1" ht="13.5" customHeight="1">
      <c r="A20" s="163" t="s">
        <v>126</v>
      </c>
      <c r="B20" s="163" t="s">
        <v>111</v>
      </c>
      <c r="C20" s="163" t="s">
        <v>112</v>
      </c>
      <c r="D20" s="164" t="s">
        <v>127</v>
      </c>
      <c r="E20" s="165" t="s">
        <v>128</v>
      </c>
      <c r="F20" s="163" t="s">
        <v>115</v>
      </c>
      <c r="G20" s="166">
        <v>1950</v>
      </c>
      <c r="H20" s="167">
        <v>0</v>
      </c>
      <c r="I20" s="167">
        <f t="shared" si="0"/>
        <v>0</v>
      </c>
      <c r="J20" s="168">
        <v>0</v>
      </c>
      <c r="K20" s="166">
        <f t="shared" si="1"/>
        <v>0</v>
      </c>
      <c r="L20" s="168">
        <v>0</v>
      </c>
      <c r="M20" s="166">
        <f t="shared" si="2"/>
        <v>0</v>
      </c>
      <c r="N20" s="169">
        <v>21</v>
      </c>
      <c r="O20" s="170">
        <v>8</v>
      </c>
      <c r="P20" s="171" t="s">
        <v>116</v>
      </c>
    </row>
    <row r="21" spans="1:16" s="14" customFormat="1" ht="13.5" customHeight="1">
      <c r="A21" s="163" t="s">
        <v>129</v>
      </c>
      <c r="B21" s="163" t="s">
        <v>111</v>
      </c>
      <c r="C21" s="163" t="s">
        <v>112</v>
      </c>
      <c r="D21" s="164" t="s">
        <v>130</v>
      </c>
      <c r="E21" s="165" t="s">
        <v>131</v>
      </c>
      <c r="F21" s="163" t="s">
        <v>125</v>
      </c>
      <c r="G21" s="166">
        <v>3289</v>
      </c>
      <c r="H21" s="167">
        <v>0</v>
      </c>
      <c r="I21" s="167">
        <f t="shared" si="0"/>
        <v>0</v>
      </c>
      <c r="J21" s="168">
        <v>0</v>
      </c>
      <c r="K21" s="166">
        <f t="shared" si="1"/>
        <v>0</v>
      </c>
      <c r="L21" s="168">
        <v>0</v>
      </c>
      <c r="M21" s="166">
        <f t="shared" si="2"/>
        <v>0</v>
      </c>
      <c r="N21" s="169">
        <v>21</v>
      </c>
      <c r="O21" s="170">
        <v>8</v>
      </c>
      <c r="P21" s="171" t="s">
        <v>116</v>
      </c>
    </row>
    <row r="22" spans="1:16" s="14" customFormat="1" ht="13.5" customHeight="1">
      <c r="A22" s="163" t="s">
        <v>132</v>
      </c>
      <c r="B22" s="163" t="s">
        <v>111</v>
      </c>
      <c r="C22" s="163" t="s">
        <v>112</v>
      </c>
      <c r="D22" s="164" t="s">
        <v>133</v>
      </c>
      <c r="E22" s="165" t="s">
        <v>134</v>
      </c>
      <c r="F22" s="163" t="s">
        <v>135</v>
      </c>
      <c r="G22" s="166">
        <v>12010</v>
      </c>
      <c r="H22" s="167">
        <v>0</v>
      </c>
      <c r="I22" s="167">
        <f t="shared" si="0"/>
        <v>0</v>
      </c>
      <c r="J22" s="168">
        <v>0</v>
      </c>
      <c r="K22" s="166">
        <f t="shared" si="1"/>
        <v>0</v>
      </c>
      <c r="L22" s="168">
        <v>0</v>
      </c>
      <c r="M22" s="166">
        <f t="shared" si="2"/>
        <v>0</v>
      </c>
      <c r="N22" s="169">
        <v>21</v>
      </c>
      <c r="O22" s="170">
        <v>8</v>
      </c>
      <c r="P22" s="171" t="s">
        <v>116</v>
      </c>
    </row>
    <row r="23" spans="2:16" s="136" customFormat="1" ht="12.75" customHeight="1">
      <c r="B23" s="141" t="s">
        <v>64</v>
      </c>
      <c r="D23" s="142" t="s">
        <v>110</v>
      </c>
      <c r="E23" s="142" t="s">
        <v>136</v>
      </c>
      <c r="I23" s="143">
        <f>SUM(I24:I80)</f>
        <v>0</v>
      </c>
      <c r="K23" s="144">
        <f>SUM(K24:K80)</f>
        <v>0</v>
      </c>
      <c r="M23" s="144">
        <f>SUM(M24:M80)</f>
        <v>0</v>
      </c>
      <c r="P23" s="142" t="s">
        <v>110</v>
      </c>
    </row>
    <row r="24" spans="1:16" s="14" customFormat="1" ht="13.5" customHeight="1">
      <c r="A24" s="172" t="s">
        <v>137</v>
      </c>
      <c r="B24" s="172" t="s">
        <v>138</v>
      </c>
      <c r="C24" s="172" t="s">
        <v>139</v>
      </c>
      <c r="D24" s="173" t="s">
        <v>140</v>
      </c>
      <c r="E24" s="174" t="s">
        <v>141</v>
      </c>
      <c r="F24" s="172" t="s">
        <v>125</v>
      </c>
      <c r="G24" s="175">
        <v>141.84</v>
      </c>
      <c r="H24" s="176">
        <v>0</v>
      </c>
      <c r="I24" s="176">
        <f aca="true" t="shared" si="3" ref="I24:I31">ROUND(G24*H24,2)</f>
        <v>0</v>
      </c>
      <c r="J24" s="177">
        <v>0</v>
      </c>
      <c r="K24" s="175">
        <f aca="true" t="shared" si="4" ref="K24:K31">G24*J24</f>
        <v>0</v>
      </c>
      <c r="L24" s="177">
        <v>0</v>
      </c>
      <c r="M24" s="175">
        <f aca="true" t="shared" si="5" ref="M24:M31">G24*L24</f>
        <v>0</v>
      </c>
      <c r="N24" s="178">
        <v>21</v>
      </c>
      <c r="O24" s="179">
        <v>4</v>
      </c>
      <c r="P24" s="14" t="s">
        <v>116</v>
      </c>
    </row>
    <row r="25" spans="1:16" s="14" customFormat="1" ht="13.5" customHeight="1">
      <c r="A25" s="172" t="s">
        <v>142</v>
      </c>
      <c r="B25" s="172" t="s">
        <v>138</v>
      </c>
      <c r="C25" s="172" t="s">
        <v>139</v>
      </c>
      <c r="D25" s="173" t="s">
        <v>143</v>
      </c>
      <c r="E25" s="174" t="s">
        <v>144</v>
      </c>
      <c r="F25" s="172" t="s">
        <v>125</v>
      </c>
      <c r="G25" s="175">
        <v>1179.12</v>
      </c>
      <c r="H25" s="176">
        <v>0</v>
      </c>
      <c r="I25" s="176">
        <f t="shared" si="3"/>
        <v>0</v>
      </c>
      <c r="J25" s="177">
        <v>0</v>
      </c>
      <c r="K25" s="175">
        <f t="shared" si="4"/>
        <v>0</v>
      </c>
      <c r="L25" s="177">
        <v>0</v>
      </c>
      <c r="M25" s="175">
        <f t="shared" si="5"/>
        <v>0</v>
      </c>
      <c r="N25" s="178">
        <v>21</v>
      </c>
      <c r="O25" s="179">
        <v>4</v>
      </c>
      <c r="P25" s="14" t="s">
        <v>116</v>
      </c>
    </row>
    <row r="26" spans="1:16" s="14" customFormat="1" ht="13.5" customHeight="1">
      <c r="A26" s="172" t="s">
        <v>145</v>
      </c>
      <c r="B26" s="172" t="s">
        <v>138</v>
      </c>
      <c r="C26" s="172" t="s">
        <v>139</v>
      </c>
      <c r="D26" s="173" t="s">
        <v>146</v>
      </c>
      <c r="E26" s="174" t="s">
        <v>147</v>
      </c>
      <c r="F26" s="172" t="s">
        <v>148</v>
      </c>
      <c r="G26" s="175">
        <v>1</v>
      </c>
      <c r="H26" s="176">
        <v>0</v>
      </c>
      <c r="I26" s="176">
        <f t="shared" si="3"/>
        <v>0</v>
      </c>
      <c r="J26" s="177">
        <v>0</v>
      </c>
      <c r="K26" s="175">
        <f t="shared" si="4"/>
        <v>0</v>
      </c>
      <c r="L26" s="177">
        <v>0</v>
      </c>
      <c r="M26" s="175">
        <f t="shared" si="5"/>
        <v>0</v>
      </c>
      <c r="N26" s="178">
        <v>21</v>
      </c>
      <c r="O26" s="179">
        <v>4</v>
      </c>
      <c r="P26" s="14" t="s">
        <v>116</v>
      </c>
    </row>
    <row r="27" spans="1:16" s="14" customFormat="1" ht="13.5" customHeight="1">
      <c r="A27" s="172" t="s">
        <v>149</v>
      </c>
      <c r="B27" s="172" t="s">
        <v>138</v>
      </c>
      <c r="C27" s="172" t="s">
        <v>139</v>
      </c>
      <c r="D27" s="173" t="s">
        <v>150</v>
      </c>
      <c r="E27" s="174" t="s">
        <v>151</v>
      </c>
      <c r="F27" s="172" t="s">
        <v>152</v>
      </c>
      <c r="G27" s="175">
        <v>10</v>
      </c>
      <c r="H27" s="176">
        <v>0</v>
      </c>
      <c r="I27" s="176">
        <f t="shared" si="3"/>
        <v>0</v>
      </c>
      <c r="J27" s="177">
        <v>0</v>
      </c>
      <c r="K27" s="175">
        <f t="shared" si="4"/>
        <v>0</v>
      </c>
      <c r="L27" s="177">
        <v>0</v>
      </c>
      <c r="M27" s="175">
        <f t="shared" si="5"/>
        <v>0</v>
      </c>
      <c r="N27" s="178">
        <v>21</v>
      </c>
      <c r="O27" s="179">
        <v>4</v>
      </c>
      <c r="P27" s="14" t="s">
        <v>116</v>
      </c>
    </row>
    <row r="28" spans="1:16" s="14" customFormat="1" ht="13.5" customHeight="1">
      <c r="A28" s="172" t="s">
        <v>153</v>
      </c>
      <c r="B28" s="172" t="s">
        <v>138</v>
      </c>
      <c r="C28" s="172" t="s">
        <v>139</v>
      </c>
      <c r="D28" s="173" t="s">
        <v>154</v>
      </c>
      <c r="E28" s="174" t="s">
        <v>155</v>
      </c>
      <c r="F28" s="172" t="s">
        <v>152</v>
      </c>
      <c r="G28" s="175">
        <v>6</v>
      </c>
      <c r="H28" s="176">
        <v>0</v>
      </c>
      <c r="I28" s="176">
        <f t="shared" si="3"/>
        <v>0</v>
      </c>
      <c r="J28" s="177">
        <v>0</v>
      </c>
      <c r="K28" s="175">
        <f t="shared" si="4"/>
        <v>0</v>
      </c>
      <c r="L28" s="177">
        <v>0</v>
      </c>
      <c r="M28" s="175">
        <f t="shared" si="5"/>
        <v>0</v>
      </c>
      <c r="N28" s="178">
        <v>21</v>
      </c>
      <c r="O28" s="179">
        <v>4</v>
      </c>
      <c r="P28" s="14" t="s">
        <v>116</v>
      </c>
    </row>
    <row r="29" spans="1:16" s="14" customFormat="1" ht="24" customHeight="1">
      <c r="A29" s="172" t="s">
        <v>156</v>
      </c>
      <c r="B29" s="172" t="s">
        <v>138</v>
      </c>
      <c r="C29" s="172" t="s">
        <v>139</v>
      </c>
      <c r="D29" s="173" t="s">
        <v>157</v>
      </c>
      <c r="E29" s="174" t="s">
        <v>158</v>
      </c>
      <c r="F29" s="172" t="s">
        <v>135</v>
      </c>
      <c r="G29" s="175">
        <v>12</v>
      </c>
      <c r="H29" s="176">
        <v>0</v>
      </c>
      <c r="I29" s="176">
        <f t="shared" si="3"/>
        <v>0</v>
      </c>
      <c r="J29" s="177">
        <v>0</v>
      </c>
      <c r="K29" s="175">
        <f t="shared" si="4"/>
        <v>0</v>
      </c>
      <c r="L29" s="177">
        <v>0</v>
      </c>
      <c r="M29" s="175">
        <f t="shared" si="5"/>
        <v>0</v>
      </c>
      <c r="N29" s="178">
        <v>21</v>
      </c>
      <c r="O29" s="179">
        <v>4</v>
      </c>
      <c r="P29" s="14" t="s">
        <v>116</v>
      </c>
    </row>
    <row r="30" spans="1:16" s="14" customFormat="1" ht="13.5" customHeight="1">
      <c r="A30" s="172" t="s">
        <v>159</v>
      </c>
      <c r="B30" s="172" t="s">
        <v>138</v>
      </c>
      <c r="C30" s="172" t="s">
        <v>139</v>
      </c>
      <c r="D30" s="173" t="s">
        <v>160</v>
      </c>
      <c r="E30" s="174" t="s">
        <v>161</v>
      </c>
      <c r="F30" s="172" t="s">
        <v>135</v>
      </c>
      <c r="G30" s="175">
        <v>28</v>
      </c>
      <c r="H30" s="176">
        <v>0</v>
      </c>
      <c r="I30" s="176">
        <f t="shared" si="3"/>
        <v>0</v>
      </c>
      <c r="J30" s="177">
        <v>0</v>
      </c>
      <c r="K30" s="175">
        <f t="shared" si="4"/>
        <v>0</v>
      </c>
      <c r="L30" s="177">
        <v>0</v>
      </c>
      <c r="M30" s="175">
        <f t="shared" si="5"/>
        <v>0</v>
      </c>
      <c r="N30" s="178">
        <v>21</v>
      </c>
      <c r="O30" s="179">
        <v>4</v>
      </c>
      <c r="P30" s="14" t="s">
        <v>116</v>
      </c>
    </row>
    <row r="31" spans="1:16" s="14" customFormat="1" ht="13.5" customHeight="1">
      <c r="A31" s="172" t="s">
        <v>162</v>
      </c>
      <c r="B31" s="172" t="s">
        <v>138</v>
      </c>
      <c r="C31" s="172" t="s">
        <v>139</v>
      </c>
      <c r="D31" s="173" t="s">
        <v>163</v>
      </c>
      <c r="E31" s="174" t="s">
        <v>164</v>
      </c>
      <c r="F31" s="172" t="s">
        <v>135</v>
      </c>
      <c r="G31" s="175">
        <v>2040</v>
      </c>
      <c r="H31" s="176">
        <v>0</v>
      </c>
      <c r="I31" s="176">
        <f t="shared" si="3"/>
        <v>0</v>
      </c>
      <c r="J31" s="177">
        <v>0</v>
      </c>
      <c r="K31" s="175">
        <f t="shared" si="4"/>
        <v>0</v>
      </c>
      <c r="L31" s="177">
        <v>0</v>
      </c>
      <c r="M31" s="175">
        <f t="shared" si="5"/>
        <v>0</v>
      </c>
      <c r="N31" s="178">
        <v>21</v>
      </c>
      <c r="O31" s="179">
        <v>4</v>
      </c>
      <c r="P31" s="14" t="s">
        <v>116</v>
      </c>
    </row>
    <row r="32" spans="4:19" s="14" customFormat="1" ht="15.75" customHeight="1">
      <c r="D32" s="180"/>
      <c r="E32" s="181" t="s">
        <v>165</v>
      </c>
      <c r="G32" s="182">
        <v>2040</v>
      </c>
      <c r="P32" s="180" t="s">
        <v>116</v>
      </c>
      <c r="Q32" s="180" t="s">
        <v>116</v>
      </c>
      <c r="R32" s="180" t="s">
        <v>166</v>
      </c>
      <c r="S32" s="180" t="s">
        <v>107</v>
      </c>
    </row>
    <row r="33" spans="4:19" s="14" customFormat="1" ht="15.75" customHeight="1">
      <c r="D33" s="183"/>
      <c r="E33" s="184" t="s">
        <v>167</v>
      </c>
      <c r="G33" s="185"/>
      <c r="P33" s="183" t="s">
        <v>116</v>
      </c>
      <c r="Q33" s="183" t="s">
        <v>110</v>
      </c>
      <c r="R33" s="183" t="s">
        <v>166</v>
      </c>
      <c r="S33" s="183" t="s">
        <v>107</v>
      </c>
    </row>
    <row r="34" spans="4:19" s="14" customFormat="1" ht="15.75" customHeight="1">
      <c r="D34" s="186"/>
      <c r="E34" s="187" t="s">
        <v>168</v>
      </c>
      <c r="G34" s="188">
        <v>2040</v>
      </c>
      <c r="P34" s="186" t="s">
        <v>116</v>
      </c>
      <c r="Q34" s="186" t="s">
        <v>122</v>
      </c>
      <c r="R34" s="186" t="s">
        <v>166</v>
      </c>
      <c r="S34" s="186" t="s">
        <v>110</v>
      </c>
    </row>
    <row r="35" spans="1:16" s="14" customFormat="1" ht="24" customHeight="1">
      <c r="A35" s="172" t="s">
        <v>169</v>
      </c>
      <c r="B35" s="172" t="s">
        <v>138</v>
      </c>
      <c r="C35" s="172" t="s">
        <v>139</v>
      </c>
      <c r="D35" s="173" t="s">
        <v>170</v>
      </c>
      <c r="E35" s="174" t="s">
        <v>171</v>
      </c>
      <c r="F35" s="172" t="s">
        <v>135</v>
      </c>
      <c r="G35" s="175">
        <v>2040</v>
      </c>
      <c r="H35" s="176">
        <v>0</v>
      </c>
      <c r="I35" s="176">
        <f>ROUND(G35*H35,2)</f>
        <v>0</v>
      </c>
      <c r="J35" s="177">
        <v>0</v>
      </c>
      <c r="K35" s="175">
        <f>G35*J35</f>
        <v>0</v>
      </c>
      <c r="L35" s="177">
        <v>0</v>
      </c>
      <c r="M35" s="175">
        <f>G35*L35</f>
        <v>0</v>
      </c>
      <c r="N35" s="178">
        <v>21</v>
      </c>
      <c r="O35" s="179">
        <v>4</v>
      </c>
      <c r="P35" s="14" t="s">
        <v>116</v>
      </c>
    </row>
    <row r="36" spans="4:19" s="14" customFormat="1" ht="15.75" customHeight="1">
      <c r="D36" s="180"/>
      <c r="E36" s="181" t="s">
        <v>165</v>
      </c>
      <c r="G36" s="182">
        <v>2040</v>
      </c>
      <c r="P36" s="180" t="s">
        <v>116</v>
      </c>
      <c r="Q36" s="180" t="s">
        <v>116</v>
      </c>
      <c r="R36" s="180" t="s">
        <v>166</v>
      </c>
      <c r="S36" s="180" t="s">
        <v>107</v>
      </c>
    </row>
    <row r="37" spans="4:19" s="14" customFormat="1" ht="15.75" customHeight="1">
      <c r="D37" s="183"/>
      <c r="E37" s="184" t="s">
        <v>167</v>
      </c>
      <c r="G37" s="185"/>
      <c r="P37" s="183" t="s">
        <v>116</v>
      </c>
      <c r="Q37" s="183" t="s">
        <v>110</v>
      </c>
      <c r="R37" s="183" t="s">
        <v>166</v>
      </c>
      <c r="S37" s="183" t="s">
        <v>107</v>
      </c>
    </row>
    <row r="38" spans="4:19" s="14" customFormat="1" ht="15.75" customHeight="1">
      <c r="D38" s="186"/>
      <c r="E38" s="187" t="s">
        <v>168</v>
      </c>
      <c r="G38" s="188">
        <v>2040</v>
      </c>
      <c r="P38" s="186" t="s">
        <v>116</v>
      </c>
      <c r="Q38" s="186" t="s">
        <v>122</v>
      </c>
      <c r="R38" s="186" t="s">
        <v>166</v>
      </c>
      <c r="S38" s="186" t="s">
        <v>110</v>
      </c>
    </row>
    <row r="39" spans="1:16" s="14" customFormat="1" ht="13.5" customHeight="1">
      <c r="A39" s="172" t="s">
        <v>172</v>
      </c>
      <c r="B39" s="172" t="s">
        <v>138</v>
      </c>
      <c r="C39" s="172" t="s">
        <v>139</v>
      </c>
      <c r="D39" s="173" t="s">
        <v>173</v>
      </c>
      <c r="E39" s="174" t="s">
        <v>174</v>
      </c>
      <c r="F39" s="172" t="s">
        <v>175</v>
      </c>
      <c r="G39" s="175">
        <v>425</v>
      </c>
      <c r="H39" s="176">
        <v>0</v>
      </c>
      <c r="I39" s="176">
        <f>ROUND(G39*H39,2)</f>
        <v>0</v>
      </c>
      <c r="J39" s="177">
        <v>0</v>
      </c>
      <c r="K39" s="175">
        <f>G39*J39</f>
        <v>0</v>
      </c>
      <c r="L39" s="177">
        <v>0</v>
      </c>
      <c r="M39" s="175">
        <f>G39*L39</f>
        <v>0</v>
      </c>
      <c r="N39" s="178">
        <v>21</v>
      </c>
      <c r="O39" s="179">
        <v>4</v>
      </c>
      <c r="P39" s="14" t="s">
        <v>116</v>
      </c>
    </row>
    <row r="40" spans="1:16" s="14" customFormat="1" ht="13.5" customHeight="1">
      <c r="A40" s="172" t="s">
        <v>176</v>
      </c>
      <c r="B40" s="172" t="s">
        <v>138</v>
      </c>
      <c r="C40" s="172" t="s">
        <v>139</v>
      </c>
      <c r="D40" s="173" t="s">
        <v>177</v>
      </c>
      <c r="E40" s="174" t="s">
        <v>178</v>
      </c>
      <c r="F40" s="172" t="s">
        <v>175</v>
      </c>
      <c r="G40" s="175">
        <v>276</v>
      </c>
      <c r="H40" s="176">
        <v>0</v>
      </c>
      <c r="I40" s="176">
        <f>ROUND(G40*H40,2)</f>
        <v>0</v>
      </c>
      <c r="J40" s="177">
        <v>0</v>
      </c>
      <c r="K40" s="175">
        <f>G40*J40</f>
        <v>0</v>
      </c>
      <c r="L40" s="177">
        <v>0</v>
      </c>
      <c r="M40" s="175">
        <f>G40*L40</f>
        <v>0</v>
      </c>
      <c r="N40" s="178">
        <v>21</v>
      </c>
      <c r="O40" s="179">
        <v>4</v>
      </c>
      <c r="P40" s="14" t="s">
        <v>116</v>
      </c>
    </row>
    <row r="41" spans="4:19" s="14" customFormat="1" ht="15.75" customHeight="1">
      <c r="D41" s="180"/>
      <c r="E41" s="181" t="s">
        <v>179</v>
      </c>
      <c r="G41" s="182">
        <v>276</v>
      </c>
      <c r="P41" s="180" t="s">
        <v>116</v>
      </c>
      <c r="Q41" s="180" t="s">
        <v>116</v>
      </c>
      <c r="R41" s="180" t="s">
        <v>166</v>
      </c>
      <c r="S41" s="180" t="s">
        <v>107</v>
      </c>
    </row>
    <row r="42" spans="4:19" s="14" customFormat="1" ht="15.75" customHeight="1">
      <c r="D42" s="183"/>
      <c r="E42" s="184" t="s">
        <v>167</v>
      </c>
      <c r="G42" s="185"/>
      <c r="P42" s="183" t="s">
        <v>116</v>
      </c>
      <c r="Q42" s="183" t="s">
        <v>110</v>
      </c>
      <c r="R42" s="183" t="s">
        <v>166</v>
      </c>
      <c r="S42" s="183" t="s">
        <v>107</v>
      </c>
    </row>
    <row r="43" spans="4:19" s="14" customFormat="1" ht="15.75" customHeight="1">
      <c r="D43" s="186"/>
      <c r="E43" s="187" t="s">
        <v>168</v>
      </c>
      <c r="G43" s="188">
        <v>276</v>
      </c>
      <c r="P43" s="186" t="s">
        <v>116</v>
      </c>
      <c r="Q43" s="186" t="s">
        <v>122</v>
      </c>
      <c r="R43" s="186" t="s">
        <v>166</v>
      </c>
      <c r="S43" s="186" t="s">
        <v>110</v>
      </c>
    </row>
    <row r="44" spans="1:16" s="14" customFormat="1" ht="13.5" customHeight="1">
      <c r="A44" s="172" t="s">
        <v>180</v>
      </c>
      <c r="B44" s="172" t="s">
        <v>138</v>
      </c>
      <c r="C44" s="172" t="s">
        <v>139</v>
      </c>
      <c r="D44" s="173" t="s">
        <v>181</v>
      </c>
      <c r="E44" s="174" t="s">
        <v>182</v>
      </c>
      <c r="F44" s="172" t="s">
        <v>183</v>
      </c>
      <c r="G44" s="175">
        <v>1440</v>
      </c>
      <c r="H44" s="176">
        <v>0</v>
      </c>
      <c r="I44" s="176">
        <f>ROUND(G44*H44,2)</f>
        <v>0</v>
      </c>
      <c r="J44" s="177">
        <v>0</v>
      </c>
      <c r="K44" s="175">
        <f>G44*J44</f>
        <v>0</v>
      </c>
      <c r="L44" s="177">
        <v>0</v>
      </c>
      <c r="M44" s="175">
        <f>G44*L44</f>
        <v>0</v>
      </c>
      <c r="N44" s="178">
        <v>21</v>
      </c>
      <c r="O44" s="179">
        <v>4</v>
      </c>
      <c r="P44" s="14" t="s">
        <v>116</v>
      </c>
    </row>
    <row r="45" spans="1:16" s="14" customFormat="1" ht="13.5" customHeight="1">
      <c r="A45" s="172" t="s">
        <v>184</v>
      </c>
      <c r="B45" s="172" t="s">
        <v>138</v>
      </c>
      <c r="C45" s="172" t="s">
        <v>139</v>
      </c>
      <c r="D45" s="173" t="s">
        <v>185</v>
      </c>
      <c r="E45" s="174" t="s">
        <v>186</v>
      </c>
      <c r="F45" s="172" t="s">
        <v>187</v>
      </c>
      <c r="G45" s="175">
        <v>60</v>
      </c>
      <c r="H45" s="176">
        <v>0</v>
      </c>
      <c r="I45" s="176">
        <f>ROUND(G45*H45,2)</f>
        <v>0</v>
      </c>
      <c r="J45" s="177">
        <v>0</v>
      </c>
      <c r="K45" s="175">
        <f>G45*J45</f>
        <v>0</v>
      </c>
      <c r="L45" s="177">
        <v>0</v>
      </c>
      <c r="M45" s="175">
        <f>G45*L45</f>
        <v>0</v>
      </c>
      <c r="N45" s="178">
        <v>21</v>
      </c>
      <c r="O45" s="179">
        <v>4</v>
      </c>
      <c r="P45" s="14" t="s">
        <v>116</v>
      </c>
    </row>
    <row r="46" spans="1:16" s="14" customFormat="1" ht="13.5" customHeight="1">
      <c r="A46" s="172" t="s">
        <v>188</v>
      </c>
      <c r="B46" s="172" t="s">
        <v>138</v>
      </c>
      <c r="C46" s="172" t="s">
        <v>139</v>
      </c>
      <c r="D46" s="173" t="s">
        <v>189</v>
      </c>
      <c r="E46" s="174" t="s">
        <v>190</v>
      </c>
      <c r="F46" s="172" t="s">
        <v>115</v>
      </c>
      <c r="G46" s="175">
        <v>1665</v>
      </c>
      <c r="H46" s="176">
        <v>0</v>
      </c>
      <c r="I46" s="176">
        <f>ROUND(G46*H46,2)</f>
        <v>0</v>
      </c>
      <c r="J46" s="177">
        <v>0</v>
      </c>
      <c r="K46" s="175">
        <f>G46*J46</f>
        <v>0</v>
      </c>
      <c r="L46" s="177">
        <v>0</v>
      </c>
      <c r="M46" s="175">
        <f>G46*L46</f>
        <v>0</v>
      </c>
      <c r="N46" s="178">
        <v>21</v>
      </c>
      <c r="O46" s="179">
        <v>4</v>
      </c>
      <c r="P46" s="14" t="s">
        <v>116</v>
      </c>
    </row>
    <row r="47" spans="1:16" s="14" customFormat="1" ht="24" customHeight="1">
      <c r="A47" s="172" t="s">
        <v>191</v>
      </c>
      <c r="B47" s="172" t="s">
        <v>138</v>
      </c>
      <c r="C47" s="172" t="s">
        <v>139</v>
      </c>
      <c r="D47" s="173" t="s">
        <v>192</v>
      </c>
      <c r="E47" s="174" t="s">
        <v>193</v>
      </c>
      <c r="F47" s="172" t="s">
        <v>115</v>
      </c>
      <c r="G47" s="175">
        <v>550</v>
      </c>
      <c r="H47" s="176">
        <v>0</v>
      </c>
      <c r="I47" s="176">
        <f>ROUND(G47*H47,2)</f>
        <v>0</v>
      </c>
      <c r="J47" s="177">
        <v>0</v>
      </c>
      <c r="K47" s="175">
        <f>G47*J47</f>
        <v>0</v>
      </c>
      <c r="L47" s="177">
        <v>0</v>
      </c>
      <c r="M47" s="175">
        <f>G47*L47</f>
        <v>0</v>
      </c>
      <c r="N47" s="178">
        <v>21</v>
      </c>
      <c r="O47" s="179">
        <v>4</v>
      </c>
      <c r="P47" s="14" t="s">
        <v>116</v>
      </c>
    </row>
    <row r="48" spans="4:19" s="14" customFormat="1" ht="15.75" customHeight="1">
      <c r="D48" s="180"/>
      <c r="E48" s="181" t="s">
        <v>194</v>
      </c>
      <c r="G48" s="182">
        <v>550</v>
      </c>
      <c r="P48" s="180" t="s">
        <v>116</v>
      </c>
      <c r="Q48" s="180" t="s">
        <v>116</v>
      </c>
      <c r="R48" s="180" t="s">
        <v>166</v>
      </c>
      <c r="S48" s="180" t="s">
        <v>107</v>
      </c>
    </row>
    <row r="49" spans="4:19" s="14" customFormat="1" ht="15.75" customHeight="1">
      <c r="D49" s="183"/>
      <c r="E49" s="184" t="s">
        <v>167</v>
      </c>
      <c r="G49" s="185"/>
      <c r="P49" s="183" t="s">
        <v>116</v>
      </c>
      <c r="Q49" s="183" t="s">
        <v>110</v>
      </c>
      <c r="R49" s="183" t="s">
        <v>166</v>
      </c>
      <c r="S49" s="183" t="s">
        <v>107</v>
      </c>
    </row>
    <row r="50" spans="4:19" s="14" customFormat="1" ht="15.75" customHeight="1">
      <c r="D50" s="186"/>
      <c r="E50" s="187" t="s">
        <v>168</v>
      </c>
      <c r="G50" s="188">
        <v>550</v>
      </c>
      <c r="P50" s="186" t="s">
        <v>116</v>
      </c>
      <c r="Q50" s="186" t="s">
        <v>122</v>
      </c>
      <c r="R50" s="186" t="s">
        <v>166</v>
      </c>
      <c r="S50" s="186" t="s">
        <v>110</v>
      </c>
    </row>
    <row r="51" spans="1:16" s="14" customFormat="1" ht="13.5" customHeight="1">
      <c r="A51" s="172" t="s">
        <v>195</v>
      </c>
      <c r="B51" s="172" t="s">
        <v>138</v>
      </c>
      <c r="C51" s="172" t="s">
        <v>139</v>
      </c>
      <c r="D51" s="173" t="s">
        <v>196</v>
      </c>
      <c r="E51" s="174" t="s">
        <v>197</v>
      </c>
      <c r="F51" s="172" t="s">
        <v>115</v>
      </c>
      <c r="G51" s="175">
        <v>550</v>
      </c>
      <c r="H51" s="176">
        <v>0</v>
      </c>
      <c r="I51" s="176">
        <f aca="true" t="shared" si="6" ref="I51:I59">ROUND(G51*H51,2)</f>
        <v>0</v>
      </c>
      <c r="J51" s="177">
        <v>0</v>
      </c>
      <c r="K51" s="175">
        <f aca="true" t="shared" si="7" ref="K51:K59">G51*J51</f>
        <v>0</v>
      </c>
      <c r="L51" s="177">
        <v>0</v>
      </c>
      <c r="M51" s="175">
        <f aca="true" t="shared" si="8" ref="M51:M59">G51*L51</f>
        <v>0</v>
      </c>
      <c r="N51" s="178">
        <v>21</v>
      </c>
      <c r="O51" s="179">
        <v>4</v>
      </c>
      <c r="P51" s="14" t="s">
        <v>116</v>
      </c>
    </row>
    <row r="52" spans="1:16" s="14" customFormat="1" ht="13.5" customHeight="1">
      <c r="A52" s="172" t="s">
        <v>198</v>
      </c>
      <c r="B52" s="172" t="s">
        <v>138</v>
      </c>
      <c r="C52" s="172" t="s">
        <v>139</v>
      </c>
      <c r="D52" s="173" t="s">
        <v>199</v>
      </c>
      <c r="E52" s="174" t="s">
        <v>200</v>
      </c>
      <c r="F52" s="172" t="s">
        <v>115</v>
      </c>
      <c r="G52" s="175">
        <v>15</v>
      </c>
      <c r="H52" s="176">
        <v>0</v>
      </c>
      <c r="I52" s="176">
        <f t="shared" si="6"/>
        <v>0</v>
      </c>
      <c r="J52" s="177">
        <v>0</v>
      </c>
      <c r="K52" s="175">
        <f t="shared" si="7"/>
        <v>0</v>
      </c>
      <c r="L52" s="177">
        <v>0</v>
      </c>
      <c r="M52" s="175">
        <f t="shared" si="8"/>
        <v>0</v>
      </c>
      <c r="N52" s="178">
        <v>21</v>
      </c>
      <c r="O52" s="179">
        <v>4</v>
      </c>
      <c r="P52" s="14" t="s">
        <v>116</v>
      </c>
    </row>
    <row r="53" spans="1:16" s="14" customFormat="1" ht="13.5" customHeight="1">
      <c r="A53" s="172" t="s">
        <v>201</v>
      </c>
      <c r="B53" s="172" t="s">
        <v>138</v>
      </c>
      <c r="C53" s="172" t="s">
        <v>139</v>
      </c>
      <c r="D53" s="173" t="s">
        <v>202</v>
      </c>
      <c r="E53" s="174" t="s">
        <v>203</v>
      </c>
      <c r="F53" s="172" t="s">
        <v>115</v>
      </c>
      <c r="G53" s="175">
        <v>55</v>
      </c>
      <c r="H53" s="176">
        <v>0</v>
      </c>
      <c r="I53" s="176">
        <f t="shared" si="6"/>
        <v>0</v>
      </c>
      <c r="J53" s="177">
        <v>0</v>
      </c>
      <c r="K53" s="175">
        <f t="shared" si="7"/>
        <v>0</v>
      </c>
      <c r="L53" s="177">
        <v>0</v>
      </c>
      <c r="M53" s="175">
        <f t="shared" si="8"/>
        <v>0</v>
      </c>
      <c r="N53" s="178">
        <v>21</v>
      </c>
      <c r="O53" s="179">
        <v>4</v>
      </c>
      <c r="P53" s="14" t="s">
        <v>116</v>
      </c>
    </row>
    <row r="54" spans="1:16" s="14" customFormat="1" ht="13.5" customHeight="1">
      <c r="A54" s="172" t="s">
        <v>204</v>
      </c>
      <c r="B54" s="172" t="s">
        <v>138</v>
      </c>
      <c r="C54" s="172" t="s">
        <v>139</v>
      </c>
      <c r="D54" s="173" t="s">
        <v>205</v>
      </c>
      <c r="E54" s="174" t="s">
        <v>206</v>
      </c>
      <c r="F54" s="172" t="s">
        <v>115</v>
      </c>
      <c r="G54" s="175">
        <v>55</v>
      </c>
      <c r="H54" s="176">
        <v>0</v>
      </c>
      <c r="I54" s="176">
        <f t="shared" si="6"/>
        <v>0</v>
      </c>
      <c r="J54" s="177">
        <v>0</v>
      </c>
      <c r="K54" s="175">
        <f t="shared" si="7"/>
        <v>0</v>
      </c>
      <c r="L54" s="177">
        <v>0</v>
      </c>
      <c r="M54" s="175">
        <f t="shared" si="8"/>
        <v>0</v>
      </c>
      <c r="N54" s="178">
        <v>21</v>
      </c>
      <c r="O54" s="179">
        <v>4</v>
      </c>
      <c r="P54" s="14" t="s">
        <v>116</v>
      </c>
    </row>
    <row r="55" spans="1:16" s="14" customFormat="1" ht="13.5" customHeight="1">
      <c r="A55" s="172" t="s">
        <v>207</v>
      </c>
      <c r="B55" s="172" t="s">
        <v>138</v>
      </c>
      <c r="C55" s="172" t="s">
        <v>139</v>
      </c>
      <c r="D55" s="173" t="s">
        <v>208</v>
      </c>
      <c r="E55" s="174" t="s">
        <v>209</v>
      </c>
      <c r="F55" s="172" t="s">
        <v>115</v>
      </c>
      <c r="G55" s="175">
        <v>390</v>
      </c>
      <c r="H55" s="176">
        <v>0</v>
      </c>
      <c r="I55" s="176">
        <f t="shared" si="6"/>
        <v>0</v>
      </c>
      <c r="J55" s="177">
        <v>0</v>
      </c>
      <c r="K55" s="175">
        <f t="shared" si="7"/>
        <v>0</v>
      </c>
      <c r="L55" s="177">
        <v>0</v>
      </c>
      <c r="M55" s="175">
        <f t="shared" si="8"/>
        <v>0</v>
      </c>
      <c r="N55" s="178">
        <v>21</v>
      </c>
      <c r="O55" s="179">
        <v>4</v>
      </c>
      <c r="P55" s="14" t="s">
        <v>116</v>
      </c>
    </row>
    <row r="56" spans="1:16" s="14" customFormat="1" ht="13.5" customHeight="1">
      <c r="A56" s="172" t="s">
        <v>210</v>
      </c>
      <c r="B56" s="172" t="s">
        <v>138</v>
      </c>
      <c r="C56" s="172" t="s">
        <v>139</v>
      </c>
      <c r="D56" s="173" t="s">
        <v>211</v>
      </c>
      <c r="E56" s="174" t="s">
        <v>212</v>
      </c>
      <c r="F56" s="172" t="s">
        <v>115</v>
      </c>
      <c r="G56" s="175">
        <v>390</v>
      </c>
      <c r="H56" s="176">
        <v>0</v>
      </c>
      <c r="I56" s="176">
        <f t="shared" si="6"/>
        <v>0</v>
      </c>
      <c r="J56" s="177">
        <v>0</v>
      </c>
      <c r="K56" s="175">
        <f t="shared" si="7"/>
        <v>0</v>
      </c>
      <c r="L56" s="177">
        <v>0</v>
      </c>
      <c r="M56" s="175">
        <f t="shared" si="8"/>
        <v>0</v>
      </c>
      <c r="N56" s="178">
        <v>21</v>
      </c>
      <c r="O56" s="179">
        <v>4</v>
      </c>
      <c r="P56" s="14" t="s">
        <v>116</v>
      </c>
    </row>
    <row r="57" spans="1:16" s="14" customFormat="1" ht="13.5" customHeight="1">
      <c r="A57" s="172" t="s">
        <v>213</v>
      </c>
      <c r="B57" s="172" t="s">
        <v>138</v>
      </c>
      <c r="C57" s="172" t="s">
        <v>139</v>
      </c>
      <c r="D57" s="173" t="s">
        <v>214</v>
      </c>
      <c r="E57" s="174" t="s">
        <v>215</v>
      </c>
      <c r="F57" s="172" t="s">
        <v>135</v>
      </c>
      <c r="G57" s="175">
        <v>195</v>
      </c>
      <c r="H57" s="176">
        <v>0</v>
      </c>
      <c r="I57" s="176">
        <f t="shared" si="6"/>
        <v>0</v>
      </c>
      <c r="J57" s="177">
        <v>0</v>
      </c>
      <c r="K57" s="175">
        <f t="shared" si="7"/>
        <v>0</v>
      </c>
      <c r="L57" s="177">
        <v>0</v>
      </c>
      <c r="M57" s="175">
        <f t="shared" si="8"/>
        <v>0</v>
      </c>
      <c r="N57" s="178">
        <v>21</v>
      </c>
      <c r="O57" s="179">
        <v>4</v>
      </c>
      <c r="P57" s="14" t="s">
        <v>116</v>
      </c>
    </row>
    <row r="58" spans="1:16" s="14" customFormat="1" ht="13.5" customHeight="1">
      <c r="A58" s="172" t="s">
        <v>216</v>
      </c>
      <c r="B58" s="172" t="s">
        <v>138</v>
      </c>
      <c r="C58" s="172" t="s">
        <v>139</v>
      </c>
      <c r="D58" s="173" t="s">
        <v>217</v>
      </c>
      <c r="E58" s="174" t="s">
        <v>218</v>
      </c>
      <c r="F58" s="172" t="s">
        <v>135</v>
      </c>
      <c r="G58" s="175">
        <v>195</v>
      </c>
      <c r="H58" s="176">
        <v>0</v>
      </c>
      <c r="I58" s="176">
        <f t="shared" si="6"/>
        <v>0</v>
      </c>
      <c r="J58" s="177">
        <v>0</v>
      </c>
      <c r="K58" s="175">
        <f t="shared" si="7"/>
        <v>0</v>
      </c>
      <c r="L58" s="177">
        <v>0</v>
      </c>
      <c r="M58" s="175">
        <f t="shared" si="8"/>
        <v>0</v>
      </c>
      <c r="N58" s="178">
        <v>21</v>
      </c>
      <c r="O58" s="179">
        <v>4</v>
      </c>
      <c r="P58" s="14" t="s">
        <v>116</v>
      </c>
    </row>
    <row r="59" spans="1:16" s="14" customFormat="1" ht="13.5" customHeight="1">
      <c r="A59" s="172" t="s">
        <v>219</v>
      </c>
      <c r="B59" s="172" t="s">
        <v>138</v>
      </c>
      <c r="C59" s="172" t="s">
        <v>139</v>
      </c>
      <c r="D59" s="173" t="s">
        <v>220</v>
      </c>
      <c r="E59" s="174" t="s">
        <v>221</v>
      </c>
      <c r="F59" s="172" t="s">
        <v>115</v>
      </c>
      <c r="G59" s="175">
        <v>2215</v>
      </c>
      <c r="H59" s="176">
        <v>0</v>
      </c>
      <c r="I59" s="176">
        <f t="shared" si="6"/>
        <v>0</v>
      </c>
      <c r="J59" s="177">
        <v>0</v>
      </c>
      <c r="K59" s="175">
        <f t="shared" si="7"/>
        <v>0</v>
      </c>
      <c r="L59" s="177">
        <v>0</v>
      </c>
      <c r="M59" s="175">
        <f t="shared" si="8"/>
        <v>0</v>
      </c>
      <c r="N59" s="178">
        <v>21</v>
      </c>
      <c r="O59" s="179">
        <v>4</v>
      </c>
      <c r="P59" s="14" t="s">
        <v>116</v>
      </c>
    </row>
    <row r="60" spans="4:19" s="14" customFormat="1" ht="15.75" customHeight="1">
      <c r="D60" s="180"/>
      <c r="E60" s="181" t="s">
        <v>222</v>
      </c>
      <c r="G60" s="182">
        <v>2215</v>
      </c>
      <c r="P60" s="180" t="s">
        <v>116</v>
      </c>
      <c r="Q60" s="180" t="s">
        <v>116</v>
      </c>
      <c r="R60" s="180" t="s">
        <v>166</v>
      </c>
      <c r="S60" s="180" t="s">
        <v>107</v>
      </c>
    </row>
    <row r="61" spans="4:19" s="14" customFormat="1" ht="15.75" customHeight="1">
      <c r="D61" s="183"/>
      <c r="E61" s="184" t="s">
        <v>167</v>
      </c>
      <c r="G61" s="185"/>
      <c r="P61" s="183" t="s">
        <v>116</v>
      </c>
      <c r="Q61" s="183" t="s">
        <v>110</v>
      </c>
      <c r="R61" s="183" t="s">
        <v>166</v>
      </c>
      <c r="S61" s="183" t="s">
        <v>107</v>
      </c>
    </row>
    <row r="62" spans="4:19" s="14" customFormat="1" ht="15.75" customHeight="1">
      <c r="D62" s="186"/>
      <c r="E62" s="187" t="s">
        <v>168</v>
      </c>
      <c r="G62" s="188">
        <v>2215</v>
      </c>
      <c r="P62" s="186" t="s">
        <v>116</v>
      </c>
      <c r="Q62" s="186" t="s">
        <v>122</v>
      </c>
      <c r="R62" s="186" t="s">
        <v>166</v>
      </c>
      <c r="S62" s="186" t="s">
        <v>110</v>
      </c>
    </row>
    <row r="63" spans="1:16" s="14" customFormat="1" ht="13.5" customHeight="1">
      <c r="A63" s="172" t="s">
        <v>223</v>
      </c>
      <c r="B63" s="172" t="s">
        <v>138</v>
      </c>
      <c r="C63" s="172" t="s">
        <v>139</v>
      </c>
      <c r="D63" s="173" t="s">
        <v>224</v>
      </c>
      <c r="E63" s="174" t="s">
        <v>225</v>
      </c>
      <c r="F63" s="172" t="s">
        <v>115</v>
      </c>
      <c r="G63" s="175">
        <v>15</v>
      </c>
      <c r="H63" s="176">
        <v>0</v>
      </c>
      <c r="I63" s="176">
        <f>ROUND(G63*H63,2)</f>
        <v>0</v>
      </c>
      <c r="J63" s="177">
        <v>0</v>
      </c>
      <c r="K63" s="175">
        <f>G63*J63</f>
        <v>0</v>
      </c>
      <c r="L63" s="177">
        <v>0</v>
      </c>
      <c r="M63" s="175">
        <f>G63*L63</f>
        <v>0</v>
      </c>
      <c r="N63" s="178">
        <v>21</v>
      </c>
      <c r="O63" s="179">
        <v>4</v>
      </c>
      <c r="P63" s="14" t="s">
        <v>116</v>
      </c>
    </row>
    <row r="64" spans="4:19" s="14" customFormat="1" ht="15.75" customHeight="1">
      <c r="D64" s="180"/>
      <c r="E64" s="181" t="s">
        <v>226</v>
      </c>
      <c r="G64" s="182">
        <v>15</v>
      </c>
      <c r="P64" s="180" t="s">
        <v>116</v>
      </c>
      <c r="Q64" s="180" t="s">
        <v>116</v>
      </c>
      <c r="R64" s="180" t="s">
        <v>166</v>
      </c>
      <c r="S64" s="180" t="s">
        <v>107</v>
      </c>
    </row>
    <row r="65" spans="4:19" s="14" customFormat="1" ht="15.75" customHeight="1">
      <c r="D65" s="183"/>
      <c r="E65" s="184" t="s">
        <v>167</v>
      </c>
      <c r="G65" s="185"/>
      <c r="P65" s="183" t="s">
        <v>116</v>
      </c>
      <c r="Q65" s="183" t="s">
        <v>110</v>
      </c>
      <c r="R65" s="183" t="s">
        <v>166</v>
      </c>
      <c r="S65" s="183" t="s">
        <v>107</v>
      </c>
    </row>
    <row r="66" spans="4:19" s="14" customFormat="1" ht="15.75" customHeight="1">
      <c r="D66" s="186"/>
      <c r="E66" s="187" t="s">
        <v>168</v>
      </c>
      <c r="G66" s="188">
        <v>15</v>
      </c>
      <c r="P66" s="186" t="s">
        <v>116</v>
      </c>
      <c r="Q66" s="186" t="s">
        <v>122</v>
      </c>
      <c r="R66" s="186" t="s">
        <v>166</v>
      </c>
      <c r="S66" s="186" t="s">
        <v>110</v>
      </c>
    </row>
    <row r="67" spans="1:16" s="14" customFormat="1" ht="13.5" customHeight="1">
      <c r="A67" s="172" t="s">
        <v>227</v>
      </c>
      <c r="B67" s="172" t="s">
        <v>138</v>
      </c>
      <c r="C67" s="172" t="s">
        <v>139</v>
      </c>
      <c r="D67" s="173" t="s">
        <v>228</v>
      </c>
      <c r="E67" s="174" t="s">
        <v>229</v>
      </c>
      <c r="F67" s="172" t="s">
        <v>115</v>
      </c>
      <c r="G67" s="175">
        <v>2230</v>
      </c>
      <c r="H67" s="176">
        <v>0</v>
      </c>
      <c r="I67" s="176">
        <f>ROUND(G67*H67,2)</f>
        <v>0</v>
      </c>
      <c r="J67" s="177">
        <v>0</v>
      </c>
      <c r="K67" s="175">
        <f>G67*J67</f>
        <v>0</v>
      </c>
      <c r="L67" s="177">
        <v>0</v>
      </c>
      <c r="M67" s="175">
        <f>G67*L67</f>
        <v>0</v>
      </c>
      <c r="N67" s="178">
        <v>21</v>
      </c>
      <c r="O67" s="179">
        <v>4</v>
      </c>
      <c r="P67" s="14" t="s">
        <v>116</v>
      </c>
    </row>
    <row r="68" spans="4:19" s="14" customFormat="1" ht="15.75" customHeight="1">
      <c r="D68" s="180"/>
      <c r="E68" s="181" t="s">
        <v>230</v>
      </c>
      <c r="G68" s="182">
        <v>2230</v>
      </c>
      <c r="P68" s="180" t="s">
        <v>116</v>
      </c>
      <c r="Q68" s="180" t="s">
        <v>116</v>
      </c>
      <c r="R68" s="180" t="s">
        <v>166</v>
      </c>
      <c r="S68" s="180" t="s">
        <v>107</v>
      </c>
    </row>
    <row r="69" spans="4:19" s="14" customFormat="1" ht="15.75" customHeight="1">
      <c r="D69" s="183"/>
      <c r="E69" s="184" t="s">
        <v>167</v>
      </c>
      <c r="G69" s="185"/>
      <c r="P69" s="183" t="s">
        <v>116</v>
      </c>
      <c r="Q69" s="183" t="s">
        <v>110</v>
      </c>
      <c r="R69" s="183" t="s">
        <v>166</v>
      </c>
      <c r="S69" s="183" t="s">
        <v>107</v>
      </c>
    </row>
    <row r="70" spans="4:19" s="14" customFormat="1" ht="15.75" customHeight="1">
      <c r="D70" s="186"/>
      <c r="E70" s="187" t="s">
        <v>168</v>
      </c>
      <c r="G70" s="188">
        <v>2230</v>
      </c>
      <c r="P70" s="186" t="s">
        <v>116</v>
      </c>
      <c r="Q70" s="186" t="s">
        <v>122</v>
      </c>
      <c r="R70" s="186" t="s">
        <v>166</v>
      </c>
      <c r="S70" s="186" t="s">
        <v>110</v>
      </c>
    </row>
    <row r="71" spans="1:16" s="14" customFormat="1" ht="13.5" customHeight="1">
      <c r="A71" s="172" t="s">
        <v>231</v>
      </c>
      <c r="B71" s="172" t="s">
        <v>138</v>
      </c>
      <c r="C71" s="172" t="s">
        <v>139</v>
      </c>
      <c r="D71" s="173" t="s">
        <v>232</v>
      </c>
      <c r="E71" s="174" t="s">
        <v>233</v>
      </c>
      <c r="F71" s="172" t="s">
        <v>125</v>
      </c>
      <c r="G71" s="175">
        <v>3322.5</v>
      </c>
      <c r="H71" s="176">
        <v>0</v>
      </c>
      <c r="I71" s="176">
        <f>ROUND(G71*H71,2)</f>
        <v>0</v>
      </c>
      <c r="J71" s="177">
        <v>0</v>
      </c>
      <c r="K71" s="175">
        <f>G71*J71</f>
        <v>0</v>
      </c>
      <c r="L71" s="177">
        <v>0</v>
      </c>
      <c r="M71" s="175">
        <f>G71*L71</f>
        <v>0</v>
      </c>
      <c r="N71" s="178">
        <v>21</v>
      </c>
      <c r="O71" s="179">
        <v>4</v>
      </c>
      <c r="P71" s="14" t="s">
        <v>116</v>
      </c>
    </row>
    <row r="72" spans="4:19" s="14" customFormat="1" ht="15.75" customHeight="1">
      <c r="D72" s="180"/>
      <c r="E72" s="181" t="s">
        <v>234</v>
      </c>
      <c r="G72" s="182">
        <v>3322.5</v>
      </c>
      <c r="P72" s="180" t="s">
        <v>116</v>
      </c>
      <c r="Q72" s="180" t="s">
        <v>116</v>
      </c>
      <c r="R72" s="180" t="s">
        <v>166</v>
      </c>
      <c r="S72" s="180" t="s">
        <v>107</v>
      </c>
    </row>
    <row r="73" spans="4:19" s="14" customFormat="1" ht="15.75" customHeight="1">
      <c r="D73" s="183"/>
      <c r="E73" s="184" t="s">
        <v>167</v>
      </c>
      <c r="G73" s="185"/>
      <c r="P73" s="183" t="s">
        <v>116</v>
      </c>
      <c r="Q73" s="183" t="s">
        <v>110</v>
      </c>
      <c r="R73" s="183" t="s">
        <v>166</v>
      </c>
      <c r="S73" s="183" t="s">
        <v>107</v>
      </c>
    </row>
    <row r="74" spans="4:19" s="14" customFormat="1" ht="15.75" customHeight="1">
      <c r="D74" s="186"/>
      <c r="E74" s="187" t="s">
        <v>168</v>
      </c>
      <c r="G74" s="188">
        <v>3322.5</v>
      </c>
      <c r="P74" s="186" t="s">
        <v>116</v>
      </c>
      <c r="Q74" s="186" t="s">
        <v>122</v>
      </c>
      <c r="R74" s="186" t="s">
        <v>166</v>
      </c>
      <c r="S74" s="186" t="s">
        <v>110</v>
      </c>
    </row>
    <row r="75" spans="1:16" s="14" customFormat="1" ht="13.5" customHeight="1">
      <c r="A75" s="172" t="s">
        <v>235</v>
      </c>
      <c r="B75" s="172" t="s">
        <v>138</v>
      </c>
      <c r="C75" s="172" t="s">
        <v>139</v>
      </c>
      <c r="D75" s="173" t="s">
        <v>236</v>
      </c>
      <c r="E75" s="174" t="s">
        <v>237</v>
      </c>
      <c r="F75" s="172" t="s">
        <v>115</v>
      </c>
      <c r="G75" s="175">
        <v>730</v>
      </c>
      <c r="H75" s="176">
        <v>0</v>
      </c>
      <c r="I75" s="176">
        <f>ROUND(G75*H75,2)</f>
        <v>0</v>
      </c>
      <c r="J75" s="177">
        <v>0</v>
      </c>
      <c r="K75" s="175">
        <f>G75*J75</f>
        <v>0</v>
      </c>
      <c r="L75" s="177">
        <v>0</v>
      </c>
      <c r="M75" s="175">
        <f>G75*L75</f>
        <v>0</v>
      </c>
      <c r="N75" s="178">
        <v>21</v>
      </c>
      <c r="O75" s="179">
        <v>4</v>
      </c>
      <c r="P75" s="14" t="s">
        <v>116</v>
      </c>
    </row>
    <row r="76" spans="1:16" s="14" customFormat="1" ht="13.5" customHeight="1">
      <c r="A76" s="163" t="s">
        <v>238</v>
      </c>
      <c r="B76" s="163" t="s">
        <v>111</v>
      </c>
      <c r="C76" s="163" t="s">
        <v>112</v>
      </c>
      <c r="D76" s="164" t="s">
        <v>239</v>
      </c>
      <c r="E76" s="165" t="s">
        <v>240</v>
      </c>
      <c r="F76" s="163" t="s">
        <v>125</v>
      </c>
      <c r="G76" s="166">
        <v>1231.291</v>
      </c>
      <c r="H76" s="167">
        <v>0</v>
      </c>
      <c r="I76" s="167">
        <f>ROUND(G76*H76,2)</f>
        <v>0</v>
      </c>
      <c r="J76" s="168">
        <v>0</v>
      </c>
      <c r="K76" s="166">
        <f>G76*J76</f>
        <v>0</v>
      </c>
      <c r="L76" s="168">
        <v>0</v>
      </c>
      <c r="M76" s="166">
        <f>G76*L76</f>
        <v>0</v>
      </c>
      <c r="N76" s="169">
        <v>21</v>
      </c>
      <c r="O76" s="170">
        <v>8</v>
      </c>
      <c r="P76" s="171" t="s">
        <v>116</v>
      </c>
    </row>
    <row r="77" spans="4:19" s="14" customFormat="1" ht="15.75" customHeight="1">
      <c r="D77" s="180"/>
      <c r="E77" s="181" t="s">
        <v>241</v>
      </c>
      <c r="G77" s="182">
        <v>1231.291</v>
      </c>
      <c r="P77" s="180" t="s">
        <v>116</v>
      </c>
      <c r="Q77" s="180" t="s">
        <v>116</v>
      </c>
      <c r="R77" s="180" t="s">
        <v>166</v>
      </c>
      <c r="S77" s="180" t="s">
        <v>107</v>
      </c>
    </row>
    <row r="78" spans="4:19" s="14" customFormat="1" ht="15.75" customHeight="1">
      <c r="D78" s="183"/>
      <c r="E78" s="184" t="s">
        <v>167</v>
      </c>
      <c r="G78" s="185"/>
      <c r="P78" s="183" t="s">
        <v>116</v>
      </c>
      <c r="Q78" s="183" t="s">
        <v>110</v>
      </c>
      <c r="R78" s="183" t="s">
        <v>166</v>
      </c>
      <c r="S78" s="183" t="s">
        <v>107</v>
      </c>
    </row>
    <row r="79" spans="4:19" s="14" customFormat="1" ht="15.75" customHeight="1">
      <c r="D79" s="186"/>
      <c r="E79" s="187" t="s">
        <v>168</v>
      </c>
      <c r="G79" s="188">
        <v>1231.291</v>
      </c>
      <c r="P79" s="186" t="s">
        <v>116</v>
      </c>
      <c r="Q79" s="186" t="s">
        <v>122</v>
      </c>
      <c r="R79" s="186" t="s">
        <v>166</v>
      </c>
      <c r="S79" s="186" t="s">
        <v>110</v>
      </c>
    </row>
    <row r="80" spans="1:16" s="14" customFormat="1" ht="13.5" customHeight="1">
      <c r="A80" s="172" t="s">
        <v>242</v>
      </c>
      <c r="B80" s="172" t="s">
        <v>138</v>
      </c>
      <c r="C80" s="172" t="s">
        <v>139</v>
      </c>
      <c r="D80" s="173" t="s">
        <v>243</v>
      </c>
      <c r="E80" s="174" t="s">
        <v>244</v>
      </c>
      <c r="F80" s="172" t="s">
        <v>135</v>
      </c>
      <c r="G80" s="175">
        <v>12010</v>
      </c>
      <c r="H80" s="176">
        <v>0</v>
      </c>
      <c r="I80" s="176">
        <f>ROUND(G80*H80,2)</f>
        <v>0</v>
      </c>
      <c r="J80" s="177">
        <v>0</v>
      </c>
      <c r="K80" s="175">
        <f>G80*J80</f>
        <v>0</v>
      </c>
      <c r="L80" s="177">
        <v>0</v>
      </c>
      <c r="M80" s="175">
        <f>G80*L80</f>
        <v>0</v>
      </c>
      <c r="N80" s="178">
        <v>21</v>
      </c>
      <c r="O80" s="179">
        <v>4</v>
      </c>
      <c r="P80" s="14" t="s">
        <v>116</v>
      </c>
    </row>
    <row r="81" spans="2:16" s="136" customFormat="1" ht="12.75" customHeight="1">
      <c r="B81" s="141" t="s">
        <v>64</v>
      </c>
      <c r="D81" s="142" t="s">
        <v>116</v>
      </c>
      <c r="E81" s="142" t="s">
        <v>245</v>
      </c>
      <c r="I81" s="143">
        <f>SUM(I82:I94)</f>
        <v>0</v>
      </c>
      <c r="K81" s="144">
        <f>SUM(K82:K94)</f>
        <v>0</v>
      </c>
      <c r="M81" s="144">
        <f>SUM(M82:M94)</f>
        <v>0</v>
      </c>
      <c r="P81" s="142" t="s">
        <v>110</v>
      </c>
    </row>
    <row r="82" spans="1:16" s="14" customFormat="1" ht="24" customHeight="1">
      <c r="A82" s="172" t="s">
        <v>246</v>
      </c>
      <c r="B82" s="172" t="s">
        <v>138</v>
      </c>
      <c r="C82" s="172" t="s">
        <v>139</v>
      </c>
      <c r="D82" s="173" t="s">
        <v>247</v>
      </c>
      <c r="E82" s="174" t="s">
        <v>248</v>
      </c>
      <c r="F82" s="172" t="s">
        <v>135</v>
      </c>
      <c r="G82" s="175">
        <v>694.5</v>
      </c>
      <c r="H82" s="176">
        <v>0</v>
      </c>
      <c r="I82" s="176">
        <f>ROUND(G82*H82,2)</f>
        <v>0</v>
      </c>
      <c r="J82" s="177">
        <v>0</v>
      </c>
      <c r="K82" s="175">
        <f>G82*J82</f>
        <v>0</v>
      </c>
      <c r="L82" s="177">
        <v>0</v>
      </c>
      <c r="M82" s="175">
        <f>G82*L82</f>
        <v>0</v>
      </c>
      <c r="N82" s="178">
        <v>21</v>
      </c>
      <c r="O82" s="179">
        <v>4</v>
      </c>
      <c r="P82" s="14" t="s">
        <v>116</v>
      </c>
    </row>
    <row r="83" spans="4:19" s="14" customFormat="1" ht="15.75" customHeight="1">
      <c r="D83" s="180"/>
      <c r="E83" s="181" t="s">
        <v>249</v>
      </c>
      <c r="G83" s="182">
        <v>694.5</v>
      </c>
      <c r="P83" s="180" t="s">
        <v>116</v>
      </c>
      <c r="Q83" s="180" t="s">
        <v>116</v>
      </c>
      <c r="R83" s="180" t="s">
        <v>166</v>
      </c>
      <c r="S83" s="180" t="s">
        <v>107</v>
      </c>
    </row>
    <row r="84" spans="4:19" s="14" customFormat="1" ht="15.75" customHeight="1">
      <c r="D84" s="183"/>
      <c r="E84" s="184" t="s">
        <v>167</v>
      </c>
      <c r="G84" s="185"/>
      <c r="P84" s="183" t="s">
        <v>116</v>
      </c>
      <c r="Q84" s="183" t="s">
        <v>110</v>
      </c>
      <c r="R84" s="183" t="s">
        <v>166</v>
      </c>
      <c r="S84" s="183" t="s">
        <v>107</v>
      </c>
    </row>
    <row r="85" spans="4:19" s="14" customFormat="1" ht="15.75" customHeight="1">
      <c r="D85" s="186"/>
      <c r="E85" s="187" t="s">
        <v>168</v>
      </c>
      <c r="G85" s="188">
        <v>694.5</v>
      </c>
      <c r="P85" s="186" t="s">
        <v>116</v>
      </c>
      <c r="Q85" s="186" t="s">
        <v>122</v>
      </c>
      <c r="R85" s="186" t="s">
        <v>166</v>
      </c>
      <c r="S85" s="186" t="s">
        <v>110</v>
      </c>
    </row>
    <row r="86" spans="1:16" s="14" customFormat="1" ht="13.5" customHeight="1">
      <c r="A86" s="163" t="s">
        <v>250</v>
      </c>
      <c r="B86" s="163" t="s">
        <v>111</v>
      </c>
      <c r="C86" s="163" t="s">
        <v>112</v>
      </c>
      <c r="D86" s="164" t="s">
        <v>251</v>
      </c>
      <c r="E86" s="165" t="s">
        <v>252</v>
      </c>
      <c r="F86" s="163" t="s">
        <v>135</v>
      </c>
      <c r="G86" s="166">
        <v>708.9</v>
      </c>
      <c r="H86" s="167">
        <v>0</v>
      </c>
      <c r="I86" s="167">
        <f>ROUND(G86*H86,2)</f>
        <v>0</v>
      </c>
      <c r="J86" s="168">
        <v>0</v>
      </c>
      <c r="K86" s="166">
        <f>G86*J86</f>
        <v>0</v>
      </c>
      <c r="L86" s="168">
        <v>0</v>
      </c>
      <c r="M86" s="166">
        <f>G86*L86</f>
        <v>0</v>
      </c>
      <c r="N86" s="169">
        <v>21</v>
      </c>
      <c r="O86" s="170">
        <v>8</v>
      </c>
      <c r="P86" s="171" t="s">
        <v>116</v>
      </c>
    </row>
    <row r="87" spans="4:19" s="14" customFormat="1" ht="15.75" customHeight="1">
      <c r="D87" s="180"/>
      <c r="E87" s="181" t="s">
        <v>253</v>
      </c>
      <c r="G87" s="182">
        <v>708.9</v>
      </c>
      <c r="P87" s="180" t="s">
        <v>116</v>
      </c>
      <c r="Q87" s="180" t="s">
        <v>116</v>
      </c>
      <c r="R87" s="180" t="s">
        <v>166</v>
      </c>
      <c r="S87" s="180" t="s">
        <v>107</v>
      </c>
    </row>
    <row r="88" spans="4:19" s="14" customFormat="1" ht="15.75" customHeight="1">
      <c r="D88" s="183"/>
      <c r="E88" s="184" t="s">
        <v>167</v>
      </c>
      <c r="G88" s="185"/>
      <c r="P88" s="183" t="s">
        <v>116</v>
      </c>
      <c r="Q88" s="183" t="s">
        <v>110</v>
      </c>
      <c r="R88" s="183" t="s">
        <v>166</v>
      </c>
      <c r="S88" s="183" t="s">
        <v>107</v>
      </c>
    </row>
    <row r="89" spans="4:19" s="14" customFormat="1" ht="15.75" customHeight="1">
      <c r="D89" s="186"/>
      <c r="E89" s="187" t="s">
        <v>168</v>
      </c>
      <c r="G89" s="188">
        <v>708.9</v>
      </c>
      <c r="P89" s="186" t="s">
        <v>116</v>
      </c>
      <c r="Q89" s="186" t="s">
        <v>122</v>
      </c>
      <c r="R89" s="186" t="s">
        <v>166</v>
      </c>
      <c r="S89" s="186" t="s">
        <v>110</v>
      </c>
    </row>
    <row r="90" spans="1:16" s="14" customFormat="1" ht="13.5" customHeight="1">
      <c r="A90" s="172" t="s">
        <v>254</v>
      </c>
      <c r="B90" s="172" t="s">
        <v>138</v>
      </c>
      <c r="C90" s="172" t="s">
        <v>139</v>
      </c>
      <c r="D90" s="173" t="s">
        <v>255</v>
      </c>
      <c r="E90" s="174" t="s">
        <v>256</v>
      </c>
      <c r="F90" s="172" t="s">
        <v>115</v>
      </c>
      <c r="G90" s="175">
        <v>138.9</v>
      </c>
      <c r="H90" s="176">
        <v>0</v>
      </c>
      <c r="I90" s="176">
        <f>ROUND(G90*H90,2)</f>
        <v>0</v>
      </c>
      <c r="J90" s="177">
        <v>0</v>
      </c>
      <c r="K90" s="175">
        <f>G90*J90</f>
        <v>0</v>
      </c>
      <c r="L90" s="177">
        <v>0</v>
      </c>
      <c r="M90" s="175">
        <f>G90*L90</f>
        <v>0</v>
      </c>
      <c r="N90" s="178">
        <v>21</v>
      </c>
      <c r="O90" s="179">
        <v>4</v>
      </c>
      <c r="P90" s="14" t="s">
        <v>116</v>
      </c>
    </row>
    <row r="91" spans="4:19" s="14" customFormat="1" ht="15.75" customHeight="1">
      <c r="D91" s="180"/>
      <c r="E91" s="181" t="s">
        <v>257</v>
      </c>
      <c r="G91" s="182">
        <v>138.9</v>
      </c>
      <c r="P91" s="180" t="s">
        <v>116</v>
      </c>
      <c r="Q91" s="180" t="s">
        <v>116</v>
      </c>
      <c r="R91" s="180" t="s">
        <v>166</v>
      </c>
      <c r="S91" s="180" t="s">
        <v>107</v>
      </c>
    </row>
    <row r="92" spans="4:19" s="14" customFormat="1" ht="15.75" customHeight="1">
      <c r="D92" s="183"/>
      <c r="E92" s="184" t="s">
        <v>167</v>
      </c>
      <c r="G92" s="185"/>
      <c r="P92" s="183" t="s">
        <v>116</v>
      </c>
      <c r="Q92" s="183" t="s">
        <v>110</v>
      </c>
      <c r="R92" s="183" t="s">
        <v>166</v>
      </c>
      <c r="S92" s="183" t="s">
        <v>107</v>
      </c>
    </row>
    <row r="93" spans="4:19" s="14" customFormat="1" ht="15.75" customHeight="1">
      <c r="D93" s="186"/>
      <c r="E93" s="187" t="s">
        <v>168</v>
      </c>
      <c r="G93" s="188">
        <v>138.9</v>
      </c>
      <c r="P93" s="186" t="s">
        <v>116</v>
      </c>
      <c r="Q93" s="186" t="s">
        <v>122</v>
      </c>
      <c r="R93" s="186" t="s">
        <v>166</v>
      </c>
      <c r="S93" s="186" t="s">
        <v>110</v>
      </c>
    </row>
    <row r="94" spans="1:16" s="14" customFormat="1" ht="24" customHeight="1">
      <c r="A94" s="172" t="s">
        <v>258</v>
      </c>
      <c r="B94" s="172" t="s">
        <v>138</v>
      </c>
      <c r="C94" s="172" t="s">
        <v>139</v>
      </c>
      <c r="D94" s="173" t="s">
        <v>259</v>
      </c>
      <c r="E94" s="174" t="s">
        <v>260</v>
      </c>
      <c r="F94" s="172" t="s">
        <v>175</v>
      </c>
      <c r="G94" s="175">
        <v>463</v>
      </c>
      <c r="H94" s="176">
        <v>0</v>
      </c>
      <c r="I94" s="176">
        <f>ROUND(G94*H94,2)</f>
        <v>0</v>
      </c>
      <c r="J94" s="177">
        <v>0</v>
      </c>
      <c r="K94" s="175">
        <f>G94*J94</f>
        <v>0</v>
      </c>
      <c r="L94" s="177">
        <v>0</v>
      </c>
      <c r="M94" s="175">
        <f>G94*L94</f>
        <v>0</v>
      </c>
      <c r="N94" s="178">
        <v>21</v>
      </c>
      <c r="O94" s="179">
        <v>4</v>
      </c>
      <c r="P94" s="14" t="s">
        <v>116</v>
      </c>
    </row>
    <row r="95" spans="2:16" s="136" customFormat="1" ht="12.75" customHeight="1">
      <c r="B95" s="141" t="s">
        <v>64</v>
      </c>
      <c r="D95" s="142" t="s">
        <v>119</v>
      </c>
      <c r="E95" s="142" t="s">
        <v>261</v>
      </c>
      <c r="I95" s="143">
        <f>SUM(I96:I104)</f>
        <v>0</v>
      </c>
      <c r="K95" s="144">
        <f>SUM(K96:K104)</f>
        <v>0</v>
      </c>
      <c r="M95" s="144">
        <f>SUM(M96:M104)</f>
        <v>0</v>
      </c>
      <c r="P95" s="142" t="s">
        <v>110</v>
      </c>
    </row>
    <row r="96" spans="1:16" s="14" customFormat="1" ht="13.5" customHeight="1">
      <c r="A96" s="172" t="s">
        <v>262</v>
      </c>
      <c r="B96" s="172" t="s">
        <v>138</v>
      </c>
      <c r="C96" s="172" t="s">
        <v>139</v>
      </c>
      <c r="D96" s="173" t="s">
        <v>263</v>
      </c>
      <c r="E96" s="174" t="s">
        <v>264</v>
      </c>
      <c r="F96" s="172" t="s">
        <v>175</v>
      </c>
      <c r="G96" s="175">
        <v>47</v>
      </c>
      <c r="H96" s="176">
        <v>0</v>
      </c>
      <c r="I96" s="176">
        <f>ROUND(G96*H96,2)</f>
        <v>0</v>
      </c>
      <c r="J96" s="177">
        <v>0</v>
      </c>
      <c r="K96" s="175">
        <f>G96*J96</f>
        <v>0</v>
      </c>
      <c r="L96" s="177">
        <v>0</v>
      </c>
      <c r="M96" s="175">
        <f>G96*L96</f>
        <v>0</v>
      </c>
      <c r="N96" s="178">
        <v>21</v>
      </c>
      <c r="O96" s="179">
        <v>4</v>
      </c>
      <c r="P96" s="14" t="s">
        <v>116</v>
      </c>
    </row>
    <row r="97" spans="1:16" s="14" customFormat="1" ht="13.5" customHeight="1">
      <c r="A97" s="163" t="s">
        <v>265</v>
      </c>
      <c r="B97" s="163" t="s">
        <v>111</v>
      </c>
      <c r="C97" s="163" t="s">
        <v>112</v>
      </c>
      <c r="D97" s="164" t="s">
        <v>266</v>
      </c>
      <c r="E97" s="165" t="s">
        <v>267</v>
      </c>
      <c r="F97" s="163" t="s">
        <v>268</v>
      </c>
      <c r="G97" s="166">
        <v>261</v>
      </c>
      <c r="H97" s="167">
        <v>0</v>
      </c>
      <c r="I97" s="167">
        <f>ROUND(G97*H97,2)</f>
        <v>0</v>
      </c>
      <c r="J97" s="168">
        <v>0</v>
      </c>
      <c r="K97" s="166">
        <f>G97*J97</f>
        <v>0</v>
      </c>
      <c r="L97" s="168">
        <v>0</v>
      </c>
      <c r="M97" s="166">
        <f>G97*L97</f>
        <v>0</v>
      </c>
      <c r="N97" s="169">
        <v>21</v>
      </c>
      <c r="O97" s="170">
        <v>8</v>
      </c>
      <c r="P97" s="171" t="s">
        <v>116</v>
      </c>
    </row>
    <row r="98" spans="1:16" s="14" customFormat="1" ht="13.5" customHeight="1">
      <c r="A98" s="163" t="s">
        <v>269</v>
      </c>
      <c r="B98" s="163" t="s">
        <v>111</v>
      </c>
      <c r="C98" s="163" t="s">
        <v>112</v>
      </c>
      <c r="D98" s="164" t="s">
        <v>270</v>
      </c>
      <c r="E98" s="165" t="s">
        <v>271</v>
      </c>
      <c r="F98" s="163" t="s">
        <v>268</v>
      </c>
      <c r="G98" s="166">
        <v>554</v>
      </c>
      <c r="H98" s="167">
        <v>0</v>
      </c>
      <c r="I98" s="167">
        <f>ROUND(G98*H98,2)</f>
        <v>0</v>
      </c>
      <c r="J98" s="168">
        <v>0</v>
      </c>
      <c r="K98" s="166">
        <f>G98*J98</f>
        <v>0</v>
      </c>
      <c r="L98" s="168">
        <v>0</v>
      </c>
      <c r="M98" s="166">
        <f>G98*L98</f>
        <v>0</v>
      </c>
      <c r="N98" s="169">
        <v>21</v>
      </c>
      <c r="O98" s="170">
        <v>8</v>
      </c>
      <c r="P98" s="171" t="s">
        <v>116</v>
      </c>
    </row>
    <row r="99" spans="1:16" s="14" customFormat="1" ht="13.5" customHeight="1">
      <c r="A99" s="172" t="s">
        <v>272</v>
      </c>
      <c r="B99" s="172" t="s">
        <v>138</v>
      </c>
      <c r="C99" s="172" t="s">
        <v>139</v>
      </c>
      <c r="D99" s="173" t="s">
        <v>273</v>
      </c>
      <c r="E99" s="174" t="s">
        <v>274</v>
      </c>
      <c r="F99" s="172" t="s">
        <v>175</v>
      </c>
      <c r="G99" s="175">
        <v>100</v>
      </c>
      <c r="H99" s="176">
        <v>0</v>
      </c>
      <c r="I99" s="176">
        <f>ROUND(G99*H99,2)</f>
        <v>0</v>
      </c>
      <c r="J99" s="177">
        <v>0</v>
      </c>
      <c r="K99" s="175">
        <f>G99*J99</f>
        <v>0</v>
      </c>
      <c r="L99" s="177">
        <v>0</v>
      </c>
      <c r="M99" s="175">
        <f>G99*L99</f>
        <v>0</v>
      </c>
      <c r="N99" s="178">
        <v>21</v>
      </c>
      <c r="O99" s="179">
        <v>4</v>
      </c>
      <c r="P99" s="14" t="s">
        <v>116</v>
      </c>
    </row>
    <row r="100" spans="4:19" s="14" customFormat="1" ht="15.75" customHeight="1">
      <c r="D100" s="180"/>
      <c r="E100" s="181" t="s">
        <v>275</v>
      </c>
      <c r="G100" s="182">
        <v>100</v>
      </c>
      <c r="P100" s="180" t="s">
        <v>116</v>
      </c>
      <c r="Q100" s="180" t="s">
        <v>116</v>
      </c>
      <c r="R100" s="180" t="s">
        <v>166</v>
      </c>
      <c r="S100" s="180" t="s">
        <v>107</v>
      </c>
    </row>
    <row r="101" spans="4:19" s="14" customFormat="1" ht="15.75" customHeight="1">
      <c r="D101" s="183"/>
      <c r="E101" s="184" t="s">
        <v>167</v>
      </c>
      <c r="G101" s="185"/>
      <c r="P101" s="183" t="s">
        <v>116</v>
      </c>
      <c r="Q101" s="183" t="s">
        <v>110</v>
      </c>
      <c r="R101" s="183" t="s">
        <v>166</v>
      </c>
      <c r="S101" s="183" t="s">
        <v>107</v>
      </c>
    </row>
    <row r="102" spans="4:19" s="14" customFormat="1" ht="15.75" customHeight="1">
      <c r="D102" s="186"/>
      <c r="E102" s="187" t="s">
        <v>168</v>
      </c>
      <c r="G102" s="188">
        <v>100</v>
      </c>
      <c r="P102" s="186" t="s">
        <v>116</v>
      </c>
      <c r="Q102" s="186" t="s">
        <v>122</v>
      </c>
      <c r="R102" s="186" t="s">
        <v>166</v>
      </c>
      <c r="S102" s="186" t="s">
        <v>110</v>
      </c>
    </row>
    <row r="103" spans="1:16" s="14" customFormat="1" ht="13.5" customHeight="1">
      <c r="A103" s="172" t="s">
        <v>276</v>
      </c>
      <c r="B103" s="172" t="s">
        <v>138</v>
      </c>
      <c r="C103" s="172" t="s">
        <v>139</v>
      </c>
      <c r="D103" s="173" t="s">
        <v>277</v>
      </c>
      <c r="E103" s="174" t="s">
        <v>278</v>
      </c>
      <c r="F103" s="172" t="s">
        <v>175</v>
      </c>
      <c r="G103" s="175">
        <v>25</v>
      </c>
      <c r="H103" s="176">
        <v>0</v>
      </c>
      <c r="I103" s="176">
        <f>ROUND(G103*H103,2)</f>
        <v>0</v>
      </c>
      <c r="J103" s="177">
        <v>0</v>
      </c>
      <c r="K103" s="175">
        <f>G103*J103</f>
        <v>0</v>
      </c>
      <c r="L103" s="177">
        <v>0</v>
      </c>
      <c r="M103" s="175">
        <f>G103*L103</f>
        <v>0</v>
      </c>
      <c r="N103" s="178">
        <v>21</v>
      </c>
      <c r="O103" s="179">
        <v>4</v>
      </c>
      <c r="P103" s="14" t="s">
        <v>116</v>
      </c>
    </row>
    <row r="104" spans="1:16" s="14" customFormat="1" ht="13.5" customHeight="1">
      <c r="A104" s="163" t="s">
        <v>279</v>
      </c>
      <c r="B104" s="163" t="s">
        <v>111</v>
      </c>
      <c r="C104" s="163" t="s">
        <v>112</v>
      </c>
      <c r="D104" s="164" t="s">
        <v>280</v>
      </c>
      <c r="E104" s="165" t="s">
        <v>281</v>
      </c>
      <c r="F104" s="163" t="s">
        <v>268</v>
      </c>
      <c r="G104" s="166">
        <v>139</v>
      </c>
      <c r="H104" s="167">
        <v>0</v>
      </c>
      <c r="I104" s="167">
        <f>ROUND(G104*H104,2)</f>
        <v>0</v>
      </c>
      <c r="J104" s="168">
        <v>0</v>
      </c>
      <c r="K104" s="166">
        <f>G104*J104</f>
        <v>0</v>
      </c>
      <c r="L104" s="168">
        <v>0</v>
      </c>
      <c r="M104" s="166">
        <f>G104*L104</f>
        <v>0</v>
      </c>
      <c r="N104" s="169">
        <v>21</v>
      </c>
      <c r="O104" s="170">
        <v>8</v>
      </c>
      <c r="P104" s="171" t="s">
        <v>116</v>
      </c>
    </row>
    <row r="105" spans="2:16" s="136" customFormat="1" ht="12.75" customHeight="1">
      <c r="B105" s="141" t="s">
        <v>64</v>
      </c>
      <c r="D105" s="142" t="s">
        <v>122</v>
      </c>
      <c r="E105" s="142" t="s">
        <v>282</v>
      </c>
      <c r="I105" s="143">
        <f>SUM(I106:I132)</f>
        <v>0</v>
      </c>
      <c r="K105" s="144">
        <f>SUM(K106:K132)</f>
        <v>0</v>
      </c>
      <c r="M105" s="144">
        <f>SUM(M106:M132)</f>
        <v>0</v>
      </c>
      <c r="P105" s="142" t="s">
        <v>110</v>
      </c>
    </row>
    <row r="106" spans="1:16" s="14" customFormat="1" ht="24" customHeight="1">
      <c r="A106" s="172" t="s">
        <v>283</v>
      </c>
      <c r="B106" s="172" t="s">
        <v>138</v>
      </c>
      <c r="C106" s="172" t="s">
        <v>139</v>
      </c>
      <c r="D106" s="173" t="s">
        <v>284</v>
      </c>
      <c r="E106" s="174" t="s">
        <v>285</v>
      </c>
      <c r="F106" s="172" t="s">
        <v>135</v>
      </c>
      <c r="G106" s="175">
        <v>114</v>
      </c>
      <c r="H106" s="176">
        <v>0</v>
      </c>
      <c r="I106" s="176">
        <f>ROUND(G106*H106,2)</f>
        <v>0</v>
      </c>
      <c r="J106" s="177">
        <v>0</v>
      </c>
      <c r="K106" s="175">
        <f>G106*J106</f>
        <v>0</v>
      </c>
      <c r="L106" s="177">
        <v>0</v>
      </c>
      <c r="M106" s="175">
        <f>G106*L106</f>
        <v>0</v>
      </c>
      <c r="N106" s="178">
        <v>21</v>
      </c>
      <c r="O106" s="179">
        <v>4</v>
      </c>
      <c r="P106" s="14" t="s">
        <v>116</v>
      </c>
    </row>
    <row r="107" spans="1:16" s="14" customFormat="1" ht="13.5" customHeight="1">
      <c r="A107" s="172" t="s">
        <v>286</v>
      </c>
      <c r="B107" s="172" t="s">
        <v>138</v>
      </c>
      <c r="C107" s="172" t="s">
        <v>139</v>
      </c>
      <c r="D107" s="173" t="s">
        <v>287</v>
      </c>
      <c r="E107" s="174" t="s">
        <v>288</v>
      </c>
      <c r="F107" s="172" t="s">
        <v>135</v>
      </c>
      <c r="G107" s="175">
        <v>64</v>
      </c>
      <c r="H107" s="176">
        <v>0</v>
      </c>
      <c r="I107" s="176">
        <f>ROUND(G107*H107,2)</f>
        <v>0</v>
      </c>
      <c r="J107" s="177">
        <v>0</v>
      </c>
      <c r="K107" s="175">
        <f>G107*J107</f>
        <v>0</v>
      </c>
      <c r="L107" s="177">
        <v>0</v>
      </c>
      <c r="M107" s="175">
        <f>G107*L107</f>
        <v>0</v>
      </c>
      <c r="N107" s="178">
        <v>21</v>
      </c>
      <c r="O107" s="179">
        <v>4</v>
      </c>
      <c r="P107" s="14" t="s">
        <v>116</v>
      </c>
    </row>
    <row r="108" spans="4:19" s="14" customFormat="1" ht="15.75" customHeight="1">
      <c r="D108" s="183"/>
      <c r="E108" s="184" t="s">
        <v>289</v>
      </c>
      <c r="G108" s="189"/>
      <c r="P108" s="183" t="s">
        <v>116</v>
      </c>
      <c r="Q108" s="183" t="s">
        <v>110</v>
      </c>
      <c r="R108" s="183" t="s">
        <v>166</v>
      </c>
      <c r="S108" s="183" t="s">
        <v>107</v>
      </c>
    </row>
    <row r="109" spans="4:19" s="14" customFormat="1" ht="15.75" customHeight="1">
      <c r="D109" s="180"/>
      <c r="E109" s="181" t="s">
        <v>290</v>
      </c>
      <c r="G109" s="182">
        <v>64</v>
      </c>
      <c r="P109" s="180" t="s">
        <v>116</v>
      </c>
      <c r="Q109" s="180" t="s">
        <v>116</v>
      </c>
      <c r="R109" s="180" t="s">
        <v>166</v>
      </c>
      <c r="S109" s="180" t="s">
        <v>107</v>
      </c>
    </row>
    <row r="110" spans="4:19" s="14" customFormat="1" ht="15.75" customHeight="1">
      <c r="D110" s="183"/>
      <c r="E110" s="184" t="s">
        <v>167</v>
      </c>
      <c r="G110" s="185"/>
      <c r="P110" s="183" t="s">
        <v>116</v>
      </c>
      <c r="Q110" s="183" t="s">
        <v>110</v>
      </c>
      <c r="R110" s="183" t="s">
        <v>166</v>
      </c>
      <c r="S110" s="183" t="s">
        <v>107</v>
      </c>
    </row>
    <row r="111" spans="4:19" s="14" customFormat="1" ht="15.75" customHeight="1">
      <c r="D111" s="186"/>
      <c r="E111" s="187" t="s">
        <v>168</v>
      </c>
      <c r="G111" s="188">
        <v>64</v>
      </c>
      <c r="P111" s="186" t="s">
        <v>116</v>
      </c>
      <c r="Q111" s="186" t="s">
        <v>122</v>
      </c>
      <c r="R111" s="186" t="s">
        <v>166</v>
      </c>
      <c r="S111" s="186" t="s">
        <v>110</v>
      </c>
    </row>
    <row r="112" spans="1:16" s="14" customFormat="1" ht="24" customHeight="1">
      <c r="A112" s="172" t="s">
        <v>291</v>
      </c>
      <c r="B112" s="172" t="s">
        <v>138</v>
      </c>
      <c r="C112" s="172" t="s">
        <v>139</v>
      </c>
      <c r="D112" s="173" t="s">
        <v>292</v>
      </c>
      <c r="E112" s="174" t="s">
        <v>293</v>
      </c>
      <c r="F112" s="172" t="s">
        <v>135</v>
      </c>
      <c r="G112" s="175">
        <v>774.5</v>
      </c>
      <c r="H112" s="176">
        <v>0</v>
      </c>
      <c r="I112" s="176">
        <f>ROUND(G112*H112,2)</f>
        <v>0</v>
      </c>
      <c r="J112" s="177">
        <v>0</v>
      </c>
      <c r="K112" s="175">
        <f>G112*J112</f>
        <v>0</v>
      </c>
      <c r="L112" s="177">
        <v>0</v>
      </c>
      <c r="M112" s="175">
        <f>G112*L112</f>
        <v>0</v>
      </c>
      <c r="N112" s="178">
        <v>21</v>
      </c>
      <c r="O112" s="179">
        <v>4</v>
      </c>
      <c r="P112" s="14" t="s">
        <v>116</v>
      </c>
    </row>
    <row r="113" spans="4:19" s="14" customFormat="1" ht="15.75" customHeight="1">
      <c r="D113" s="180"/>
      <c r="E113" s="181" t="s">
        <v>294</v>
      </c>
      <c r="G113" s="182">
        <v>774.5</v>
      </c>
      <c r="P113" s="180" t="s">
        <v>116</v>
      </c>
      <c r="Q113" s="180" t="s">
        <v>116</v>
      </c>
      <c r="R113" s="180" t="s">
        <v>166</v>
      </c>
      <c r="S113" s="180" t="s">
        <v>107</v>
      </c>
    </row>
    <row r="114" spans="4:19" s="14" customFormat="1" ht="15.75" customHeight="1">
      <c r="D114" s="183"/>
      <c r="E114" s="184" t="s">
        <v>167</v>
      </c>
      <c r="G114" s="185"/>
      <c r="P114" s="183" t="s">
        <v>116</v>
      </c>
      <c r="Q114" s="183" t="s">
        <v>110</v>
      </c>
      <c r="R114" s="183" t="s">
        <v>166</v>
      </c>
      <c r="S114" s="183" t="s">
        <v>107</v>
      </c>
    </row>
    <row r="115" spans="4:19" s="14" customFormat="1" ht="15.75" customHeight="1">
      <c r="D115" s="186"/>
      <c r="E115" s="187" t="s">
        <v>168</v>
      </c>
      <c r="G115" s="188">
        <v>774.5</v>
      </c>
      <c r="P115" s="186" t="s">
        <v>116</v>
      </c>
      <c r="Q115" s="186" t="s">
        <v>122</v>
      </c>
      <c r="R115" s="186" t="s">
        <v>166</v>
      </c>
      <c r="S115" s="186" t="s">
        <v>110</v>
      </c>
    </row>
    <row r="116" spans="1:16" s="14" customFormat="1" ht="24" customHeight="1">
      <c r="A116" s="172" t="s">
        <v>295</v>
      </c>
      <c r="B116" s="172" t="s">
        <v>138</v>
      </c>
      <c r="C116" s="172" t="s">
        <v>139</v>
      </c>
      <c r="D116" s="173" t="s">
        <v>296</v>
      </c>
      <c r="E116" s="174" t="s">
        <v>297</v>
      </c>
      <c r="F116" s="172" t="s">
        <v>115</v>
      </c>
      <c r="G116" s="175">
        <v>18</v>
      </c>
      <c r="H116" s="176">
        <v>0</v>
      </c>
      <c r="I116" s="176">
        <f>ROUND(G116*H116,2)</f>
        <v>0</v>
      </c>
      <c r="J116" s="177">
        <v>0</v>
      </c>
      <c r="K116" s="175">
        <f>G116*J116</f>
        <v>0</v>
      </c>
      <c r="L116" s="177">
        <v>0</v>
      </c>
      <c r="M116" s="175">
        <f>G116*L116</f>
        <v>0</v>
      </c>
      <c r="N116" s="178">
        <v>21</v>
      </c>
      <c r="O116" s="179">
        <v>4</v>
      </c>
      <c r="P116" s="14" t="s">
        <v>116</v>
      </c>
    </row>
    <row r="117" spans="1:16" s="14" customFormat="1" ht="13.5" customHeight="1">
      <c r="A117" s="172" t="s">
        <v>298</v>
      </c>
      <c r="B117" s="172" t="s">
        <v>138</v>
      </c>
      <c r="C117" s="172" t="s">
        <v>139</v>
      </c>
      <c r="D117" s="173" t="s">
        <v>299</v>
      </c>
      <c r="E117" s="174" t="s">
        <v>300</v>
      </c>
      <c r="F117" s="172" t="s">
        <v>135</v>
      </c>
      <c r="G117" s="175">
        <v>200</v>
      </c>
      <c r="H117" s="176">
        <v>0</v>
      </c>
      <c r="I117" s="176">
        <f>ROUND(G117*H117,2)</f>
        <v>0</v>
      </c>
      <c r="J117" s="177">
        <v>0</v>
      </c>
      <c r="K117" s="175">
        <f>G117*J117</f>
        <v>0</v>
      </c>
      <c r="L117" s="177">
        <v>0</v>
      </c>
      <c r="M117" s="175">
        <f>G117*L117</f>
        <v>0</v>
      </c>
      <c r="N117" s="178">
        <v>21</v>
      </c>
      <c r="O117" s="179">
        <v>4</v>
      </c>
      <c r="P117" s="14" t="s">
        <v>116</v>
      </c>
    </row>
    <row r="118" spans="4:19" s="14" customFormat="1" ht="15.75" customHeight="1">
      <c r="D118" s="183"/>
      <c r="E118" s="184" t="s">
        <v>301</v>
      </c>
      <c r="G118" s="189"/>
      <c r="P118" s="183" t="s">
        <v>116</v>
      </c>
      <c r="Q118" s="183" t="s">
        <v>110</v>
      </c>
      <c r="R118" s="183" t="s">
        <v>166</v>
      </c>
      <c r="S118" s="183" t="s">
        <v>107</v>
      </c>
    </row>
    <row r="119" spans="4:19" s="14" customFormat="1" ht="15.75" customHeight="1">
      <c r="D119" s="180"/>
      <c r="E119" s="181" t="s">
        <v>302</v>
      </c>
      <c r="G119" s="182">
        <v>200</v>
      </c>
      <c r="P119" s="180" t="s">
        <v>116</v>
      </c>
      <c r="Q119" s="180" t="s">
        <v>116</v>
      </c>
      <c r="R119" s="180" t="s">
        <v>166</v>
      </c>
      <c r="S119" s="180" t="s">
        <v>107</v>
      </c>
    </row>
    <row r="120" spans="4:19" s="14" customFormat="1" ht="15.75" customHeight="1">
      <c r="D120" s="183"/>
      <c r="E120" s="184" t="s">
        <v>167</v>
      </c>
      <c r="G120" s="185"/>
      <c r="P120" s="183" t="s">
        <v>116</v>
      </c>
      <c r="Q120" s="183" t="s">
        <v>110</v>
      </c>
      <c r="R120" s="183" t="s">
        <v>166</v>
      </c>
      <c r="S120" s="183" t="s">
        <v>107</v>
      </c>
    </row>
    <row r="121" spans="4:19" s="14" customFormat="1" ht="15.75" customHeight="1">
      <c r="D121" s="186"/>
      <c r="E121" s="187" t="s">
        <v>168</v>
      </c>
      <c r="G121" s="188">
        <v>200</v>
      </c>
      <c r="P121" s="186" t="s">
        <v>116</v>
      </c>
      <c r="Q121" s="186" t="s">
        <v>122</v>
      </c>
      <c r="R121" s="186" t="s">
        <v>166</v>
      </c>
      <c r="S121" s="186" t="s">
        <v>110</v>
      </c>
    </row>
    <row r="122" spans="1:16" s="14" customFormat="1" ht="13.5" customHeight="1">
      <c r="A122" s="172" t="s">
        <v>303</v>
      </c>
      <c r="B122" s="172" t="s">
        <v>138</v>
      </c>
      <c r="C122" s="172" t="s">
        <v>139</v>
      </c>
      <c r="D122" s="173" t="s">
        <v>304</v>
      </c>
      <c r="E122" s="174" t="s">
        <v>305</v>
      </c>
      <c r="F122" s="172" t="s">
        <v>115</v>
      </c>
      <c r="G122" s="175">
        <v>80</v>
      </c>
      <c r="H122" s="176">
        <v>0</v>
      </c>
      <c r="I122" s="176">
        <f>ROUND(G122*H122,2)</f>
        <v>0</v>
      </c>
      <c r="J122" s="177">
        <v>0</v>
      </c>
      <c r="K122" s="175">
        <f>G122*J122</f>
        <v>0</v>
      </c>
      <c r="L122" s="177">
        <v>0</v>
      </c>
      <c r="M122" s="175">
        <f>G122*L122</f>
        <v>0</v>
      </c>
      <c r="N122" s="178">
        <v>21</v>
      </c>
      <c r="O122" s="179">
        <v>4</v>
      </c>
      <c r="P122" s="14" t="s">
        <v>116</v>
      </c>
    </row>
    <row r="123" spans="1:16" s="14" customFormat="1" ht="13.5" customHeight="1">
      <c r="A123" s="163" t="s">
        <v>306</v>
      </c>
      <c r="B123" s="163" t="s">
        <v>111</v>
      </c>
      <c r="C123" s="163" t="s">
        <v>112</v>
      </c>
      <c r="D123" s="164" t="s">
        <v>307</v>
      </c>
      <c r="E123" s="165" t="s">
        <v>308</v>
      </c>
      <c r="F123" s="163" t="s">
        <v>135</v>
      </c>
      <c r="G123" s="166">
        <v>204</v>
      </c>
      <c r="H123" s="167">
        <v>0</v>
      </c>
      <c r="I123" s="167">
        <f>ROUND(G123*H123,2)</f>
        <v>0</v>
      </c>
      <c r="J123" s="168">
        <v>0</v>
      </c>
      <c r="K123" s="166">
        <f>G123*J123</f>
        <v>0</v>
      </c>
      <c r="L123" s="168">
        <v>0</v>
      </c>
      <c r="M123" s="166">
        <f>G123*L123</f>
        <v>0</v>
      </c>
      <c r="N123" s="169">
        <v>21</v>
      </c>
      <c r="O123" s="170">
        <v>8</v>
      </c>
      <c r="P123" s="171" t="s">
        <v>116</v>
      </c>
    </row>
    <row r="124" spans="4:19" s="14" customFormat="1" ht="15.75" customHeight="1">
      <c r="D124" s="180"/>
      <c r="E124" s="181" t="s">
        <v>309</v>
      </c>
      <c r="G124" s="182">
        <v>204</v>
      </c>
      <c r="P124" s="180" t="s">
        <v>116</v>
      </c>
      <c r="Q124" s="180" t="s">
        <v>116</v>
      </c>
      <c r="R124" s="180" t="s">
        <v>166</v>
      </c>
      <c r="S124" s="180" t="s">
        <v>107</v>
      </c>
    </row>
    <row r="125" spans="4:19" s="14" customFormat="1" ht="15.75" customHeight="1">
      <c r="D125" s="183"/>
      <c r="E125" s="184" t="s">
        <v>167</v>
      </c>
      <c r="G125" s="185"/>
      <c r="P125" s="183" t="s">
        <v>116</v>
      </c>
      <c r="Q125" s="183" t="s">
        <v>110</v>
      </c>
      <c r="R125" s="183" t="s">
        <v>166</v>
      </c>
      <c r="S125" s="183" t="s">
        <v>107</v>
      </c>
    </row>
    <row r="126" spans="4:19" s="14" customFormat="1" ht="15.75" customHeight="1">
      <c r="D126" s="186"/>
      <c r="E126" s="187" t="s">
        <v>168</v>
      </c>
      <c r="G126" s="188">
        <v>204</v>
      </c>
      <c r="P126" s="186" t="s">
        <v>116</v>
      </c>
      <c r="Q126" s="186" t="s">
        <v>122</v>
      </c>
      <c r="R126" s="186" t="s">
        <v>166</v>
      </c>
      <c r="S126" s="186" t="s">
        <v>110</v>
      </c>
    </row>
    <row r="127" spans="1:16" s="14" customFormat="1" ht="13.5" customHeight="1">
      <c r="A127" s="172" t="s">
        <v>310</v>
      </c>
      <c r="B127" s="172" t="s">
        <v>138</v>
      </c>
      <c r="C127" s="172" t="s">
        <v>139</v>
      </c>
      <c r="D127" s="173" t="s">
        <v>311</v>
      </c>
      <c r="E127" s="174" t="s">
        <v>312</v>
      </c>
      <c r="F127" s="172" t="s">
        <v>135</v>
      </c>
      <c r="G127" s="175">
        <v>57</v>
      </c>
      <c r="H127" s="176">
        <v>0</v>
      </c>
      <c r="I127" s="176">
        <f>ROUND(G127*H127,2)</f>
        <v>0</v>
      </c>
      <c r="J127" s="177">
        <v>0</v>
      </c>
      <c r="K127" s="175">
        <f>G127*J127</f>
        <v>0</v>
      </c>
      <c r="L127" s="177">
        <v>0</v>
      </c>
      <c r="M127" s="175">
        <f>G127*L127</f>
        <v>0</v>
      </c>
      <c r="N127" s="178">
        <v>21</v>
      </c>
      <c r="O127" s="179">
        <v>4</v>
      </c>
      <c r="P127" s="14" t="s">
        <v>116</v>
      </c>
    </row>
    <row r="128" spans="1:16" s="14" customFormat="1" ht="13.5" customHeight="1">
      <c r="A128" s="172" t="s">
        <v>313</v>
      </c>
      <c r="B128" s="172" t="s">
        <v>138</v>
      </c>
      <c r="C128" s="172" t="s">
        <v>139</v>
      </c>
      <c r="D128" s="173" t="s">
        <v>314</v>
      </c>
      <c r="E128" s="174" t="s">
        <v>315</v>
      </c>
      <c r="F128" s="172" t="s">
        <v>135</v>
      </c>
      <c r="G128" s="175">
        <v>200</v>
      </c>
      <c r="H128" s="176">
        <v>0</v>
      </c>
      <c r="I128" s="176">
        <f>ROUND(G128*H128,2)</f>
        <v>0</v>
      </c>
      <c r="J128" s="177">
        <v>0</v>
      </c>
      <c r="K128" s="175">
        <f>G128*J128</f>
        <v>0</v>
      </c>
      <c r="L128" s="177">
        <v>0</v>
      </c>
      <c r="M128" s="175">
        <f>G128*L128</f>
        <v>0</v>
      </c>
      <c r="N128" s="178">
        <v>21</v>
      </c>
      <c r="O128" s="179">
        <v>4</v>
      </c>
      <c r="P128" s="14" t="s">
        <v>116</v>
      </c>
    </row>
    <row r="129" spans="1:16" s="14" customFormat="1" ht="24" customHeight="1">
      <c r="A129" s="172" t="s">
        <v>316</v>
      </c>
      <c r="B129" s="172" t="s">
        <v>138</v>
      </c>
      <c r="C129" s="172" t="s">
        <v>139</v>
      </c>
      <c r="D129" s="173" t="s">
        <v>317</v>
      </c>
      <c r="E129" s="174" t="s">
        <v>318</v>
      </c>
      <c r="F129" s="172" t="s">
        <v>135</v>
      </c>
      <c r="G129" s="175">
        <v>64</v>
      </c>
      <c r="H129" s="176">
        <v>0</v>
      </c>
      <c r="I129" s="176">
        <f>ROUND(G129*H129,2)</f>
        <v>0</v>
      </c>
      <c r="J129" s="177">
        <v>0</v>
      </c>
      <c r="K129" s="175">
        <f>G129*J129</f>
        <v>0</v>
      </c>
      <c r="L129" s="177">
        <v>0</v>
      </c>
      <c r="M129" s="175">
        <f>G129*L129</f>
        <v>0</v>
      </c>
      <c r="N129" s="178">
        <v>21</v>
      </c>
      <c r="O129" s="179">
        <v>4</v>
      </c>
      <c r="P129" s="14" t="s">
        <v>116</v>
      </c>
    </row>
    <row r="130" spans="4:19" s="14" customFormat="1" ht="15.75" customHeight="1">
      <c r="D130" s="180"/>
      <c r="E130" s="181" t="s">
        <v>290</v>
      </c>
      <c r="G130" s="182">
        <v>64</v>
      </c>
      <c r="P130" s="180" t="s">
        <v>116</v>
      </c>
      <c r="Q130" s="180" t="s">
        <v>116</v>
      </c>
      <c r="R130" s="180" t="s">
        <v>166</v>
      </c>
      <c r="S130" s="180" t="s">
        <v>107</v>
      </c>
    </row>
    <row r="131" spans="4:19" s="14" customFormat="1" ht="15.75" customHeight="1">
      <c r="D131" s="183"/>
      <c r="E131" s="184" t="s">
        <v>167</v>
      </c>
      <c r="G131" s="185"/>
      <c r="P131" s="183" t="s">
        <v>116</v>
      </c>
      <c r="Q131" s="183" t="s">
        <v>110</v>
      </c>
      <c r="R131" s="183" t="s">
        <v>166</v>
      </c>
      <c r="S131" s="183" t="s">
        <v>107</v>
      </c>
    </row>
    <row r="132" spans="4:19" s="14" customFormat="1" ht="15.75" customHeight="1">
      <c r="D132" s="186"/>
      <c r="E132" s="187" t="s">
        <v>168</v>
      </c>
      <c r="G132" s="188">
        <v>64</v>
      </c>
      <c r="P132" s="186" t="s">
        <v>116</v>
      </c>
      <c r="Q132" s="186" t="s">
        <v>122</v>
      </c>
      <c r="R132" s="186" t="s">
        <v>166</v>
      </c>
      <c r="S132" s="186" t="s">
        <v>110</v>
      </c>
    </row>
    <row r="133" spans="2:16" s="136" customFormat="1" ht="12.75" customHeight="1">
      <c r="B133" s="141" t="s">
        <v>64</v>
      </c>
      <c r="D133" s="142" t="s">
        <v>126</v>
      </c>
      <c r="E133" s="142" t="s">
        <v>319</v>
      </c>
      <c r="I133" s="143">
        <f>SUM(I134:I187)</f>
        <v>0</v>
      </c>
      <c r="K133" s="144">
        <f>SUM(K134:K187)</f>
        <v>0</v>
      </c>
      <c r="M133" s="144">
        <f>SUM(M134:M187)</f>
        <v>0</v>
      </c>
      <c r="P133" s="142" t="s">
        <v>110</v>
      </c>
    </row>
    <row r="134" spans="1:16" s="14" customFormat="1" ht="13.5" customHeight="1">
      <c r="A134" s="172" t="s">
        <v>320</v>
      </c>
      <c r="B134" s="172" t="s">
        <v>138</v>
      </c>
      <c r="C134" s="172" t="s">
        <v>139</v>
      </c>
      <c r="D134" s="173" t="s">
        <v>321</v>
      </c>
      <c r="E134" s="174" t="s">
        <v>322</v>
      </c>
      <c r="F134" s="172" t="s">
        <v>135</v>
      </c>
      <c r="G134" s="175">
        <v>890</v>
      </c>
      <c r="H134" s="176">
        <v>0</v>
      </c>
      <c r="I134" s="176">
        <f>ROUND(G134*H134,2)</f>
        <v>0</v>
      </c>
      <c r="J134" s="177">
        <v>0</v>
      </c>
      <c r="K134" s="175">
        <f>G134*J134</f>
        <v>0</v>
      </c>
      <c r="L134" s="177">
        <v>0</v>
      </c>
      <c r="M134" s="175">
        <f>G134*L134</f>
        <v>0</v>
      </c>
      <c r="N134" s="178">
        <v>21</v>
      </c>
      <c r="O134" s="179">
        <v>4</v>
      </c>
      <c r="P134" s="14" t="s">
        <v>116</v>
      </c>
    </row>
    <row r="135" spans="4:19" s="14" customFormat="1" ht="15.75" customHeight="1">
      <c r="D135" s="180"/>
      <c r="E135" s="181" t="s">
        <v>323</v>
      </c>
      <c r="G135" s="182">
        <v>890</v>
      </c>
      <c r="P135" s="180" t="s">
        <v>116</v>
      </c>
      <c r="Q135" s="180" t="s">
        <v>116</v>
      </c>
      <c r="R135" s="180" t="s">
        <v>166</v>
      </c>
      <c r="S135" s="180" t="s">
        <v>107</v>
      </c>
    </row>
    <row r="136" spans="4:19" s="14" customFormat="1" ht="15.75" customHeight="1">
      <c r="D136" s="183"/>
      <c r="E136" s="184" t="s">
        <v>167</v>
      </c>
      <c r="G136" s="185"/>
      <c r="P136" s="183" t="s">
        <v>116</v>
      </c>
      <c r="Q136" s="183" t="s">
        <v>110</v>
      </c>
      <c r="R136" s="183" t="s">
        <v>166</v>
      </c>
      <c r="S136" s="183" t="s">
        <v>107</v>
      </c>
    </row>
    <row r="137" spans="4:19" s="14" customFormat="1" ht="15.75" customHeight="1">
      <c r="D137" s="186"/>
      <c r="E137" s="187" t="s">
        <v>168</v>
      </c>
      <c r="G137" s="188">
        <v>890</v>
      </c>
      <c r="P137" s="186" t="s">
        <v>116</v>
      </c>
      <c r="Q137" s="186" t="s">
        <v>122</v>
      </c>
      <c r="R137" s="186" t="s">
        <v>166</v>
      </c>
      <c r="S137" s="186" t="s">
        <v>110</v>
      </c>
    </row>
    <row r="138" spans="1:16" s="14" customFormat="1" ht="13.5" customHeight="1">
      <c r="A138" s="172" t="s">
        <v>324</v>
      </c>
      <c r="B138" s="172" t="s">
        <v>138</v>
      </c>
      <c r="C138" s="172" t="s">
        <v>139</v>
      </c>
      <c r="D138" s="173" t="s">
        <v>325</v>
      </c>
      <c r="E138" s="174" t="s">
        <v>326</v>
      </c>
      <c r="F138" s="172" t="s">
        <v>135</v>
      </c>
      <c r="G138" s="175">
        <v>770</v>
      </c>
      <c r="H138" s="176">
        <v>0</v>
      </c>
      <c r="I138" s="176">
        <f aca="true" t="shared" si="9" ref="I138:I144">ROUND(G138*H138,2)</f>
        <v>0</v>
      </c>
      <c r="J138" s="177">
        <v>0</v>
      </c>
      <c r="K138" s="175">
        <f aca="true" t="shared" si="10" ref="K138:K144">G138*J138</f>
        <v>0</v>
      </c>
      <c r="L138" s="177">
        <v>0</v>
      </c>
      <c r="M138" s="175">
        <f aca="true" t="shared" si="11" ref="M138:M144">G138*L138</f>
        <v>0</v>
      </c>
      <c r="N138" s="178">
        <v>21</v>
      </c>
      <c r="O138" s="179">
        <v>4</v>
      </c>
      <c r="P138" s="14" t="s">
        <v>116</v>
      </c>
    </row>
    <row r="139" spans="1:16" s="14" customFormat="1" ht="13.5" customHeight="1">
      <c r="A139" s="172" t="s">
        <v>327</v>
      </c>
      <c r="B139" s="172" t="s">
        <v>138</v>
      </c>
      <c r="C139" s="172" t="s">
        <v>139</v>
      </c>
      <c r="D139" s="173" t="s">
        <v>328</v>
      </c>
      <c r="E139" s="174" t="s">
        <v>329</v>
      </c>
      <c r="F139" s="172" t="s">
        <v>135</v>
      </c>
      <c r="G139" s="175">
        <v>385</v>
      </c>
      <c r="H139" s="176">
        <v>0</v>
      </c>
      <c r="I139" s="176">
        <f t="shared" si="9"/>
        <v>0</v>
      </c>
      <c r="J139" s="177">
        <v>0</v>
      </c>
      <c r="K139" s="175">
        <f t="shared" si="10"/>
        <v>0</v>
      </c>
      <c r="L139" s="177">
        <v>0</v>
      </c>
      <c r="M139" s="175">
        <f t="shared" si="11"/>
        <v>0</v>
      </c>
      <c r="N139" s="178">
        <v>21</v>
      </c>
      <c r="O139" s="179">
        <v>4</v>
      </c>
      <c r="P139" s="14" t="s">
        <v>116</v>
      </c>
    </row>
    <row r="140" spans="1:16" s="14" customFormat="1" ht="13.5" customHeight="1">
      <c r="A140" s="172" t="s">
        <v>330</v>
      </c>
      <c r="B140" s="172" t="s">
        <v>138</v>
      </c>
      <c r="C140" s="172" t="s">
        <v>139</v>
      </c>
      <c r="D140" s="173" t="s">
        <v>331</v>
      </c>
      <c r="E140" s="174" t="s">
        <v>332</v>
      </c>
      <c r="F140" s="172" t="s">
        <v>135</v>
      </c>
      <c r="G140" s="175">
        <v>2300</v>
      </c>
      <c r="H140" s="176">
        <v>0</v>
      </c>
      <c r="I140" s="176">
        <f t="shared" si="9"/>
        <v>0</v>
      </c>
      <c r="J140" s="177">
        <v>0</v>
      </c>
      <c r="K140" s="175">
        <f t="shared" si="10"/>
        <v>0</v>
      </c>
      <c r="L140" s="177">
        <v>0</v>
      </c>
      <c r="M140" s="175">
        <f t="shared" si="11"/>
        <v>0</v>
      </c>
      <c r="N140" s="178">
        <v>21</v>
      </c>
      <c r="O140" s="179">
        <v>4</v>
      </c>
      <c r="P140" s="14" t="s">
        <v>116</v>
      </c>
    </row>
    <row r="141" spans="1:16" s="14" customFormat="1" ht="13.5" customHeight="1">
      <c r="A141" s="172" t="s">
        <v>333</v>
      </c>
      <c r="B141" s="172" t="s">
        <v>138</v>
      </c>
      <c r="C141" s="172" t="s">
        <v>139</v>
      </c>
      <c r="D141" s="173" t="s">
        <v>334</v>
      </c>
      <c r="E141" s="174" t="s">
        <v>335</v>
      </c>
      <c r="F141" s="172" t="s">
        <v>135</v>
      </c>
      <c r="G141" s="175">
        <v>1106</v>
      </c>
      <c r="H141" s="176">
        <v>0</v>
      </c>
      <c r="I141" s="176">
        <f t="shared" si="9"/>
        <v>0</v>
      </c>
      <c r="J141" s="177">
        <v>0</v>
      </c>
      <c r="K141" s="175">
        <f t="shared" si="10"/>
        <v>0</v>
      </c>
      <c r="L141" s="177">
        <v>0</v>
      </c>
      <c r="M141" s="175">
        <f t="shared" si="11"/>
        <v>0</v>
      </c>
      <c r="N141" s="178">
        <v>21</v>
      </c>
      <c r="O141" s="179">
        <v>4</v>
      </c>
      <c r="P141" s="14" t="s">
        <v>116</v>
      </c>
    </row>
    <row r="142" spans="1:16" s="14" customFormat="1" ht="13.5" customHeight="1">
      <c r="A142" s="172" t="s">
        <v>336</v>
      </c>
      <c r="B142" s="172" t="s">
        <v>138</v>
      </c>
      <c r="C142" s="172" t="s">
        <v>139</v>
      </c>
      <c r="D142" s="173" t="s">
        <v>337</v>
      </c>
      <c r="E142" s="174" t="s">
        <v>338</v>
      </c>
      <c r="F142" s="172" t="s">
        <v>135</v>
      </c>
      <c r="G142" s="175">
        <v>17</v>
      </c>
      <c r="H142" s="176">
        <v>0</v>
      </c>
      <c r="I142" s="176">
        <f t="shared" si="9"/>
        <v>0</v>
      </c>
      <c r="J142" s="177">
        <v>0</v>
      </c>
      <c r="K142" s="175">
        <f t="shared" si="10"/>
        <v>0</v>
      </c>
      <c r="L142" s="177">
        <v>0</v>
      </c>
      <c r="M142" s="175">
        <f t="shared" si="11"/>
        <v>0</v>
      </c>
      <c r="N142" s="178">
        <v>21</v>
      </c>
      <c r="O142" s="179">
        <v>4</v>
      </c>
      <c r="P142" s="14" t="s">
        <v>116</v>
      </c>
    </row>
    <row r="143" spans="1:16" s="14" customFormat="1" ht="24" customHeight="1">
      <c r="A143" s="172" t="s">
        <v>339</v>
      </c>
      <c r="B143" s="172" t="s">
        <v>138</v>
      </c>
      <c r="C143" s="172" t="s">
        <v>139</v>
      </c>
      <c r="D143" s="173" t="s">
        <v>340</v>
      </c>
      <c r="E143" s="174" t="s">
        <v>341</v>
      </c>
      <c r="F143" s="172" t="s">
        <v>135</v>
      </c>
      <c r="G143" s="175">
        <v>17</v>
      </c>
      <c r="H143" s="176">
        <v>0</v>
      </c>
      <c r="I143" s="176">
        <f t="shared" si="9"/>
        <v>0</v>
      </c>
      <c r="J143" s="177">
        <v>0</v>
      </c>
      <c r="K143" s="175">
        <f t="shared" si="10"/>
        <v>0</v>
      </c>
      <c r="L143" s="177">
        <v>0</v>
      </c>
      <c r="M143" s="175">
        <f t="shared" si="11"/>
        <v>0</v>
      </c>
      <c r="N143" s="178">
        <v>21</v>
      </c>
      <c r="O143" s="179">
        <v>4</v>
      </c>
      <c r="P143" s="14" t="s">
        <v>116</v>
      </c>
    </row>
    <row r="144" spans="1:16" s="14" customFormat="1" ht="13.5" customHeight="1">
      <c r="A144" s="172" t="s">
        <v>342</v>
      </c>
      <c r="B144" s="172" t="s">
        <v>138</v>
      </c>
      <c r="C144" s="172" t="s">
        <v>139</v>
      </c>
      <c r="D144" s="173" t="s">
        <v>343</v>
      </c>
      <c r="E144" s="174" t="s">
        <v>344</v>
      </c>
      <c r="F144" s="172" t="s">
        <v>135</v>
      </c>
      <c r="G144" s="175">
        <v>542</v>
      </c>
      <c r="H144" s="176">
        <v>0</v>
      </c>
      <c r="I144" s="176">
        <f t="shared" si="9"/>
        <v>0</v>
      </c>
      <c r="J144" s="177">
        <v>0</v>
      </c>
      <c r="K144" s="175">
        <f t="shared" si="10"/>
        <v>0</v>
      </c>
      <c r="L144" s="177">
        <v>0</v>
      </c>
      <c r="M144" s="175">
        <f t="shared" si="11"/>
        <v>0</v>
      </c>
      <c r="N144" s="178">
        <v>21</v>
      </c>
      <c r="O144" s="179">
        <v>4</v>
      </c>
      <c r="P144" s="14" t="s">
        <v>116</v>
      </c>
    </row>
    <row r="145" spans="4:19" s="14" customFormat="1" ht="15.75" customHeight="1">
      <c r="D145" s="180"/>
      <c r="E145" s="181" t="s">
        <v>345</v>
      </c>
      <c r="G145" s="182">
        <v>302</v>
      </c>
      <c r="P145" s="180" t="s">
        <v>116</v>
      </c>
      <c r="Q145" s="180" t="s">
        <v>116</v>
      </c>
      <c r="R145" s="180" t="s">
        <v>166</v>
      </c>
      <c r="S145" s="180" t="s">
        <v>107</v>
      </c>
    </row>
    <row r="146" spans="4:19" s="14" customFormat="1" ht="15.75" customHeight="1">
      <c r="D146" s="180"/>
      <c r="E146" s="181" t="s">
        <v>346</v>
      </c>
      <c r="G146" s="182">
        <v>240</v>
      </c>
      <c r="P146" s="180" t="s">
        <v>116</v>
      </c>
      <c r="Q146" s="180" t="s">
        <v>116</v>
      </c>
      <c r="R146" s="180" t="s">
        <v>166</v>
      </c>
      <c r="S146" s="180" t="s">
        <v>107</v>
      </c>
    </row>
    <row r="147" spans="4:19" s="14" customFormat="1" ht="15.75" customHeight="1">
      <c r="D147" s="183"/>
      <c r="E147" s="184" t="s">
        <v>167</v>
      </c>
      <c r="G147" s="185"/>
      <c r="P147" s="183" t="s">
        <v>116</v>
      </c>
      <c r="Q147" s="183" t="s">
        <v>110</v>
      </c>
      <c r="R147" s="183" t="s">
        <v>166</v>
      </c>
      <c r="S147" s="183" t="s">
        <v>107</v>
      </c>
    </row>
    <row r="148" spans="4:19" s="14" customFormat="1" ht="15.75" customHeight="1">
      <c r="D148" s="186"/>
      <c r="E148" s="187" t="s">
        <v>168</v>
      </c>
      <c r="G148" s="188">
        <v>542</v>
      </c>
      <c r="P148" s="186" t="s">
        <v>116</v>
      </c>
      <c r="Q148" s="186" t="s">
        <v>122</v>
      </c>
      <c r="R148" s="186" t="s">
        <v>166</v>
      </c>
      <c r="S148" s="186" t="s">
        <v>110</v>
      </c>
    </row>
    <row r="149" spans="1:16" s="14" customFormat="1" ht="13.5" customHeight="1">
      <c r="A149" s="172" t="s">
        <v>347</v>
      </c>
      <c r="B149" s="172" t="s">
        <v>138</v>
      </c>
      <c r="C149" s="172" t="s">
        <v>139</v>
      </c>
      <c r="D149" s="173" t="s">
        <v>348</v>
      </c>
      <c r="E149" s="174" t="s">
        <v>349</v>
      </c>
      <c r="F149" s="172" t="s">
        <v>135</v>
      </c>
      <c r="G149" s="175">
        <v>34</v>
      </c>
      <c r="H149" s="176">
        <v>0</v>
      </c>
      <c r="I149" s="176">
        <f>ROUND(G149*H149,2)</f>
        <v>0</v>
      </c>
      <c r="J149" s="177">
        <v>0</v>
      </c>
      <c r="K149" s="175">
        <f>G149*J149</f>
        <v>0</v>
      </c>
      <c r="L149" s="177">
        <v>0</v>
      </c>
      <c r="M149" s="175">
        <f>G149*L149</f>
        <v>0</v>
      </c>
      <c r="N149" s="178">
        <v>21</v>
      </c>
      <c r="O149" s="179">
        <v>4</v>
      </c>
      <c r="P149" s="14" t="s">
        <v>116</v>
      </c>
    </row>
    <row r="150" spans="4:19" s="14" customFormat="1" ht="15.75" customHeight="1">
      <c r="D150" s="180"/>
      <c r="E150" s="181" t="s">
        <v>350</v>
      </c>
      <c r="G150" s="182">
        <v>34</v>
      </c>
      <c r="P150" s="180" t="s">
        <v>116</v>
      </c>
      <c r="Q150" s="180" t="s">
        <v>116</v>
      </c>
      <c r="R150" s="180" t="s">
        <v>166</v>
      </c>
      <c r="S150" s="180" t="s">
        <v>107</v>
      </c>
    </row>
    <row r="151" spans="4:19" s="14" customFormat="1" ht="15.75" customHeight="1">
      <c r="D151" s="183"/>
      <c r="E151" s="184" t="s">
        <v>167</v>
      </c>
      <c r="G151" s="185"/>
      <c r="P151" s="183" t="s">
        <v>116</v>
      </c>
      <c r="Q151" s="183" t="s">
        <v>110</v>
      </c>
      <c r="R151" s="183" t="s">
        <v>166</v>
      </c>
      <c r="S151" s="183" t="s">
        <v>107</v>
      </c>
    </row>
    <row r="152" spans="4:19" s="14" customFormat="1" ht="15.75" customHeight="1">
      <c r="D152" s="186"/>
      <c r="E152" s="187" t="s">
        <v>168</v>
      </c>
      <c r="G152" s="188">
        <v>34</v>
      </c>
      <c r="P152" s="186" t="s">
        <v>116</v>
      </c>
      <c r="Q152" s="186" t="s">
        <v>122</v>
      </c>
      <c r="R152" s="186" t="s">
        <v>166</v>
      </c>
      <c r="S152" s="186" t="s">
        <v>110</v>
      </c>
    </row>
    <row r="153" spans="1:16" s="14" customFormat="1" ht="24" customHeight="1">
      <c r="A153" s="172" t="s">
        <v>351</v>
      </c>
      <c r="B153" s="172" t="s">
        <v>138</v>
      </c>
      <c r="C153" s="172" t="s">
        <v>139</v>
      </c>
      <c r="D153" s="173" t="s">
        <v>352</v>
      </c>
      <c r="E153" s="174" t="s">
        <v>353</v>
      </c>
      <c r="F153" s="172" t="s">
        <v>135</v>
      </c>
      <c r="G153" s="175">
        <v>17</v>
      </c>
      <c r="H153" s="176">
        <v>0</v>
      </c>
      <c r="I153" s="176">
        <f>ROUND(G153*H153,2)</f>
        <v>0</v>
      </c>
      <c r="J153" s="177">
        <v>0</v>
      </c>
      <c r="K153" s="175">
        <f>G153*J153</f>
        <v>0</v>
      </c>
      <c r="L153" s="177">
        <v>0</v>
      </c>
      <c r="M153" s="175">
        <f>G153*L153</f>
        <v>0</v>
      </c>
      <c r="N153" s="178">
        <v>21</v>
      </c>
      <c r="O153" s="179">
        <v>4</v>
      </c>
      <c r="P153" s="14" t="s">
        <v>116</v>
      </c>
    </row>
    <row r="154" spans="1:16" s="14" customFormat="1" ht="24" customHeight="1">
      <c r="A154" s="172" t="s">
        <v>354</v>
      </c>
      <c r="B154" s="172" t="s">
        <v>138</v>
      </c>
      <c r="C154" s="172" t="s">
        <v>139</v>
      </c>
      <c r="D154" s="173" t="s">
        <v>355</v>
      </c>
      <c r="E154" s="174" t="s">
        <v>356</v>
      </c>
      <c r="F154" s="172" t="s">
        <v>135</v>
      </c>
      <c r="G154" s="175">
        <v>1409</v>
      </c>
      <c r="H154" s="176">
        <v>0</v>
      </c>
      <c r="I154" s="176">
        <f>ROUND(G154*H154,2)</f>
        <v>0</v>
      </c>
      <c r="J154" s="177">
        <v>0</v>
      </c>
      <c r="K154" s="175">
        <f>G154*J154</f>
        <v>0</v>
      </c>
      <c r="L154" s="177">
        <v>0</v>
      </c>
      <c r="M154" s="175">
        <f>G154*L154</f>
        <v>0</v>
      </c>
      <c r="N154" s="178">
        <v>21</v>
      </c>
      <c r="O154" s="179">
        <v>4</v>
      </c>
      <c r="P154" s="14" t="s">
        <v>116</v>
      </c>
    </row>
    <row r="155" spans="4:19" s="14" customFormat="1" ht="15.75" customHeight="1">
      <c r="D155" s="180"/>
      <c r="E155" s="181" t="s">
        <v>357</v>
      </c>
      <c r="G155" s="182">
        <v>1409</v>
      </c>
      <c r="P155" s="180" t="s">
        <v>116</v>
      </c>
      <c r="Q155" s="180" t="s">
        <v>116</v>
      </c>
      <c r="R155" s="180" t="s">
        <v>166</v>
      </c>
      <c r="S155" s="180" t="s">
        <v>107</v>
      </c>
    </row>
    <row r="156" spans="4:19" s="14" customFormat="1" ht="15.75" customHeight="1">
      <c r="D156" s="183"/>
      <c r="E156" s="184" t="s">
        <v>167</v>
      </c>
      <c r="G156" s="185"/>
      <c r="P156" s="183" t="s">
        <v>116</v>
      </c>
      <c r="Q156" s="183" t="s">
        <v>110</v>
      </c>
      <c r="R156" s="183" t="s">
        <v>166</v>
      </c>
      <c r="S156" s="183" t="s">
        <v>107</v>
      </c>
    </row>
    <row r="157" spans="4:19" s="14" customFormat="1" ht="15.75" customHeight="1">
      <c r="D157" s="186"/>
      <c r="E157" s="187" t="s">
        <v>168</v>
      </c>
      <c r="G157" s="188">
        <v>1409</v>
      </c>
      <c r="P157" s="186" t="s">
        <v>116</v>
      </c>
      <c r="Q157" s="186" t="s">
        <v>122</v>
      </c>
      <c r="R157" s="186" t="s">
        <v>166</v>
      </c>
      <c r="S157" s="186" t="s">
        <v>110</v>
      </c>
    </row>
    <row r="158" spans="1:16" s="14" customFormat="1" ht="24" customHeight="1">
      <c r="A158" s="172" t="s">
        <v>358</v>
      </c>
      <c r="B158" s="172" t="s">
        <v>138</v>
      </c>
      <c r="C158" s="172" t="s">
        <v>139</v>
      </c>
      <c r="D158" s="173" t="s">
        <v>359</v>
      </c>
      <c r="E158" s="174" t="s">
        <v>360</v>
      </c>
      <c r="F158" s="172" t="s">
        <v>135</v>
      </c>
      <c r="G158" s="175">
        <v>1106</v>
      </c>
      <c r="H158" s="176">
        <v>0</v>
      </c>
      <c r="I158" s="176">
        <f>ROUND(G158*H158,2)</f>
        <v>0</v>
      </c>
      <c r="J158" s="177">
        <v>0</v>
      </c>
      <c r="K158" s="175">
        <f>G158*J158</f>
        <v>0</v>
      </c>
      <c r="L158" s="177">
        <v>0</v>
      </c>
      <c r="M158" s="175">
        <f>G158*L158</f>
        <v>0</v>
      </c>
      <c r="N158" s="178">
        <v>21</v>
      </c>
      <c r="O158" s="179">
        <v>4</v>
      </c>
      <c r="P158" s="14" t="s">
        <v>116</v>
      </c>
    </row>
    <row r="159" spans="4:19" s="14" customFormat="1" ht="15.75" customHeight="1">
      <c r="D159" s="180"/>
      <c r="E159" s="181" t="s">
        <v>361</v>
      </c>
      <c r="G159" s="182">
        <v>1106</v>
      </c>
      <c r="P159" s="180" t="s">
        <v>116</v>
      </c>
      <c r="Q159" s="180" t="s">
        <v>116</v>
      </c>
      <c r="R159" s="180" t="s">
        <v>166</v>
      </c>
      <c r="S159" s="180" t="s">
        <v>107</v>
      </c>
    </row>
    <row r="160" spans="4:19" s="14" customFormat="1" ht="15.75" customHeight="1">
      <c r="D160" s="183"/>
      <c r="E160" s="184" t="s">
        <v>167</v>
      </c>
      <c r="G160" s="185"/>
      <c r="P160" s="183" t="s">
        <v>116</v>
      </c>
      <c r="Q160" s="183" t="s">
        <v>110</v>
      </c>
      <c r="R160" s="183" t="s">
        <v>166</v>
      </c>
      <c r="S160" s="183" t="s">
        <v>107</v>
      </c>
    </row>
    <row r="161" spans="4:19" s="14" customFormat="1" ht="15.75" customHeight="1">
      <c r="D161" s="186"/>
      <c r="E161" s="187" t="s">
        <v>168</v>
      </c>
      <c r="G161" s="188">
        <v>1106</v>
      </c>
      <c r="P161" s="186" t="s">
        <v>116</v>
      </c>
      <c r="Q161" s="186" t="s">
        <v>122</v>
      </c>
      <c r="R161" s="186" t="s">
        <v>166</v>
      </c>
      <c r="S161" s="186" t="s">
        <v>110</v>
      </c>
    </row>
    <row r="162" spans="1:16" s="14" customFormat="1" ht="24" customHeight="1">
      <c r="A162" s="172" t="s">
        <v>362</v>
      </c>
      <c r="B162" s="172" t="s">
        <v>138</v>
      </c>
      <c r="C162" s="172" t="s">
        <v>139</v>
      </c>
      <c r="D162" s="173" t="s">
        <v>363</v>
      </c>
      <c r="E162" s="174" t="s">
        <v>364</v>
      </c>
      <c r="F162" s="172" t="s">
        <v>135</v>
      </c>
      <c r="G162" s="175">
        <v>17</v>
      </c>
      <c r="H162" s="176">
        <v>0</v>
      </c>
      <c r="I162" s="176">
        <f>ROUND(G162*H162,2)</f>
        <v>0</v>
      </c>
      <c r="J162" s="177">
        <v>0</v>
      </c>
      <c r="K162" s="175">
        <f>G162*J162</f>
        <v>0</v>
      </c>
      <c r="L162" s="177">
        <v>0</v>
      </c>
      <c r="M162" s="175">
        <f>G162*L162</f>
        <v>0</v>
      </c>
      <c r="N162" s="178">
        <v>21</v>
      </c>
      <c r="O162" s="179">
        <v>4</v>
      </c>
      <c r="P162" s="14" t="s">
        <v>116</v>
      </c>
    </row>
    <row r="163" spans="1:16" s="14" customFormat="1" ht="13.5" customHeight="1">
      <c r="A163" s="172" t="s">
        <v>365</v>
      </c>
      <c r="B163" s="172" t="s">
        <v>138</v>
      </c>
      <c r="C163" s="172" t="s">
        <v>139</v>
      </c>
      <c r="D163" s="173" t="s">
        <v>366</v>
      </c>
      <c r="E163" s="174" t="s">
        <v>367</v>
      </c>
      <c r="F163" s="172" t="s">
        <v>135</v>
      </c>
      <c r="G163" s="175">
        <v>811</v>
      </c>
      <c r="H163" s="176">
        <v>0</v>
      </c>
      <c r="I163" s="176">
        <f>ROUND(G163*H163,2)</f>
        <v>0</v>
      </c>
      <c r="J163" s="177">
        <v>0</v>
      </c>
      <c r="K163" s="175">
        <f>G163*J163</f>
        <v>0</v>
      </c>
      <c r="L163" s="177">
        <v>0</v>
      </c>
      <c r="M163" s="175">
        <f>G163*L163</f>
        <v>0</v>
      </c>
      <c r="N163" s="178">
        <v>21</v>
      </c>
      <c r="O163" s="179">
        <v>4</v>
      </c>
      <c r="P163" s="14" t="s">
        <v>116</v>
      </c>
    </row>
    <row r="164" spans="4:19" s="14" customFormat="1" ht="15.75" customHeight="1">
      <c r="D164" s="183"/>
      <c r="E164" s="184" t="s">
        <v>368</v>
      </c>
      <c r="G164" s="189"/>
      <c r="P164" s="183" t="s">
        <v>116</v>
      </c>
      <c r="Q164" s="183" t="s">
        <v>110</v>
      </c>
      <c r="R164" s="183" t="s">
        <v>166</v>
      </c>
      <c r="S164" s="183" t="s">
        <v>107</v>
      </c>
    </row>
    <row r="165" spans="4:19" s="14" customFormat="1" ht="15.75" customHeight="1">
      <c r="D165" s="180"/>
      <c r="E165" s="181" t="s">
        <v>369</v>
      </c>
      <c r="G165" s="182">
        <v>750</v>
      </c>
      <c r="P165" s="180" t="s">
        <v>116</v>
      </c>
      <c r="Q165" s="180" t="s">
        <v>116</v>
      </c>
      <c r="R165" s="180" t="s">
        <v>166</v>
      </c>
      <c r="S165" s="180" t="s">
        <v>107</v>
      </c>
    </row>
    <row r="166" spans="4:19" s="14" customFormat="1" ht="15.75" customHeight="1">
      <c r="D166" s="183"/>
      <c r="E166" s="184" t="s">
        <v>370</v>
      </c>
      <c r="G166" s="185"/>
      <c r="P166" s="183" t="s">
        <v>116</v>
      </c>
      <c r="Q166" s="183" t="s">
        <v>110</v>
      </c>
      <c r="R166" s="183" t="s">
        <v>166</v>
      </c>
      <c r="S166" s="183" t="s">
        <v>107</v>
      </c>
    </row>
    <row r="167" spans="4:19" s="14" customFormat="1" ht="15.75" customHeight="1">
      <c r="D167" s="180"/>
      <c r="E167" s="181" t="s">
        <v>371</v>
      </c>
      <c r="G167" s="182">
        <v>6</v>
      </c>
      <c r="P167" s="180" t="s">
        <v>116</v>
      </c>
      <c r="Q167" s="180" t="s">
        <v>116</v>
      </c>
      <c r="R167" s="180" t="s">
        <v>166</v>
      </c>
      <c r="S167" s="180" t="s">
        <v>107</v>
      </c>
    </row>
    <row r="168" spans="4:19" s="14" customFormat="1" ht="15.75" customHeight="1">
      <c r="D168" s="183"/>
      <c r="E168" s="184" t="s">
        <v>372</v>
      </c>
      <c r="G168" s="185"/>
      <c r="P168" s="183" t="s">
        <v>116</v>
      </c>
      <c r="Q168" s="183" t="s">
        <v>110</v>
      </c>
      <c r="R168" s="183" t="s">
        <v>166</v>
      </c>
      <c r="S168" s="183" t="s">
        <v>107</v>
      </c>
    </row>
    <row r="169" spans="4:19" s="14" customFormat="1" ht="15.75" customHeight="1">
      <c r="D169" s="180"/>
      <c r="E169" s="181" t="s">
        <v>373</v>
      </c>
      <c r="G169" s="182">
        <v>50</v>
      </c>
      <c r="P169" s="180" t="s">
        <v>116</v>
      </c>
      <c r="Q169" s="180" t="s">
        <v>116</v>
      </c>
      <c r="R169" s="180" t="s">
        <v>166</v>
      </c>
      <c r="S169" s="180" t="s">
        <v>107</v>
      </c>
    </row>
    <row r="170" spans="4:19" s="14" customFormat="1" ht="15.75" customHeight="1">
      <c r="D170" s="183"/>
      <c r="E170" s="184" t="s">
        <v>374</v>
      </c>
      <c r="G170" s="185"/>
      <c r="P170" s="183" t="s">
        <v>116</v>
      </c>
      <c r="Q170" s="183" t="s">
        <v>110</v>
      </c>
      <c r="R170" s="183" t="s">
        <v>166</v>
      </c>
      <c r="S170" s="183" t="s">
        <v>107</v>
      </c>
    </row>
    <row r="171" spans="4:19" s="14" customFormat="1" ht="15.75" customHeight="1">
      <c r="D171" s="180"/>
      <c r="E171" s="181" t="s">
        <v>375</v>
      </c>
      <c r="G171" s="182">
        <v>5</v>
      </c>
      <c r="P171" s="180" t="s">
        <v>116</v>
      </c>
      <c r="Q171" s="180" t="s">
        <v>116</v>
      </c>
      <c r="R171" s="180" t="s">
        <v>166</v>
      </c>
      <c r="S171" s="180" t="s">
        <v>107</v>
      </c>
    </row>
    <row r="172" spans="4:19" s="14" customFormat="1" ht="15.75" customHeight="1">
      <c r="D172" s="183"/>
      <c r="E172" s="184" t="s">
        <v>167</v>
      </c>
      <c r="G172" s="185"/>
      <c r="P172" s="183" t="s">
        <v>116</v>
      </c>
      <c r="Q172" s="183" t="s">
        <v>110</v>
      </c>
      <c r="R172" s="183" t="s">
        <v>166</v>
      </c>
      <c r="S172" s="183" t="s">
        <v>107</v>
      </c>
    </row>
    <row r="173" spans="4:19" s="14" customFormat="1" ht="15.75" customHeight="1">
      <c r="D173" s="186"/>
      <c r="E173" s="187" t="s">
        <v>168</v>
      </c>
      <c r="G173" s="188">
        <v>811</v>
      </c>
      <c r="P173" s="186" t="s">
        <v>116</v>
      </c>
      <c r="Q173" s="186" t="s">
        <v>122</v>
      </c>
      <c r="R173" s="186" t="s">
        <v>166</v>
      </c>
      <c r="S173" s="186" t="s">
        <v>110</v>
      </c>
    </row>
    <row r="174" spans="1:16" s="14" customFormat="1" ht="24" customHeight="1">
      <c r="A174" s="172" t="s">
        <v>376</v>
      </c>
      <c r="B174" s="172" t="s">
        <v>138</v>
      </c>
      <c r="C174" s="172" t="s">
        <v>139</v>
      </c>
      <c r="D174" s="173" t="s">
        <v>377</v>
      </c>
      <c r="E174" s="174" t="s">
        <v>378</v>
      </c>
      <c r="F174" s="172" t="s">
        <v>135</v>
      </c>
      <c r="G174" s="175">
        <v>811</v>
      </c>
      <c r="H174" s="176">
        <v>0</v>
      </c>
      <c r="I174" s="176">
        <f>ROUND(G174*H174,2)</f>
        <v>0</v>
      </c>
      <c r="J174" s="177">
        <v>0</v>
      </c>
      <c r="K174" s="175">
        <f>G174*J174</f>
        <v>0</v>
      </c>
      <c r="L174" s="177">
        <v>0</v>
      </c>
      <c r="M174" s="175">
        <f>G174*L174</f>
        <v>0</v>
      </c>
      <c r="N174" s="178">
        <v>21</v>
      </c>
      <c r="O174" s="179">
        <v>4</v>
      </c>
      <c r="P174" s="14" t="s">
        <v>116</v>
      </c>
    </row>
    <row r="175" spans="1:16" s="14" customFormat="1" ht="13.5" customHeight="1">
      <c r="A175" s="163" t="s">
        <v>379</v>
      </c>
      <c r="B175" s="163" t="s">
        <v>111</v>
      </c>
      <c r="C175" s="163" t="s">
        <v>112</v>
      </c>
      <c r="D175" s="164" t="s">
        <v>380</v>
      </c>
      <c r="E175" s="165" t="s">
        <v>381</v>
      </c>
      <c r="F175" s="163" t="s">
        <v>135</v>
      </c>
      <c r="G175" s="166">
        <v>750</v>
      </c>
      <c r="H175" s="167">
        <v>0</v>
      </c>
      <c r="I175" s="167">
        <f>ROUND(G175*H175,2)</f>
        <v>0</v>
      </c>
      <c r="J175" s="168">
        <v>0</v>
      </c>
      <c r="K175" s="166">
        <f>G175*J175</f>
        <v>0</v>
      </c>
      <c r="L175" s="168">
        <v>0</v>
      </c>
      <c r="M175" s="166">
        <f>G175*L175</f>
        <v>0</v>
      </c>
      <c r="N175" s="169">
        <v>21</v>
      </c>
      <c r="O175" s="170">
        <v>8</v>
      </c>
      <c r="P175" s="171" t="s">
        <v>116</v>
      </c>
    </row>
    <row r="176" spans="1:16" s="14" customFormat="1" ht="13.5" customHeight="1">
      <c r="A176" s="163" t="s">
        <v>382</v>
      </c>
      <c r="B176" s="163" t="s">
        <v>111</v>
      </c>
      <c r="C176" s="163" t="s">
        <v>112</v>
      </c>
      <c r="D176" s="164" t="s">
        <v>383</v>
      </c>
      <c r="E176" s="165" t="s">
        <v>384</v>
      </c>
      <c r="F176" s="163" t="s">
        <v>135</v>
      </c>
      <c r="G176" s="166">
        <v>50</v>
      </c>
      <c r="H176" s="167">
        <v>0</v>
      </c>
      <c r="I176" s="167">
        <f>ROUND(G176*H176,2)</f>
        <v>0</v>
      </c>
      <c r="J176" s="168">
        <v>0</v>
      </c>
      <c r="K176" s="166">
        <f>G176*J176</f>
        <v>0</v>
      </c>
      <c r="L176" s="168">
        <v>0</v>
      </c>
      <c r="M176" s="166">
        <f>G176*L176</f>
        <v>0</v>
      </c>
      <c r="N176" s="169">
        <v>21</v>
      </c>
      <c r="O176" s="170">
        <v>8</v>
      </c>
      <c r="P176" s="171" t="s">
        <v>116</v>
      </c>
    </row>
    <row r="177" spans="1:16" s="14" customFormat="1" ht="13.5" customHeight="1">
      <c r="A177" s="163" t="s">
        <v>385</v>
      </c>
      <c r="B177" s="163" t="s">
        <v>111</v>
      </c>
      <c r="C177" s="163" t="s">
        <v>112</v>
      </c>
      <c r="D177" s="164" t="s">
        <v>386</v>
      </c>
      <c r="E177" s="165" t="s">
        <v>387</v>
      </c>
      <c r="F177" s="163" t="s">
        <v>135</v>
      </c>
      <c r="G177" s="166">
        <v>6</v>
      </c>
      <c r="H177" s="167">
        <v>0</v>
      </c>
      <c r="I177" s="167">
        <f>ROUND(G177*H177,2)</f>
        <v>0</v>
      </c>
      <c r="J177" s="168">
        <v>0</v>
      </c>
      <c r="K177" s="166">
        <f>G177*J177</f>
        <v>0</v>
      </c>
      <c r="L177" s="168">
        <v>0</v>
      </c>
      <c r="M177" s="166">
        <f>G177*L177</f>
        <v>0</v>
      </c>
      <c r="N177" s="169">
        <v>21</v>
      </c>
      <c r="O177" s="170">
        <v>8</v>
      </c>
      <c r="P177" s="171" t="s">
        <v>116</v>
      </c>
    </row>
    <row r="178" spans="4:19" s="14" customFormat="1" ht="15.75" customHeight="1">
      <c r="D178" s="180"/>
      <c r="E178" s="181" t="s">
        <v>371</v>
      </c>
      <c r="G178" s="182">
        <v>6</v>
      </c>
      <c r="P178" s="180" t="s">
        <v>116</v>
      </c>
      <c r="Q178" s="180" t="s">
        <v>116</v>
      </c>
      <c r="R178" s="180" t="s">
        <v>166</v>
      </c>
      <c r="S178" s="180" t="s">
        <v>107</v>
      </c>
    </row>
    <row r="179" spans="4:19" s="14" customFormat="1" ht="15.75" customHeight="1">
      <c r="D179" s="183"/>
      <c r="E179" s="184" t="s">
        <v>167</v>
      </c>
      <c r="G179" s="185"/>
      <c r="P179" s="183" t="s">
        <v>116</v>
      </c>
      <c r="Q179" s="183" t="s">
        <v>110</v>
      </c>
      <c r="R179" s="183" t="s">
        <v>166</v>
      </c>
      <c r="S179" s="183" t="s">
        <v>107</v>
      </c>
    </row>
    <row r="180" spans="4:19" s="14" customFormat="1" ht="15.75" customHeight="1">
      <c r="D180" s="186"/>
      <c r="E180" s="187" t="s">
        <v>168</v>
      </c>
      <c r="G180" s="188">
        <v>6</v>
      </c>
      <c r="P180" s="186" t="s">
        <v>116</v>
      </c>
      <c r="Q180" s="186" t="s">
        <v>122</v>
      </c>
      <c r="R180" s="186" t="s">
        <v>166</v>
      </c>
      <c r="S180" s="186" t="s">
        <v>110</v>
      </c>
    </row>
    <row r="181" spans="1:16" s="14" customFormat="1" ht="13.5" customHeight="1">
      <c r="A181" s="163" t="s">
        <v>388</v>
      </c>
      <c r="B181" s="163" t="s">
        <v>111</v>
      </c>
      <c r="C181" s="163" t="s">
        <v>112</v>
      </c>
      <c r="D181" s="164" t="s">
        <v>389</v>
      </c>
      <c r="E181" s="165" t="s">
        <v>390</v>
      </c>
      <c r="F181" s="163" t="s">
        <v>135</v>
      </c>
      <c r="G181" s="166">
        <v>5</v>
      </c>
      <c r="H181" s="167">
        <v>0</v>
      </c>
      <c r="I181" s="167">
        <f>ROUND(G181*H181,2)</f>
        <v>0</v>
      </c>
      <c r="J181" s="168">
        <v>0</v>
      </c>
      <c r="K181" s="166">
        <f>G181*J181</f>
        <v>0</v>
      </c>
      <c r="L181" s="168">
        <v>0</v>
      </c>
      <c r="M181" s="166">
        <f>G181*L181</f>
        <v>0</v>
      </c>
      <c r="N181" s="169">
        <v>21</v>
      </c>
      <c r="O181" s="170">
        <v>8</v>
      </c>
      <c r="P181" s="171" t="s">
        <v>116</v>
      </c>
    </row>
    <row r="182" spans="1:16" s="14" customFormat="1" ht="24" customHeight="1">
      <c r="A182" s="172" t="s">
        <v>391</v>
      </c>
      <c r="B182" s="172" t="s">
        <v>138</v>
      </c>
      <c r="C182" s="172" t="s">
        <v>139</v>
      </c>
      <c r="D182" s="173" t="s">
        <v>392</v>
      </c>
      <c r="E182" s="174" t="s">
        <v>393</v>
      </c>
      <c r="F182" s="172" t="s">
        <v>135</v>
      </c>
      <c r="G182" s="175">
        <v>138</v>
      </c>
      <c r="H182" s="176">
        <v>0</v>
      </c>
      <c r="I182" s="176">
        <f>ROUND(G182*H182,2)</f>
        <v>0</v>
      </c>
      <c r="J182" s="177">
        <v>0</v>
      </c>
      <c r="K182" s="175">
        <f>G182*J182</f>
        <v>0</v>
      </c>
      <c r="L182" s="177">
        <v>0</v>
      </c>
      <c r="M182" s="175">
        <f>G182*L182</f>
        <v>0</v>
      </c>
      <c r="N182" s="178">
        <v>21</v>
      </c>
      <c r="O182" s="179">
        <v>4</v>
      </c>
      <c r="P182" s="14" t="s">
        <v>116</v>
      </c>
    </row>
    <row r="183" spans="4:19" s="14" customFormat="1" ht="15.75" customHeight="1">
      <c r="D183" s="183"/>
      <c r="E183" s="184" t="s">
        <v>394</v>
      </c>
      <c r="G183" s="189"/>
      <c r="P183" s="183" t="s">
        <v>116</v>
      </c>
      <c r="Q183" s="183" t="s">
        <v>110</v>
      </c>
      <c r="R183" s="183" t="s">
        <v>166</v>
      </c>
      <c r="S183" s="183" t="s">
        <v>107</v>
      </c>
    </row>
    <row r="184" spans="4:19" s="14" customFormat="1" ht="15.75" customHeight="1">
      <c r="D184" s="180"/>
      <c r="E184" s="181" t="s">
        <v>395</v>
      </c>
      <c r="G184" s="182">
        <v>138</v>
      </c>
      <c r="P184" s="180" t="s">
        <v>116</v>
      </c>
      <c r="Q184" s="180" t="s">
        <v>116</v>
      </c>
      <c r="R184" s="180" t="s">
        <v>166</v>
      </c>
      <c r="S184" s="180" t="s">
        <v>107</v>
      </c>
    </row>
    <row r="185" spans="4:19" s="14" customFormat="1" ht="15.75" customHeight="1">
      <c r="D185" s="183"/>
      <c r="E185" s="184" t="s">
        <v>167</v>
      </c>
      <c r="G185" s="185"/>
      <c r="P185" s="183" t="s">
        <v>116</v>
      </c>
      <c r="Q185" s="183" t="s">
        <v>110</v>
      </c>
      <c r="R185" s="183" t="s">
        <v>166</v>
      </c>
      <c r="S185" s="183" t="s">
        <v>107</v>
      </c>
    </row>
    <row r="186" spans="4:19" s="14" customFormat="1" ht="15.75" customHeight="1">
      <c r="D186" s="186"/>
      <c r="E186" s="187" t="s">
        <v>168</v>
      </c>
      <c r="G186" s="188">
        <v>138</v>
      </c>
      <c r="P186" s="186" t="s">
        <v>116</v>
      </c>
      <c r="Q186" s="186" t="s">
        <v>122</v>
      </c>
      <c r="R186" s="186" t="s">
        <v>166</v>
      </c>
      <c r="S186" s="186" t="s">
        <v>110</v>
      </c>
    </row>
    <row r="187" spans="1:16" s="14" customFormat="1" ht="13.5" customHeight="1">
      <c r="A187" s="163" t="s">
        <v>396</v>
      </c>
      <c r="B187" s="163" t="s">
        <v>111</v>
      </c>
      <c r="C187" s="163" t="s">
        <v>112</v>
      </c>
      <c r="D187" s="164" t="s">
        <v>397</v>
      </c>
      <c r="E187" s="165" t="s">
        <v>398</v>
      </c>
      <c r="F187" s="163" t="s">
        <v>135</v>
      </c>
      <c r="G187" s="166">
        <v>138</v>
      </c>
      <c r="H187" s="167">
        <v>0</v>
      </c>
      <c r="I187" s="167">
        <f>ROUND(G187*H187,2)</f>
        <v>0</v>
      </c>
      <c r="J187" s="168">
        <v>0</v>
      </c>
      <c r="K187" s="166">
        <f>G187*J187</f>
        <v>0</v>
      </c>
      <c r="L187" s="168">
        <v>0</v>
      </c>
      <c r="M187" s="166">
        <f>G187*L187</f>
        <v>0</v>
      </c>
      <c r="N187" s="169">
        <v>21</v>
      </c>
      <c r="O187" s="170">
        <v>8</v>
      </c>
      <c r="P187" s="171" t="s">
        <v>116</v>
      </c>
    </row>
    <row r="188" spans="2:16" s="136" customFormat="1" ht="12.75" customHeight="1">
      <c r="B188" s="141" t="s">
        <v>64</v>
      </c>
      <c r="D188" s="142" t="s">
        <v>137</v>
      </c>
      <c r="E188" s="142" t="s">
        <v>399</v>
      </c>
      <c r="I188" s="143">
        <f>SUM(I189:I206)</f>
        <v>0</v>
      </c>
      <c r="K188" s="144">
        <f>SUM(K189:K206)</f>
        <v>0</v>
      </c>
      <c r="M188" s="144">
        <f>SUM(M189:M206)</f>
        <v>0</v>
      </c>
      <c r="P188" s="142" t="s">
        <v>110</v>
      </c>
    </row>
    <row r="189" spans="1:16" s="14" customFormat="1" ht="13.5" customHeight="1">
      <c r="A189" s="172" t="s">
        <v>400</v>
      </c>
      <c r="B189" s="172" t="s">
        <v>138</v>
      </c>
      <c r="C189" s="172" t="s">
        <v>139</v>
      </c>
      <c r="D189" s="173" t="s">
        <v>401</v>
      </c>
      <c r="E189" s="174" t="s">
        <v>402</v>
      </c>
      <c r="F189" s="172" t="s">
        <v>403</v>
      </c>
      <c r="G189" s="175">
        <v>7</v>
      </c>
      <c r="H189" s="176">
        <v>0</v>
      </c>
      <c r="I189" s="176">
        <f aca="true" t="shared" si="12" ref="I189:I206">ROUND(G189*H189,2)</f>
        <v>0</v>
      </c>
      <c r="J189" s="177">
        <v>0</v>
      </c>
      <c r="K189" s="175">
        <f aca="true" t="shared" si="13" ref="K189:K206">G189*J189</f>
        <v>0</v>
      </c>
      <c r="L189" s="177">
        <v>0</v>
      </c>
      <c r="M189" s="175">
        <f aca="true" t="shared" si="14" ref="M189:M206">G189*L189</f>
        <v>0</v>
      </c>
      <c r="N189" s="178">
        <v>21</v>
      </c>
      <c r="O189" s="179">
        <v>4</v>
      </c>
      <c r="P189" s="14" t="s">
        <v>116</v>
      </c>
    </row>
    <row r="190" spans="1:16" s="14" customFormat="1" ht="13.5" customHeight="1">
      <c r="A190" s="172" t="s">
        <v>404</v>
      </c>
      <c r="B190" s="172" t="s">
        <v>138</v>
      </c>
      <c r="C190" s="172" t="s">
        <v>139</v>
      </c>
      <c r="D190" s="173" t="s">
        <v>405</v>
      </c>
      <c r="E190" s="174" t="s">
        <v>406</v>
      </c>
      <c r="F190" s="172" t="s">
        <v>148</v>
      </c>
      <c r="G190" s="175">
        <v>1</v>
      </c>
      <c r="H190" s="176">
        <v>0</v>
      </c>
      <c r="I190" s="176">
        <f t="shared" si="12"/>
        <v>0</v>
      </c>
      <c r="J190" s="177">
        <v>0</v>
      </c>
      <c r="K190" s="175">
        <f t="shared" si="13"/>
        <v>0</v>
      </c>
      <c r="L190" s="177">
        <v>0</v>
      </c>
      <c r="M190" s="175">
        <f t="shared" si="14"/>
        <v>0</v>
      </c>
      <c r="N190" s="178">
        <v>21</v>
      </c>
      <c r="O190" s="179">
        <v>4</v>
      </c>
      <c r="P190" s="14" t="s">
        <v>116</v>
      </c>
    </row>
    <row r="191" spans="1:16" s="14" customFormat="1" ht="24" customHeight="1">
      <c r="A191" s="172" t="s">
        <v>407</v>
      </c>
      <c r="B191" s="172" t="s">
        <v>138</v>
      </c>
      <c r="C191" s="172" t="s">
        <v>139</v>
      </c>
      <c r="D191" s="173" t="s">
        <v>408</v>
      </c>
      <c r="E191" s="174" t="s">
        <v>409</v>
      </c>
      <c r="F191" s="172" t="s">
        <v>175</v>
      </c>
      <c r="G191" s="175">
        <v>34</v>
      </c>
      <c r="H191" s="176">
        <v>0</v>
      </c>
      <c r="I191" s="176">
        <f t="shared" si="12"/>
        <v>0</v>
      </c>
      <c r="J191" s="177">
        <v>0</v>
      </c>
      <c r="K191" s="175">
        <f t="shared" si="13"/>
        <v>0</v>
      </c>
      <c r="L191" s="177">
        <v>0</v>
      </c>
      <c r="M191" s="175">
        <f t="shared" si="14"/>
        <v>0</v>
      </c>
      <c r="N191" s="178">
        <v>21</v>
      </c>
      <c r="O191" s="179">
        <v>4</v>
      </c>
      <c r="P191" s="14" t="s">
        <v>116</v>
      </c>
    </row>
    <row r="192" spans="1:16" s="14" customFormat="1" ht="13.5" customHeight="1">
      <c r="A192" s="172" t="s">
        <v>410</v>
      </c>
      <c r="B192" s="172" t="s">
        <v>138</v>
      </c>
      <c r="C192" s="172" t="s">
        <v>139</v>
      </c>
      <c r="D192" s="173" t="s">
        <v>411</v>
      </c>
      <c r="E192" s="174" t="s">
        <v>412</v>
      </c>
      <c r="F192" s="172" t="s">
        <v>268</v>
      </c>
      <c r="G192" s="175">
        <v>2</v>
      </c>
      <c r="H192" s="176">
        <v>0</v>
      </c>
      <c r="I192" s="176">
        <f t="shared" si="12"/>
        <v>0</v>
      </c>
      <c r="J192" s="177">
        <v>0</v>
      </c>
      <c r="K192" s="175">
        <f t="shared" si="13"/>
        <v>0</v>
      </c>
      <c r="L192" s="177">
        <v>0</v>
      </c>
      <c r="M192" s="175">
        <f t="shared" si="14"/>
        <v>0</v>
      </c>
      <c r="N192" s="178">
        <v>21</v>
      </c>
      <c r="O192" s="179">
        <v>4</v>
      </c>
      <c r="P192" s="14" t="s">
        <v>116</v>
      </c>
    </row>
    <row r="193" spans="1:16" s="14" customFormat="1" ht="13.5" customHeight="1">
      <c r="A193" s="163" t="s">
        <v>413</v>
      </c>
      <c r="B193" s="163" t="s">
        <v>111</v>
      </c>
      <c r="C193" s="163" t="s">
        <v>112</v>
      </c>
      <c r="D193" s="164" t="s">
        <v>414</v>
      </c>
      <c r="E193" s="165" t="s">
        <v>415</v>
      </c>
      <c r="F193" s="163" t="s">
        <v>268</v>
      </c>
      <c r="G193" s="166">
        <v>2</v>
      </c>
      <c r="H193" s="167">
        <v>0</v>
      </c>
      <c r="I193" s="167">
        <f t="shared" si="12"/>
        <v>0</v>
      </c>
      <c r="J193" s="168">
        <v>0</v>
      </c>
      <c r="K193" s="166">
        <f t="shared" si="13"/>
        <v>0</v>
      </c>
      <c r="L193" s="168">
        <v>0</v>
      </c>
      <c r="M193" s="166">
        <f t="shared" si="14"/>
        <v>0</v>
      </c>
      <c r="N193" s="169">
        <v>21</v>
      </c>
      <c r="O193" s="170">
        <v>8</v>
      </c>
      <c r="P193" s="171" t="s">
        <v>116</v>
      </c>
    </row>
    <row r="194" spans="1:16" s="14" customFormat="1" ht="13.5" customHeight="1">
      <c r="A194" s="172" t="s">
        <v>416</v>
      </c>
      <c r="B194" s="172" t="s">
        <v>138</v>
      </c>
      <c r="C194" s="172" t="s">
        <v>139</v>
      </c>
      <c r="D194" s="173" t="s">
        <v>417</v>
      </c>
      <c r="E194" s="174" t="s">
        <v>418</v>
      </c>
      <c r="F194" s="172" t="s">
        <v>268</v>
      </c>
      <c r="G194" s="175">
        <v>7</v>
      </c>
      <c r="H194" s="176">
        <v>0</v>
      </c>
      <c r="I194" s="176">
        <f t="shared" si="12"/>
        <v>0</v>
      </c>
      <c r="J194" s="177">
        <v>0</v>
      </c>
      <c r="K194" s="175">
        <f t="shared" si="13"/>
        <v>0</v>
      </c>
      <c r="L194" s="177">
        <v>0</v>
      </c>
      <c r="M194" s="175">
        <f t="shared" si="14"/>
        <v>0</v>
      </c>
      <c r="N194" s="178">
        <v>21</v>
      </c>
      <c r="O194" s="179">
        <v>4</v>
      </c>
      <c r="P194" s="14" t="s">
        <v>116</v>
      </c>
    </row>
    <row r="195" spans="1:16" s="14" customFormat="1" ht="13.5" customHeight="1">
      <c r="A195" s="172" t="s">
        <v>419</v>
      </c>
      <c r="B195" s="172" t="s">
        <v>138</v>
      </c>
      <c r="C195" s="172" t="s">
        <v>139</v>
      </c>
      <c r="D195" s="173" t="s">
        <v>420</v>
      </c>
      <c r="E195" s="174" t="s">
        <v>421</v>
      </c>
      <c r="F195" s="172" t="s">
        <v>268</v>
      </c>
      <c r="G195" s="175">
        <v>7</v>
      </c>
      <c r="H195" s="176">
        <v>0</v>
      </c>
      <c r="I195" s="176">
        <f t="shared" si="12"/>
        <v>0</v>
      </c>
      <c r="J195" s="177">
        <v>0</v>
      </c>
      <c r="K195" s="175">
        <f t="shared" si="13"/>
        <v>0</v>
      </c>
      <c r="L195" s="177">
        <v>0</v>
      </c>
      <c r="M195" s="175">
        <f t="shared" si="14"/>
        <v>0</v>
      </c>
      <c r="N195" s="178">
        <v>21</v>
      </c>
      <c r="O195" s="179">
        <v>4</v>
      </c>
      <c r="P195" s="14" t="s">
        <v>116</v>
      </c>
    </row>
    <row r="196" spans="1:16" s="14" customFormat="1" ht="13.5" customHeight="1">
      <c r="A196" s="172" t="s">
        <v>422</v>
      </c>
      <c r="B196" s="172" t="s">
        <v>138</v>
      </c>
      <c r="C196" s="172" t="s">
        <v>139</v>
      </c>
      <c r="D196" s="173" t="s">
        <v>423</v>
      </c>
      <c r="E196" s="174" t="s">
        <v>424</v>
      </c>
      <c r="F196" s="172" t="s">
        <v>268</v>
      </c>
      <c r="G196" s="175">
        <v>8</v>
      </c>
      <c r="H196" s="176">
        <v>0</v>
      </c>
      <c r="I196" s="176">
        <f t="shared" si="12"/>
        <v>0</v>
      </c>
      <c r="J196" s="177">
        <v>0</v>
      </c>
      <c r="K196" s="175">
        <f t="shared" si="13"/>
        <v>0</v>
      </c>
      <c r="L196" s="177">
        <v>0</v>
      </c>
      <c r="M196" s="175">
        <f t="shared" si="14"/>
        <v>0</v>
      </c>
      <c r="N196" s="178">
        <v>21</v>
      </c>
      <c r="O196" s="179">
        <v>4</v>
      </c>
      <c r="P196" s="14" t="s">
        <v>116</v>
      </c>
    </row>
    <row r="197" spans="1:16" s="14" customFormat="1" ht="24" customHeight="1">
      <c r="A197" s="172" t="s">
        <v>425</v>
      </c>
      <c r="B197" s="172" t="s">
        <v>138</v>
      </c>
      <c r="C197" s="172" t="s">
        <v>139</v>
      </c>
      <c r="D197" s="173" t="s">
        <v>426</v>
      </c>
      <c r="E197" s="174" t="s">
        <v>427</v>
      </c>
      <c r="F197" s="172" t="s">
        <v>268</v>
      </c>
      <c r="G197" s="175">
        <v>20</v>
      </c>
      <c r="H197" s="176">
        <v>0</v>
      </c>
      <c r="I197" s="176">
        <f t="shared" si="12"/>
        <v>0</v>
      </c>
      <c r="J197" s="177">
        <v>0</v>
      </c>
      <c r="K197" s="175">
        <f t="shared" si="13"/>
        <v>0</v>
      </c>
      <c r="L197" s="177">
        <v>0</v>
      </c>
      <c r="M197" s="175">
        <f t="shared" si="14"/>
        <v>0</v>
      </c>
      <c r="N197" s="178">
        <v>21</v>
      </c>
      <c r="O197" s="179">
        <v>4</v>
      </c>
      <c r="P197" s="14" t="s">
        <v>116</v>
      </c>
    </row>
    <row r="198" spans="1:16" s="14" customFormat="1" ht="13.5" customHeight="1">
      <c r="A198" s="163" t="s">
        <v>428</v>
      </c>
      <c r="B198" s="163" t="s">
        <v>111</v>
      </c>
      <c r="C198" s="163" t="s">
        <v>112</v>
      </c>
      <c r="D198" s="164" t="s">
        <v>429</v>
      </c>
      <c r="E198" s="165" t="s">
        <v>430</v>
      </c>
      <c r="F198" s="163" t="s">
        <v>175</v>
      </c>
      <c r="G198" s="166">
        <v>34</v>
      </c>
      <c r="H198" s="167">
        <v>0</v>
      </c>
      <c r="I198" s="167">
        <f t="shared" si="12"/>
        <v>0</v>
      </c>
      <c r="J198" s="168">
        <v>0</v>
      </c>
      <c r="K198" s="166">
        <f t="shared" si="13"/>
        <v>0</v>
      </c>
      <c r="L198" s="168">
        <v>0</v>
      </c>
      <c r="M198" s="166">
        <f t="shared" si="14"/>
        <v>0</v>
      </c>
      <c r="N198" s="169">
        <v>21</v>
      </c>
      <c r="O198" s="170">
        <v>8</v>
      </c>
      <c r="P198" s="171" t="s">
        <v>116</v>
      </c>
    </row>
    <row r="199" spans="1:16" s="14" customFormat="1" ht="13.5" customHeight="1">
      <c r="A199" s="163" t="s">
        <v>431</v>
      </c>
      <c r="B199" s="163" t="s">
        <v>111</v>
      </c>
      <c r="C199" s="163" t="s">
        <v>112</v>
      </c>
      <c r="D199" s="164" t="s">
        <v>432</v>
      </c>
      <c r="E199" s="165" t="s">
        <v>433</v>
      </c>
      <c r="F199" s="163" t="s">
        <v>152</v>
      </c>
      <c r="G199" s="166">
        <v>7</v>
      </c>
      <c r="H199" s="167">
        <v>0</v>
      </c>
      <c r="I199" s="167">
        <f t="shared" si="12"/>
        <v>0</v>
      </c>
      <c r="J199" s="168">
        <v>0</v>
      </c>
      <c r="K199" s="166">
        <f t="shared" si="13"/>
        <v>0</v>
      </c>
      <c r="L199" s="168">
        <v>0</v>
      </c>
      <c r="M199" s="166">
        <f t="shared" si="14"/>
        <v>0</v>
      </c>
      <c r="N199" s="169">
        <v>21</v>
      </c>
      <c r="O199" s="170">
        <v>8</v>
      </c>
      <c r="P199" s="171" t="s">
        <v>116</v>
      </c>
    </row>
    <row r="200" spans="1:16" s="14" customFormat="1" ht="13.5" customHeight="1">
      <c r="A200" s="163" t="s">
        <v>434</v>
      </c>
      <c r="B200" s="163" t="s">
        <v>111</v>
      </c>
      <c r="C200" s="163" t="s">
        <v>112</v>
      </c>
      <c r="D200" s="164" t="s">
        <v>435</v>
      </c>
      <c r="E200" s="165" t="s">
        <v>436</v>
      </c>
      <c r="F200" s="163" t="s">
        <v>152</v>
      </c>
      <c r="G200" s="166">
        <v>2</v>
      </c>
      <c r="H200" s="167">
        <v>0</v>
      </c>
      <c r="I200" s="167">
        <f t="shared" si="12"/>
        <v>0</v>
      </c>
      <c r="J200" s="168">
        <v>0</v>
      </c>
      <c r="K200" s="166">
        <f t="shared" si="13"/>
        <v>0</v>
      </c>
      <c r="L200" s="168">
        <v>0</v>
      </c>
      <c r="M200" s="166">
        <f t="shared" si="14"/>
        <v>0</v>
      </c>
      <c r="N200" s="169">
        <v>21</v>
      </c>
      <c r="O200" s="170">
        <v>8</v>
      </c>
      <c r="P200" s="171" t="s">
        <v>116</v>
      </c>
    </row>
    <row r="201" spans="1:16" s="14" customFormat="1" ht="13.5" customHeight="1">
      <c r="A201" s="163" t="s">
        <v>437</v>
      </c>
      <c r="B201" s="163" t="s">
        <v>111</v>
      </c>
      <c r="C201" s="163" t="s">
        <v>112</v>
      </c>
      <c r="D201" s="164" t="s">
        <v>438</v>
      </c>
      <c r="E201" s="165" t="s">
        <v>439</v>
      </c>
      <c r="F201" s="163" t="s">
        <v>152</v>
      </c>
      <c r="G201" s="166">
        <v>92</v>
      </c>
      <c r="H201" s="167">
        <v>0</v>
      </c>
      <c r="I201" s="167">
        <f t="shared" si="12"/>
        <v>0</v>
      </c>
      <c r="J201" s="168">
        <v>0</v>
      </c>
      <c r="K201" s="166">
        <f t="shared" si="13"/>
        <v>0</v>
      </c>
      <c r="L201" s="168">
        <v>0</v>
      </c>
      <c r="M201" s="166">
        <f t="shared" si="14"/>
        <v>0</v>
      </c>
      <c r="N201" s="169">
        <v>21</v>
      </c>
      <c r="O201" s="170">
        <v>8</v>
      </c>
      <c r="P201" s="171" t="s">
        <v>116</v>
      </c>
    </row>
    <row r="202" spans="1:16" s="14" customFormat="1" ht="13.5" customHeight="1">
      <c r="A202" s="163" t="s">
        <v>440</v>
      </c>
      <c r="B202" s="163" t="s">
        <v>111</v>
      </c>
      <c r="C202" s="163" t="s">
        <v>112</v>
      </c>
      <c r="D202" s="164" t="s">
        <v>441</v>
      </c>
      <c r="E202" s="165" t="s">
        <v>442</v>
      </c>
      <c r="F202" s="163" t="s">
        <v>152</v>
      </c>
      <c r="G202" s="166">
        <v>130</v>
      </c>
      <c r="H202" s="167">
        <v>0</v>
      </c>
      <c r="I202" s="167">
        <f t="shared" si="12"/>
        <v>0</v>
      </c>
      <c r="J202" s="168">
        <v>0</v>
      </c>
      <c r="K202" s="166">
        <f t="shared" si="13"/>
        <v>0</v>
      </c>
      <c r="L202" s="168">
        <v>0</v>
      </c>
      <c r="M202" s="166">
        <f t="shared" si="14"/>
        <v>0</v>
      </c>
      <c r="N202" s="169">
        <v>21</v>
      </c>
      <c r="O202" s="170">
        <v>8</v>
      </c>
      <c r="P202" s="171" t="s">
        <v>116</v>
      </c>
    </row>
    <row r="203" spans="1:16" s="14" customFormat="1" ht="13.5" customHeight="1">
      <c r="A203" s="163" t="s">
        <v>443</v>
      </c>
      <c r="B203" s="163" t="s">
        <v>111</v>
      </c>
      <c r="C203" s="163" t="s">
        <v>112</v>
      </c>
      <c r="D203" s="164" t="s">
        <v>444</v>
      </c>
      <c r="E203" s="165" t="s">
        <v>445</v>
      </c>
      <c r="F203" s="163" t="s">
        <v>152</v>
      </c>
      <c r="G203" s="166">
        <v>92</v>
      </c>
      <c r="H203" s="167">
        <v>0</v>
      </c>
      <c r="I203" s="167">
        <f t="shared" si="12"/>
        <v>0</v>
      </c>
      <c r="J203" s="168">
        <v>0</v>
      </c>
      <c r="K203" s="166">
        <f t="shared" si="13"/>
        <v>0</v>
      </c>
      <c r="L203" s="168">
        <v>0</v>
      </c>
      <c r="M203" s="166">
        <f t="shared" si="14"/>
        <v>0</v>
      </c>
      <c r="N203" s="169">
        <v>21</v>
      </c>
      <c r="O203" s="170">
        <v>8</v>
      </c>
      <c r="P203" s="171" t="s">
        <v>116</v>
      </c>
    </row>
    <row r="204" spans="1:16" s="14" customFormat="1" ht="13.5" customHeight="1">
      <c r="A204" s="163" t="s">
        <v>446</v>
      </c>
      <c r="B204" s="163" t="s">
        <v>111</v>
      </c>
      <c r="C204" s="163" t="s">
        <v>112</v>
      </c>
      <c r="D204" s="164" t="s">
        <v>447</v>
      </c>
      <c r="E204" s="165" t="s">
        <v>448</v>
      </c>
      <c r="F204" s="163" t="s">
        <v>135</v>
      </c>
      <c r="G204" s="166">
        <v>160</v>
      </c>
      <c r="H204" s="167">
        <v>0</v>
      </c>
      <c r="I204" s="167">
        <f t="shared" si="12"/>
        <v>0</v>
      </c>
      <c r="J204" s="168">
        <v>0</v>
      </c>
      <c r="K204" s="166">
        <f t="shared" si="13"/>
        <v>0</v>
      </c>
      <c r="L204" s="168">
        <v>0</v>
      </c>
      <c r="M204" s="166">
        <f t="shared" si="14"/>
        <v>0</v>
      </c>
      <c r="N204" s="169">
        <v>21</v>
      </c>
      <c r="O204" s="170">
        <v>8</v>
      </c>
      <c r="P204" s="171" t="s">
        <v>116</v>
      </c>
    </row>
    <row r="205" spans="1:16" s="14" customFormat="1" ht="13.5" customHeight="1">
      <c r="A205" s="163" t="s">
        <v>449</v>
      </c>
      <c r="B205" s="163" t="s">
        <v>111</v>
      </c>
      <c r="C205" s="163" t="s">
        <v>112</v>
      </c>
      <c r="D205" s="164" t="s">
        <v>450</v>
      </c>
      <c r="E205" s="165" t="s">
        <v>451</v>
      </c>
      <c r="F205" s="163" t="s">
        <v>152</v>
      </c>
      <c r="G205" s="166">
        <v>7</v>
      </c>
      <c r="H205" s="167">
        <v>0</v>
      </c>
      <c r="I205" s="167">
        <f t="shared" si="12"/>
        <v>0</v>
      </c>
      <c r="J205" s="168">
        <v>0</v>
      </c>
      <c r="K205" s="166">
        <f t="shared" si="13"/>
        <v>0</v>
      </c>
      <c r="L205" s="168">
        <v>0</v>
      </c>
      <c r="M205" s="166">
        <f t="shared" si="14"/>
        <v>0</v>
      </c>
      <c r="N205" s="169">
        <v>21</v>
      </c>
      <c r="O205" s="170">
        <v>8</v>
      </c>
      <c r="P205" s="171" t="s">
        <v>116</v>
      </c>
    </row>
    <row r="206" spans="1:16" s="14" customFormat="1" ht="13.5" customHeight="1">
      <c r="A206" s="163" t="s">
        <v>452</v>
      </c>
      <c r="B206" s="163" t="s">
        <v>111</v>
      </c>
      <c r="C206" s="163" t="s">
        <v>112</v>
      </c>
      <c r="D206" s="164" t="s">
        <v>453</v>
      </c>
      <c r="E206" s="165" t="s">
        <v>454</v>
      </c>
      <c r="F206" s="163" t="s">
        <v>152</v>
      </c>
      <c r="G206" s="166">
        <v>7</v>
      </c>
      <c r="H206" s="167">
        <v>0</v>
      </c>
      <c r="I206" s="167">
        <f t="shared" si="12"/>
        <v>0</v>
      </c>
      <c r="J206" s="168">
        <v>0</v>
      </c>
      <c r="K206" s="166">
        <f t="shared" si="13"/>
        <v>0</v>
      </c>
      <c r="L206" s="168">
        <v>0</v>
      </c>
      <c r="M206" s="166">
        <f t="shared" si="14"/>
        <v>0</v>
      </c>
      <c r="N206" s="169">
        <v>21</v>
      </c>
      <c r="O206" s="170">
        <v>8</v>
      </c>
      <c r="P206" s="171" t="s">
        <v>116</v>
      </c>
    </row>
    <row r="207" spans="2:16" s="136" customFormat="1" ht="12.75" customHeight="1">
      <c r="B207" s="141" t="s">
        <v>64</v>
      </c>
      <c r="D207" s="142" t="s">
        <v>142</v>
      </c>
      <c r="E207" s="142" t="s">
        <v>455</v>
      </c>
      <c r="I207" s="143">
        <f>SUM(I208:I282)</f>
        <v>0</v>
      </c>
      <c r="K207" s="144">
        <f>SUM(K208:K282)</f>
        <v>0</v>
      </c>
      <c r="M207" s="144">
        <f>SUM(M208:M282)</f>
        <v>0</v>
      </c>
      <c r="P207" s="142" t="s">
        <v>110</v>
      </c>
    </row>
    <row r="208" spans="1:16" s="14" customFormat="1" ht="13.5" customHeight="1">
      <c r="A208" s="172" t="s">
        <v>456</v>
      </c>
      <c r="B208" s="172" t="s">
        <v>138</v>
      </c>
      <c r="C208" s="172" t="s">
        <v>139</v>
      </c>
      <c r="D208" s="173" t="s">
        <v>457</v>
      </c>
      <c r="E208" s="174" t="s">
        <v>458</v>
      </c>
      <c r="F208" s="172" t="s">
        <v>148</v>
      </c>
      <c r="G208" s="175">
        <v>1</v>
      </c>
      <c r="H208" s="176">
        <v>0</v>
      </c>
      <c r="I208" s="176">
        <f>ROUND(G208*H208,2)</f>
        <v>0</v>
      </c>
      <c r="J208" s="177">
        <v>0</v>
      </c>
      <c r="K208" s="175">
        <f>G208*J208</f>
        <v>0</v>
      </c>
      <c r="L208" s="177">
        <v>0</v>
      </c>
      <c r="M208" s="175">
        <f>G208*L208</f>
        <v>0</v>
      </c>
      <c r="N208" s="178">
        <v>21</v>
      </c>
      <c r="O208" s="179">
        <v>4</v>
      </c>
      <c r="P208" s="14" t="s">
        <v>116</v>
      </c>
    </row>
    <row r="209" spans="1:16" s="14" customFormat="1" ht="13.5" customHeight="1">
      <c r="A209" s="172" t="s">
        <v>459</v>
      </c>
      <c r="B209" s="172" t="s">
        <v>138</v>
      </c>
      <c r="C209" s="172" t="s">
        <v>139</v>
      </c>
      <c r="D209" s="173" t="s">
        <v>460</v>
      </c>
      <c r="E209" s="174" t="s">
        <v>461</v>
      </c>
      <c r="F209" s="172" t="s">
        <v>148</v>
      </c>
      <c r="G209" s="175">
        <v>1</v>
      </c>
      <c r="H209" s="176">
        <v>0</v>
      </c>
      <c r="I209" s="176">
        <f>ROUND(G209*H209,2)</f>
        <v>0</v>
      </c>
      <c r="J209" s="177">
        <v>0</v>
      </c>
      <c r="K209" s="175">
        <f>G209*J209</f>
        <v>0</v>
      </c>
      <c r="L209" s="177">
        <v>0</v>
      </c>
      <c r="M209" s="175">
        <f>G209*L209</f>
        <v>0</v>
      </c>
      <c r="N209" s="178">
        <v>21</v>
      </c>
      <c r="O209" s="179">
        <v>4</v>
      </c>
      <c r="P209" s="14" t="s">
        <v>116</v>
      </c>
    </row>
    <row r="210" spans="1:16" s="14" customFormat="1" ht="24" customHeight="1">
      <c r="A210" s="172" t="s">
        <v>462</v>
      </c>
      <c r="B210" s="172" t="s">
        <v>138</v>
      </c>
      <c r="C210" s="172" t="s">
        <v>139</v>
      </c>
      <c r="D210" s="173" t="s">
        <v>463</v>
      </c>
      <c r="E210" s="174" t="s">
        <v>464</v>
      </c>
      <c r="F210" s="172" t="s">
        <v>268</v>
      </c>
      <c r="G210" s="175">
        <v>46</v>
      </c>
      <c r="H210" s="176">
        <v>0</v>
      </c>
      <c r="I210" s="176">
        <f>ROUND(G210*H210,2)</f>
        <v>0</v>
      </c>
      <c r="J210" s="177">
        <v>0</v>
      </c>
      <c r="K210" s="175">
        <f>G210*J210</f>
        <v>0</v>
      </c>
      <c r="L210" s="177">
        <v>0</v>
      </c>
      <c r="M210" s="175">
        <f>G210*L210</f>
        <v>0</v>
      </c>
      <c r="N210" s="178">
        <v>21</v>
      </c>
      <c r="O210" s="179">
        <v>4</v>
      </c>
      <c r="P210" s="14" t="s">
        <v>116</v>
      </c>
    </row>
    <row r="211" spans="4:19" s="14" customFormat="1" ht="15.75" customHeight="1">
      <c r="D211" s="183"/>
      <c r="E211" s="184" t="s">
        <v>465</v>
      </c>
      <c r="G211" s="189"/>
      <c r="P211" s="183" t="s">
        <v>116</v>
      </c>
      <c r="Q211" s="183" t="s">
        <v>110</v>
      </c>
      <c r="R211" s="183" t="s">
        <v>166</v>
      </c>
      <c r="S211" s="183" t="s">
        <v>107</v>
      </c>
    </row>
    <row r="212" spans="4:19" s="14" customFormat="1" ht="15.75" customHeight="1">
      <c r="D212" s="180"/>
      <c r="E212" s="181" t="s">
        <v>269</v>
      </c>
      <c r="G212" s="182">
        <v>44</v>
      </c>
      <c r="P212" s="180" t="s">
        <v>116</v>
      </c>
      <c r="Q212" s="180" t="s">
        <v>116</v>
      </c>
      <c r="R212" s="180" t="s">
        <v>166</v>
      </c>
      <c r="S212" s="180" t="s">
        <v>107</v>
      </c>
    </row>
    <row r="213" spans="4:19" s="14" customFormat="1" ht="15.75" customHeight="1">
      <c r="D213" s="183"/>
      <c r="E213" s="184" t="s">
        <v>466</v>
      </c>
      <c r="G213" s="185"/>
      <c r="P213" s="183" t="s">
        <v>116</v>
      </c>
      <c r="Q213" s="183" t="s">
        <v>110</v>
      </c>
      <c r="R213" s="183" t="s">
        <v>166</v>
      </c>
      <c r="S213" s="183" t="s">
        <v>107</v>
      </c>
    </row>
    <row r="214" spans="4:19" s="14" customFormat="1" ht="15.75" customHeight="1">
      <c r="D214" s="180"/>
      <c r="E214" s="181" t="s">
        <v>467</v>
      </c>
      <c r="G214" s="182">
        <v>2</v>
      </c>
      <c r="P214" s="180" t="s">
        <v>116</v>
      </c>
      <c r="Q214" s="180" t="s">
        <v>116</v>
      </c>
      <c r="R214" s="180" t="s">
        <v>166</v>
      </c>
      <c r="S214" s="180" t="s">
        <v>107</v>
      </c>
    </row>
    <row r="215" spans="4:19" s="14" customFormat="1" ht="15.75" customHeight="1">
      <c r="D215" s="183"/>
      <c r="E215" s="184" t="s">
        <v>167</v>
      </c>
      <c r="G215" s="185"/>
      <c r="P215" s="183" t="s">
        <v>116</v>
      </c>
      <c r="Q215" s="183" t="s">
        <v>110</v>
      </c>
      <c r="R215" s="183" t="s">
        <v>166</v>
      </c>
      <c r="S215" s="183" t="s">
        <v>107</v>
      </c>
    </row>
    <row r="216" spans="4:19" s="14" customFormat="1" ht="15.75" customHeight="1">
      <c r="D216" s="186"/>
      <c r="E216" s="187" t="s">
        <v>168</v>
      </c>
      <c r="G216" s="188">
        <v>46</v>
      </c>
      <c r="P216" s="186" t="s">
        <v>116</v>
      </c>
      <c r="Q216" s="186" t="s">
        <v>122</v>
      </c>
      <c r="R216" s="186" t="s">
        <v>166</v>
      </c>
      <c r="S216" s="186" t="s">
        <v>110</v>
      </c>
    </row>
    <row r="217" spans="1:16" s="14" customFormat="1" ht="24" customHeight="1">
      <c r="A217" s="172" t="s">
        <v>275</v>
      </c>
      <c r="B217" s="172" t="s">
        <v>138</v>
      </c>
      <c r="C217" s="172" t="s">
        <v>139</v>
      </c>
      <c r="D217" s="173" t="s">
        <v>468</v>
      </c>
      <c r="E217" s="174" t="s">
        <v>469</v>
      </c>
      <c r="F217" s="172" t="s">
        <v>268</v>
      </c>
      <c r="G217" s="175">
        <v>18</v>
      </c>
      <c r="H217" s="176">
        <v>0</v>
      </c>
      <c r="I217" s="176">
        <f aca="true" t="shared" si="15" ref="I217:I224">ROUND(G217*H217,2)</f>
        <v>0</v>
      </c>
      <c r="J217" s="177">
        <v>0</v>
      </c>
      <c r="K217" s="175">
        <f aca="true" t="shared" si="16" ref="K217:K224">G217*J217</f>
        <v>0</v>
      </c>
      <c r="L217" s="177">
        <v>0</v>
      </c>
      <c r="M217" s="175">
        <f aca="true" t="shared" si="17" ref="M217:M224">G217*L217</f>
        <v>0</v>
      </c>
      <c r="N217" s="178">
        <v>21</v>
      </c>
      <c r="O217" s="179">
        <v>4</v>
      </c>
      <c r="P217" s="14" t="s">
        <v>116</v>
      </c>
    </row>
    <row r="218" spans="1:16" s="14" customFormat="1" ht="13.5" customHeight="1">
      <c r="A218" s="163" t="s">
        <v>470</v>
      </c>
      <c r="B218" s="163" t="s">
        <v>111</v>
      </c>
      <c r="C218" s="163" t="s">
        <v>112</v>
      </c>
      <c r="D218" s="164" t="s">
        <v>471</v>
      </c>
      <c r="E218" s="165" t="s">
        <v>472</v>
      </c>
      <c r="F218" s="163" t="s">
        <v>268</v>
      </c>
      <c r="G218" s="166">
        <v>18</v>
      </c>
      <c r="H218" s="167">
        <v>0</v>
      </c>
      <c r="I218" s="167">
        <f t="shared" si="15"/>
        <v>0</v>
      </c>
      <c r="J218" s="168">
        <v>0</v>
      </c>
      <c r="K218" s="166">
        <f t="shared" si="16"/>
        <v>0</v>
      </c>
      <c r="L218" s="168">
        <v>0</v>
      </c>
      <c r="M218" s="166">
        <f t="shared" si="17"/>
        <v>0</v>
      </c>
      <c r="N218" s="169">
        <v>21</v>
      </c>
      <c r="O218" s="170">
        <v>8</v>
      </c>
      <c r="P218" s="171" t="s">
        <v>116</v>
      </c>
    </row>
    <row r="219" spans="1:16" s="14" customFormat="1" ht="13.5" customHeight="1">
      <c r="A219" s="163" t="s">
        <v>473</v>
      </c>
      <c r="B219" s="163" t="s">
        <v>111</v>
      </c>
      <c r="C219" s="163" t="s">
        <v>112</v>
      </c>
      <c r="D219" s="164" t="s">
        <v>474</v>
      </c>
      <c r="E219" s="165" t="s">
        <v>475</v>
      </c>
      <c r="F219" s="163" t="s">
        <v>268</v>
      </c>
      <c r="G219" s="166">
        <v>18</v>
      </c>
      <c r="H219" s="167">
        <v>0</v>
      </c>
      <c r="I219" s="167">
        <f t="shared" si="15"/>
        <v>0</v>
      </c>
      <c r="J219" s="168">
        <v>0</v>
      </c>
      <c r="K219" s="166">
        <f t="shared" si="16"/>
        <v>0</v>
      </c>
      <c r="L219" s="168">
        <v>0</v>
      </c>
      <c r="M219" s="166">
        <f t="shared" si="17"/>
        <v>0</v>
      </c>
      <c r="N219" s="169">
        <v>21</v>
      </c>
      <c r="O219" s="170">
        <v>8</v>
      </c>
      <c r="P219" s="171" t="s">
        <v>116</v>
      </c>
    </row>
    <row r="220" spans="1:16" s="14" customFormat="1" ht="13.5" customHeight="1">
      <c r="A220" s="163" t="s">
        <v>476</v>
      </c>
      <c r="B220" s="163" t="s">
        <v>111</v>
      </c>
      <c r="C220" s="163" t="s">
        <v>112</v>
      </c>
      <c r="D220" s="164" t="s">
        <v>477</v>
      </c>
      <c r="E220" s="165" t="s">
        <v>478</v>
      </c>
      <c r="F220" s="163" t="s">
        <v>268</v>
      </c>
      <c r="G220" s="166">
        <v>18</v>
      </c>
      <c r="H220" s="167">
        <v>0</v>
      </c>
      <c r="I220" s="167">
        <f t="shared" si="15"/>
        <v>0</v>
      </c>
      <c r="J220" s="168">
        <v>0</v>
      </c>
      <c r="K220" s="166">
        <f t="shared" si="16"/>
        <v>0</v>
      </c>
      <c r="L220" s="168">
        <v>0</v>
      </c>
      <c r="M220" s="166">
        <f t="shared" si="17"/>
        <v>0</v>
      </c>
      <c r="N220" s="169">
        <v>21</v>
      </c>
      <c r="O220" s="170">
        <v>8</v>
      </c>
      <c r="P220" s="171" t="s">
        <v>116</v>
      </c>
    </row>
    <row r="221" spans="1:16" s="14" customFormat="1" ht="13.5" customHeight="1">
      <c r="A221" s="163" t="s">
        <v>479</v>
      </c>
      <c r="B221" s="163" t="s">
        <v>111</v>
      </c>
      <c r="C221" s="163" t="s">
        <v>112</v>
      </c>
      <c r="D221" s="164" t="s">
        <v>480</v>
      </c>
      <c r="E221" s="165" t="s">
        <v>481</v>
      </c>
      <c r="F221" s="163" t="s">
        <v>268</v>
      </c>
      <c r="G221" s="166">
        <v>92</v>
      </c>
      <c r="H221" s="167">
        <v>0</v>
      </c>
      <c r="I221" s="167">
        <f t="shared" si="15"/>
        <v>0</v>
      </c>
      <c r="J221" s="168">
        <v>0</v>
      </c>
      <c r="K221" s="166">
        <f t="shared" si="16"/>
        <v>0</v>
      </c>
      <c r="L221" s="168">
        <v>0</v>
      </c>
      <c r="M221" s="166">
        <f t="shared" si="17"/>
        <v>0</v>
      </c>
      <c r="N221" s="169">
        <v>21</v>
      </c>
      <c r="O221" s="170">
        <v>8</v>
      </c>
      <c r="P221" s="171" t="s">
        <v>116</v>
      </c>
    </row>
    <row r="222" spans="1:16" s="14" customFormat="1" ht="24" customHeight="1">
      <c r="A222" s="172" t="s">
        <v>482</v>
      </c>
      <c r="B222" s="172" t="s">
        <v>138</v>
      </c>
      <c r="C222" s="172" t="s">
        <v>139</v>
      </c>
      <c r="D222" s="173" t="s">
        <v>483</v>
      </c>
      <c r="E222" s="174" t="s">
        <v>484</v>
      </c>
      <c r="F222" s="172" t="s">
        <v>175</v>
      </c>
      <c r="G222" s="175">
        <v>107</v>
      </c>
      <c r="H222" s="176">
        <v>0</v>
      </c>
      <c r="I222" s="176">
        <f t="shared" si="15"/>
        <v>0</v>
      </c>
      <c r="J222" s="177">
        <v>0</v>
      </c>
      <c r="K222" s="175">
        <f t="shared" si="16"/>
        <v>0</v>
      </c>
      <c r="L222" s="177">
        <v>0</v>
      </c>
      <c r="M222" s="175">
        <f t="shared" si="17"/>
        <v>0</v>
      </c>
      <c r="N222" s="178">
        <v>21</v>
      </c>
      <c r="O222" s="179">
        <v>4</v>
      </c>
      <c r="P222" s="14" t="s">
        <v>116</v>
      </c>
    </row>
    <row r="223" spans="1:16" s="14" customFormat="1" ht="24" customHeight="1">
      <c r="A223" s="172" t="s">
        <v>485</v>
      </c>
      <c r="B223" s="172" t="s">
        <v>138</v>
      </c>
      <c r="C223" s="172" t="s">
        <v>139</v>
      </c>
      <c r="D223" s="173" t="s">
        <v>486</v>
      </c>
      <c r="E223" s="174" t="s">
        <v>487</v>
      </c>
      <c r="F223" s="172" t="s">
        <v>135</v>
      </c>
      <c r="G223" s="175">
        <v>4</v>
      </c>
      <c r="H223" s="176">
        <v>0</v>
      </c>
      <c r="I223" s="176">
        <f t="shared" si="15"/>
        <v>0</v>
      </c>
      <c r="J223" s="177">
        <v>0</v>
      </c>
      <c r="K223" s="175">
        <f t="shared" si="16"/>
        <v>0</v>
      </c>
      <c r="L223" s="177">
        <v>0</v>
      </c>
      <c r="M223" s="175">
        <f t="shared" si="17"/>
        <v>0</v>
      </c>
      <c r="N223" s="178">
        <v>21</v>
      </c>
      <c r="O223" s="179">
        <v>4</v>
      </c>
      <c r="P223" s="14" t="s">
        <v>116</v>
      </c>
    </row>
    <row r="224" spans="1:16" s="14" customFormat="1" ht="24" customHeight="1">
      <c r="A224" s="172" t="s">
        <v>488</v>
      </c>
      <c r="B224" s="172" t="s">
        <v>138</v>
      </c>
      <c r="C224" s="172" t="s">
        <v>139</v>
      </c>
      <c r="D224" s="173" t="s">
        <v>489</v>
      </c>
      <c r="E224" s="174" t="s">
        <v>490</v>
      </c>
      <c r="F224" s="172" t="s">
        <v>135</v>
      </c>
      <c r="G224" s="175">
        <v>62.5</v>
      </c>
      <c r="H224" s="176">
        <v>0</v>
      </c>
      <c r="I224" s="176">
        <f t="shared" si="15"/>
        <v>0</v>
      </c>
      <c r="J224" s="177">
        <v>0</v>
      </c>
      <c r="K224" s="175">
        <f t="shared" si="16"/>
        <v>0</v>
      </c>
      <c r="L224" s="177">
        <v>0</v>
      </c>
      <c r="M224" s="175">
        <f t="shared" si="17"/>
        <v>0</v>
      </c>
      <c r="N224" s="178">
        <v>21</v>
      </c>
      <c r="O224" s="179">
        <v>4</v>
      </c>
      <c r="P224" s="14" t="s">
        <v>116</v>
      </c>
    </row>
    <row r="225" spans="4:19" s="14" customFormat="1" ht="15.75" customHeight="1">
      <c r="D225" s="183"/>
      <c r="E225" s="184" t="s">
        <v>491</v>
      </c>
      <c r="G225" s="189"/>
      <c r="P225" s="183" t="s">
        <v>116</v>
      </c>
      <c r="Q225" s="183" t="s">
        <v>110</v>
      </c>
      <c r="R225" s="183" t="s">
        <v>166</v>
      </c>
      <c r="S225" s="183" t="s">
        <v>107</v>
      </c>
    </row>
    <row r="226" spans="4:19" s="14" customFormat="1" ht="15.75" customHeight="1">
      <c r="D226" s="180"/>
      <c r="E226" s="181" t="s">
        <v>492</v>
      </c>
      <c r="G226" s="182">
        <v>2.5</v>
      </c>
      <c r="P226" s="180" t="s">
        <v>116</v>
      </c>
      <c r="Q226" s="180" t="s">
        <v>116</v>
      </c>
      <c r="R226" s="180" t="s">
        <v>166</v>
      </c>
      <c r="S226" s="180" t="s">
        <v>107</v>
      </c>
    </row>
    <row r="227" spans="4:19" s="14" customFormat="1" ht="15.75" customHeight="1">
      <c r="D227" s="183"/>
      <c r="E227" s="184" t="s">
        <v>493</v>
      </c>
      <c r="G227" s="185"/>
      <c r="P227" s="183" t="s">
        <v>116</v>
      </c>
      <c r="Q227" s="183" t="s">
        <v>110</v>
      </c>
      <c r="R227" s="183" t="s">
        <v>166</v>
      </c>
      <c r="S227" s="183" t="s">
        <v>107</v>
      </c>
    </row>
    <row r="228" spans="4:19" s="14" customFormat="1" ht="15.75" customHeight="1">
      <c r="D228" s="180"/>
      <c r="E228" s="181" t="s">
        <v>494</v>
      </c>
      <c r="G228" s="182">
        <v>25</v>
      </c>
      <c r="P228" s="180" t="s">
        <v>116</v>
      </c>
      <c r="Q228" s="180" t="s">
        <v>116</v>
      </c>
      <c r="R228" s="180" t="s">
        <v>166</v>
      </c>
      <c r="S228" s="180" t="s">
        <v>107</v>
      </c>
    </row>
    <row r="229" spans="4:19" s="14" customFormat="1" ht="15.75" customHeight="1">
      <c r="D229" s="183"/>
      <c r="E229" s="184" t="s">
        <v>495</v>
      </c>
      <c r="G229" s="185"/>
      <c r="P229" s="183" t="s">
        <v>116</v>
      </c>
      <c r="Q229" s="183" t="s">
        <v>110</v>
      </c>
      <c r="R229" s="183" t="s">
        <v>166</v>
      </c>
      <c r="S229" s="183" t="s">
        <v>107</v>
      </c>
    </row>
    <row r="230" spans="4:19" s="14" customFormat="1" ht="15.75" customHeight="1">
      <c r="D230" s="180"/>
      <c r="E230" s="181" t="s">
        <v>496</v>
      </c>
      <c r="G230" s="182">
        <v>35</v>
      </c>
      <c r="P230" s="180" t="s">
        <v>116</v>
      </c>
      <c r="Q230" s="180" t="s">
        <v>116</v>
      </c>
      <c r="R230" s="180" t="s">
        <v>166</v>
      </c>
      <c r="S230" s="180" t="s">
        <v>107</v>
      </c>
    </row>
    <row r="231" spans="4:19" s="14" customFormat="1" ht="15.75" customHeight="1">
      <c r="D231" s="183"/>
      <c r="E231" s="184" t="s">
        <v>167</v>
      </c>
      <c r="G231" s="185"/>
      <c r="P231" s="183" t="s">
        <v>116</v>
      </c>
      <c r="Q231" s="183" t="s">
        <v>110</v>
      </c>
      <c r="R231" s="183" t="s">
        <v>166</v>
      </c>
      <c r="S231" s="183" t="s">
        <v>107</v>
      </c>
    </row>
    <row r="232" spans="4:19" s="14" customFormat="1" ht="15.75" customHeight="1">
      <c r="D232" s="186"/>
      <c r="E232" s="187" t="s">
        <v>168</v>
      </c>
      <c r="G232" s="188">
        <v>62.5</v>
      </c>
      <c r="P232" s="186" t="s">
        <v>116</v>
      </c>
      <c r="Q232" s="186" t="s">
        <v>122</v>
      </c>
      <c r="R232" s="186" t="s">
        <v>166</v>
      </c>
      <c r="S232" s="186" t="s">
        <v>110</v>
      </c>
    </row>
    <row r="233" spans="1:16" s="14" customFormat="1" ht="13.5" customHeight="1">
      <c r="A233" s="172" t="s">
        <v>497</v>
      </c>
      <c r="B233" s="172" t="s">
        <v>138</v>
      </c>
      <c r="C233" s="172" t="s">
        <v>139</v>
      </c>
      <c r="D233" s="173" t="s">
        <v>498</v>
      </c>
      <c r="E233" s="174" t="s">
        <v>499</v>
      </c>
      <c r="F233" s="172" t="s">
        <v>175</v>
      </c>
      <c r="G233" s="175">
        <v>107</v>
      </c>
      <c r="H233" s="176">
        <v>0</v>
      </c>
      <c r="I233" s="176">
        <f>ROUND(G233*H233,2)</f>
        <v>0</v>
      </c>
      <c r="J233" s="177">
        <v>0</v>
      </c>
      <c r="K233" s="175">
        <f>G233*J233</f>
        <v>0</v>
      </c>
      <c r="L233" s="177">
        <v>0</v>
      </c>
      <c r="M233" s="175">
        <f>G233*L233</f>
        <v>0</v>
      </c>
      <c r="N233" s="178">
        <v>21</v>
      </c>
      <c r="O233" s="179">
        <v>4</v>
      </c>
      <c r="P233" s="14" t="s">
        <v>116</v>
      </c>
    </row>
    <row r="234" spans="1:16" s="14" customFormat="1" ht="13.5" customHeight="1">
      <c r="A234" s="172" t="s">
        <v>500</v>
      </c>
      <c r="B234" s="172" t="s">
        <v>138</v>
      </c>
      <c r="C234" s="172" t="s">
        <v>139</v>
      </c>
      <c r="D234" s="173" t="s">
        <v>501</v>
      </c>
      <c r="E234" s="174" t="s">
        <v>502</v>
      </c>
      <c r="F234" s="172" t="s">
        <v>135</v>
      </c>
      <c r="G234" s="175">
        <v>66.5</v>
      </c>
      <c r="H234" s="176">
        <v>0</v>
      </c>
      <c r="I234" s="176">
        <f>ROUND(G234*H234,2)</f>
        <v>0</v>
      </c>
      <c r="J234" s="177">
        <v>0</v>
      </c>
      <c r="K234" s="175">
        <f>G234*J234</f>
        <v>0</v>
      </c>
      <c r="L234" s="177">
        <v>0</v>
      </c>
      <c r="M234" s="175">
        <f>G234*L234</f>
        <v>0</v>
      </c>
      <c r="N234" s="178">
        <v>21</v>
      </c>
      <c r="O234" s="179">
        <v>4</v>
      </c>
      <c r="P234" s="14" t="s">
        <v>116</v>
      </c>
    </row>
    <row r="235" spans="1:16" s="14" customFormat="1" ht="13.5" customHeight="1">
      <c r="A235" s="163" t="s">
        <v>503</v>
      </c>
      <c r="B235" s="163" t="s">
        <v>111</v>
      </c>
      <c r="C235" s="163" t="s">
        <v>112</v>
      </c>
      <c r="D235" s="164" t="s">
        <v>504</v>
      </c>
      <c r="E235" s="165" t="s">
        <v>505</v>
      </c>
      <c r="F235" s="163" t="s">
        <v>125</v>
      </c>
      <c r="G235" s="166">
        <v>7.417</v>
      </c>
      <c r="H235" s="167">
        <v>0</v>
      </c>
      <c r="I235" s="167">
        <f>ROUND(G235*H235,2)</f>
        <v>0</v>
      </c>
      <c r="J235" s="168">
        <v>0</v>
      </c>
      <c r="K235" s="166">
        <f>G235*J235</f>
        <v>0</v>
      </c>
      <c r="L235" s="168">
        <v>0</v>
      </c>
      <c r="M235" s="166">
        <f>G235*L235</f>
        <v>0</v>
      </c>
      <c r="N235" s="169">
        <v>21</v>
      </c>
      <c r="O235" s="170">
        <v>8</v>
      </c>
      <c r="P235" s="171" t="s">
        <v>116</v>
      </c>
    </row>
    <row r="236" spans="4:19" s="14" customFormat="1" ht="15.75" customHeight="1">
      <c r="D236" s="180"/>
      <c r="E236" s="181" t="s">
        <v>506</v>
      </c>
      <c r="G236" s="182">
        <v>7.417</v>
      </c>
      <c r="P236" s="180" t="s">
        <v>116</v>
      </c>
      <c r="Q236" s="180" t="s">
        <v>116</v>
      </c>
      <c r="R236" s="180" t="s">
        <v>166</v>
      </c>
      <c r="S236" s="180" t="s">
        <v>107</v>
      </c>
    </row>
    <row r="237" spans="4:19" s="14" customFormat="1" ht="15.75" customHeight="1">
      <c r="D237" s="183"/>
      <c r="E237" s="184" t="s">
        <v>167</v>
      </c>
      <c r="G237" s="185"/>
      <c r="P237" s="183" t="s">
        <v>116</v>
      </c>
      <c r="Q237" s="183" t="s">
        <v>110</v>
      </c>
      <c r="R237" s="183" t="s">
        <v>166</v>
      </c>
      <c r="S237" s="183" t="s">
        <v>107</v>
      </c>
    </row>
    <row r="238" spans="4:19" s="14" customFormat="1" ht="15.75" customHeight="1">
      <c r="D238" s="186"/>
      <c r="E238" s="187" t="s">
        <v>168</v>
      </c>
      <c r="G238" s="188">
        <v>7.417</v>
      </c>
      <c r="P238" s="186" t="s">
        <v>116</v>
      </c>
      <c r="Q238" s="186" t="s">
        <v>122</v>
      </c>
      <c r="R238" s="186" t="s">
        <v>166</v>
      </c>
      <c r="S238" s="186" t="s">
        <v>110</v>
      </c>
    </row>
    <row r="239" spans="1:16" s="14" customFormat="1" ht="13.5" customHeight="1">
      <c r="A239" s="172" t="s">
        <v>507</v>
      </c>
      <c r="B239" s="172" t="s">
        <v>138</v>
      </c>
      <c r="C239" s="172" t="s">
        <v>139</v>
      </c>
      <c r="D239" s="173" t="s">
        <v>508</v>
      </c>
      <c r="E239" s="174" t="s">
        <v>509</v>
      </c>
      <c r="F239" s="172" t="s">
        <v>175</v>
      </c>
      <c r="G239" s="175">
        <v>303.3</v>
      </c>
      <c r="H239" s="176">
        <v>0</v>
      </c>
      <c r="I239" s="176">
        <f>ROUND(G239*H239,2)</f>
        <v>0</v>
      </c>
      <c r="J239" s="177">
        <v>0</v>
      </c>
      <c r="K239" s="175">
        <f>G239*J239</f>
        <v>0</v>
      </c>
      <c r="L239" s="177">
        <v>0</v>
      </c>
      <c r="M239" s="175">
        <f>G239*L239</f>
        <v>0</v>
      </c>
      <c r="N239" s="178">
        <v>21</v>
      </c>
      <c r="O239" s="179">
        <v>4</v>
      </c>
      <c r="P239" s="14" t="s">
        <v>116</v>
      </c>
    </row>
    <row r="240" spans="4:19" s="14" customFormat="1" ht="15.75" customHeight="1">
      <c r="D240" s="183"/>
      <c r="E240" s="184" t="s">
        <v>510</v>
      </c>
      <c r="G240" s="189"/>
      <c r="P240" s="183" t="s">
        <v>116</v>
      </c>
      <c r="Q240" s="183" t="s">
        <v>110</v>
      </c>
      <c r="R240" s="183" t="s">
        <v>166</v>
      </c>
      <c r="S240" s="183" t="s">
        <v>107</v>
      </c>
    </row>
    <row r="241" spans="4:19" s="14" customFormat="1" ht="15.75" customHeight="1">
      <c r="D241" s="180"/>
      <c r="E241" s="181" t="s">
        <v>179</v>
      </c>
      <c r="G241" s="182">
        <v>276</v>
      </c>
      <c r="P241" s="180" t="s">
        <v>116</v>
      </c>
      <c r="Q241" s="180" t="s">
        <v>116</v>
      </c>
      <c r="R241" s="180" t="s">
        <v>166</v>
      </c>
      <c r="S241" s="180" t="s">
        <v>107</v>
      </c>
    </row>
    <row r="242" spans="4:19" s="14" customFormat="1" ht="15.75" customHeight="1">
      <c r="D242" s="183"/>
      <c r="E242" s="184" t="s">
        <v>511</v>
      </c>
      <c r="G242" s="185"/>
      <c r="P242" s="183" t="s">
        <v>116</v>
      </c>
      <c r="Q242" s="183" t="s">
        <v>110</v>
      </c>
      <c r="R242" s="183" t="s">
        <v>166</v>
      </c>
      <c r="S242" s="183" t="s">
        <v>107</v>
      </c>
    </row>
    <row r="243" spans="4:19" s="14" customFormat="1" ht="15.75" customHeight="1">
      <c r="D243" s="180"/>
      <c r="E243" s="181" t="s">
        <v>512</v>
      </c>
      <c r="G243" s="182">
        <v>27.3</v>
      </c>
      <c r="P243" s="180" t="s">
        <v>116</v>
      </c>
      <c r="Q243" s="180" t="s">
        <v>116</v>
      </c>
      <c r="R243" s="180" t="s">
        <v>166</v>
      </c>
      <c r="S243" s="180" t="s">
        <v>107</v>
      </c>
    </row>
    <row r="244" spans="4:19" s="14" customFormat="1" ht="15.75" customHeight="1">
      <c r="D244" s="183"/>
      <c r="E244" s="184" t="s">
        <v>167</v>
      </c>
      <c r="G244" s="185"/>
      <c r="P244" s="183" t="s">
        <v>116</v>
      </c>
      <c r="Q244" s="183" t="s">
        <v>110</v>
      </c>
      <c r="R244" s="183" t="s">
        <v>166</v>
      </c>
      <c r="S244" s="183" t="s">
        <v>107</v>
      </c>
    </row>
    <row r="245" spans="4:19" s="14" customFormat="1" ht="15.75" customHeight="1">
      <c r="D245" s="186"/>
      <c r="E245" s="187" t="s">
        <v>168</v>
      </c>
      <c r="G245" s="188">
        <v>303.3</v>
      </c>
      <c r="P245" s="186" t="s">
        <v>116</v>
      </c>
      <c r="Q245" s="186" t="s">
        <v>122</v>
      </c>
      <c r="R245" s="186" t="s">
        <v>166</v>
      </c>
      <c r="S245" s="186" t="s">
        <v>110</v>
      </c>
    </row>
    <row r="246" spans="1:16" s="14" customFormat="1" ht="24" customHeight="1">
      <c r="A246" s="172" t="s">
        <v>513</v>
      </c>
      <c r="B246" s="172" t="s">
        <v>138</v>
      </c>
      <c r="C246" s="172" t="s">
        <v>139</v>
      </c>
      <c r="D246" s="173" t="s">
        <v>514</v>
      </c>
      <c r="E246" s="174" t="s">
        <v>515</v>
      </c>
      <c r="F246" s="172" t="s">
        <v>175</v>
      </c>
      <c r="G246" s="175">
        <v>35</v>
      </c>
      <c r="H246" s="176">
        <v>0</v>
      </c>
      <c r="I246" s="176">
        <f>ROUND(G246*H246,2)</f>
        <v>0</v>
      </c>
      <c r="J246" s="177">
        <v>0</v>
      </c>
      <c r="K246" s="175">
        <f>G246*J246</f>
        <v>0</v>
      </c>
      <c r="L246" s="177">
        <v>0</v>
      </c>
      <c r="M246" s="175">
        <f>G246*L246</f>
        <v>0</v>
      </c>
      <c r="N246" s="178">
        <v>21</v>
      </c>
      <c r="O246" s="179">
        <v>4</v>
      </c>
      <c r="P246" s="14" t="s">
        <v>116</v>
      </c>
    </row>
    <row r="247" spans="4:19" s="14" customFormat="1" ht="15.75" customHeight="1">
      <c r="D247" s="183"/>
      <c r="E247" s="184" t="s">
        <v>516</v>
      </c>
      <c r="G247" s="189"/>
      <c r="P247" s="183" t="s">
        <v>116</v>
      </c>
      <c r="Q247" s="183" t="s">
        <v>110</v>
      </c>
      <c r="R247" s="183" t="s">
        <v>166</v>
      </c>
      <c r="S247" s="183" t="s">
        <v>107</v>
      </c>
    </row>
    <row r="248" spans="4:19" s="14" customFormat="1" ht="15.75" customHeight="1">
      <c r="D248" s="180"/>
      <c r="E248" s="181" t="s">
        <v>496</v>
      </c>
      <c r="G248" s="182">
        <v>35</v>
      </c>
      <c r="P248" s="180" t="s">
        <v>116</v>
      </c>
      <c r="Q248" s="180" t="s">
        <v>116</v>
      </c>
      <c r="R248" s="180" t="s">
        <v>166</v>
      </c>
      <c r="S248" s="180" t="s">
        <v>107</v>
      </c>
    </row>
    <row r="249" spans="4:19" s="14" customFormat="1" ht="15.75" customHeight="1">
      <c r="D249" s="183"/>
      <c r="E249" s="184" t="s">
        <v>167</v>
      </c>
      <c r="G249" s="185"/>
      <c r="P249" s="183" t="s">
        <v>116</v>
      </c>
      <c r="Q249" s="183" t="s">
        <v>110</v>
      </c>
      <c r="R249" s="183" t="s">
        <v>166</v>
      </c>
      <c r="S249" s="183" t="s">
        <v>107</v>
      </c>
    </row>
    <row r="250" spans="4:19" s="14" customFormat="1" ht="15.75" customHeight="1">
      <c r="D250" s="186"/>
      <c r="E250" s="187" t="s">
        <v>168</v>
      </c>
      <c r="G250" s="188">
        <v>35</v>
      </c>
      <c r="P250" s="186" t="s">
        <v>116</v>
      </c>
      <c r="Q250" s="186" t="s">
        <v>122</v>
      </c>
      <c r="R250" s="186" t="s">
        <v>166</v>
      </c>
      <c r="S250" s="186" t="s">
        <v>110</v>
      </c>
    </row>
    <row r="251" spans="1:16" s="14" customFormat="1" ht="13.5" customHeight="1">
      <c r="A251" s="163" t="s">
        <v>517</v>
      </c>
      <c r="B251" s="163" t="s">
        <v>111</v>
      </c>
      <c r="C251" s="163" t="s">
        <v>112</v>
      </c>
      <c r="D251" s="164" t="s">
        <v>518</v>
      </c>
      <c r="E251" s="165" t="s">
        <v>519</v>
      </c>
      <c r="F251" s="163" t="s">
        <v>175</v>
      </c>
      <c r="G251" s="166">
        <v>35</v>
      </c>
      <c r="H251" s="167">
        <v>0</v>
      </c>
      <c r="I251" s="167">
        <f>ROUND(G251*H251,2)</f>
        <v>0</v>
      </c>
      <c r="J251" s="168">
        <v>0</v>
      </c>
      <c r="K251" s="166">
        <f>G251*J251</f>
        <v>0</v>
      </c>
      <c r="L251" s="168">
        <v>0</v>
      </c>
      <c r="M251" s="166">
        <f>G251*L251</f>
        <v>0</v>
      </c>
      <c r="N251" s="169">
        <v>21</v>
      </c>
      <c r="O251" s="170">
        <v>8</v>
      </c>
      <c r="P251" s="171" t="s">
        <v>116</v>
      </c>
    </row>
    <row r="252" spans="1:16" s="14" customFormat="1" ht="13.5" customHeight="1">
      <c r="A252" s="163" t="s">
        <v>520</v>
      </c>
      <c r="B252" s="163" t="s">
        <v>111</v>
      </c>
      <c r="C252" s="163" t="s">
        <v>112</v>
      </c>
      <c r="D252" s="164" t="s">
        <v>521</v>
      </c>
      <c r="E252" s="165" t="s">
        <v>522</v>
      </c>
      <c r="F252" s="163" t="s">
        <v>268</v>
      </c>
      <c r="G252" s="166">
        <v>13</v>
      </c>
      <c r="H252" s="167">
        <v>0</v>
      </c>
      <c r="I252" s="167">
        <f>ROUND(G252*H252,2)</f>
        <v>0</v>
      </c>
      <c r="J252" s="168">
        <v>0</v>
      </c>
      <c r="K252" s="166">
        <f>G252*J252</f>
        <v>0</v>
      </c>
      <c r="L252" s="168">
        <v>0</v>
      </c>
      <c r="M252" s="166">
        <f>G252*L252</f>
        <v>0</v>
      </c>
      <c r="N252" s="169">
        <v>21</v>
      </c>
      <c r="O252" s="170">
        <v>8</v>
      </c>
      <c r="P252" s="171" t="s">
        <v>116</v>
      </c>
    </row>
    <row r="253" spans="1:16" s="14" customFormat="1" ht="24" customHeight="1">
      <c r="A253" s="172" t="s">
        <v>523</v>
      </c>
      <c r="B253" s="172" t="s">
        <v>138</v>
      </c>
      <c r="C253" s="172" t="s">
        <v>139</v>
      </c>
      <c r="D253" s="173" t="s">
        <v>524</v>
      </c>
      <c r="E253" s="174" t="s">
        <v>525</v>
      </c>
      <c r="F253" s="172" t="s">
        <v>175</v>
      </c>
      <c r="G253" s="175">
        <v>13</v>
      </c>
      <c r="H253" s="176">
        <v>0</v>
      </c>
      <c r="I253" s="176">
        <f>ROUND(G253*H253,2)</f>
        <v>0</v>
      </c>
      <c r="J253" s="177">
        <v>0</v>
      </c>
      <c r="K253" s="175">
        <f>G253*J253</f>
        <v>0</v>
      </c>
      <c r="L253" s="177">
        <v>0</v>
      </c>
      <c r="M253" s="175">
        <f>G253*L253</f>
        <v>0</v>
      </c>
      <c r="N253" s="178">
        <v>21</v>
      </c>
      <c r="O253" s="179">
        <v>4</v>
      </c>
      <c r="P253" s="14" t="s">
        <v>116</v>
      </c>
    </row>
    <row r="254" spans="1:16" s="14" customFormat="1" ht="13.5" customHeight="1">
      <c r="A254" s="163" t="s">
        <v>526</v>
      </c>
      <c r="B254" s="163" t="s">
        <v>111</v>
      </c>
      <c r="C254" s="163" t="s">
        <v>112</v>
      </c>
      <c r="D254" s="164" t="s">
        <v>527</v>
      </c>
      <c r="E254" s="165" t="s">
        <v>528</v>
      </c>
      <c r="F254" s="163" t="s">
        <v>268</v>
      </c>
      <c r="G254" s="166">
        <v>3692</v>
      </c>
      <c r="H254" s="167">
        <v>0</v>
      </c>
      <c r="I254" s="167">
        <f>ROUND(G254*H254,2)</f>
        <v>0</v>
      </c>
      <c r="J254" s="168">
        <v>0</v>
      </c>
      <c r="K254" s="166">
        <f>G254*J254</f>
        <v>0</v>
      </c>
      <c r="L254" s="168">
        <v>0</v>
      </c>
      <c r="M254" s="166">
        <f>G254*L254</f>
        <v>0</v>
      </c>
      <c r="N254" s="169">
        <v>21</v>
      </c>
      <c r="O254" s="170">
        <v>8</v>
      </c>
      <c r="P254" s="171" t="s">
        <v>116</v>
      </c>
    </row>
    <row r="255" spans="4:19" s="14" customFormat="1" ht="15.75" customHeight="1">
      <c r="D255" s="180"/>
      <c r="E255" s="181" t="s">
        <v>529</v>
      </c>
      <c r="G255" s="182">
        <v>3692</v>
      </c>
      <c r="P255" s="180" t="s">
        <v>116</v>
      </c>
      <c r="Q255" s="180" t="s">
        <v>116</v>
      </c>
      <c r="R255" s="180" t="s">
        <v>166</v>
      </c>
      <c r="S255" s="180" t="s">
        <v>107</v>
      </c>
    </row>
    <row r="256" spans="4:19" s="14" customFormat="1" ht="15.75" customHeight="1">
      <c r="D256" s="183"/>
      <c r="E256" s="184" t="s">
        <v>167</v>
      </c>
      <c r="G256" s="185"/>
      <c r="P256" s="183" t="s">
        <v>116</v>
      </c>
      <c r="Q256" s="183" t="s">
        <v>110</v>
      </c>
      <c r="R256" s="183" t="s">
        <v>166</v>
      </c>
      <c r="S256" s="183" t="s">
        <v>107</v>
      </c>
    </row>
    <row r="257" spans="4:19" s="14" customFormat="1" ht="15.75" customHeight="1">
      <c r="D257" s="186"/>
      <c r="E257" s="187" t="s">
        <v>168</v>
      </c>
      <c r="G257" s="188">
        <v>3692</v>
      </c>
      <c r="P257" s="186" t="s">
        <v>116</v>
      </c>
      <c r="Q257" s="186" t="s">
        <v>122</v>
      </c>
      <c r="R257" s="186" t="s">
        <v>166</v>
      </c>
      <c r="S257" s="186" t="s">
        <v>110</v>
      </c>
    </row>
    <row r="258" spans="1:16" s="14" customFormat="1" ht="13.5" customHeight="1">
      <c r="A258" s="163" t="s">
        <v>530</v>
      </c>
      <c r="B258" s="163" t="s">
        <v>111</v>
      </c>
      <c r="C258" s="163" t="s">
        <v>112</v>
      </c>
      <c r="D258" s="164" t="s">
        <v>531</v>
      </c>
      <c r="E258" s="165" t="s">
        <v>532</v>
      </c>
      <c r="F258" s="163" t="s">
        <v>268</v>
      </c>
      <c r="G258" s="166">
        <v>127</v>
      </c>
      <c r="H258" s="167">
        <v>0</v>
      </c>
      <c r="I258" s="167">
        <f aca="true" t="shared" si="18" ref="I258:I270">ROUND(G258*H258,2)</f>
        <v>0</v>
      </c>
      <c r="J258" s="168">
        <v>0</v>
      </c>
      <c r="K258" s="166">
        <f aca="true" t="shared" si="19" ref="K258:K270">G258*J258</f>
        <v>0</v>
      </c>
      <c r="L258" s="168">
        <v>0</v>
      </c>
      <c r="M258" s="166">
        <f aca="true" t="shared" si="20" ref="M258:M270">G258*L258</f>
        <v>0</v>
      </c>
      <c r="N258" s="169">
        <v>21</v>
      </c>
      <c r="O258" s="170">
        <v>8</v>
      </c>
      <c r="P258" s="171" t="s">
        <v>116</v>
      </c>
    </row>
    <row r="259" spans="1:16" s="14" customFormat="1" ht="24" customHeight="1">
      <c r="A259" s="172" t="s">
        <v>533</v>
      </c>
      <c r="B259" s="172" t="s">
        <v>138</v>
      </c>
      <c r="C259" s="172" t="s">
        <v>139</v>
      </c>
      <c r="D259" s="173" t="s">
        <v>534</v>
      </c>
      <c r="E259" s="174" t="s">
        <v>535</v>
      </c>
      <c r="F259" s="172" t="s">
        <v>175</v>
      </c>
      <c r="G259" s="175">
        <v>1973</v>
      </c>
      <c r="H259" s="176">
        <v>0</v>
      </c>
      <c r="I259" s="176">
        <f t="shared" si="18"/>
        <v>0</v>
      </c>
      <c r="J259" s="177">
        <v>0</v>
      </c>
      <c r="K259" s="175">
        <f t="shared" si="19"/>
        <v>0</v>
      </c>
      <c r="L259" s="177">
        <v>0</v>
      </c>
      <c r="M259" s="175">
        <f t="shared" si="20"/>
        <v>0</v>
      </c>
      <c r="N259" s="178">
        <v>21</v>
      </c>
      <c r="O259" s="179">
        <v>4</v>
      </c>
      <c r="P259" s="14" t="s">
        <v>116</v>
      </c>
    </row>
    <row r="260" spans="1:16" s="14" customFormat="1" ht="24" customHeight="1">
      <c r="A260" s="172" t="s">
        <v>536</v>
      </c>
      <c r="B260" s="172" t="s">
        <v>138</v>
      </c>
      <c r="C260" s="172" t="s">
        <v>139</v>
      </c>
      <c r="D260" s="173" t="s">
        <v>537</v>
      </c>
      <c r="E260" s="174" t="s">
        <v>538</v>
      </c>
      <c r="F260" s="172" t="s">
        <v>175</v>
      </c>
      <c r="G260" s="175">
        <v>142</v>
      </c>
      <c r="H260" s="176">
        <v>0</v>
      </c>
      <c r="I260" s="176">
        <f t="shared" si="18"/>
        <v>0</v>
      </c>
      <c r="J260" s="177">
        <v>0</v>
      </c>
      <c r="K260" s="175">
        <f t="shared" si="19"/>
        <v>0</v>
      </c>
      <c r="L260" s="177">
        <v>0</v>
      </c>
      <c r="M260" s="175">
        <f t="shared" si="20"/>
        <v>0</v>
      </c>
      <c r="N260" s="178">
        <v>21</v>
      </c>
      <c r="O260" s="179">
        <v>4</v>
      </c>
      <c r="P260" s="14" t="s">
        <v>116</v>
      </c>
    </row>
    <row r="261" spans="1:16" s="14" customFormat="1" ht="13.5" customHeight="1">
      <c r="A261" s="163" t="s">
        <v>539</v>
      </c>
      <c r="B261" s="163" t="s">
        <v>111</v>
      </c>
      <c r="C261" s="163" t="s">
        <v>112</v>
      </c>
      <c r="D261" s="164" t="s">
        <v>540</v>
      </c>
      <c r="E261" s="165" t="s">
        <v>541</v>
      </c>
      <c r="F261" s="163" t="s">
        <v>175</v>
      </c>
      <c r="G261" s="166">
        <v>142</v>
      </c>
      <c r="H261" s="167">
        <v>0</v>
      </c>
      <c r="I261" s="167">
        <f t="shared" si="18"/>
        <v>0</v>
      </c>
      <c r="J261" s="168">
        <v>0</v>
      </c>
      <c r="K261" s="166">
        <f t="shared" si="19"/>
        <v>0</v>
      </c>
      <c r="L261" s="168">
        <v>0</v>
      </c>
      <c r="M261" s="166">
        <f t="shared" si="20"/>
        <v>0</v>
      </c>
      <c r="N261" s="169">
        <v>21</v>
      </c>
      <c r="O261" s="170">
        <v>8</v>
      </c>
      <c r="P261" s="171" t="s">
        <v>116</v>
      </c>
    </row>
    <row r="262" spans="1:16" s="14" customFormat="1" ht="24" customHeight="1">
      <c r="A262" s="172" t="s">
        <v>542</v>
      </c>
      <c r="B262" s="172" t="s">
        <v>138</v>
      </c>
      <c r="C262" s="172" t="s">
        <v>139</v>
      </c>
      <c r="D262" s="173" t="s">
        <v>543</v>
      </c>
      <c r="E262" s="174" t="s">
        <v>544</v>
      </c>
      <c r="F262" s="172" t="s">
        <v>175</v>
      </c>
      <c r="G262" s="175">
        <v>25</v>
      </c>
      <c r="H262" s="176">
        <v>0</v>
      </c>
      <c r="I262" s="176">
        <f t="shared" si="18"/>
        <v>0</v>
      </c>
      <c r="J262" s="177">
        <v>0</v>
      </c>
      <c r="K262" s="175">
        <f t="shared" si="19"/>
        <v>0</v>
      </c>
      <c r="L262" s="177">
        <v>0</v>
      </c>
      <c r="M262" s="175">
        <f t="shared" si="20"/>
        <v>0</v>
      </c>
      <c r="N262" s="178">
        <v>21</v>
      </c>
      <c r="O262" s="179">
        <v>4</v>
      </c>
      <c r="P262" s="14" t="s">
        <v>116</v>
      </c>
    </row>
    <row r="263" spans="1:16" s="14" customFormat="1" ht="13.5" customHeight="1">
      <c r="A263" s="172" t="s">
        <v>545</v>
      </c>
      <c r="B263" s="172" t="s">
        <v>138</v>
      </c>
      <c r="C263" s="172" t="s">
        <v>139</v>
      </c>
      <c r="D263" s="173" t="s">
        <v>546</v>
      </c>
      <c r="E263" s="174" t="s">
        <v>547</v>
      </c>
      <c r="F263" s="172" t="s">
        <v>175</v>
      </c>
      <c r="G263" s="175">
        <v>25</v>
      </c>
      <c r="H263" s="176">
        <v>0</v>
      </c>
      <c r="I263" s="176">
        <f t="shared" si="18"/>
        <v>0</v>
      </c>
      <c r="J263" s="177">
        <v>0</v>
      </c>
      <c r="K263" s="175">
        <f t="shared" si="19"/>
        <v>0</v>
      </c>
      <c r="L263" s="177">
        <v>0</v>
      </c>
      <c r="M263" s="175">
        <f t="shared" si="20"/>
        <v>0</v>
      </c>
      <c r="N263" s="178">
        <v>21</v>
      </c>
      <c r="O263" s="179">
        <v>4</v>
      </c>
      <c r="P263" s="14" t="s">
        <v>116</v>
      </c>
    </row>
    <row r="264" spans="1:16" s="14" customFormat="1" ht="24" customHeight="1">
      <c r="A264" s="172" t="s">
        <v>548</v>
      </c>
      <c r="B264" s="172" t="s">
        <v>138</v>
      </c>
      <c r="C264" s="172" t="s">
        <v>139</v>
      </c>
      <c r="D264" s="173" t="s">
        <v>549</v>
      </c>
      <c r="E264" s="174" t="s">
        <v>550</v>
      </c>
      <c r="F264" s="172" t="s">
        <v>175</v>
      </c>
      <c r="G264" s="175">
        <v>12</v>
      </c>
      <c r="H264" s="176">
        <v>0</v>
      </c>
      <c r="I264" s="176">
        <f t="shared" si="18"/>
        <v>0</v>
      </c>
      <c r="J264" s="177">
        <v>0</v>
      </c>
      <c r="K264" s="175">
        <f t="shared" si="19"/>
        <v>0</v>
      </c>
      <c r="L264" s="177">
        <v>0</v>
      </c>
      <c r="M264" s="175">
        <f t="shared" si="20"/>
        <v>0</v>
      </c>
      <c r="N264" s="178">
        <v>21</v>
      </c>
      <c r="O264" s="179">
        <v>4</v>
      </c>
      <c r="P264" s="14" t="s">
        <v>116</v>
      </c>
    </row>
    <row r="265" spans="1:16" s="14" customFormat="1" ht="13.5" customHeight="1">
      <c r="A265" s="163" t="s">
        <v>551</v>
      </c>
      <c r="B265" s="163" t="s">
        <v>111</v>
      </c>
      <c r="C265" s="163" t="s">
        <v>112</v>
      </c>
      <c r="D265" s="164" t="s">
        <v>552</v>
      </c>
      <c r="E265" s="165" t="s">
        <v>553</v>
      </c>
      <c r="F265" s="163" t="s">
        <v>268</v>
      </c>
      <c r="G265" s="166">
        <v>37</v>
      </c>
      <c r="H265" s="167">
        <v>0</v>
      </c>
      <c r="I265" s="167">
        <f t="shared" si="18"/>
        <v>0</v>
      </c>
      <c r="J265" s="168">
        <v>0</v>
      </c>
      <c r="K265" s="166">
        <f t="shared" si="19"/>
        <v>0</v>
      </c>
      <c r="L265" s="168">
        <v>0</v>
      </c>
      <c r="M265" s="166">
        <f t="shared" si="20"/>
        <v>0</v>
      </c>
      <c r="N265" s="169">
        <v>21</v>
      </c>
      <c r="O265" s="170">
        <v>8</v>
      </c>
      <c r="P265" s="171" t="s">
        <v>116</v>
      </c>
    </row>
    <row r="266" spans="1:16" s="14" customFormat="1" ht="13.5" customHeight="1">
      <c r="A266" s="172" t="s">
        <v>554</v>
      </c>
      <c r="B266" s="172" t="s">
        <v>138</v>
      </c>
      <c r="C266" s="172" t="s">
        <v>139</v>
      </c>
      <c r="D266" s="173" t="s">
        <v>555</v>
      </c>
      <c r="E266" s="174" t="s">
        <v>556</v>
      </c>
      <c r="F266" s="172" t="s">
        <v>175</v>
      </c>
      <c r="G266" s="175">
        <v>190</v>
      </c>
      <c r="H266" s="176">
        <v>0</v>
      </c>
      <c r="I266" s="176">
        <f t="shared" si="18"/>
        <v>0</v>
      </c>
      <c r="J266" s="177">
        <v>0</v>
      </c>
      <c r="K266" s="175">
        <f t="shared" si="19"/>
        <v>0</v>
      </c>
      <c r="L266" s="177">
        <v>0</v>
      </c>
      <c r="M266" s="175">
        <f t="shared" si="20"/>
        <v>0</v>
      </c>
      <c r="N266" s="178">
        <v>21</v>
      </c>
      <c r="O266" s="179">
        <v>4</v>
      </c>
      <c r="P266" s="14" t="s">
        <v>116</v>
      </c>
    </row>
    <row r="267" spans="1:16" s="14" customFormat="1" ht="24" customHeight="1">
      <c r="A267" s="172" t="s">
        <v>557</v>
      </c>
      <c r="B267" s="172" t="s">
        <v>138</v>
      </c>
      <c r="C267" s="172" t="s">
        <v>139</v>
      </c>
      <c r="D267" s="173" t="s">
        <v>558</v>
      </c>
      <c r="E267" s="174" t="s">
        <v>559</v>
      </c>
      <c r="F267" s="172" t="s">
        <v>268</v>
      </c>
      <c r="G267" s="175">
        <v>2</v>
      </c>
      <c r="H267" s="176">
        <v>0</v>
      </c>
      <c r="I267" s="176">
        <f t="shared" si="18"/>
        <v>0</v>
      </c>
      <c r="J267" s="177">
        <v>0</v>
      </c>
      <c r="K267" s="175">
        <f t="shared" si="19"/>
        <v>0</v>
      </c>
      <c r="L267" s="177">
        <v>0</v>
      </c>
      <c r="M267" s="175">
        <f t="shared" si="20"/>
        <v>0</v>
      </c>
      <c r="N267" s="178">
        <v>21</v>
      </c>
      <c r="O267" s="179">
        <v>4</v>
      </c>
      <c r="P267" s="14" t="s">
        <v>116</v>
      </c>
    </row>
    <row r="268" spans="1:16" s="14" customFormat="1" ht="24" customHeight="1">
      <c r="A268" s="172" t="s">
        <v>560</v>
      </c>
      <c r="B268" s="172" t="s">
        <v>138</v>
      </c>
      <c r="C268" s="172" t="s">
        <v>139</v>
      </c>
      <c r="D268" s="173" t="s">
        <v>561</v>
      </c>
      <c r="E268" s="174" t="s">
        <v>562</v>
      </c>
      <c r="F268" s="172" t="s">
        <v>135</v>
      </c>
      <c r="G268" s="175">
        <v>27.6</v>
      </c>
      <c r="H268" s="176">
        <v>0</v>
      </c>
      <c r="I268" s="176">
        <f t="shared" si="18"/>
        <v>0</v>
      </c>
      <c r="J268" s="177">
        <v>0</v>
      </c>
      <c r="K268" s="175">
        <f t="shared" si="19"/>
        <v>0</v>
      </c>
      <c r="L268" s="177">
        <v>0</v>
      </c>
      <c r="M268" s="175">
        <f t="shared" si="20"/>
        <v>0</v>
      </c>
      <c r="N268" s="178">
        <v>21</v>
      </c>
      <c r="O268" s="179">
        <v>4</v>
      </c>
      <c r="P268" s="14" t="s">
        <v>116</v>
      </c>
    </row>
    <row r="269" spans="1:16" s="14" customFormat="1" ht="13.5" customHeight="1">
      <c r="A269" s="172" t="s">
        <v>563</v>
      </c>
      <c r="B269" s="172" t="s">
        <v>138</v>
      </c>
      <c r="C269" s="172" t="s">
        <v>139</v>
      </c>
      <c r="D269" s="173" t="s">
        <v>564</v>
      </c>
      <c r="E269" s="174" t="s">
        <v>565</v>
      </c>
      <c r="F269" s="172" t="s">
        <v>125</v>
      </c>
      <c r="G269" s="175">
        <v>1290.958</v>
      </c>
      <c r="H269" s="176">
        <v>0</v>
      </c>
      <c r="I269" s="176">
        <f t="shared" si="18"/>
        <v>0</v>
      </c>
      <c r="J269" s="177">
        <v>0</v>
      </c>
      <c r="K269" s="175">
        <f t="shared" si="19"/>
        <v>0</v>
      </c>
      <c r="L269" s="177">
        <v>0</v>
      </c>
      <c r="M269" s="175">
        <f t="shared" si="20"/>
        <v>0</v>
      </c>
      <c r="N269" s="178">
        <v>21</v>
      </c>
      <c r="O269" s="179">
        <v>4</v>
      </c>
      <c r="P269" s="14" t="s">
        <v>116</v>
      </c>
    </row>
    <row r="270" spans="1:16" s="14" customFormat="1" ht="13.5" customHeight="1">
      <c r="A270" s="172" t="s">
        <v>566</v>
      </c>
      <c r="B270" s="172" t="s">
        <v>138</v>
      </c>
      <c r="C270" s="172" t="s">
        <v>139</v>
      </c>
      <c r="D270" s="173" t="s">
        <v>567</v>
      </c>
      <c r="E270" s="174" t="s">
        <v>568</v>
      </c>
      <c r="F270" s="172" t="s">
        <v>125</v>
      </c>
      <c r="G270" s="175">
        <v>11618.622</v>
      </c>
      <c r="H270" s="176">
        <v>0</v>
      </c>
      <c r="I270" s="176">
        <f t="shared" si="18"/>
        <v>0</v>
      </c>
      <c r="J270" s="177">
        <v>0</v>
      </c>
      <c r="K270" s="175">
        <f t="shared" si="19"/>
        <v>0</v>
      </c>
      <c r="L270" s="177">
        <v>0</v>
      </c>
      <c r="M270" s="175">
        <f t="shared" si="20"/>
        <v>0</v>
      </c>
      <c r="N270" s="178">
        <v>21</v>
      </c>
      <c r="O270" s="179">
        <v>4</v>
      </c>
      <c r="P270" s="14" t="s">
        <v>116</v>
      </c>
    </row>
    <row r="271" spans="4:19" s="14" customFormat="1" ht="15.75" customHeight="1">
      <c r="D271" s="180"/>
      <c r="E271" s="181" t="s">
        <v>569</v>
      </c>
      <c r="G271" s="182">
        <v>11618.622</v>
      </c>
      <c r="P271" s="180" t="s">
        <v>116</v>
      </c>
      <c r="Q271" s="180" t="s">
        <v>116</v>
      </c>
      <c r="R271" s="180" t="s">
        <v>166</v>
      </c>
      <c r="S271" s="180" t="s">
        <v>107</v>
      </c>
    </row>
    <row r="272" spans="4:19" s="14" customFormat="1" ht="15.75" customHeight="1">
      <c r="D272" s="183"/>
      <c r="E272" s="184" t="s">
        <v>167</v>
      </c>
      <c r="G272" s="185"/>
      <c r="P272" s="183" t="s">
        <v>116</v>
      </c>
      <c r="Q272" s="183" t="s">
        <v>110</v>
      </c>
      <c r="R272" s="183" t="s">
        <v>166</v>
      </c>
      <c r="S272" s="183" t="s">
        <v>107</v>
      </c>
    </row>
    <row r="273" spans="4:19" s="14" customFormat="1" ht="15.75" customHeight="1">
      <c r="D273" s="186"/>
      <c r="E273" s="187" t="s">
        <v>168</v>
      </c>
      <c r="G273" s="188">
        <v>11618.622</v>
      </c>
      <c r="P273" s="186" t="s">
        <v>116</v>
      </c>
      <c r="Q273" s="186" t="s">
        <v>122</v>
      </c>
      <c r="R273" s="186" t="s">
        <v>166</v>
      </c>
      <c r="S273" s="186" t="s">
        <v>110</v>
      </c>
    </row>
    <row r="274" spans="1:16" s="14" customFormat="1" ht="13.5" customHeight="1">
      <c r="A274" s="163" t="s">
        <v>570</v>
      </c>
      <c r="B274" s="163" t="s">
        <v>111</v>
      </c>
      <c r="C274" s="163" t="s">
        <v>112</v>
      </c>
      <c r="D274" s="164" t="s">
        <v>571</v>
      </c>
      <c r="E274" s="165" t="s">
        <v>572</v>
      </c>
      <c r="F274" s="163" t="s">
        <v>148</v>
      </c>
      <c r="G274" s="166">
        <v>1</v>
      </c>
      <c r="H274" s="167">
        <v>0</v>
      </c>
      <c r="I274" s="167">
        <f aca="true" t="shared" si="21" ref="I274:I282">ROUND(G274*H274,2)</f>
        <v>0</v>
      </c>
      <c r="J274" s="168">
        <v>0</v>
      </c>
      <c r="K274" s="166">
        <f aca="true" t="shared" si="22" ref="K274:K282">G274*J274</f>
        <v>0</v>
      </c>
      <c r="L274" s="168">
        <v>0</v>
      </c>
      <c r="M274" s="166">
        <f aca="true" t="shared" si="23" ref="M274:M282">G274*L274</f>
        <v>0</v>
      </c>
      <c r="N274" s="169">
        <v>21</v>
      </c>
      <c r="O274" s="170">
        <v>8</v>
      </c>
      <c r="P274" s="171" t="s">
        <v>116</v>
      </c>
    </row>
    <row r="275" spans="1:16" s="14" customFormat="1" ht="13.5" customHeight="1">
      <c r="A275" s="163" t="s">
        <v>573</v>
      </c>
      <c r="B275" s="163" t="s">
        <v>111</v>
      </c>
      <c r="C275" s="163" t="s">
        <v>112</v>
      </c>
      <c r="D275" s="164" t="s">
        <v>574</v>
      </c>
      <c r="E275" s="165" t="s">
        <v>575</v>
      </c>
      <c r="F275" s="163" t="s">
        <v>152</v>
      </c>
      <c r="G275" s="166">
        <v>5</v>
      </c>
      <c r="H275" s="167">
        <v>0</v>
      </c>
      <c r="I275" s="167">
        <f t="shared" si="21"/>
        <v>0</v>
      </c>
      <c r="J275" s="168">
        <v>0</v>
      </c>
      <c r="K275" s="166">
        <f t="shared" si="22"/>
        <v>0</v>
      </c>
      <c r="L275" s="168">
        <v>0</v>
      </c>
      <c r="M275" s="166">
        <f t="shared" si="23"/>
        <v>0</v>
      </c>
      <c r="N275" s="169">
        <v>21</v>
      </c>
      <c r="O275" s="170">
        <v>8</v>
      </c>
      <c r="P275" s="171" t="s">
        <v>116</v>
      </c>
    </row>
    <row r="276" spans="1:16" s="14" customFormat="1" ht="13.5" customHeight="1">
      <c r="A276" s="163" t="s">
        <v>576</v>
      </c>
      <c r="B276" s="163" t="s">
        <v>111</v>
      </c>
      <c r="C276" s="163" t="s">
        <v>112</v>
      </c>
      <c r="D276" s="164" t="s">
        <v>577</v>
      </c>
      <c r="E276" s="165" t="s">
        <v>578</v>
      </c>
      <c r="F276" s="163" t="s">
        <v>152</v>
      </c>
      <c r="G276" s="166">
        <v>3</v>
      </c>
      <c r="H276" s="167">
        <v>0</v>
      </c>
      <c r="I276" s="167">
        <f t="shared" si="21"/>
        <v>0</v>
      </c>
      <c r="J276" s="168">
        <v>0</v>
      </c>
      <c r="K276" s="166">
        <f t="shared" si="22"/>
        <v>0</v>
      </c>
      <c r="L276" s="168">
        <v>0</v>
      </c>
      <c r="M276" s="166">
        <f t="shared" si="23"/>
        <v>0</v>
      </c>
      <c r="N276" s="169">
        <v>21</v>
      </c>
      <c r="O276" s="170">
        <v>8</v>
      </c>
      <c r="P276" s="171" t="s">
        <v>116</v>
      </c>
    </row>
    <row r="277" spans="1:16" s="14" customFormat="1" ht="13.5" customHeight="1">
      <c r="A277" s="163" t="s">
        <v>579</v>
      </c>
      <c r="B277" s="163" t="s">
        <v>111</v>
      </c>
      <c r="C277" s="163" t="s">
        <v>112</v>
      </c>
      <c r="D277" s="164" t="s">
        <v>580</v>
      </c>
      <c r="E277" s="165" t="s">
        <v>581</v>
      </c>
      <c r="F277" s="163" t="s">
        <v>152</v>
      </c>
      <c r="G277" s="166">
        <v>2</v>
      </c>
      <c r="H277" s="167">
        <v>0</v>
      </c>
      <c r="I277" s="167">
        <f t="shared" si="21"/>
        <v>0</v>
      </c>
      <c r="J277" s="168">
        <v>0</v>
      </c>
      <c r="K277" s="166">
        <f t="shared" si="22"/>
        <v>0</v>
      </c>
      <c r="L277" s="168">
        <v>0</v>
      </c>
      <c r="M277" s="166">
        <f t="shared" si="23"/>
        <v>0</v>
      </c>
      <c r="N277" s="169">
        <v>21</v>
      </c>
      <c r="O277" s="170">
        <v>8</v>
      </c>
      <c r="P277" s="171" t="s">
        <v>116</v>
      </c>
    </row>
    <row r="278" spans="1:16" s="14" customFormat="1" ht="13.5" customHeight="1">
      <c r="A278" s="163" t="s">
        <v>582</v>
      </c>
      <c r="B278" s="163" t="s">
        <v>111</v>
      </c>
      <c r="C278" s="163" t="s">
        <v>112</v>
      </c>
      <c r="D278" s="164" t="s">
        <v>583</v>
      </c>
      <c r="E278" s="165" t="s">
        <v>584</v>
      </c>
      <c r="F278" s="163" t="s">
        <v>152</v>
      </c>
      <c r="G278" s="166">
        <v>21</v>
      </c>
      <c r="H278" s="167">
        <v>0</v>
      </c>
      <c r="I278" s="167">
        <f t="shared" si="21"/>
        <v>0</v>
      </c>
      <c r="J278" s="168">
        <v>0</v>
      </c>
      <c r="K278" s="166">
        <f t="shared" si="22"/>
        <v>0</v>
      </c>
      <c r="L278" s="168">
        <v>0</v>
      </c>
      <c r="M278" s="166">
        <f t="shared" si="23"/>
        <v>0</v>
      </c>
      <c r="N278" s="169">
        <v>21</v>
      </c>
      <c r="O278" s="170">
        <v>8</v>
      </c>
      <c r="P278" s="171" t="s">
        <v>116</v>
      </c>
    </row>
    <row r="279" spans="1:16" s="14" customFormat="1" ht="13.5" customHeight="1">
      <c r="A279" s="163" t="s">
        <v>585</v>
      </c>
      <c r="B279" s="163" t="s">
        <v>111</v>
      </c>
      <c r="C279" s="163" t="s">
        <v>112</v>
      </c>
      <c r="D279" s="164" t="s">
        <v>586</v>
      </c>
      <c r="E279" s="165" t="s">
        <v>587</v>
      </c>
      <c r="F279" s="163" t="s">
        <v>152</v>
      </c>
      <c r="G279" s="166">
        <v>8</v>
      </c>
      <c r="H279" s="167">
        <v>0</v>
      </c>
      <c r="I279" s="167">
        <f t="shared" si="21"/>
        <v>0</v>
      </c>
      <c r="J279" s="168">
        <v>0</v>
      </c>
      <c r="K279" s="166">
        <f t="shared" si="22"/>
        <v>0</v>
      </c>
      <c r="L279" s="168">
        <v>0</v>
      </c>
      <c r="M279" s="166">
        <f t="shared" si="23"/>
        <v>0</v>
      </c>
      <c r="N279" s="169">
        <v>21</v>
      </c>
      <c r="O279" s="170">
        <v>8</v>
      </c>
      <c r="P279" s="171" t="s">
        <v>116</v>
      </c>
    </row>
    <row r="280" spans="1:16" s="14" customFormat="1" ht="13.5" customHeight="1">
      <c r="A280" s="163" t="s">
        <v>588</v>
      </c>
      <c r="B280" s="163" t="s">
        <v>111</v>
      </c>
      <c r="C280" s="163" t="s">
        <v>112</v>
      </c>
      <c r="D280" s="164" t="s">
        <v>589</v>
      </c>
      <c r="E280" s="165" t="s">
        <v>590</v>
      </c>
      <c r="F280" s="163" t="s">
        <v>152</v>
      </c>
      <c r="G280" s="166">
        <v>1</v>
      </c>
      <c r="H280" s="167">
        <v>0</v>
      </c>
      <c r="I280" s="167">
        <f t="shared" si="21"/>
        <v>0</v>
      </c>
      <c r="J280" s="168">
        <v>0</v>
      </c>
      <c r="K280" s="166">
        <f t="shared" si="22"/>
        <v>0</v>
      </c>
      <c r="L280" s="168">
        <v>0</v>
      </c>
      <c r="M280" s="166">
        <f t="shared" si="23"/>
        <v>0</v>
      </c>
      <c r="N280" s="169">
        <v>21</v>
      </c>
      <c r="O280" s="170">
        <v>8</v>
      </c>
      <c r="P280" s="171" t="s">
        <v>116</v>
      </c>
    </row>
    <row r="281" spans="1:16" s="14" customFormat="1" ht="13.5" customHeight="1">
      <c r="A281" s="163" t="s">
        <v>591</v>
      </c>
      <c r="B281" s="163" t="s">
        <v>111</v>
      </c>
      <c r="C281" s="163" t="s">
        <v>112</v>
      </c>
      <c r="D281" s="164" t="s">
        <v>592</v>
      </c>
      <c r="E281" s="165" t="s">
        <v>593</v>
      </c>
      <c r="F281" s="163" t="s">
        <v>152</v>
      </c>
      <c r="G281" s="166">
        <v>1</v>
      </c>
      <c r="H281" s="167">
        <v>0</v>
      </c>
      <c r="I281" s="167">
        <f t="shared" si="21"/>
        <v>0</v>
      </c>
      <c r="J281" s="168">
        <v>0</v>
      </c>
      <c r="K281" s="166">
        <f t="shared" si="22"/>
        <v>0</v>
      </c>
      <c r="L281" s="168">
        <v>0</v>
      </c>
      <c r="M281" s="166">
        <f t="shared" si="23"/>
        <v>0</v>
      </c>
      <c r="N281" s="169">
        <v>21</v>
      </c>
      <c r="O281" s="170">
        <v>8</v>
      </c>
      <c r="P281" s="171" t="s">
        <v>116</v>
      </c>
    </row>
    <row r="282" spans="1:16" s="14" customFormat="1" ht="13.5" customHeight="1">
      <c r="A282" s="163" t="s">
        <v>594</v>
      </c>
      <c r="B282" s="163" t="s">
        <v>111</v>
      </c>
      <c r="C282" s="163" t="s">
        <v>112</v>
      </c>
      <c r="D282" s="164" t="s">
        <v>595</v>
      </c>
      <c r="E282" s="165" t="s">
        <v>596</v>
      </c>
      <c r="F282" s="163" t="s">
        <v>152</v>
      </c>
      <c r="G282" s="166">
        <v>3</v>
      </c>
      <c r="H282" s="167">
        <v>0</v>
      </c>
      <c r="I282" s="167">
        <f t="shared" si="21"/>
        <v>0</v>
      </c>
      <c r="J282" s="168">
        <v>0</v>
      </c>
      <c r="K282" s="166">
        <f t="shared" si="22"/>
        <v>0</v>
      </c>
      <c r="L282" s="168">
        <v>0</v>
      </c>
      <c r="M282" s="166">
        <f t="shared" si="23"/>
        <v>0</v>
      </c>
      <c r="N282" s="169">
        <v>21</v>
      </c>
      <c r="O282" s="170">
        <v>8</v>
      </c>
      <c r="P282" s="171" t="s">
        <v>116</v>
      </c>
    </row>
    <row r="283" spans="2:16" s="136" customFormat="1" ht="12.75" customHeight="1">
      <c r="B283" s="141" t="s">
        <v>64</v>
      </c>
      <c r="D283" s="142" t="s">
        <v>462</v>
      </c>
      <c r="E283" s="142" t="s">
        <v>597</v>
      </c>
      <c r="I283" s="143">
        <f>I284</f>
        <v>0</v>
      </c>
      <c r="K283" s="144">
        <f>K284</f>
        <v>0</v>
      </c>
      <c r="M283" s="144">
        <f>M284</f>
        <v>0</v>
      </c>
      <c r="P283" s="142" t="s">
        <v>110</v>
      </c>
    </row>
    <row r="284" spans="1:16" s="14" customFormat="1" ht="13.5" customHeight="1">
      <c r="A284" s="172" t="s">
        <v>598</v>
      </c>
      <c r="B284" s="172" t="s">
        <v>138</v>
      </c>
      <c r="C284" s="172" t="s">
        <v>139</v>
      </c>
      <c r="D284" s="173" t="s">
        <v>599</v>
      </c>
      <c r="E284" s="174" t="s">
        <v>600</v>
      </c>
      <c r="F284" s="172" t="s">
        <v>125</v>
      </c>
      <c r="G284" s="175">
        <v>9454.605</v>
      </c>
      <c r="H284" s="176">
        <v>0</v>
      </c>
      <c r="I284" s="176">
        <f>ROUND(G284*H284,2)</f>
        <v>0</v>
      </c>
      <c r="J284" s="177">
        <v>0</v>
      </c>
      <c r="K284" s="175">
        <f>G284*J284</f>
        <v>0</v>
      </c>
      <c r="L284" s="177">
        <v>0</v>
      </c>
      <c r="M284" s="175">
        <f>G284*L284</f>
        <v>0</v>
      </c>
      <c r="N284" s="178">
        <v>21</v>
      </c>
      <c r="O284" s="179">
        <v>4</v>
      </c>
      <c r="P284" s="14" t="s">
        <v>116</v>
      </c>
    </row>
    <row r="285" spans="5:13" s="145" customFormat="1" ht="12.75" customHeight="1">
      <c r="E285" s="146" t="s">
        <v>89</v>
      </c>
      <c r="I285" s="147">
        <f>I14</f>
        <v>0</v>
      </c>
      <c r="K285" s="148">
        <f>K14</f>
        <v>0</v>
      </c>
      <c r="M285" s="148">
        <f>M14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2013-02-20T16:17:59Z</dcterms:modified>
  <cp:category/>
  <cp:version/>
  <cp:contentType/>
  <cp:contentStatus/>
</cp:coreProperties>
</file>