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035" windowHeight="8955"/>
  </bookViews>
  <sheets>
    <sheet name="Rekapitulace stavby" sheetId="1" r:id="rId1"/>
    <sheet name="SO 000 - Vedlejší a ostat..." sheetId="2" r:id="rId2"/>
    <sheet name="SO 101.1 - Vozovka silnic" sheetId="3" r:id="rId3"/>
    <sheet name="SO 101.2 - Trvalé dopravn..." sheetId="4" r:id="rId4"/>
    <sheet name="SO 101.3.1 - Přechodné do..." sheetId="5" r:id="rId5"/>
    <sheet name="SO 101.3.2 - Přechodné do..." sheetId="6" r:id="rId6"/>
    <sheet name="SO 101.3.3 - Přechodné do..." sheetId="7" r:id="rId7"/>
    <sheet name="SO 101.3.4 - Přechodné do..." sheetId="8" r:id="rId8"/>
    <sheet name="SO 101.3.5 - Přechodné do..." sheetId="9" r:id="rId9"/>
    <sheet name="SO 101.3.6 - Provizorní v..." sheetId="10" r:id="rId10"/>
    <sheet name="SO 102.1 - Vozovka místní..." sheetId="11" r:id="rId11"/>
    <sheet name="SO 102.2 - Trvalé dopravn..." sheetId="12" r:id="rId12"/>
    <sheet name="SO 103.1 - Komunikace pro..." sheetId="13" r:id="rId13"/>
    <sheet name="SO 103.2 - Oplocení u poj..." sheetId="14" r:id="rId14"/>
    <sheet name="SO 301 - Přeložka vodovod..." sheetId="15" r:id="rId15"/>
    <sheet name="SO 401 - Veřejné osvětlení" sheetId="16" r:id="rId16"/>
    <sheet name="SO402 - TROLEJOVÉ VEDENÍ" sheetId="17" r:id="rId17"/>
    <sheet name="SO402_I - I_ETAPA dle POV" sheetId="18" r:id="rId18"/>
    <sheet name="SO402_II - II_ETAPA dle POV" sheetId="19" r:id="rId19"/>
    <sheet name="SO402_III - III_ETAPA dle..." sheetId="20" r:id="rId20"/>
    <sheet name="SO402_IV - IV_ETAPA dle POV" sheetId="21" r:id="rId21"/>
    <sheet name="SO 403 - Přeložka kabelu DPO" sheetId="22" r:id="rId22"/>
    <sheet name="SO 451n - Objekt není pře..." sheetId="23" r:id="rId23"/>
    <sheet name="SO 452n - Objekt není pře..." sheetId="24" r:id="rId24"/>
    <sheet name="SO 453n - Objekt není pře..." sheetId="25" r:id="rId25"/>
    <sheet name="SO 801.1 - Vegetační úpravy" sheetId="26" r:id="rId26"/>
    <sheet name="SO 801.2 - Vegetační úpra..." sheetId="27" r:id="rId27"/>
    <sheet name="SO 801.3 - Následná péče ..." sheetId="28" r:id="rId28"/>
    <sheet name="Pokyny pro vyplnění" sheetId="29" r:id="rId29"/>
  </sheets>
  <definedNames>
    <definedName name="_xlnm._FilterDatabase" localSheetId="1" hidden="1">'SO 000 - Vedlejší a ostat...'!$C$84:$K$84</definedName>
    <definedName name="_xlnm._FilterDatabase" localSheetId="2" hidden="1">'SO 101.1 - Vozovka silnic'!$C$92:$K$92</definedName>
    <definedName name="_xlnm._FilterDatabase" localSheetId="3" hidden="1">'SO 101.2 - Trvalé dopravn...'!$C$85:$K$85</definedName>
    <definedName name="_xlnm._FilterDatabase" localSheetId="4" hidden="1">'SO 101.3.1 - Přechodné do...'!$C$90:$K$90</definedName>
    <definedName name="_xlnm._FilterDatabase" localSheetId="5" hidden="1">'SO 101.3.2 - Přechodné do...'!$C$89:$K$89</definedName>
    <definedName name="_xlnm._FilterDatabase" localSheetId="6" hidden="1">'SO 101.3.3 - Přechodné do...'!$C$89:$K$89</definedName>
    <definedName name="_xlnm._FilterDatabase" localSheetId="7" hidden="1">'SO 101.3.4 - Přechodné do...'!$C$89:$K$89</definedName>
    <definedName name="_xlnm._FilterDatabase" localSheetId="8" hidden="1">'SO 101.3.5 - Přechodné do...'!$C$89:$K$89</definedName>
    <definedName name="_xlnm._FilterDatabase" localSheetId="9" hidden="1">'SO 101.3.6 - Provizorní v...'!$C$91:$K$91</definedName>
    <definedName name="_xlnm._FilterDatabase" localSheetId="10" hidden="1">'SO 102.1 - Vozovka místní...'!$C$92:$K$92</definedName>
    <definedName name="_xlnm._FilterDatabase" localSheetId="11" hidden="1">'SO 102.2 - Trvalé dopravn...'!$C$85:$K$85</definedName>
    <definedName name="_xlnm._FilterDatabase" localSheetId="12" hidden="1">'SO 103.1 - Komunikace pro...'!$C$92:$K$92</definedName>
    <definedName name="_xlnm._FilterDatabase" localSheetId="13" hidden="1">'SO 103.2 - Oplocení u poj...'!$C$86:$K$86</definedName>
    <definedName name="_xlnm._FilterDatabase" localSheetId="14" hidden="1">'SO 301 - Přeložka vodovod...'!$C$86:$K$86</definedName>
    <definedName name="_xlnm._FilterDatabase" localSheetId="15" hidden="1">'SO 401 - Veřejné osvětlení'!$C$84:$K$84</definedName>
    <definedName name="_xlnm._FilterDatabase" localSheetId="21" hidden="1">'SO 403 - Přeložka kabelu DPO'!$C$84:$K$84</definedName>
    <definedName name="_xlnm._FilterDatabase" localSheetId="22" hidden="1">'SO 451n - Objekt není pře...'!$C$82:$K$82</definedName>
    <definedName name="_xlnm._FilterDatabase" localSheetId="23" hidden="1">'SO 452n - Objekt není pře...'!$C$82:$K$82</definedName>
    <definedName name="_xlnm._FilterDatabase" localSheetId="24" hidden="1">'SO 453n - Objekt není pře...'!$C$82:$K$82</definedName>
    <definedName name="_xlnm._FilterDatabase" localSheetId="25" hidden="1">'SO 801.1 - Vegetační úpravy'!$C$84:$K$84</definedName>
    <definedName name="_xlnm._FilterDatabase" localSheetId="26" hidden="1">'SO 801.2 - Vegetační úpra...'!$C$83:$K$83</definedName>
    <definedName name="_xlnm._FilterDatabase" localSheetId="27" hidden="1">'SO 801.3 - Následná péče ...'!$C$83:$K$83</definedName>
    <definedName name="_xlnm._FilterDatabase" localSheetId="16" hidden="1">'SO402 - TROLEJOVÉ VEDENÍ'!$C$83:$K$83</definedName>
    <definedName name="_xlnm._FilterDatabase" localSheetId="17" hidden="1">'SO402_I - I_ETAPA dle POV'!$C$83:$K$83</definedName>
    <definedName name="_xlnm._FilterDatabase" localSheetId="18" hidden="1">'SO402_II - II_ETAPA dle POV'!$C$83:$K$83</definedName>
    <definedName name="_xlnm._FilterDatabase" localSheetId="19" hidden="1">'SO402_III - III_ETAPA dle...'!$C$83:$K$83</definedName>
    <definedName name="_xlnm._FilterDatabase" localSheetId="20" hidden="1">'SO402_IV - IV_ETAPA dle POV'!$C$83:$K$83</definedName>
    <definedName name="_xlnm.Print_Titles" localSheetId="0">'Rekapitulace stavby'!$49:$49</definedName>
    <definedName name="_xlnm.Print_Titles" localSheetId="1">'SO 000 - Vedlejší a ostat...'!$84:$84</definedName>
    <definedName name="_xlnm.Print_Titles" localSheetId="2">'SO 101.1 - Vozovka silnic'!$92:$92</definedName>
    <definedName name="_xlnm.Print_Titles" localSheetId="3">'SO 101.2 - Trvalé dopravn...'!$85:$85</definedName>
    <definedName name="_xlnm.Print_Titles" localSheetId="4">'SO 101.3.1 - Přechodné do...'!$90:$90</definedName>
    <definedName name="_xlnm.Print_Titles" localSheetId="5">'SO 101.3.2 - Přechodné do...'!$89:$89</definedName>
    <definedName name="_xlnm.Print_Titles" localSheetId="6">'SO 101.3.3 - Přechodné do...'!$89:$89</definedName>
    <definedName name="_xlnm.Print_Titles" localSheetId="7">'SO 101.3.4 - Přechodné do...'!$89:$89</definedName>
    <definedName name="_xlnm.Print_Titles" localSheetId="8">'SO 101.3.5 - Přechodné do...'!$89:$89</definedName>
    <definedName name="_xlnm.Print_Titles" localSheetId="9">'SO 101.3.6 - Provizorní v...'!$91:$91</definedName>
    <definedName name="_xlnm.Print_Titles" localSheetId="10">'SO 102.1 - Vozovka místní...'!$92:$92</definedName>
    <definedName name="_xlnm.Print_Titles" localSheetId="11">'SO 102.2 - Trvalé dopravn...'!$85:$85</definedName>
    <definedName name="_xlnm.Print_Titles" localSheetId="12">'SO 103.1 - Komunikace pro...'!$92:$92</definedName>
    <definedName name="_xlnm.Print_Titles" localSheetId="13">'SO 103.2 - Oplocení u poj...'!$86:$86</definedName>
    <definedName name="_xlnm.Print_Titles" localSheetId="14">'SO 301 - Přeložka vodovod...'!$86:$86</definedName>
    <definedName name="_xlnm.Print_Titles" localSheetId="15">'SO 401 - Veřejné osvětlení'!$84:$84</definedName>
    <definedName name="_xlnm.Print_Titles" localSheetId="21">'SO 403 - Přeložka kabelu DPO'!$84:$84</definedName>
    <definedName name="_xlnm.Print_Titles" localSheetId="22">'SO 451n - Objekt není pře...'!$82:$82</definedName>
    <definedName name="_xlnm.Print_Titles" localSheetId="23">'SO 452n - Objekt není pře...'!$82:$82</definedName>
    <definedName name="_xlnm.Print_Titles" localSheetId="24">'SO 453n - Objekt není pře...'!$82:$82</definedName>
    <definedName name="_xlnm.Print_Titles" localSheetId="25">'SO 801.1 - Vegetační úpravy'!$84:$84</definedName>
    <definedName name="_xlnm.Print_Titles" localSheetId="26">'SO 801.2 - Vegetační úpra...'!$83:$83</definedName>
    <definedName name="_xlnm.Print_Titles" localSheetId="27">'SO 801.3 - Následná péče ...'!$83:$83</definedName>
    <definedName name="_xlnm.Print_Titles" localSheetId="16">'SO402 - TROLEJOVÉ VEDENÍ'!$83:$83</definedName>
    <definedName name="_xlnm.Print_Titles" localSheetId="17">'SO402_I - I_ETAPA dle POV'!$83:$83</definedName>
    <definedName name="_xlnm.Print_Titles" localSheetId="18">'SO402_II - II_ETAPA dle POV'!$83:$83</definedName>
    <definedName name="_xlnm.Print_Titles" localSheetId="19">'SO402_III - III_ETAPA dle...'!$83:$83</definedName>
    <definedName name="_xlnm.Print_Titles" localSheetId="20">'SO402_IV - IV_ETAPA dle POV'!$83:$83</definedName>
    <definedName name="_xlnm.Print_Area" localSheetId="28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stavby'!$C$39:$AQ$92</definedName>
    <definedName name="_xlnm.Print_Area" localSheetId="1">'SO 000 - Vedlejší a ostat...'!$C$4:$J$38,'SO 000 - Vedlejší a ostat...'!$C$44:$J$64,'SO 000 - Vedlejší a ostat...'!$C$70:$K$123</definedName>
    <definedName name="_xlnm.Print_Area" localSheetId="2">'SO 101.1 - Vozovka silnic'!$C$4:$J$38,'SO 101.1 - Vozovka silnic'!$C$44:$J$72,'SO 101.1 - Vozovka silnic'!$C$78:$K$522</definedName>
    <definedName name="_xlnm.Print_Area" localSheetId="3">'SO 101.2 - Trvalé dopravn...'!$C$4:$J$38,'SO 101.2 - Trvalé dopravn...'!$C$44:$J$65,'SO 101.2 - Trvalé dopravn...'!$C$71:$K$179</definedName>
    <definedName name="_xlnm.Print_Area" localSheetId="4">'SO 101.3.1 - Přechodné do...'!$C$4:$J$40,'SO 101.3.1 - Přechodné do...'!$C$46:$J$68,'SO 101.3.1 - Přechodné do...'!$C$74:$K$164</definedName>
    <definedName name="_xlnm.Print_Area" localSheetId="5">'SO 101.3.2 - Přechodné do...'!$C$4:$J$40,'SO 101.3.2 - Přechodné do...'!$C$46:$J$67,'SO 101.3.2 - Přechodné do...'!$C$73:$K$132</definedName>
    <definedName name="_xlnm.Print_Area" localSheetId="6">'SO 101.3.3 - Přechodné do...'!$C$4:$J$40,'SO 101.3.3 - Přechodné do...'!$C$46:$J$67,'SO 101.3.3 - Přechodné do...'!$C$73:$K$137</definedName>
    <definedName name="_xlnm.Print_Area" localSheetId="7">'SO 101.3.4 - Přechodné do...'!$C$4:$J$40,'SO 101.3.4 - Přechodné do...'!$C$46:$J$67,'SO 101.3.4 - Přechodné do...'!$C$73:$K$137</definedName>
    <definedName name="_xlnm.Print_Area" localSheetId="8">'SO 101.3.5 - Přechodné do...'!$C$4:$J$40,'SO 101.3.5 - Přechodné do...'!$C$46:$J$67,'SO 101.3.5 - Přechodné do...'!$C$73:$K$141</definedName>
    <definedName name="_xlnm.Print_Area" localSheetId="9">'SO 101.3.6 - Provizorní v...'!$C$4:$J$40,'SO 101.3.6 - Provizorní v...'!$C$46:$J$69,'SO 101.3.6 - Provizorní v...'!$C$75:$K$119</definedName>
    <definedName name="_xlnm.Print_Area" localSheetId="10">'SO 102.1 - Vozovka místní...'!$C$4:$J$38,'SO 102.1 - Vozovka místní...'!$C$44:$J$72,'SO 102.1 - Vozovka místní...'!$C$78:$K$468</definedName>
    <definedName name="_xlnm.Print_Area" localSheetId="11">'SO 102.2 - Trvalé dopravn...'!$C$4:$J$38,'SO 102.2 - Trvalé dopravn...'!$C$44:$J$65,'SO 102.2 - Trvalé dopravn...'!$C$71:$K$173</definedName>
    <definedName name="_xlnm.Print_Area" localSheetId="12">'SO 103.1 - Komunikace pro...'!$C$4:$J$38,'SO 103.1 - Komunikace pro...'!$C$44:$J$72,'SO 103.1 - Komunikace pro...'!$C$78:$K$360</definedName>
    <definedName name="_xlnm.Print_Area" localSheetId="13">'SO 103.2 - Oplocení u poj...'!$C$4:$J$38,'SO 103.2 - Oplocení u poj...'!$C$44:$J$66,'SO 103.2 - Oplocení u poj...'!$C$72:$K$137</definedName>
    <definedName name="_xlnm.Print_Area" localSheetId="14">'SO 301 - Přeložka vodovod...'!$C$4:$J$38,'SO 301 - Přeložka vodovod...'!$C$44:$J$66,'SO 301 - Přeložka vodovod...'!$C$72:$K$180</definedName>
    <definedName name="_xlnm.Print_Area" localSheetId="15">'SO 401 - Veřejné osvětlení'!$C$4:$J$38,'SO 401 - Veřejné osvětlení'!$C$44:$J$64,'SO 401 - Veřejné osvětlení'!$C$70:$K$323</definedName>
    <definedName name="_xlnm.Print_Area" localSheetId="21">'SO 403 - Přeložka kabelu DPO'!$C$4:$J$38,'SO 403 - Přeložka kabelu DPO'!$C$44:$J$64,'SO 403 - Přeložka kabelu DPO'!$C$70:$K$183</definedName>
    <definedName name="_xlnm.Print_Area" localSheetId="22">'SO 451n - Objekt není pře...'!$C$4:$J$38,'SO 451n - Objekt není pře...'!$C$44:$J$62,'SO 451n - Objekt není pře...'!$C$68:$K$85</definedName>
    <definedName name="_xlnm.Print_Area" localSheetId="23">'SO 452n - Objekt není pře...'!$C$4:$J$38,'SO 452n - Objekt není pře...'!$C$44:$J$62,'SO 452n - Objekt není pře...'!$C$68:$K$85</definedName>
    <definedName name="_xlnm.Print_Area" localSheetId="24">'SO 453n - Objekt není pře...'!$C$4:$J$38,'SO 453n - Objekt není pře...'!$C$44:$J$62,'SO 453n - Objekt není pře...'!$C$68:$K$85</definedName>
    <definedName name="_xlnm.Print_Area" localSheetId="25">'SO 801.1 - Vegetační úpravy'!$C$4:$J$38,'SO 801.1 - Vegetační úpravy'!$C$44:$J$64,'SO 801.1 - Vegetační úpravy'!$C$70:$K$150</definedName>
    <definedName name="_xlnm.Print_Area" localSheetId="26">'SO 801.2 - Vegetační úpra...'!$C$4:$J$38,'SO 801.2 - Vegetační úpra...'!$C$44:$J$63,'SO 801.2 - Vegetační úpra...'!$C$69:$K$134</definedName>
    <definedName name="_xlnm.Print_Area" localSheetId="27">'SO 801.3 - Následná péče ...'!$C$4:$J$38,'SO 801.3 - Následná péče ...'!$C$44:$J$63,'SO 801.3 - Následná péče ...'!$C$69:$K$95</definedName>
    <definedName name="_xlnm.Print_Area" localSheetId="16">'SO402 - TROLEJOVÉ VEDENÍ'!$C$4:$J$38,'SO402 - TROLEJOVÉ VEDENÍ'!$C$44:$J$63,'SO402 - TROLEJOVÉ VEDENÍ'!$C$69:$K$230</definedName>
    <definedName name="_xlnm.Print_Area" localSheetId="17">'SO402_I - I_ETAPA dle POV'!$C$4:$J$38,'SO402_I - I_ETAPA dle POV'!$C$44:$J$63,'SO402_I - I_ETAPA dle POV'!$C$69:$K$95</definedName>
    <definedName name="_xlnm.Print_Area" localSheetId="18">'SO402_II - II_ETAPA dle POV'!$C$4:$J$38,'SO402_II - II_ETAPA dle POV'!$C$44:$J$63,'SO402_II - II_ETAPA dle POV'!$C$69:$K$94</definedName>
    <definedName name="_xlnm.Print_Area" localSheetId="19">'SO402_III - III_ETAPA dle...'!$C$4:$J$38,'SO402_III - III_ETAPA dle...'!$C$44:$J$63,'SO402_III - III_ETAPA dle...'!$C$69:$K$94</definedName>
    <definedName name="_xlnm.Print_Area" localSheetId="20">'SO402_IV - IV_ETAPA dle POV'!$C$4:$J$38,'SO402_IV - IV_ETAPA dle POV'!$C$44:$J$63,'SO402_IV - IV_ETAPA dle POV'!$C$69:$K$96</definedName>
  </definedNames>
  <calcPr calcId="152511" fullCalcOnLoad="1" iterateCount="1"/>
</workbook>
</file>

<file path=xl/calcChain.xml><?xml version="1.0" encoding="utf-8"?>
<calcChain xmlns="http://schemas.openxmlformats.org/spreadsheetml/2006/main">
  <c r="L41" i="1" l="1"/>
  <c r="L42" i="1"/>
  <c r="L44" i="1"/>
  <c r="AM44" i="1"/>
  <c r="L46" i="1"/>
  <c r="AM46" i="1"/>
  <c r="L47" i="1"/>
  <c r="AS52" i="1"/>
  <c r="AX53" i="1"/>
  <c r="AY53" i="1"/>
  <c r="AX55" i="1"/>
  <c r="AY55" i="1"/>
  <c r="AX56" i="1"/>
  <c r="AY56" i="1"/>
  <c r="AS57" i="1"/>
  <c r="AS54" i="1"/>
  <c r="AX58" i="1"/>
  <c r="AY58" i="1"/>
  <c r="AX59" i="1"/>
  <c r="AY59" i="1"/>
  <c r="BB59" i="1"/>
  <c r="AX60" i="1"/>
  <c r="AY60" i="1"/>
  <c r="AX61" i="1"/>
  <c r="AY61" i="1"/>
  <c r="AX62" i="1"/>
  <c r="AY62" i="1"/>
  <c r="AX63" i="1"/>
  <c r="AY63" i="1"/>
  <c r="AS64" i="1"/>
  <c r="AX65" i="1"/>
  <c r="AY65" i="1"/>
  <c r="AX66" i="1"/>
  <c r="AY66" i="1"/>
  <c r="AS67" i="1"/>
  <c r="AX68" i="1"/>
  <c r="AY68" i="1"/>
  <c r="AX69" i="1"/>
  <c r="AY69" i="1"/>
  <c r="AS70" i="1"/>
  <c r="AX71" i="1"/>
  <c r="AY71" i="1"/>
  <c r="AS72" i="1"/>
  <c r="AX73" i="1"/>
  <c r="AY73" i="1"/>
  <c r="AS74" i="1"/>
  <c r="AX75" i="1"/>
  <c r="AY75" i="1"/>
  <c r="AX76" i="1"/>
  <c r="AY76" i="1"/>
  <c r="AX77" i="1"/>
  <c r="AY77" i="1"/>
  <c r="AX78" i="1"/>
  <c r="AY78" i="1"/>
  <c r="AX79" i="1"/>
  <c r="AY79" i="1"/>
  <c r="AS80" i="1"/>
  <c r="AX81" i="1"/>
  <c r="AY81" i="1"/>
  <c r="AS82" i="1"/>
  <c r="AX83" i="1"/>
  <c r="AY83" i="1"/>
  <c r="AS84" i="1"/>
  <c r="AX85" i="1"/>
  <c r="AY85" i="1"/>
  <c r="AS86" i="1"/>
  <c r="AX87" i="1"/>
  <c r="AY87" i="1"/>
  <c r="AS88" i="1"/>
  <c r="AX89" i="1"/>
  <c r="AY89" i="1"/>
  <c r="AX90" i="1"/>
  <c r="AY90" i="1"/>
  <c r="AX91" i="1"/>
  <c r="AY91" i="1"/>
  <c r="E7" i="2"/>
  <c r="E47" i="2"/>
  <c r="J14" i="2"/>
  <c r="J53" i="2"/>
  <c r="J19" i="2"/>
  <c r="E20" i="2"/>
  <c r="J20" i="2"/>
  <c r="E51" i="2"/>
  <c r="F53" i="2"/>
  <c r="F55" i="2"/>
  <c r="J55" i="2"/>
  <c r="E73" i="2"/>
  <c r="E77" i="2"/>
  <c r="F79" i="2"/>
  <c r="J79" i="2"/>
  <c r="F81" i="2"/>
  <c r="J81" i="2"/>
  <c r="J87" i="2"/>
  <c r="P87" i="2"/>
  <c r="P86" i="2"/>
  <c r="R87" i="2"/>
  <c r="R86" i="2"/>
  <c r="T87" i="2"/>
  <c r="BE87" i="2"/>
  <c r="BF87" i="2"/>
  <c r="BG87" i="2"/>
  <c r="BH87" i="2"/>
  <c r="BI87" i="2"/>
  <c r="BK87" i="2"/>
  <c r="BK86" i="2"/>
  <c r="J86" i="2"/>
  <c r="J61" i="2"/>
  <c r="J89" i="2"/>
  <c r="BE89" i="2"/>
  <c r="P89" i="2"/>
  <c r="R89" i="2"/>
  <c r="T89" i="2"/>
  <c r="BF89" i="2"/>
  <c r="BG89" i="2"/>
  <c r="BH89" i="2"/>
  <c r="BI89" i="2"/>
  <c r="F36" i="2"/>
  <c r="BD53" i="1"/>
  <c r="BD52" i="1"/>
  <c r="BK89" i="2"/>
  <c r="J91" i="2"/>
  <c r="P91" i="2"/>
  <c r="R91" i="2"/>
  <c r="T91" i="2"/>
  <c r="T86" i="2"/>
  <c r="BE91" i="2"/>
  <c r="BF91" i="2"/>
  <c r="BG91" i="2"/>
  <c r="BH91" i="2"/>
  <c r="BI91" i="2"/>
  <c r="BK91" i="2"/>
  <c r="P93" i="2"/>
  <c r="P85" i="2"/>
  <c r="AU53" i="1"/>
  <c r="AU52" i="1"/>
  <c r="R93" i="2"/>
  <c r="T93" i="2"/>
  <c r="BK93" i="2"/>
  <c r="J93" i="2"/>
  <c r="J62" i="2"/>
  <c r="J94" i="2"/>
  <c r="P94" i="2"/>
  <c r="R94" i="2"/>
  <c r="T94" i="2"/>
  <c r="BE94" i="2"/>
  <c r="BF94" i="2"/>
  <c r="BG94" i="2"/>
  <c r="BH94" i="2"/>
  <c r="BI94" i="2"/>
  <c r="BK94" i="2"/>
  <c r="J96" i="2"/>
  <c r="BE96" i="2"/>
  <c r="P96" i="2"/>
  <c r="R96" i="2"/>
  <c r="T96" i="2"/>
  <c r="BF96" i="2"/>
  <c r="BG96" i="2"/>
  <c r="BH96" i="2"/>
  <c r="BI96" i="2"/>
  <c r="BK96" i="2"/>
  <c r="J97" i="2"/>
  <c r="P97" i="2"/>
  <c r="R97" i="2"/>
  <c r="T97" i="2"/>
  <c r="BE97" i="2"/>
  <c r="BF97" i="2"/>
  <c r="BG97" i="2"/>
  <c r="BH97" i="2"/>
  <c r="BI97" i="2"/>
  <c r="BK97" i="2"/>
  <c r="J98" i="2"/>
  <c r="P98" i="2"/>
  <c r="R98" i="2"/>
  <c r="T98" i="2"/>
  <c r="BE98" i="2"/>
  <c r="BF98" i="2"/>
  <c r="BG98" i="2"/>
  <c r="BH98" i="2"/>
  <c r="BI98" i="2"/>
  <c r="BK98" i="2"/>
  <c r="J99" i="2"/>
  <c r="P99" i="2"/>
  <c r="R99" i="2"/>
  <c r="R95" i="2"/>
  <c r="T99" i="2"/>
  <c r="BE99" i="2"/>
  <c r="BF99" i="2"/>
  <c r="BG99" i="2"/>
  <c r="BH99" i="2"/>
  <c r="BI99" i="2"/>
  <c r="BK99" i="2"/>
  <c r="J101" i="2"/>
  <c r="BE101" i="2"/>
  <c r="P101" i="2"/>
  <c r="R101" i="2"/>
  <c r="T101" i="2"/>
  <c r="BF101" i="2"/>
  <c r="BG101" i="2"/>
  <c r="BH101" i="2"/>
  <c r="BI101" i="2"/>
  <c r="BK101" i="2"/>
  <c r="J102" i="2"/>
  <c r="P102" i="2"/>
  <c r="R102" i="2"/>
  <c r="T102" i="2"/>
  <c r="BE102" i="2"/>
  <c r="BF102" i="2"/>
  <c r="BG102" i="2"/>
  <c r="BH102" i="2"/>
  <c r="BI102" i="2"/>
  <c r="BK102" i="2"/>
  <c r="J104" i="2"/>
  <c r="P104" i="2"/>
  <c r="R104" i="2"/>
  <c r="T104" i="2"/>
  <c r="BE104" i="2"/>
  <c r="BF104" i="2"/>
  <c r="BG104" i="2"/>
  <c r="BH104" i="2"/>
  <c r="BI104" i="2"/>
  <c r="BK104" i="2"/>
  <c r="J105" i="2"/>
  <c r="P105" i="2"/>
  <c r="R105" i="2"/>
  <c r="T105" i="2"/>
  <c r="BE105" i="2"/>
  <c r="BF105" i="2"/>
  <c r="BG105" i="2"/>
  <c r="BH105" i="2"/>
  <c r="BI105" i="2"/>
  <c r="BK105" i="2"/>
  <c r="J106" i="2"/>
  <c r="BE106" i="2"/>
  <c r="P106" i="2"/>
  <c r="R106" i="2"/>
  <c r="T106" i="2"/>
  <c r="BF106" i="2"/>
  <c r="BG106" i="2"/>
  <c r="BH106" i="2"/>
  <c r="BI106" i="2"/>
  <c r="BK106" i="2"/>
  <c r="J108" i="2"/>
  <c r="P108" i="2"/>
  <c r="R108" i="2"/>
  <c r="T108" i="2"/>
  <c r="BE108" i="2"/>
  <c r="BF108" i="2"/>
  <c r="BG108" i="2"/>
  <c r="BH108" i="2"/>
  <c r="BI108" i="2"/>
  <c r="BK108" i="2"/>
  <c r="J109" i="2"/>
  <c r="P109" i="2"/>
  <c r="R109" i="2"/>
  <c r="T109" i="2"/>
  <c r="BE109" i="2"/>
  <c r="BF109" i="2"/>
  <c r="BG109" i="2"/>
  <c r="BH109" i="2"/>
  <c r="BI109" i="2"/>
  <c r="BK109" i="2"/>
  <c r="J111" i="2"/>
  <c r="P111" i="2"/>
  <c r="R111" i="2"/>
  <c r="T111" i="2"/>
  <c r="BE111" i="2"/>
  <c r="BF111" i="2"/>
  <c r="BG111" i="2"/>
  <c r="BH111" i="2"/>
  <c r="BI111" i="2"/>
  <c r="BK111" i="2"/>
  <c r="J112" i="2"/>
  <c r="BE112" i="2"/>
  <c r="P112" i="2"/>
  <c r="R112" i="2"/>
  <c r="T112" i="2"/>
  <c r="BF112" i="2"/>
  <c r="BG112" i="2"/>
  <c r="BH112" i="2"/>
  <c r="BI112" i="2"/>
  <c r="BK112" i="2"/>
  <c r="J113" i="2"/>
  <c r="P113" i="2"/>
  <c r="R113" i="2"/>
  <c r="T113" i="2"/>
  <c r="BE113" i="2"/>
  <c r="BF113" i="2"/>
  <c r="BG113" i="2"/>
  <c r="BH113" i="2"/>
  <c r="BI113" i="2"/>
  <c r="BK113" i="2"/>
  <c r="J115" i="2"/>
  <c r="P115" i="2"/>
  <c r="P95" i="2"/>
  <c r="R115" i="2"/>
  <c r="T115" i="2"/>
  <c r="BE115" i="2"/>
  <c r="BF115" i="2"/>
  <c r="BG115" i="2"/>
  <c r="BH115" i="2"/>
  <c r="BI115" i="2"/>
  <c r="BK115" i="2"/>
  <c r="J117" i="2"/>
  <c r="P117" i="2"/>
  <c r="R117" i="2"/>
  <c r="T117" i="2"/>
  <c r="BE117" i="2"/>
  <c r="BF117" i="2"/>
  <c r="BG117" i="2"/>
  <c r="BH117" i="2"/>
  <c r="BI117" i="2"/>
  <c r="BK117" i="2"/>
  <c r="J118" i="2"/>
  <c r="BE118" i="2"/>
  <c r="P118" i="2"/>
  <c r="R118" i="2"/>
  <c r="T118" i="2"/>
  <c r="BF118" i="2"/>
  <c r="BG118" i="2"/>
  <c r="BH118" i="2"/>
  <c r="BI118" i="2"/>
  <c r="BK118" i="2"/>
  <c r="J119" i="2"/>
  <c r="P119" i="2"/>
  <c r="R119" i="2"/>
  <c r="T119" i="2"/>
  <c r="BE119" i="2"/>
  <c r="BF119" i="2"/>
  <c r="BG119" i="2"/>
  <c r="BH119" i="2"/>
  <c r="BI119" i="2"/>
  <c r="BK119" i="2"/>
  <c r="J120" i="2"/>
  <c r="P120" i="2"/>
  <c r="R120" i="2"/>
  <c r="T120" i="2"/>
  <c r="BE120" i="2"/>
  <c r="BF120" i="2"/>
  <c r="BG120" i="2"/>
  <c r="BH120" i="2"/>
  <c r="BI120" i="2"/>
  <c r="BK120" i="2"/>
  <c r="J121" i="2"/>
  <c r="P121" i="2"/>
  <c r="R121" i="2"/>
  <c r="T121" i="2"/>
  <c r="BE121" i="2"/>
  <c r="BF121" i="2"/>
  <c r="BG121" i="2"/>
  <c r="BH121" i="2"/>
  <c r="BI121" i="2"/>
  <c r="BK121" i="2"/>
  <c r="J122" i="2"/>
  <c r="BE122" i="2"/>
  <c r="P122" i="2"/>
  <c r="R122" i="2"/>
  <c r="T122" i="2"/>
  <c r="BF122" i="2"/>
  <c r="BG122" i="2"/>
  <c r="BH122" i="2"/>
  <c r="BI122" i="2"/>
  <c r="BK122" i="2"/>
  <c r="E7" i="3"/>
  <c r="E81" i="3"/>
  <c r="J14" i="3"/>
  <c r="J19" i="3"/>
  <c r="E20" i="3"/>
  <c r="J20" i="3"/>
  <c r="E47" i="3"/>
  <c r="E51" i="3"/>
  <c r="F53" i="3"/>
  <c r="J53" i="3"/>
  <c r="F55" i="3"/>
  <c r="J55" i="3"/>
  <c r="E85" i="3"/>
  <c r="F87" i="3"/>
  <c r="J87" i="3"/>
  <c r="F89" i="3"/>
  <c r="J89" i="3"/>
  <c r="T95" i="3"/>
  <c r="J96" i="3"/>
  <c r="P96" i="3"/>
  <c r="R96" i="3"/>
  <c r="T96" i="3"/>
  <c r="BE96" i="3"/>
  <c r="BF96" i="3"/>
  <c r="BG96" i="3"/>
  <c r="BH96" i="3"/>
  <c r="BI96" i="3"/>
  <c r="BK96" i="3"/>
  <c r="J100" i="3"/>
  <c r="P100" i="3"/>
  <c r="P95" i="3"/>
  <c r="R100" i="3"/>
  <c r="T100" i="3"/>
  <c r="BE100" i="3"/>
  <c r="BF100" i="3"/>
  <c r="BG100" i="3"/>
  <c r="BH100" i="3"/>
  <c r="BI100" i="3"/>
  <c r="BK100" i="3"/>
  <c r="BK95" i="3"/>
  <c r="J111" i="3"/>
  <c r="BE111" i="3"/>
  <c r="P111" i="3"/>
  <c r="R111" i="3"/>
  <c r="T111" i="3"/>
  <c r="BF111" i="3"/>
  <c r="BG111" i="3"/>
  <c r="BH111" i="3"/>
  <c r="BI111" i="3"/>
  <c r="BK111" i="3"/>
  <c r="J117" i="3"/>
  <c r="BE117" i="3"/>
  <c r="P117" i="3"/>
  <c r="R117" i="3"/>
  <c r="T117" i="3"/>
  <c r="BF117" i="3"/>
  <c r="BG117" i="3"/>
  <c r="BH117" i="3"/>
  <c r="BI117" i="3"/>
  <c r="BK117" i="3"/>
  <c r="J121" i="3"/>
  <c r="P121" i="3"/>
  <c r="R121" i="3"/>
  <c r="T121" i="3"/>
  <c r="BE121" i="3"/>
  <c r="BF121" i="3"/>
  <c r="BG121" i="3"/>
  <c r="BH121" i="3"/>
  <c r="BI121" i="3"/>
  <c r="BK121" i="3"/>
  <c r="J127" i="3"/>
  <c r="P127" i="3"/>
  <c r="R127" i="3"/>
  <c r="T127" i="3"/>
  <c r="BE127" i="3"/>
  <c r="BF127" i="3"/>
  <c r="BG127" i="3"/>
  <c r="BH127" i="3"/>
  <c r="BI127" i="3"/>
  <c r="BK127" i="3"/>
  <c r="J133" i="3"/>
  <c r="BE133" i="3"/>
  <c r="P133" i="3"/>
  <c r="R133" i="3"/>
  <c r="T133" i="3"/>
  <c r="BF133" i="3"/>
  <c r="BG133" i="3"/>
  <c r="BH133" i="3"/>
  <c r="BI133" i="3"/>
  <c r="BK133" i="3"/>
  <c r="J137" i="3"/>
  <c r="BE137" i="3"/>
  <c r="P137" i="3"/>
  <c r="R137" i="3"/>
  <c r="T137" i="3"/>
  <c r="BF137" i="3"/>
  <c r="BG137" i="3"/>
  <c r="BH137" i="3"/>
  <c r="BI137" i="3"/>
  <c r="BK137" i="3"/>
  <c r="J145" i="3"/>
  <c r="P145" i="3"/>
  <c r="R145" i="3"/>
  <c r="T145" i="3"/>
  <c r="BE145" i="3"/>
  <c r="BF145" i="3"/>
  <c r="BG145" i="3"/>
  <c r="BH145" i="3"/>
  <c r="BI145" i="3"/>
  <c r="BK145" i="3"/>
  <c r="J149" i="3"/>
  <c r="P149" i="3"/>
  <c r="R149" i="3"/>
  <c r="T149" i="3"/>
  <c r="BE149" i="3"/>
  <c r="BF149" i="3"/>
  <c r="BG149" i="3"/>
  <c r="BH149" i="3"/>
  <c r="BI149" i="3"/>
  <c r="BK149" i="3"/>
  <c r="J151" i="3"/>
  <c r="BE151" i="3"/>
  <c r="P151" i="3"/>
  <c r="R151" i="3"/>
  <c r="T151" i="3"/>
  <c r="BF151" i="3"/>
  <c r="BG151" i="3"/>
  <c r="BH151" i="3"/>
  <c r="BI151" i="3"/>
  <c r="BK151" i="3"/>
  <c r="J153" i="3"/>
  <c r="BE153" i="3"/>
  <c r="P153" i="3"/>
  <c r="R153" i="3"/>
  <c r="T153" i="3"/>
  <c r="BF153" i="3"/>
  <c r="BG153" i="3"/>
  <c r="BH153" i="3"/>
  <c r="BI153" i="3"/>
  <c r="BK153" i="3"/>
  <c r="J157" i="3"/>
  <c r="P157" i="3"/>
  <c r="R157" i="3"/>
  <c r="T157" i="3"/>
  <c r="BE157" i="3"/>
  <c r="BF157" i="3"/>
  <c r="BG157" i="3"/>
  <c r="BH157" i="3"/>
  <c r="BI157" i="3"/>
  <c r="BK157" i="3"/>
  <c r="J163" i="3"/>
  <c r="P163" i="3"/>
  <c r="R163" i="3"/>
  <c r="T163" i="3"/>
  <c r="BE163" i="3"/>
  <c r="BF163" i="3"/>
  <c r="BG163" i="3"/>
  <c r="BH163" i="3"/>
  <c r="BI163" i="3"/>
  <c r="BK163" i="3"/>
  <c r="J165" i="3"/>
  <c r="BE165" i="3"/>
  <c r="P165" i="3"/>
  <c r="R165" i="3"/>
  <c r="T165" i="3"/>
  <c r="BF165" i="3"/>
  <c r="BG165" i="3"/>
  <c r="BH165" i="3"/>
  <c r="BI165" i="3"/>
  <c r="BK165" i="3"/>
  <c r="J171" i="3"/>
  <c r="BE171" i="3"/>
  <c r="P171" i="3"/>
  <c r="R171" i="3"/>
  <c r="T171" i="3"/>
  <c r="BF171" i="3"/>
  <c r="BG171" i="3"/>
  <c r="BH171" i="3"/>
  <c r="BI171" i="3"/>
  <c r="BK171" i="3"/>
  <c r="J175" i="3"/>
  <c r="P175" i="3"/>
  <c r="R175" i="3"/>
  <c r="T175" i="3"/>
  <c r="BE175" i="3"/>
  <c r="BF175" i="3"/>
  <c r="BG175" i="3"/>
  <c r="BH175" i="3"/>
  <c r="BI175" i="3"/>
  <c r="BK175" i="3"/>
  <c r="J177" i="3"/>
  <c r="P177" i="3"/>
  <c r="R177" i="3"/>
  <c r="T177" i="3"/>
  <c r="BE177" i="3"/>
  <c r="BF177" i="3"/>
  <c r="BG177" i="3"/>
  <c r="BH177" i="3"/>
  <c r="BI177" i="3"/>
  <c r="BK177" i="3"/>
  <c r="J182" i="3"/>
  <c r="BE182" i="3"/>
  <c r="P182" i="3"/>
  <c r="R182" i="3"/>
  <c r="T182" i="3"/>
  <c r="BF182" i="3"/>
  <c r="BG182" i="3"/>
  <c r="BH182" i="3"/>
  <c r="BI182" i="3"/>
  <c r="BK182" i="3"/>
  <c r="J189" i="3"/>
  <c r="BE189" i="3"/>
  <c r="P189" i="3"/>
  <c r="R189" i="3"/>
  <c r="T189" i="3"/>
  <c r="BF189" i="3"/>
  <c r="BG189" i="3"/>
  <c r="BH189" i="3"/>
  <c r="BI189" i="3"/>
  <c r="BK189" i="3"/>
  <c r="J196" i="3"/>
  <c r="P196" i="3"/>
  <c r="R196" i="3"/>
  <c r="T196" i="3"/>
  <c r="BE196" i="3"/>
  <c r="BF196" i="3"/>
  <c r="BG196" i="3"/>
  <c r="BH196" i="3"/>
  <c r="BI196" i="3"/>
  <c r="BK196" i="3"/>
  <c r="J199" i="3"/>
  <c r="P199" i="3"/>
  <c r="R199" i="3"/>
  <c r="T199" i="3"/>
  <c r="BE199" i="3"/>
  <c r="BF199" i="3"/>
  <c r="BG199" i="3"/>
  <c r="BH199" i="3"/>
  <c r="BI199" i="3"/>
  <c r="BK199" i="3"/>
  <c r="J204" i="3"/>
  <c r="BE204" i="3"/>
  <c r="P204" i="3"/>
  <c r="R204" i="3"/>
  <c r="T204" i="3"/>
  <c r="BF204" i="3"/>
  <c r="BG204" i="3"/>
  <c r="BH204" i="3"/>
  <c r="BI204" i="3"/>
  <c r="BK204" i="3"/>
  <c r="J208" i="3"/>
  <c r="BE208" i="3"/>
  <c r="P208" i="3"/>
  <c r="R208" i="3"/>
  <c r="T208" i="3"/>
  <c r="BF208" i="3"/>
  <c r="BG208" i="3"/>
  <c r="BH208" i="3"/>
  <c r="BI208" i="3"/>
  <c r="BK208" i="3"/>
  <c r="J211" i="3"/>
  <c r="P211" i="3"/>
  <c r="R211" i="3"/>
  <c r="T211" i="3"/>
  <c r="BE211" i="3"/>
  <c r="BF211" i="3"/>
  <c r="BG211" i="3"/>
  <c r="BH211" i="3"/>
  <c r="BI211" i="3"/>
  <c r="BK211" i="3"/>
  <c r="J215" i="3"/>
  <c r="P215" i="3"/>
  <c r="R215" i="3"/>
  <c r="T215" i="3"/>
  <c r="BE215" i="3"/>
  <c r="BF215" i="3"/>
  <c r="BG215" i="3"/>
  <c r="BH215" i="3"/>
  <c r="BI215" i="3"/>
  <c r="BK215" i="3"/>
  <c r="J218" i="3"/>
  <c r="BE218" i="3"/>
  <c r="P218" i="3"/>
  <c r="R218" i="3"/>
  <c r="T218" i="3"/>
  <c r="BF218" i="3"/>
  <c r="BG218" i="3"/>
  <c r="BH218" i="3"/>
  <c r="BI218" i="3"/>
  <c r="BK218" i="3"/>
  <c r="J222" i="3"/>
  <c r="BE222" i="3"/>
  <c r="P222" i="3"/>
  <c r="R222" i="3"/>
  <c r="T222" i="3"/>
  <c r="BF222" i="3"/>
  <c r="BG222" i="3"/>
  <c r="BH222" i="3"/>
  <c r="BI222" i="3"/>
  <c r="BK222" i="3"/>
  <c r="J232" i="3"/>
  <c r="P232" i="3"/>
  <c r="R232" i="3"/>
  <c r="T232" i="3"/>
  <c r="BE232" i="3"/>
  <c r="BF232" i="3"/>
  <c r="BG232" i="3"/>
  <c r="BH232" i="3"/>
  <c r="BI232" i="3"/>
  <c r="BK232" i="3"/>
  <c r="J235" i="3"/>
  <c r="P235" i="3"/>
  <c r="R235" i="3"/>
  <c r="T235" i="3"/>
  <c r="BE235" i="3"/>
  <c r="BF235" i="3"/>
  <c r="BG235" i="3"/>
  <c r="BH235" i="3"/>
  <c r="BI235" i="3"/>
  <c r="BK235" i="3"/>
  <c r="J240" i="3"/>
  <c r="BE240" i="3"/>
  <c r="P240" i="3"/>
  <c r="R240" i="3"/>
  <c r="T240" i="3"/>
  <c r="BF240" i="3"/>
  <c r="BG240" i="3"/>
  <c r="BH240" i="3"/>
  <c r="BI240" i="3"/>
  <c r="BK240" i="3"/>
  <c r="J244" i="3"/>
  <c r="BE244" i="3"/>
  <c r="P244" i="3"/>
  <c r="R244" i="3"/>
  <c r="T244" i="3"/>
  <c r="BF244" i="3"/>
  <c r="BG244" i="3"/>
  <c r="BH244" i="3"/>
  <c r="BI244" i="3"/>
  <c r="BK244" i="3"/>
  <c r="J247" i="3"/>
  <c r="P247" i="3"/>
  <c r="R247" i="3"/>
  <c r="T247" i="3"/>
  <c r="BE247" i="3"/>
  <c r="BF247" i="3"/>
  <c r="BG247" i="3"/>
  <c r="BH247" i="3"/>
  <c r="BI247" i="3"/>
  <c r="BK247" i="3"/>
  <c r="R251" i="3"/>
  <c r="J252" i="3"/>
  <c r="BE252" i="3"/>
  <c r="P252" i="3"/>
  <c r="R252" i="3"/>
  <c r="T252" i="3"/>
  <c r="BF252" i="3"/>
  <c r="BG252" i="3"/>
  <c r="BH252" i="3"/>
  <c r="BI252" i="3"/>
  <c r="BK252" i="3"/>
  <c r="J255" i="3"/>
  <c r="P255" i="3"/>
  <c r="R255" i="3"/>
  <c r="T255" i="3"/>
  <c r="BE255" i="3"/>
  <c r="BF255" i="3"/>
  <c r="BG255" i="3"/>
  <c r="BH255" i="3"/>
  <c r="BI255" i="3"/>
  <c r="BK255" i="3"/>
  <c r="J260" i="3"/>
  <c r="P260" i="3"/>
  <c r="R260" i="3"/>
  <c r="T260" i="3"/>
  <c r="BE260" i="3"/>
  <c r="BF260" i="3"/>
  <c r="BG260" i="3"/>
  <c r="BH260" i="3"/>
  <c r="BI260" i="3"/>
  <c r="BK260" i="3"/>
  <c r="J263" i="3"/>
  <c r="P263" i="3"/>
  <c r="P251" i="3"/>
  <c r="R263" i="3"/>
  <c r="T263" i="3"/>
  <c r="BE263" i="3"/>
  <c r="BF263" i="3"/>
  <c r="BG263" i="3"/>
  <c r="BH263" i="3"/>
  <c r="BI263" i="3"/>
  <c r="BK263" i="3"/>
  <c r="J268" i="3"/>
  <c r="BE268" i="3"/>
  <c r="P268" i="3"/>
  <c r="R268" i="3"/>
  <c r="T268" i="3"/>
  <c r="BF268" i="3"/>
  <c r="BG268" i="3"/>
  <c r="BH268" i="3"/>
  <c r="BI268" i="3"/>
  <c r="BK268" i="3"/>
  <c r="J272" i="3"/>
  <c r="P272" i="3"/>
  <c r="R272" i="3"/>
  <c r="T272" i="3"/>
  <c r="BE272" i="3"/>
  <c r="BF272" i="3"/>
  <c r="BG272" i="3"/>
  <c r="BH272" i="3"/>
  <c r="BI272" i="3"/>
  <c r="BK272" i="3"/>
  <c r="J278" i="3"/>
  <c r="P278" i="3"/>
  <c r="R278" i="3"/>
  <c r="T278" i="3"/>
  <c r="BE278" i="3"/>
  <c r="BF278" i="3"/>
  <c r="BG278" i="3"/>
  <c r="BH278" i="3"/>
  <c r="BI278" i="3"/>
  <c r="BK278" i="3"/>
  <c r="P283" i="3"/>
  <c r="R283" i="3"/>
  <c r="T283" i="3"/>
  <c r="J284" i="3"/>
  <c r="P284" i="3"/>
  <c r="R284" i="3"/>
  <c r="T284" i="3"/>
  <c r="BE284" i="3"/>
  <c r="BF284" i="3"/>
  <c r="BG284" i="3"/>
  <c r="BH284" i="3"/>
  <c r="BI284" i="3"/>
  <c r="BK284" i="3"/>
  <c r="BK283" i="3"/>
  <c r="J283" i="3"/>
  <c r="J64" i="3"/>
  <c r="T289" i="3"/>
  <c r="J290" i="3"/>
  <c r="P290" i="3"/>
  <c r="R290" i="3"/>
  <c r="R289" i="3"/>
  <c r="T290" i="3"/>
  <c r="BE290" i="3"/>
  <c r="BF290" i="3"/>
  <c r="BG290" i="3"/>
  <c r="BH290" i="3"/>
  <c r="BI290" i="3"/>
  <c r="BK290" i="3"/>
  <c r="J294" i="3"/>
  <c r="BE294" i="3"/>
  <c r="P294" i="3"/>
  <c r="R294" i="3"/>
  <c r="T294" i="3"/>
  <c r="BF294" i="3"/>
  <c r="BG294" i="3"/>
  <c r="BH294" i="3"/>
  <c r="BI294" i="3"/>
  <c r="BK294" i="3"/>
  <c r="J298" i="3"/>
  <c r="P298" i="3"/>
  <c r="R298" i="3"/>
  <c r="T298" i="3"/>
  <c r="BE298" i="3"/>
  <c r="BF298" i="3"/>
  <c r="BG298" i="3"/>
  <c r="BH298" i="3"/>
  <c r="BI298" i="3"/>
  <c r="BK298" i="3"/>
  <c r="J302" i="3"/>
  <c r="P302" i="3"/>
  <c r="R302" i="3"/>
  <c r="T302" i="3"/>
  <c r="BE302" i="3"/>
  <c r="BF302" i="3"/>
  <c r="BG302" i="3"/>
  <c r="BH302" i="3"/>
  <c r="BI302" i="3"/>
  <c r="BK302" i="3"/>
  <c r="J306" i="3"/>
  <c r="P306" i="3"/>
  <c r="R306" i="3"/>
  <c r="T306" i="3"/>
  <c r="BE306" i="3"/>
  <c r="BF306" i="3"/>
  <c r="BG306" i="3"/>
  <c r="BH306" i="3"/>
  <c r="BI306" i="3"/>
  <c r="BK306" i="3"/>
  <c r="J310" i="3"/>
  <c r="BE310" i="3"/>
  <c r="P310" i="3"/>
  <c r="R310" i="3"/>
  <c r="T310" i="3"/>
  <c r="BF310" i="3"/>
  <c r="BG310" i="3"/>
  <c r="BH310" i="3"/>
  <c r="BI310" i="3"/>
  <c r="BK310" i="3"/>
  <c r="J317" i="3"/>
  <c r="P317" i="3"/>
  <c r="R317" i="3"/>
  <c r="T317" i="3"/>
  <c r="BE317" i="3"/>
  <c r="BF317" i="3"/>
  <c r="BG317" i="3"/>
  <c r="BH317" i="3"/>
  <c r="BI317" i="3"/>
  <c r="BK317" i="3"/>
  <c r="J321" i="3"/>
  <c r="P321" i="3"/>
  <c r="R321" i="3"/>
  <c r="T321" i="3"/>
  <c r="BE321" i="3"/>
  <c r="BF321" i="3"/>
  <c r="BG321" i="3"/>
  <c r="BH321" i="3"/>
  <c r="BI321" i="3"/>
  <c r="BK321" i="3"/>
  <c r="T325" i="3"/>
  <c r="J326" i="3"/>
  <c r="BE326" i="3"/>
  <c r="P326" i="3"/>
  <c r="P325" i="3"/>
  <c r="R326" i="3"/>
  <c r="T326" i="3"/>
  <c r="BF326" i="3"/>
  <c r="BG326" i="3"/>
  <c r="BH326" i="3"/>
  <c r="BI326" i="3"/>
  <c r="BK326" i="3"/>
  <c r="J334" i="3"/>
  <c r="P334" i="3"/>
  <c r="R334" i="3"/>
  <c r="T334" i="3"/>
  <c r="BE334" i="3"/>
  <c r="BF334" i="3"/>
  <c r="BG334" i="3"/>
  <c r="BH334" i="3"/>
  <c r="BI334" i="3"/>
  <c r="BK334" i="3"/>
  <c r="J340" i="3"/>
  <c r="P340" i="3"/>
  <c r="R340" i="3"/>
  <c r="T340" i="3"/>
  <c r="BE340" i="3"/>
  <c r="BF340" i="3"/>
  <c r="BG340" i="3"/>
  <c r="BH340" i="3"/>
  <c r="BI340" i="3"/>
  <c r="BK340" i="3"/>
  <c r="J346" i="3"/>
  <c r="BE346" i="3"/>
  <c r="P346" i="3"/>
  <c r="R346" i="3"/>
  <c r="T346" i="3"/>
  <c r="BF346" i="3"/>
  <c r="BG346" i="3"/>
  <c r="BH346" i="3"/>
  <c r="BI346" i="3"/>
  <c r="BK346" i="3"/>
  <c r="J349" i="3"/>
  <c r="BE349" i="3"/>
  <c r="P349" i="3"/>
  <c r="R349" i="3"/>
  <c r="T349" i="3"/>
  <c r="BF349" i="3"/>
  <c r="BG349" i="3"/>
  <c r="BH349" i="3"/>
  <c r="BI349" i="3"/>
  <c r="BK349" i="3"/>
  <c r="J351" i="3"/>
  <c r="P351" i="3"/>
  <c r="R351" i="3"/>
  <c r="T351" i="3"/>
  <c r="BE351" i="3"/>
  <c r="BF351" i="3"/>
  <c r="BG351" i="3"/>
  <c r="BH351" i="3"/>
  <c r="BI351" i="3"/>
  <c r="BK351" i="3"/>
  <c r="J353" i="3"/>
  <c r="P353" i="3"/>
  <c r="R353" i="3"/>
  <c r="T353" i="3"/>
  <c r="BE353" i="3"/>
  <c r="BF353" i="3"/>
  <c r="BG353" i="3"/>
  <c r="BH353" i="3"/>
  <c r="BI353" i="3"/>
  <c r="BK353" i="3"/>
  <c r="J360" i="3"/>
  <c r="BE360" i="3"/>
  <c r="P360" i="3"/>
  <c r="R360" i="3"/>
  <c r="T360" i="3"/>
  <c r="BF360" i="3"/>
  <c r="BG360" i="3"/>
  <c r="BH360" i="3"/>
  <c r="BI360" i="3"/>
  <c r="BK360" i="3"/>
  <c r="J364" i="3"/>
  <c r="BE364" i="3"/>
  <c r="P364" i="3"/>
  <c r="R364" i="3"/>
  <c r="T364" i="3"/>
  <c r="BF364" i="3"/>
  <c r="BG364" i="3"/>
  <c r="BH364" i="3"/>
  <c r="BI364" i="3"/>
  <c r="BK364" i="3"/>
  <c r="J370" i="3"/>
  <c r="P370" i="3"/>
  <c r="R370" i="3"/>
  <c r="T370" i="3"/>
  <c r="BE370" i="3"/>
  <c r="BF370" i="3"/>
  <c r="BG370" i="3"/>
  <c r="BH370" i="3"/>
  <c r="BI370" i="3"/>
  <c r="BK370" i="3"/>
  <c r="J373" i="3"/>
  <c r="P373" i="3"/>
  <c r="R373" i="3"/>
  <c r="T373" i="3"/>
  <c r="BE373" i="3"/>
  <c r="BF373" i="3"/>
  <c r="BG373" i="3"/>
  <c r="BH373" i="3"/>
  <c r="BI373" i="3"/>
  <c r="BK373" i="3"/>
  <c r="J375" i="3"/>
  <c r="BE375" i="3"/>
  <c r="P375" i="3"/>
  <c r="R375" i="3"/>
  <c r="T375" i="3"/>
  <c r="BF375" i="3"/>
  <c r="BG375" i="3"/>
  <c r="BH375" i="3"/>
  <c r="BI375" i="3"/>
  <c r="BK375" i="3"/>
  <c r="J378" i="3"/>
  <c r="BE378" i="3"/>
  <c r="P378" i="3"/>
  <c r="R378" i="3"/>
  <c r="T378" i="3"/>
  <c r="BF378" i="3"/>
  <c r="BG378" i="3"/>
  <c r="BH378" i="3"/>
  <c r="BI378" i="3"/>
  <c r="BK378" i="3"/>
  <c r="J380" i="3"/>
  <c r="P380" i="3"/>
  <c r="R380" i="3"/>
  <c r="T380" i="3"/>
  <c r="BE380" i="3"/>
  <c r="BF380" i="3"/>
  <c r="BG380" i="3"/>
  <c r="BH380" i="3"/>
  <c r="BI380" i="3"/>
  <c r="BK380" i="3"/>
  <c r="J382" i="3"/>
  <c r="P382" i="3"/>
  <c r="R382" i="3"/>
  <c r="T382" i="3"/>
  <c r="BE382" i="3"/>
  <c r="BF382" i="3"/>
  <c r="BG382" i="3"/>
  <c r="BH382" i="3"/>
  <c r="BI382" i="3"/>
  <c r="BK382" i="3"/>
  <c r="J385" i="3"/>
  <c r="BE385" i="3"/>
  <c r="P385" i="3"/>
  <c r="R385" i="3"/>
  <c r="T385" i="3"/>
  <c r="BF385" i="3"/>
  <c r="BG385" i="3"/>
  <c r="BH385" i="3"/>
  <c r="BI385" i="3"/>
  <c r="BK385" i="3"/>
  <c r="J390" i="3"/>
  <c r="BE390" i="3"/>
  <c r="P390" i="3"/>
  <c r="R390" i="3"/>
  <c r="T390" i="3"/>
  <c r="BF390" i="3"/>
  <c r="BG390" i="3"/>
  <c r="BH390" i="3"/>
  <c r="BI390" i="3"/>
  <c r="BK390" i="3"/>
  <c r="J392" i="3"/>
  <c r="P392" i="3"/>
  <c r="R392" i="3"/>
  <c r="T392" i="3"/>
  <c r="BE392" i="3"/>
  <c r="BF392" i="3"/>
  <c r="BG392" i="3"/>
  <c r="BH392" i="3"/>
  <c r="BI392" i="3"/>
  <c r="BK392" i="3"/>
  <c r="J393" i="3"/>
  <c r="P393" i="3"/>
  <c r="R393" i="3"/>
  <c r="T393" i="3"/>
  <c r="BE393" i="3"/>
  <c r="BF393" i="3"/>
  <c r="BG393" i="3"/>
  <c r="BH393" i="3"/>
  <c r="BI393" i="3"/>
  <c r="BK393" i="3"/>
  <c r="J394" i="3"/>
  <c r="BE394" i="3"/>
  <c r="P394" i="3"/>
  <c r="R394" i="3"/>
  <c r="T394" i="3"/>
  <c r="BF394" i="3"/>
  <c r="BG394" i="3"/>
  <c r="BH394" i="3"/>
  <c r="BI394" i="3"/>
  <c r="BK394" i="3"/>
  <c r="J395" i="3"/>
  <c r="BE395" i="3"/>
  <c r="P395" i="3"/>
  <c r="R395" i="3"/>
  <c r="T395" i="3"/>
  <c r="BF395" i="3"/>
  <c r="BG395" i="3"/>
  <c r="BH395" i="3"/>
  <c r="BI395" i="3"/>
  <c r="BK395" i="3"/>
  <c r="J396" i="3"/>
  <c r="P396" i="3"/>
  <c r="R396" i="3"/>
  <c r="T396" i="3"/>
  <c r="BE396" i="3"/>
  <c r="BF396" i="3"/>
  <c r="BG396" i="3"/>
  <c r="BH396" i="3"/>
  <c r="BI396" i="3"/>
  <c r="BK396" i="3"/>
  <c r="J397" i="3"/>
  <c r="P397" i="3"/>
  <c r="R397" i="3"/>
  <c r="T397" i="3"/>
  <c r="BE397" i="3"/>
  <c r="BF397" i="3"/>
  <c r="BG397" i="3"/>
  <c r="BH397" i="3"/>
  <c r="BI397" i="3"/>
  <c r="BK397" i="3"/>
  <c r="J398" i="3"/>
  <c r="BE398" i="3"/>
  <c r="P398" i="3"/>
  <c r="R398" i="3"/>
  <c r="T398" i="3"/>
  <c r="BF398" i="3"/>
  <c r="BG398" i="3"/>
  <c r="BH398" i="3"/>
  <c r="BI398" i="3"/>
  <c r="BK398" i="3"/>
  <c r="J399" i="3"/>
  <c r="BE399" i="3"/>
  <c r="P399" i="3"/>
  <c r="R399" i="3"/>
  <c r="T399" i="3"/>
  <c r="BF399" i="3"/>
  <c r="BG399" i="3"/>
  <c r="BH399" i="3"/>
  <c r="BI399" i="3"/>
  <c r="BK399" i="3"/>
  <c r="J402" i="3"/>
  <c r="P402" i="3"/>
  <c r="R402" i="3"/>
  <c r="T402" i="3"/>
  <c r="BE402" i="3"/>
  <c r="BF402" i="3"/>
  <c r="BG402" i="3"/>
  <c r="BH402" i="3"/>
  <c r="BI402" i="3"/>
  <c r="BK402" i="3"/>
  <c r="J403" i="3"/>
  <c r="P403" i="3"/>
  <c r="R403" i="3"/>
  <c r="T403" i="3"/>
  <c r="BE403" i="3"/>
  <c r="BF403" i="3"/>
  <c r="BG403" i="3"/>
  <c r="BH403" i="3"/>
  <c r="BI403" i="3"/>
  <c r="BK403" i="3"/>
  <c r="J404" i="3"/>
  <c r="BE404" i="3"/>
  <c r="P404" i="3"/>
  <c r="R404" i="3"/>
  <c r="T404" i="3"/>
  <c r="BF404" i="3"/>
  <c r="BG404" i="3"/>
  <c r="BH404" i="3"/>
  <c r="BI404" i="3"/>
  <c r="BK404" i="3"/>
  <c r="J405" i="3"/>
  <c r="BE405" i="3"/>
  <c r="P405" i="3"/>
  <c r="R405" i="3"/>
  <c r="T405" i="3"/>
  <c r="BF405" i="3"/>
  <c r="BG405" i="3"/>
  <c r="BH405" i="3"/>
  <c r="BI405" i="3"/>
  <c r="BK405" i="3"/>
  <c r="J409" i="3"/>
  <c r="P409" i="3"/>
  <c r="R409" i="3"/>
  <c r="T409" i="3"/>
  <c r="BE409" i="3"/>
  <c r="BF409" i="3"/>
  <c r="BG409" i="3"/>
  <c r="BH409" i="3"/>
  <c r="BI409" i="3"/>
  <c r="BK409" i="3"/>
  <c r="J413" i="3"/>
  <c r="P413" i="3"/>
  <c r="R413" i="3"/>
  <c r="T413" i="3"/>
  <c r="BE413" i="3"/>
  <c r="BF413" i="3"/>
  <c r="BG413" i="3"/>
  <c r="BH413" i="3"/>
  <c r="BI413" i="3"/>
  <c r="BK413" i="3"/>
  <c r="J418" i="3"/>
  <c r="BE418" i="3"/>
  <c r="P418" i="3"/>
  <c r="R418" i="3"/>
  <c r="T418" i="3"/>
  <c r="BF418" i="3"/>
  <c r="BG418" i="3"/>
  <c r="BH418" i="3"/>
  <c r="BI418" i="3"/>
  <c r="BK418" i="3"/>
  <c r="J420" i="3"/>
  <c r="BE420" i="3"/>
  <c r="P420" i="3"/>
  <c r="R420" i="3"/>
  <c r="T420" i="3"/>
  <c r="BF420" i="3"/>
  <c r="BG420" i="3"/>
  <c r="BH420" i="3"/>
  <c r="BI420" i="3"/>
  <c r="BK420" i="3"/>
  <c r="R422" i="3"/>
  <c r="J423" i="3"/>
  <c r="P423" i="3"/>
  <c r="R423" i="3"/>
  <c r="T423" i="3"/>
  <c r="BE423" i="3"/>
  <c r="BF423" i="3"/>
  <c r="BG423" i="3"/>
  <c r="BH423" i="3"/>
  <c r="BI423" i="3"/>
  <c r="BK423" i="3"/>
  <c r="J427" i="3"/>
  <c r="P427" i="3"/>
  <c r="R427" i="3"/>
  <c r="T427" i="3"/>
  <c r="BE427" i="3"/>
  <c r="BF427" i="3"/>
  <c r="BG427" i="3"/>
  <c r="BH427" i="3"/>
  <c r="BI427" i="3"/>
  <c r="BK427" i="3"/>
  <c r="J429" i="3"/>
  <c r="BE429" i="3"/>
  <c r="P429" i="3"/>
  <c r="R429" i="3"/>
  <c r="T429" i="3"/>
  <c r="BF429" i="3"/>
  <c r="BG429" i="3"/>
  <c r="BH429" i="3"/>
  <c r="BI429" i="3"/>
  <c r="BK429" i="3"/>
  <c r="J433" i="3"/>
  <c r="BE433" i="3"/>
  <c r="P433" i="3"/>
  <c r="R433" i="3"/>
  <c r="T433" i="3"/>
  <c r="BF433" i="3"/>
  <c r="BG433" i="3"/>
  <c r="BH433" i="3"/>
  <c r="BI433" i="3"/>
  <c r="BK433" i="3"/>
  <c r="J435" i="3"/>
  <c r="P435" i="3"/>
  <c r="R435" i="3"/>
  <c r="T435" i="3"/>
  <c r="BE435" i="3"/>
  <c r="BF435" i="3"/>
  <c r="BG435" i="3"/>
  <c r="BH435" i="3"/>
  <c r="BI435" i="3"/>
  <c r="BK435" i="3"/>
  <c r="J442" i="3"/>
  <c r="P442" i="3"/>
  <c r="R442" i="3"/>
  <c r="T442" i="3"/>
  <c r="BE442" i="3"/>
  <c r="BF442" i="3"/>
  <c r="BG442" i="3"/>
  <c r="BH442" i="3"/>
  <c r="BI442" i="3"/>
  <c r="BK442" i="3"/>
  <c r="J449" i="3"/>
  <c r="BE449" i="3"/>
  <c r="P449" i="3"/>
  <c r="R449" i="3"/>
  <c r="T449" i="3"/>
  <c r="BF449" i="3"/>
  <c r="BG449" i="3"/>
  <c r="BH449" i="3"/>
  <c r="BI449" i="3"/>
  <c r="BK449" i="3"/>
  <c r="J453" i="3"/>
  <c r="BE453" i="3"/>
  <c r="P453" i="3"/>
  <c r="R453" i="3"/>
  <c r="T453" i="3"/>
  <c r="BF453" i="3"/>
  <c r="BG453" i="3"/>
  <c r="BH453" i="3"/>
  <c r="BI453" i="3"/>
  <c r="BK453" i="3"/>
  <c r="J459" i="3"/>
  <c r="P459" i="3"/>
  <c r="R459" i="3"/>
  <c r="T459" i="3"/>
  <c r="BE459" i="3"/>
  <c r="BF459" i="3"/>
  <c r="BG459" i="3"/>
  <c r="BH459" i="3"/>
  <c r="BI459" i="3"/>
  <c r="BK459" i="3"/>
  <c r="J470" i="3"/>
  <c r="P470" i="3"/>
  <c r="R470" i="3"/>
  <c r="T470" i="3"/>
  <c r="BE470" i="3"/>
  <c r="BF470" i="3"/>
  <c r="BG470" i="3"/>
  <c r="BH470" i="3"/>
  <c r="BI470" i="3"/>
  <c r="BK470" i="3"/>
  <c r="J473" i="3"/>
  <c r="BE473" i="3"/>
  <c r="P473" i="3"/>
  <c r="R473" i="3"/>
  <c r="T473" i="3"/>
  <c r="BF473" i="3"/>
  <c r="BG473" i="3"/>
  <c r="BH473" i="3"/>
  <c r="BI473" i="3"/>
  <c r="BK473" i="3"/>
  <c r="J478" i="3"/>
  <c r="BE478" i="3"/>
  <c r="P478" i="3"/>
  <c r="R478" i="3"/>
  <c r="T478" i="3"/>
  <c r="BF478" i="3"/>
  <c r="BG478" i="3"/>
  <c r="BH478" i="3"/>
  <c r="BI478" i="3"/>
  <c r="BK478" i="3"/>
  <c r="J481" i="3"/>
  <c r="P481" i="3"/>
  <c r="R481" i="3"/>
  <c r="T481" i="3"/>
  <c r="BE481" i="3"/>
  <c r="BF481" i="3"/>
  <c r="BG481" i="3"/>
  <c r="BH481" i="3"/>
  <c r="BI481" i="3"/>
  <c r="BK481" i="3"/>
  <c r="P490" i="3"/>
  <c r="T490" i="3"/>
  <c r="J491" i="3"/>
  <c r="BE491" i="3"/>
  <c r="P491" i="3"/>
  <c r="R491" i="3"/>
  <c r="T491" i="3"/>
  <c r="BF491" i="3"/>
  <c r="BG491" i="3"/>
  <c r="BH491" i="3"/>
  <c r="BI491" i="3"/>
  <c r="BK491" i="3"/>
  <c r="J493" i="3"/>
  <c r="BE493" i="3"/>
  <c r="P493" i="3"/>
  <c r="R493" i="3"/>
  <c r="T493" i="3"/>
  <c r="BF493" i="3"/>
  <c r="BG493" i="3"/>
  <c r="BH493" i="3"/>
  <c r="BI493" i="3"/>
  <c r="BK493" i="3"/>
  <c r="J496" i="3"/>
  <c r="P496" i="3"/>
  <c r="R496" i="3"/>
  <c r="T496" i="3"/>
  <c r="BE496" i="3"/>
  <c r="BF496" i="3"/>
  <c r="BG496" i="3"/>
  <c r="BH496" i="3"/>
  <c r="BI496" i="3"/>
  <c r="BK496" i="3"/>
  <c r="BK490" i="3"/>
  <c r="J490" i="3"/>
  <c r="J68" i="3"/>
  <c r="J498" i="3"/>
  <c r="P498" i="3"/>
  <c r="R498" i="3"/>
  <c r="T498" i="3"/>
  <c r="BE498" i="3"/>
  <c r="BF498" i="3"/>
  <c r="BG498" i="3"/>
  <c r="BH498" i="3"/>
  <c r="BI498" i="3"/>
  <c r="BK498" i="3"/>
  <c r="J501" i="3"/>
  <c r="BE501" i="3"/>
  <c r="P501" i="3"/>
  <c r="R501" i="3"/>
  <c r="T501" i="3"/>
  <c r="BF501" i="3"/>
  <c r="BG501" i="3"/>
  <c r="BH501" i="3"/>
  <c r="BI501" i="3"/>
  <c r="BK501" i="3"/>
  <c r="J503" i="3"/>
  <c r="BE503" i="3"/>
  <c r="P503" i="3"/>
  <c r="R503" i="3"/>
  <c r="T503" i="3"/>
  <c r="BF503" i="3"/>
  <c r="BG503" i="3"/>
  <c r="BH503" i="3"/>
  <c r="BI503" i="3"/>
  <c r="BK503" i="3"/>
  <c r="J505" i="3"/>
  <c r="P505" i="3"/>
  <c r="R505" i="3"/>
  <c r="T505" i="3"/>
  <c r="BE505" i="3"/>
  <c r="BF505" i="3"/>
  <c r="BG505" i="3"/>
  <c r="BH505" i="3"/>
  <c r="BI505" i="3"/>
  <c r="BK505" i="3"/>
  <c r="R507" i="3"/>
  <c r="J508" i="3"/>
  <c r="P508" i="3"/>
  <c r="P507" i="3"/>
  <c r="R508" i="3"/>
  <c r="T508" i="3"/>
  <c r="BE508" i="3"/>
  <c r="BF508" i="3"/>
  <c r="BG508" i="3"/>
  <c r="BH508" i="3"/>
  <c r="BI508" i="3"/>
  <c r="BK508" i="3"/>
  <c r="BK507" i="3"/>
  <c r="J507" i="3"/>
  <c r="J69" i="3"/>
  <c r="J509" i="3"/>
  <c r="BE509" i="3"/>
  <c r="P509" i="3"/>
  <c r="R509" i="3"/>
  <c r="T509" i="3"/>
  <c r="BF509" i="3"/>
  <c r="BG509" i="3"/>
  <c r="BH509" i="3"/>
  <c r="BI509" i="3"/>
  <c r="BK509" i="3"/>
  <c r="R511" i="3"/>
  <c r="R510" i="3"/>
  <c r="J512" i="3"/>
  <c r="P512" i="3"/>
  <c r="R512" i="3"/>
  <c r="T512" i="3"/>
  <c r="BE512" i="3"/>
  <c r="BF512" i="3"/>
  <c r="BG512" i="3"/>
  <c r="BH512" i="3"/>
  <c r="BI512" i="3"/>
  <c r="BK512" i="3"/>
  <c r="J515" i="3"/>
  <c r="P515" i="3"/>
  <c r="R515" i="3"/>
  <c r="T515" i="3"/>
  <c r="BE515" i="3"/>
  <c r="BF515" i="3"/>
  <c r="BG515" i="3"/>
  <c r="BH515" i="3"/>
  <c r="BI515" i="3"/>
  <c r="BK515" i="3"/>
  <c r="J518" i="3"/>
  <c r="BE518" i="3"/>
  <c r="P518" i="3"/>
  <c r="R518" i="3"/>
  <c r="T518" i="3"/>
  <c r="BF518" i="3"/>
  <c r="BG518" i="3"/>
  <c r="BH518" i="3"/>
  <c r="BI518" i="3"/>
  <c r="BK518" i="3"/>
  <c r="E7" i="4"/>
  <c r="E74" i="4"/>
  <c r="J14" i="4"/>
  <c r="J19" i="4"/>
  <c r="E20" i="4"/>
  <c r="J20" i="4"/>
  <c r="E47" i="4"/>
  <c r="E51" i="4"/>
  <c r="F53" i="4"/>
  <c r="J53" i="4"/>
  <c r="F55" i="4"/>
  <c r="J55" i="4"/>
  <c r="E78" i="4"/>
  <c r="F80" i="4"/>
  <c r="J80" i="4"/>
  <c r="F82" i="4"/>
  <c r="J82" i="4"/>
  <c r="R88" i="4"/>
  <c r="J89" i="4"/>
  <c r="BE89" i="4"/>
  <c r="P89" i="4"/>
  <c r="R89" i="4"/>
  <c r="T89" i="4"/>
  <c r="BF89" i="4"/>
  <c r="BG89" i="4"/>
  <c r="F34" i="4"/>
  <c r="BB56" i="1"/>
  <c r="BH89" i="4"/>
  <c r="BI89" i="4"/>
  <c r="BK89" i="4"/>
  <c r="J94" i="4"/>
  <c r="P94" i="4"/>
  <c r="R94" i="4"/>
  <c r="T94" i="4"/>
  <c r="BE94" i="4"/>
  <c r="BF94" i="4"/>
  <c r="BG94" i="4"/>
  <c r="BH94" i="4"/>
  <c r="BI94" i="4"/>
  <c r="BK94" i="4"/>
  <c r="J96" i="4"/>
  <c r="P96" i="4"/>
  <c r="R96" i="4"/>
  <c r="T96" i="4"/>
  <c r="BE96" i="4"/>
  <c r="BF96" i="4"/>
  <c r="BG96" i="4"/>
  <c r="BH96" i="4"/>
  <c r="BI96" i="4"/>
  <c r="BK96" i="4"/>
  <c r="J98" i="4"/>
  <c r="BE98" i="4"/>
  <c r="P98" i="4"/>
  <c r="R98" i="4"/>
  <c r="T98" i="4"/>
  <c r="BF98" i="4"/>
  <c r="BG98" i="4"/>
  <c r="BH98" i="4"/>
  <c r="BI98" i="4"/>
  <c r="BK98" i="4"/>
  <c r="J101" i="4"/>
  <c r="BE101" i="4"/>
  <c r="P101" i="4"/>
  <c r="R101" i="4"/>
  <c r="T101" i="4"/>
  <c r="BF101" i="4"/>
  <c r="BG101" i="4"/>
  <c r="BH101" i="4"/>
  <c r="BI101" i="4"/>
  <c r="BK101" i="4"/>
  <c r="J103" i="4"/>
  <c r="P103" i="4"/>
  <c r="R103" i="4"/>
  <c r="T103" i="4"/>
  <c r="BE103" i="4"/>
  <c r="BF103" i="4"/>
  <c r="BG103" i="4"/>
  <c r="BH103" i="4"/>
  <c r="BI103" i="4"/>
  <c r="BK103" i="4"/>
  <c r="J109" i="4"/>
  <c r="P109" i="4"/>
  <c r="R109" i="4"/>
  <c r="T109" i="4"/>
  <c r="BE109" i="4"/>
  <c r="BF109" i="4"/>
  <c r="BG109" i="4"/>
  <c r="BH109" i="4"/>
  <c r="BI109" i="4"/>
  <c r="BK109" i="4"/>
  <c r="J111" i="4"/>
  <c r="BE111" i="4"/>
  <c r="P111" i="4"/>
  <c r="R111" i="4"/>
  <c r="T111" i="4"/>
  <c r="BF111" i="4"/>
  <c r="BG111" i="4"/>
  <c r="BH111" i="4"/>
  <c r="BI111" i="4"/>
  <c r="BK111" i="4"/>
  <c r="J113" i="4"/>
  <c r="BE113" i="4"/>
  <c r="P113" i="4"/>
  <c r="R113" i="4"/>
  <c r="T113" i="4"/>
  <c r="BF113" i="4"/>
  <c r="BG113" i="4"/>
  <c r="BH113" i="4"/>
  <c r="BI113" i="4"/>
  <c r="BK113" i="4"/>
  <c r="J119" i="4"/>
  <c r="P119" i="4"/>
  <c r="R119" i="4"/>
  <c r="T119" i="4"/>
  <c r="BE119" i="4"/>
  <c r="BF119" i="4"/>
  <c r="BG119" i="4"/>
  <c r="BH119" i="4"/>
  <c r="BI119" i="4"/>
  <c r="BK119" i="4"/>
  <c r="J125" i="4"/>
  <c r="P125" i="4"/>
  <c r="R125" i="4"/>
  <c r="T125" i="4"/>
  <c r="BE125" i="4"/>
  <c r="BF125" i="4"/>
  <c r="BG125" i="4"/>
  <c r="BH125" i="4"/>
  <c r="BI125" i="4"/>
  <c r="BK125" i="4"/>
  <c r="J129" i="4"/>
  <c r="BE129" i="4"/>
  <c r="P129" i="4"/>
  <c r="R129" i="4"/>
  <c r="T129" i="4"/>
  <c r="BF129" i="4"/>
  <c r="BG129" i="4"/>
  <c r="BH129" i="4"/>
  <c r="BI129" i="4"/>
  <c r="BK129" i="4"/>
  <c r="J136" i="4"/>
  <c r="BE136" i="4"/>
  <c r="P136" i="4"/>
  <c r="R136" i="4"/>
  <c r="T136" i="4"/>
  <c r="BF136" i="4"/>
  <c r="BG136" i="4"/>
  <c r="BH136" i="4"/>
  <c r="BI136" i="4"/>
  <c r="BK136" i="4"/>
  <c r="J146" i="4"/>
  <c r="P146" i="4"/>
  <c r="R146" i="4"/>
  <c r="T146" i="4"/>
  <c r="BE146" i="4"/>
  <c r="BF146" i="4"/>
  <c r="BG146" i="4"/>
  <c r="BH146" i="4"/>
  <c r="BI146" i="4"/>
  <c r="BK146" i="4"/>
  <c r="J149" i="4"/>
  <c r="P149" i="4"/>
  <c r="R149" i="4"/>
  <c r="T149" i="4"/>
  <c r="BE149" i="4"/>
  <c r="BF149" i="4"/>
  <c r="BG149" i="4"/>
  <c r="BH149" i="4"/>
  <c r="BI149" i="4"/>
  <c r="BK149" i="4"/>
  <c r="J151" i="4"/>
  <c r="BE151" i="4"/>
  <c r="P151" i="4"/>
  <c r="R151" i="4"/>
  <c r="T151" i="4"/>
  <c r="BF151" i="4"/>
  <c r="BG151" i="4"/>
  <c r="BH151" i="4"/>
  <c r="BI151" i="4"/>
  <c r="BK151" i="4"/>
  <c r="J153" i="4"/>
  <c r="BE153" i="4"/>
  <c r="P153" i="4"/>
  <c r="R153" i="4"/>
  <c r="T153" i="4"/>
  <c r="BF153" i="4"/>
  <c r="BG153" i="4"/>
  <c r="BH153" i="4"/>
  <c r="BI153" i="4"/>
  <c r="BK153" i="4"/>
  <c r="J158" i="4"/>
  <c r="P158" i="4"/>
  <c r="R158" i="4"/>
  <c r="T158" i="4"/>
  <c r="BE158" i="4"/>
  <c r="BF158" i="4"/>
  <c r="BG158" i="4"/>
  <c r="BH158" i="4"/>
  <c r="BI158" i="4"/>
  <c r="BK158" i="4"/>
  <c r="J163" i="4"/>
  <c r="P163" i="4"/>
  <c r="R163" i="4"/>
  <c r="T163" i="4"/>
  <c r="BE163" i="4"/>
  <c r="BF163" i="4"/>
  <c r="BG163" i="4"/>
  <c r="BH163" i="4"/>
  <c r="BI163" i="4"/>
  <c r="BK163" i="4"/>
  <c r="J166" i="4"/>
  <c r="BE166" i="4"/>
  <c r="P166" i="4"/>
  <c r="R166" i="4"/>
  <c r="T166" i="4"/>
  <c r="BF166" i="4"/>
  <c r="BG166" i="4"/>
  <c r="BH166" i="4"/>
  <c r="BI166" i="4"/>
  <c r="BK166" i="4"/>
  <c r="P169" i="4"/>
  <c r="T169" i="4"/>
  <c r="J170" i="4"/>
  <c r="P170" i="4"/>
  <c r="R170" i="4"/>
  <c r="T170" i="4"/>
  <c r="BE170" i="4"/>
  <c r="BF170" i="4"/>
  <c r="BG170" i="4"/>
  <c r="BH170" i="4"/>
  <c r="BI170" i="4"/>
  <c r="BK170" i="4"/>
  <c r="BK169" i="4"/>
  <c r="J169" i="4"/>
  <c r="J63" i="4"/>
  <c r="J172" i="4"/>
  <c r="BE172" i="4"/>
  <c r="P172" i="4"/>
  <c r="R172" i="4"/>
  <c r="T172" i="4"/>
  <c r="BF172" i="4"/>
  <c r="BG172" i="4"/>
  <c r="BH172" i="4"/>
  <c r="BI172" i="4"/>
  <c r="BK172" i="4"/>
  <c r="J175" i="4"/>
  <c r="P175" i="4"/>
  <c r="R175" i="4"/>
  <c r="T175" i="4"/>
  <c r="BE175" i="4"/>
  <c r="BF175" i="4"/>
  <c r="BG175" i="4"/>
  <c r="BH175" i="4"/>
  <c r="BI175" i="4"/>
  <c r="BK175" i="4"/>
  <c r="R177" i="4"/>
  <c r="BK177" i="4"/>
  <c r="J177" i="4"/>
  <c r="J64" i="4"/>
  <c r="J178" i="4"/>
  <c r="BE178" i="4"/>
  <c r="P178" i="4"/>
  <c r="R178" i="4"/>
  <c r="T178" i="4"/>
  <c r="T177" i="4"/>
  <c r="BF178" i="4"/>
  <c r="BG178" i="4"/>
  <c r="BH178" i="4"/>
  <c r="BI178" i="4"/>
  <c r="BK178" i="4"/>
  <c r="J179" i="4"/>
  <c r="P179" i="4"/>
  <c r="R179" i="4"/>
  <c r="T179" i="4"/>
  <c r="BE179" i="4"/>
  <c r="BF179" i="4"/>
  <c r="BG179" i="4"/>
  <c r="BH179" i="4"/>
  <c r="BI179" i="4"/>
  <c r="BK179" i="4"/>
  <c r="E7" i="5"/>
  <c r="E49" i="5"/>
  <c r="J16" i="5"/>
  <c r="J85" i="5"/>
  <c r="J21" i="5"/>
  <c r="E22" i="5"/>
  <c r="J22" i="5"/>
  <c r="E55" i="5"/>
  <c r="F57" i="5"/>
  <c r="J57" i="5"/>
  <c r="F59" i="5"/>
  <c r="J59" i="5"/>
  <c r="J66" i="5"/>
  <c r="E77" i="5"/>
  <c r="E83" i="5"/>
  <c r="F85" i="5"/>
  <c r="F87" i="5"/>
  <c r="J87" i="5"/>
  <c r="P93" i="5"/>
  <c r="T93" i="5"/>
  <c r="J94" i="5"/>
  <c r="BE94" i="5"/>
  <c r="P94" i="5"/>
  <c r="R94" i="5"/>
  <c r="T94" i="5"/>
  <c r="BF94" i="5"/>
  <c r="F35" i="5"/>
  <c r="BA58" i="1"/>
  <c r="BG94" i="5"/>
  <c r="BH94" i="5"/>
  <c r="BI94" i="5"/>
  <c r="BK94" i="5"/>
  <c r="BK93" i="5"/>
  <c r="J93" i="5"/>
  <c r="J100" i="5"/>
  <c r="BE100" i="5"/>
  <c r="P100" i="5"/>
  <c r="R100" i="5"/>
  <c r="T100" i="5"/>
  <c r="BF100" i="5"/>
  <c r="BG100" i="5"/>
  <c r="BH100" i="5"/>
  <c r="BI100" i="5"/>
  <c r="BK100" i="5"/>
  <c r="J106" i="5"/>
  <c r="P106" i="5"/>
  <c r="R106" i="5"/>
  <c r="T106" i="5"/>
  <c r="BE106" i="5"/>
  <c r="BF106" i="5"/>
  <c r="BG106" i="5"/>
  <c r="BH106" i="5"/>
  <c r="BI106" i="5"/>
  <c r="BK106" i="5"/>
  <c r="J112" i="5"/>
  <c r="P112" i="5"/>
  <c r="R112" i="5"/>
  <c r="T112" i="5"/>
  <c r="BE112" i="5"/>
  <c r="BF112" i="5"/>
  <c r="BG112" i="5"/>
  <c r="BH112" i="5"/>
  <c r="BI112" i="5"/>
  <c r="BK112" i="5"/>
  <c r="J117" i="5"/>
  <c r="BE117" i="5"/>
  <c r="P117" i="5"/>
  <c r="R117" i="5"/>
  <c r="T117" i="5"/>
  <c r="BF117" i="5"/>
  <c r="BG117" i="5"/>
  <c r="BH117" i="5"/>
  <c r="BI117" i="5"/>
  <c r="BK117" i="5"/>
  <c r="J122" i="5"/>
  <c r="P122" i="5"/>
  <c r="R122" i="5"/>
  <c r="T122" i="5"/>
  <c r="BE122" i="5"/>
  <c r="BF122" i="5"/>
  <c r="BG122" i="5"/>
  <c r="BH122" i="5"/>
  <c r="BI122" i="5"/>
  <c r="BK122" i="5"/>
  <c r="J127" i="5"/>
  <c r="P127" i="5"/>
  <c r="R127" i="5"/>
  <c r="T127" i="5"/>
  <c r="BE127" i="5"/>
  <c r="BF127" i="5"/>
  <c r="BG127" i="5"/>
  <c r="BH127" i="5"/>
  <c r="BI127" i="5"/>
  <c r="BK127" i="5"/>
  <c r="J129" i="5"/>
  <c r="BE129" i="5"/>
  <c r="P129" i="5"/>
  <c r="R129" i="5"/>
  <c r="T129" i="5"/>
  <c r="BF129" i="5"/>
  <c r="BG129" i="5"/>
  <c r="BH129" i="5"/>
  <c r="BI129" i="5"/>
  <c r="BK129" i="5"/>
  <c r="J132" i="5"/>
  <c r="BE132" i="5"/>
  <c r="P132" i="5"/>
  <c r="R132" i="5"/>
  <c r="T132" i="5"/>
  <c r="BF132" i="5"/>
  <c r="BG132" i="5"/>
  <c r="BH132" i="5"/>
  <c r="BI132" i="5"/>
  <c r="BK132" i="5"/>
  <c r="J134" i="5"/>
  <c r="P134" i="5"/>
  <c r="R134" i="5"/>
  <c r="T134" i="5"/>
  <c r="BE134" i="5"/>
  <c r="BF134" i="5"/>
  <c r="BG134" i="5"/>
  <c r="BH134" i="5"/>
  <c r="BI134" i="5"/>
  <c r="BK134" i="5"/>
  <c r="J136" i="5"/>
  <c r="P136" i="5"/>
  <c r="R136" i="5"/>
  <c r="T136" i="5"/>
  <c r="BE136" i="5"/>
  <c r="BF136" i="5"/>
  <c r="BG136" i="5"/>
  <c r="BH136" i="5"/>
  <c r="BI136" i="5"/>
  <c r="BK136" i="5"/>
  <c r="J138" i="5"/>
  <c r="BE138" i="5"/>
  <c r="P138" i="5"/>
  <c r="R138" i="5"/>
  <c r="T138" i="5"/>
  <c r="BF138" i="5"/>
  <c r="BG138" i="5"/>
  <c r="BH138" i="5"/>
  <c r="BI138" i="5"/>
  <c r="BK138" i="5"/>
  <c r="J141" i="5"/>
  <c r="BE141" i="5"/>
  <c r="P141" i="5"/>
  <c r="R141" i="5"/>
  <c r="T141" i="5"/>
  <c r="BF141" i="5"/>
  <c r="BG141" i="5"/>
  <c r="BH141" i="5"/>
  <c r="BI141" i="5"/>
  <c r="BK141" i="5"/>
  <c r="J144" i="5"/>
  <c r="BE144" i="5"/>
  <c r="P144" i="5"/>
  <c r="R144" i="5"/>
  <c r="T144" i="5"/>
  <c r="BF144" i="5"/>
  <c r="BG144" i="5"/>
  <c r="BH144" i="5"/>
  <c r="BI144" i="5"/>
  <c r="BK144" i="5"/>
  <c r="J147" i="5"/>
  <c r="P147" i="5"/>
  <c r="R147" i="5"/>
  <c r="T147" i="5"/>
  <c r="BE147" i="5"/>
  <c r="BF147" i="5"/>
  <c r="BG147" i="5"/>
  <c r="BH147" i="5"/>
  <c r="BI147" i="5"/>
  <c r="BK147" i="5"/>
  <c r="J149" i="5"/>
  <c r="P149" i="5"/>
  <c r="R149" i="5"/>
  <c r="T149" i="5"/>
  <c r="BE149" i="5"/>
  <c r="BF149" i="5"/>
  <c r="BG149" i="5"/>
  <c r="BH149" i="5"/>
  <c r="BI149" i="5"/>
  <c r="BK149" i="5"/>
  <c r="J151" i="5"/>
  <c r="BE151" i="5"/>
  <c r="P151" i="5"/>
  <c r="R151" i="5"/>
  <c r="T151" i="5"/>
  <c r="BF151" i="5"/>
  <c r="BG151" i="5"/>
  <c r="BH151" i="5"/>
  <c r="BI151" i="5"/>
  <c r="BK151" i="5"/>
  <c r="J154" i="5"/>
  <c r="BE154" i="5"/>
  <c r="P154" i="5"/>
  <c r="R154" i="5"/>
  <c r="T154" i="5"/>
  <c r="BF154" i="5"/>
  <c r="BG154" i="5"/>
  <c r="BH154" i="5"/>
  <c r="BI154" i="5"/>
  <c r="BK154" i="5"/>
  <c r="J157" i="5"/>
  <c r="P157" i="5"/>
  <c r="R157" i="5"/>
  <c r="T157" i="5"/>
  <c r="BE157" i="5"/>
  <c r="BF157" i="5"/>
  <c r="BG157" i="5"/>
  <c r="BH157" i="5"/>
  <c r="BI157" i="5"/>
  <c r="BK157" i="5"/>
  <c r="J160" i="5"/>
  <c r="P160" i="5"/>
  <c r="R160" i="5"/>
  <c r="T160" i="5"/>
  <c r="BE160" i="5"/>
  <c r="BF160" i="5"/>
  <c r="BG160" i="5"/>
  <c r="BH160" i="5"/>
  <c r="BI160" i="5"/>
  <c r="BK160" i="5"/>
  <c r="R162" i="5"/>
  <c r="J163" i="5"/>
  <c r="BE163" i="5"/>
  <c r="P163" i="5"/>
  <c r="R163" i="5"/>
  <c r="T163" i="5"/>
  <c r="T162" i="5"/>
  <c r="BF163" i="5"/>
  <c r="BG163" i="5"/>
  <c r="BH163" i="5"/>
  <c r="BI163" i="5"/>
  <c r="BK163" i="5"/>
  <c r="BK162" i="5"/>
  <c r="J164" i="5"/>
  <c r="P164" i="5"/>
  <c r="R164" i="5"/>
  <c r="T164" i="5"/>
  <c r="BE164" i="5"/>
  <c r="BF164" i="5"/>
  <c r="J35" i="5"/>
  <c r="AW58" i="1"/>
  <c r="BG164" i="5"/>
  <c r="BH164" i="5"/>
  <c r="F37" i="5"/>
  <c r="BC58" i="1"/>
  <c r="BI164" i="5"/>
  <c r="BK164" i="5"/>
  <c r="E7" i="6"/>
  <c r="E49" i="6"/>
  <c r="J16" i="6"/>
  <c r="J21" i="6"/>
  <c r="E22" i="6"/>
  <c r="J22" i="6"/>
  <c r="E55" i="6"/>
  <c r="F57" i="6"/>
  <c r="J57" i="6"/>
  <c r="F59" i="6"/>
  <c r="J59" i="6"/>
  <c r="E76" i="6"/>
  <c r="E82" i="6"/>
  <c r="F84" i="6"/>
  <c r="J84" i="6"/>
  <c r="F86" i="6"/>
  <c r="J86" i="6"/>
  <c r="R92" i="6"/>
  <c r="R91" i="6"/>
  <c r="R90" i="6"/>
  <c r="J93" i="6"/>
  <c r="P93" i="6"/>
  <c r="R93" i="6"/>
  <c r="T93" i="6"/>
  <c r="BE93" i="6"/>
  <c r="BF93" i="6"/>
  <c r="BG93" i="6"/>
  <c r="BH93" i="6"/>
  <c r="BI93" i="6"/>
  <c r="BK93" i="6"/>
  <c r="J95" i="6"/>
  <c r="P95" i="6"/>
  <c r="R95" i="6"/>
  <c r="T95" i="6"/>
  <c r="BE95" i="6"/>
  <c r="BF95" i="6"/>
  <c r="BG95" i="6"/>
  <c r="BH95" i="6"/>
  <c r="BI95" i="6"/>
  <c r="BK95" i="6"/>
  <c r="J97" i="6"/>
  <c r="BE97" i="6"/>
  <c r="P97" i="6"/>
  <c r="R97" i="6"/>
  <c r="T97" i="6"/>
  <c r="BF97" i="6"/>
  <c r="BG97" i="6"/>
  <c r="BH97" i="6"/>
  <c r="BI97" i="6"/>
  <c r="F38" i="6"/>
  <c r="BD59" i="1"/>
  <c r="BK97" i="6"/>
  <c r="J99" i="6"/>
  <c r="BE99" i="6"/>
  <c r="P99" i="6"/>
  <c r="R99" i="6"/>
  <c r="T99" i="6"/>
  <c r="BF99" i="6"/>
  <c r="BG99" i="6"/>
  <c r="F36" i="6"/>
  <c r="BH99" i="6"/>
  <c r="BI99" i="6"/>
  <c r="BK99" i="6"/>
  <c r="J102" i="6"/>
  <c r="P102" i="6"/>
  <c r="R102" i="6"/>
  <c r="T102" i="6"/>
  <c r="BE102" i="6"/>
  <c r="BF102" i="6"/>
  <c r="BG102" i="6"/>
  <c r="BH102" i="6"/>
  <c r="F37" i="6"/>
  <c r="BC59" i="1"/>
  <c r="BI102" i="6"/>
  <c r="BK102" i="6"/>
  <c r="J105" i="6"/>
  <c r="P105" i="6"/>
  <c r="R105" i="6"/>
  <c r="T105" i="6"/>
  <c r="BE105" i="6"/>
  <c r="BF105" i="6"/>
  <c r="BG105" i="6"/>
  <c r="BH105" i="6"/>
  <c r="BI105" i="6"/>
  <c r="BK105" i="6"/>
  <c r="J108" i="6"/>
  <c r="BE108" i="6"/>
  <c r="P108" i="6"/>
  <c r="R108" i="6"/>
  <c r="T108" i="6"/>
  <c r="BF108" i="6"/>
  <c r="BG108" i="6"/>
  <c r="BH108" i="6"/>
  <c r="BI108" i="6"/>
  <c r="BK108" i="6"/>
  <c r="J110" i="6"/>
  <c r="BE110" i="6"/>
  <c r="P110" i="6"/>
  <c r="R110" i="6"/>
  <c r="T110" i="6"/>
  <c r="BF110" i="6"/>
  <c r="BG110" i="6"/>
  <c r="BH110" i="6"/>
  <c r="BI110" i="6"/>
  <c r="BK110" i="6"/>
  <c r="J113" i="6"/>
  <c r="P113" i="6"/>
  <c r="R113" i="6"/>
  <c r="T113" i="6"/>
  <c r="BE113" i="6"/>
  <c r="BF113" i="6"/>
  <c r="BG113" i="6"/>
  <c r="BH113" i="6"/>
  <c r="BI113" i="6"/>
  <c r="BK113" i="6"/>
  <c r="J115" i="6"/>
  <c r="P115" i="6"/>
  <c r="R115" i="6"/>
  <c r="T115" i="6"/>
  <c r="BE115" i="6"/>
  <c r="BF115" i="6"/>
  <c r="BG115" i="6"/>
  <c r="BH115" i="6"/>
  <c r="BI115" i="6"/>
  <c r="BK115" i="6"/>
  <c r="J117" i="6"/>
  <c r="BE117" i="6"/>
  <c r="P117" i="6"/>
  <c r="R117" i="6"/>
  <c r="T117" i="6"/>
  <c r="BF117" i="6"/>
  <c r="BG117" i="6"/>
  <c r="BH117" i="6"/>
  <c r="BI117" i="6"/>
  <c r="BK117" i="6"/>
  <c r="J120" i="6"/>
  <c r="BE120" i="6"/>
  <c r="P120" i="6"/>
  <c r="R120" i="6"/>
  <c r="T120" i="6"/>
  <c r="BF120" i="6"/>
  <c r="BG120" i="6"/>
  <c r="BH120" i="6"/>
  <c r="BI120" i="6"/>
  <c r="BK120" i="6"/>
  <c r="J123" i="6"/>
  <c r="P123" i="6"/>
  <c r="R123" i="6"/>
  <c r="T123" i="6"/>
  <c r="BE123" i="6"/>
  <c r="BF123" i="6"/>
  <c r="BG123" i="6"/>
  <c r="BH123" i="6"/>
  <c r="BI123" i="6"/>
  <c r="BK123" i="6"/>
  <c r="J125" i="6"/>
  <c r="P125" i="6"/>
  <c r="R125" i="6"/>
  <c r="T125" i="6"/>
  <c r="BE125" i="6"/>
  <c r="BF125" i="6"/>
  <c r="BG125" i="6"/>
  <c r="BH125" i="6"/>
  <c r="BI125" i="6"/>
  <c r="BK125" i="6"/>
  <c r="J127" i="6"/>
  <c r="BE127" i="6"/>
  <c r="P127" i="6"/>
  <c r="R127" i="6"/>
  <c r="T127" i="6"/>
  <c r="BF127" i="6"/>
  <c r="BG127" i="6"/>
  <c r="BH127" i="6"/>
  <c r="BI127" i="6"/>
  <c r="BK127" i="6"/>
  <c r="J130" i="6"/>
  <c r="BE130" i="6"/>
  <c r="P130" i="6"/>
  <c r="R130" i="6"/>
  <c r="T130" i="6"/>
  <c r="BF130" i="6"/>
  <c r="BG130" i="6"/>
  <c r="BH130" i="6"/>
  <c r="BI130" i="6"/>
  <c r="BK130" i="6"/>
  <c r="E7" i="7"/>
  <c r="J16" i="7"/>
  <c r="J84" i="7"/>
  <c r="J21" i="7"/>
  <c r="E22" i="7"/>
  <c r="F87" i="7"/>
  <c r="J22" i="7"/>
  <c r="E49" i="7"/>
  <c r="E55" i="7"/>
  <c r="F57" i="7"/>
  <c r="J57" i="7"/>
  <c r="F59" i="7"/>
  <c r="J59" i="7"/>
  <c r="F60" i="7"/>
  <c r="E76" i="7"/>
  <c r="E82" i="7"/>
  <c r="F84" i="7"/>
  <c r="F86" i="7"/>
  <c r="J86" i="7"/>
  <c r="R92" i="7"/>
  <c r="R91" i="7"/>
  <c r="R90" i="7"/>
  <c r="J93" i="7"/>
  <c r="BE93" i="7"/>
  <c r="P93" i="7"/>
  <c r="R93" i="7"/>
  <c r="T93" i="7"/>
  <c r="BF93" i="7"/>
  <c r="BG93" i="7"/>
  <c r="BH93" i="7"/>
  <c r="BI93" i="7"/>
  <c r="BK93" i="7"/>
  <c r="J95" i="7"/>
  <c r="P95" i="7"/>
  <c r="R95" i="7"/>
  <c r="T95" i="7"/>
  <c r="BE95" i="7"/>
  <c r="BF95" i="7"/>
  <c r="BG95" i="7"/>
  <c r="BH95" i="7"/>
  <c r="BI95" i="7"/>
  <c r="BK95" i="7"/>
  <c r="J97" i="7"/>
  <c r="P97" i="7"/>
  <c r="R97" i="7"/>
  <c r="T97" i="7"/>
  <c r="BE97" i="7"/>
  <c r="BF97" i="7"/>
  <c r="BG97" i="7"/>
  <c r="BH97" i="7"/>
  <c r="BI97" i="7"/>
  <c r="BK97" i="7"/>
  <c r="J99" i="7"/>
  <c r="BE99" i="7"/>
  <c r="P99" i="7"/>
  <c r="R99" i="7"/>
  <c r="T99" i="7"/>
  <c r="BF99" i="7"/>
  <c r="BG99" i="7"/>
  <c r="BH99" i="7"/>
  <c r="BI99" i="7"/>
  <c r="BK99" i="7"/>
  <c r="J102" i="7"/>
  <c r="BE102" i="7"/>
  <c r="P102" i="7"/>
  <c r="R102" i="7"/>
  <c r="T102" i="7"/>
  <c r="BF102" i="7"/>
  <c r="BG102" i="7"/>
  <c r="BH102" i="7"/>
  <c r="BI102" i="7"/>
  <c r="BK102" i="7"/>
  <c r="J105" i="7"/>
  <c r="P105" i="7"/>
  <c r="R105" i="7"/>
  <c r="T105" i="7"/>
  <c r="BE105" i="7"/>
  <c r="BF105" i="7"/>
  <c r="BG105" i="7"/>
  <c r="BH105" i="7"/>
  <c r="BI105" i="7"/>
  <c r="BK105" i="7"/>
  <c r="J108" i="7"/>
  <c r="P108" i="7"/>
  <c r="R108" i="7"/>
  <c r="T108" i="7"/>
  <c r="BE108" i="7"/>
  <c r="BF108" i="7"/>
  <c r="BG108" i="7"/>
  <c r="BH108" i="7"/>
  <c r="BI108" i="7"/>
  <c r="BK108" i="7"/>
  <c r="J110" i="7"/>
  <c r="BE110" i="7"/>
  <c r="P110" i="7"/>
  <c r="R110" i="7"/>
  <c r="T110" i="7"/>
  <c r="BF110" i="7"/>
  <c r="BG110" i="7"/>
  <c r="BH110" i="7"/>
  <c r="BI110" i="7"/>
  <c r="F38" i="7"/>
  <c r="BD60" i="1"/>
  <c r="BK110" i="7"/>
  <c r="J113" i="7"/>
  <c r="BE113" i="7"/>
  <c r="P113" i="7"/>
  <c r="R113" i="7"/>
  <c r="T113" i="7"/>
  <c r="BF113" i="7"/>
  <c r="BG113" i="7"/>
  <c r="BH113" i="7"/>
  <c r="BI113" i="7"/>
  <c r="BK113" i="7"/>
  <c r="J115" i="7"/>
  <c r="P115" i="7"/>
  <c r="R115" i="7"/>
  <c r="T115" i="7"/>
  <c r="BE115" i="7"/>
  <c r="BF115" i="7"/>
  <c r="BG115" i="7"/>
  <c r="BH115" i="7"/>
  <c r="BI115" i="7"/>
  <c r="BK115" i="7"/>
  <c r="J117" i="7"/>
  <c r="P117" i="7"/>
  <c r="R117" i="7"/>
  <c r="T117" i="7"/>
  <c r="BE117" i="7"/>
  <c r="BF117" i="7"/>
  <c r="BG117" i="7"/>
  <c r="BH117" i="7"/>
  <c r="BI117" i="7"/>
  <c r="BK117" i="7"/>
  <c r="J120" i="7"/>
  <c r="BE120" i="7"/>
  <c r="P120" i="7"/>
  <c r="R120" i="7"/>
  <c r="T120" i="7"/>
  <c r="BF120" i="7"/>
  <c r="BG120" i="7"/>
  <c r="BH120" i="7"/>
  <c r="BI120" i="7"/>
  <c r="BK120" i="7"/>
  <c r="J123" i="7"/>
  <c r="BE123" i="7"/>
  <c r="P123" i="7"/>
  <c r="R123" i="7"/>
  <c r="T123" i="7"/>
  <c r="BF123" i="7"/>
  <c r="BG123" i="7"/>
  <c r="BH123" i="7"/>
  <c r="BI123" i="7"/>
  <c r="BK123" i="7"/>
  <c r="J125" i="7"/>
  <c r="P125" i="7"/>
  <c r="R125" i="7"/>
  <c r="T125" i="7"/>
  <c r="BE125" i="7"/>
  <c r="BF125" i="7"/>
  <c r="BG125" i="7"/>
  <c r="BH125" i="7"/>
  <c r="BI125" i="7"/>
  <c r="BK125" i="7"/>
  <c r="J128" i="7"/>
  <c r="P128" i="7"/>
  <c r="R128" i="7"/>
  <c r="T128" i="7"/>
  <c r="BE128" i="7"/>
  <c r="BF128" i="7"/>
  <c r="BG128" i="7"/>
  <c r="BH128" i="7"/>
  <c r="BI128" i="7"/>
  <c r="BK128" i="7"/>
  <c r="J130" i="7"/>
  <c r="BE130" i="7"/>
  <c r="P130" i="7"/>
  <c r="R130" i="7"/>
  <c r="T130" i="7"/>
  <c r="BF130" i="7"/>
  <c r="BG130" i="7"/>
  <c r="BH130" i="7"/>
  <c r="BI130" i="7"/>
  <c r="BK130" i="7"/>
  <c r="J132" i="7"/>
  <c r="P132" i="7"/>
  <c r="R132" i="7"/>
  <c r="T132" i="7"/>
  <c r="BE132" i="7"/>
  <c r="BF132" i="7"/>
  <c r="BG132" i="7"/>
  <c r="BH132" i="7"/>
  <c r="BI132" i="7"/>
  <c r="BK132" i="7"/>
  <c r="J135" i="7"/>
  <c r="P135" i="7"/>
  <c r="R135" i="7"/>
  <c r="T135" i="7"/>
  <c r="BE135" i="7"/>
  <c r="BF135" i="7"/>
  <c r="BG135" i="7"/>
  <c r="BH135" i="7"/>
  <c r="BI135" i="7"/>
  <c r="BK135" i="7"/>
  <c r="E7" i="8"/>
  <c r="E49" i="8"/>
  <c r="J16" i="8"/>
  <c r="J21" i="8"/>
  <c r="E22" i="8"/>
  <c r="F87" i="8"/>
  <c r="J22" i="8"/>
  <c r="F35" i="8"/>
  <c r="BA61" i="1"/>
  <c r="E55" i="8"/>
  <c r="F57" i="8"/>
  <c r="J57" i="8"/>
  <c r="F59" i="8"/>
  <c r="J59" i="8"/>
  <c r="E76" i="8"/>
  <c r="E82" i="8"/>
  <c r="F84" i="8"/>
  <c r="J84" i="8"/>
  <c r="F86" i="8"/>
  <c r="J86" i="8"/>
  <c r="J93" i="8"/>
  <c r="BE93" i="8"/>
  <c r="P93" i="8"/>
  <c r="R93" i="8"/>
  <c r="T93" i="8"/>
  <c r="T92" i="8"/>
  <c r="T91" i="8"/>
  <c r="T90" i="8"/>
  <c r="BF93" i="8"/>
  <c r="BG93" i="8"/>
  <c r="BH93" i="8"/>
  <c r="BI93" i="8"/>
  <c r="BK93" i="8"/>
  <c r="J95" i="8"/>
  <c r="BE95" i="8"/>
  <c r="P95" i="8"/>
  <c r="R95" i="8"/>
  <c r="T95" i="8"/>
  <c r="BF95" i="8"/>
  <c r="BG95" i="8"/>
  <c r="BH95" i="8"/>
  <c r="BI95" i="8"/>
  <c r="BK95" i="8"/>
  <c r="J97" i="8"/>
  <c r="P97" i="8"/>
  <c r="R97" i="8"/>
  <c r="T97" i="8"/>
  <c r="BE97" i="8"/>
  <c r="BF97" i="8"/>
  <c r="BG97" i="8"/>
  <c r="BH97" i="8"/>
  <c r="BI97" i="8"/>
  <c r="BK97" i="8"/>
  <c r="J99" i="8"/>
  <c r="P99" i="8"/>
  <c r="R99" i="8"/>
  <c r="T99" i="8"/>
  <c r="BE99" i="8"/>
  <c r="BF99" i="8"/>
  <c r="J35" i="8"/>
  <c r="AW61" i="1"/>
  <c r="BG99" i="8"/>
  <c r="BH99" i="8"/>
  <c r="BI99" i="8"/>
  <c r="BK99" i="8"/>
  <c r="J102" i="8"/>
  <c r="BE102" i="8"/>
  <c r="P102" i="8"/>
  <c r="R102" i="8"/>
  <c r="T102" i="8"/>
  <c r="BF102" i="8"/>
  <c r="BG102" i="8"/>
  <c r="BH102" i="8"/>
  <c r="BI102" i="8"/>
  <c r="BK102" i="8"/>
  <c r="J105" i="8"/>
  <c r="BE105" i="8"/>
  <c r="P105" i="8"/>
  <c r="R105" i="8"/>
  <c r="T105" i="8"/>
  <c r="BF105" i="8"/>
  <c r="BG105" i="8"/>
  <c r="BH105" i="8"/>
  <c r="BI105" i="8"/>
  <c r="BK105" i="8"/>
  <c r="J108" i="8"/>
  <c r="P108" i="8"/>
  <c r="R108" i="8"/>
  <c r="T108" i="8"/>
  <c r="BE108" i="8"/>
  <c r="BF108" i="8"/>
  <c r="BG108" i="8"/>
  <c r="BH108" i="8"/>
  <c r="BI108" i="8"/>
  <c r="BK108" i="8"/>
  <c r="J110" i="8"/>
  <c r="P110" i="8"/>
  <c r="R110" i="8"/>
  <c r="T110" i="8"/>
  <c r="BE110" i="8"/>
  <c r="BF110" i="8"/>
  <c r="BG110" i="8"/>
  <c r="BH110" i="8"/>
  <c r="BI110" i="8"/>
  <c r="BK110" i="8"/>
  <c r="J113" i="8"/>
  <c r="BE113" i="8"/>
  <c r="P113" i="8"/>
  <c r="R113" i="8"/>
  <c r="T113" i="8"/>
  <c r="BF113" i="8"/>
  <c r="BG113" i="8"/>
  <c r="BH113" i="8"/>
  <c r="BI113" i="8"/>
  <c r="BK113" i="8"/>
  <c r="J115" i="8"/>
  <c r="P115" i="8"/>
  <c r="R115" i="8"/>
  <c r="T115" i="8"/>
  <c r="BE115" i="8"/>
  <c r="BF115" i="8"/>
  <c r="BG115" i="8"/>
  <c r="BH115" i="8"/>
  <c r="BI115" i="8"/>
  <c r="BK115" i="8"/>
  <c r="J117" i="8"/>
  <c r="P117" i="8"/>
  <c r="R117" i="8"/>
  <c r="T117" i="8"/>
  <c r="BE117" i="8"/>
  <c r="BF117" i="8"/>
  <c r="BG117" i="8"/>
  <c r="BH117" i="8"/>
  <c r="BI117" i="8"/>
  <c r="BK117" i="8"/>
  <c r="J120" i="8"/>
  <c r="BE120" i="8"/>
  <c r="P120" i="8"/>
  <c r="R120" i="8"/>
  <c r="T120" i="8"/>
  <c r="BF120" i="8"/>
  <c r="BG120" i="8"/>
  <c r="BH120" i="8"/>
  <c r="BI120" i="8"/>
  <c r="BK120" i="8"/>
  <c r="J123" i="8"/>
  <c r="BE123" i="8"/>
  <c r="P123" i="8"/>
  <c r="R123" i="8"/>
  <c r="T123" i="8"/>
  <c r="BF123" i="8"/>
  <c r="BG123" i="8"/>
  <c r="BH123" i="8"/>
  <c r="BI123" i="8"/>
  <c r="BK123" i="8"/>
  <c r="J125" i="8"/>
  <c r="BE125" i="8"/>
  <c r="P125" i="8"/>
  <c r="R125" i="8"/>
  <c r="T125" i="8"/>
  <c r="BF125" i="8"/>
  <c r="BG125" i="8"/>
  <c r="BH125" i="8"/>
  <c r="BI125" i="8"/>
  <c r="BK125" i="8"/>
  <c r="J128" i="8"/>
  <c r="P128" i="8"/>
  <c r="R128" i="8"/>
  <c r="T128" i="8"/>
  <c r="BE128" i="8"/>
  <c r="BF128" i="8"/>
  <c r="BG128" i="8"/>
  <c r="BH128" i="8"/>
  <c r="BI128" i="8"/>
  <c r="BK128" i="8"/>
  <c r="J130" i="8"/>
  <c r="P130" i="8"/>
  <c r="R130" i="8"/>
  <c r="T130" i="8"/>
  <c r="BE130" i="8"/>
  <c r="BF130" i="8"/>
  <c r="BG130" i="8"/>
  <c r="BH130" i="8"/>
  <c r="BI130" i="8"/>
  <c r="BK130" i="8"/>
  <c r="J132" i="8"/>
  <c r="BE132" i="8"/>
  <c r="P132" i="8"/>
  <c r="R132" i="8"/>
  <c r="T132" i="8"/>
  <c r="BF132" i="8"/>
  <c r="BG132" i="8"/>
  <c r="BH132" i="8"/>
  <c r="BI132" i="8"/>
  <c r="BK132" i="8"/>
  <c r="J135" i="8"/>
  <c r="P135" i="8"/>
  <c r="R135" i="8"/>
  <c r="T135" i="8"/>
  <c r="BE135" i="8"/>
  <c r="BF135" i="8"/>
  <c r="BG135" i="8"/>
  <c r="BH135" i="8"/>
  <c r="BI135" i="8"/>
  <c r="BK135" i="8"/>
  <c r="E7" i="9"/>
  <c r="J16" i="9"/>
  <c r="J21" i="9"/>
  <c r="E22" i="9"/>
  <c r="J22" i="9"/>
  <c r="E49" i="9"/>
  <c r="E55" i="9"/>
  <c r="F57" i="9"/>
  <c r="F59" i="9"/>
  <c r="J59" i="9"/>
  <c r="F60" i="9"/>
  <c r="E76" i="9"/>
  <c r="E82" i="9"/>
  <c r="F84" i="9"/>
  <c r="F86" i="9"/>
  <c r="J86" i="9"/>
  <c r="F87" i="9"/>
  <c r="J93" i="9"/>
  <c r="P93" i="9"/>
  <c r="R93" i="9"/>
  <c r="T93" i="9"/>
  <c r="BE93" i="9"/>
  <c r="BF93" i="9"/>
  <c r="BG93" i="9"/>
  <c r="BH93" i="9"/>
  <c r="BI93" i="9"/>
  <c r="BK93" i="9"/>
  <c r="J98" i="9"/>
  <c r="P98" i="9"/>
  <c r="R98" i="9"/>
  <c r="R92" i="9"/>
  <c r="R91" i="9"/>
  <c r="R90" i="9"/>
  <c r="T98" i="9"/>
  <c r="BE98" i="9"/>
  <c r="BF98" i="9"/>
  <c r="BG98" i="9"/>
  <c r="BH98" i="9"/>
  <c r="BI98" i="9"/>
  <c r="BK98" i="9"/>
  <c r="J103" i="9"/>
  <c r="BE103" i="9"/>
  <c r="P103" i="9"/>
  <c r="R103" i="9"/>
  <c r="T103" i="9"/>
  <c r="BF103" i="9"/>
  <c r="BG103" i="9"/>
  <c r="BH103" i="9"/>
  <c r="BI103" i="9"/>
  <c r="BK103" i="9"/>
  <c r="J108" i="9"/>
  <c r="BE108" i="9"/>
  <c r="P108" i="9"/>
  <c r="R108" i="9"/>
  <c r="T108" i="9"/>
  <c r="BF108" i="9"/>
  <c r="J35" i="9"/>
  <c r="AW62" i="1"/>
  <c r="BG108" i="9"/>
  <c r="BH108" i="9"/>
  <c r="BI108" i="9"/>
  <c r="BK108" i="9"/>
  <c r="J111" i="9"/>
  <c r="P111" i="9"/>
  <c r="R111" i="9"/>
  <c r="T111" i="9"/>
  <c r="BE111" i="9"/>
  <c r="BF111" i="9"/>
  <c r="BG111" i="9"/>
  <c r="BH111" i="9"/>
  <c r="BI111" i="9"/>
  <c r="BK111" i="9"/>
  <c r="J114" i="9"/>
  <c r="P114" i="9"/>
  <c r="R114" i="9"/>
  <c r="T114" i="9"/>
  <c r="BE114" i="9"/>
  <c r="BF114" i="9"/>
  <c r="BG114" i="9"/>
  <c r="BH114" i="9"/>
  <c r="BI114" i="9"/>
  <c r="BK114" i="9"/>
  <c r="J117" i="9"/>
  <c r="BE117" i="9"/>
  <c r="P117" i="9"/>
  <c r="R117" i="9"/>
  <c r="T117" i="9"/>
  <c r="BF117" i="9"/>
  <c r="BG117" i="9"/>
  <c r="BH117" i="9"/>
  <c r="BI117" i="9"/>
  <c r="BK117" i="9"/>
  <c r="J119" i="9"/>
  <c r="BE119" i="9"/>
  <c r="P119" i="9"/>
  <c r="R119" i="9"/>
  <c r="T119" i="9"/>
  <c r="BF119" i="9"/>
  <c r="BG119" i="9"/>
  <c r="BH119" i="9"/>
  <c r="BI119" i="9"/>
  <c r="BK119" i="9"/>
  <c r="J122" i="9"/>
  <c r="P122" i="9"/>
  <c r="R122" i="9"/>
  <c r="T122" i="9"/>
  <c r="BE122" i="9"/>
  <c r="BF122" i="9"/>
  <c r="BG122" i="9"/>
  <c r="BH122" i="9"/>
  <c r="BI122" i="9"/>
  <c r="BK122" i="9"/>
  <c r="J124" i="9"/>
  <c r="P124" i="9"/>
  <c r="R124" i="9"/>
  <c r="T124" i="9"/>
  <c r="BE124" i="9"/>
  <c r="BF124" i="9"/>
  <c r="BG124" i="9"/>
  <c r="BH124" i="9"/>
  <c r="BI124" i="9"/>
  <c r="BK124" i="9"/>
  <c r="J126" i="9"/>
  <c r="BE126" i="9"/>
  <c r="P126" i="9"/>
  <c r="R126" i="9"/>
  <c r="T126" i="9"/>
  <c r="BF126" i="9"/>
  <c r="BG126" i="9"/>
  <c r="BH126" i="9"/>
  <c r="BI126" i="9"/>
  <c r="BK126" i="9"/>
  <c r="J129" i="9"/>
  <c r="BE129" i="9"/>
  <c r="P129" i="9"/>
  <c r="R129" i="9"/>
  <c r="T129" i="9"/>
  <c r="BF129" i="9"/>
  <c r="BG129" i="9"/>
  <c r="BH129" i="9"/>
  <c r="BI129" i="9"/>
  <c r="BK129" i="9"/>
  <c r="J132" i="9"/>
  <c r="BE132" i="9"/>
  <c r="P132" i="9"/>
  <c r="R132" i="9"/>
  <c r="T132" i="9"/>
  <c r="BF132" i="9"/>
  <c r="BG132" i="9"/>
  <c r="BH132" i="9"/>
  <c r="BI132" i="9"/>
  <c r="BK132" i="9"/>
  <c r="J134" i="9"/>
  <c r="P134" i="9"/>
  <c r="R134" i="9"/>
  <c r="T134" i="9"/>
  <c r="BE134" i="9"/>
  <c r="BF134" i="9"/>
  <c r="BG134" i="9"/>
  <c r="BH134" i="9"/>
  <c r="BI134" i="9"/>
  <c r="BK134" i="9"/>
  <c r="J136" i="9"/>
  <c r="P136" i="9"/>
  <c r="R136" i="9"/>
  <c r="T136" i="9"/>
  <c r="BE136" i="9"/>
  <c r="BF136" i="9"/>
  <c r="BG136" i="9"/>
  <c r="BH136" i="9"/>
  <c r="BI136" i="9"/>
  <c r="BK136" i="9"/>
  <c r="J139" i="9"/>
  <c r="BE139" i="9"/>
  <c r="P139" i="9"/>
  <c r="R139" i="9"/>
  <c r="T139" i="9"/>
  <c r="BF139" i="9"/>
  <c r="BG139" i="9"/>
  <c r="BH139" i="9"/>
  <c r="BI139" i="9"/>
  <c r="BK139" i="9"/>
  <c r="E7" i="10"/>
  <c r="J16" i="10"/>
  <c r="J86" i="10"/>
  <c r="J21" i="10"/>
  <c r="E22" i="10"/>
  <c r="F89" i="10"/>
  <c r="J22" i="10"/>
  <c r="F37" i="10"/>
  <c r="BC63" i="1"/>
  <c r="E55" i="10"/>
  <c r="F57" i="10"/>
  <c r="F59" i="10"/>
  <c r="J59" i="10"/>
  <c r="F60" i="10"/>
  <c r="J67" i="10"/>
  <c r="J68" i="10"/>
  <c r="E84" i="10"/>
  <c r="F86" i="10"/>
  <c r="F88" i="10"/>
  <c r="J88" i="10"/>
  <c r="R94" i="10"/>
  <c r="J95" i="10"/>
  <c r="BE95" i="10"/>
  <c r="P95" i="10"/>
  <c r="P94" i="10"/>
  <c r="R95" i="10"/>
  <c r="T95" i="10"/>
  <c r="T94" i="10"/>
  <c r="BF95" i="10"/>
  <c r="BG95" i="10"/>
  <c r="F36" i="10"/>
  <c r="BB63" i="1"/>
  <c r="BH95" i="10"/>
  <c r="BI95" i="10"/>
  <c r="F38" i="10"/>
  <c r="BD63" i="1"/>
  <c r="BK95" i="10"/>
  <c r="BK94" i="10"/>
  <c r="P99" i="10"/>
  <c r="J100" i="10"/>
  <c r="P100" i="10"/>
  <c r="R100" i="10"/>
  <c r="T100" i="10"/>
  <c r="BE100" i="10"/>
  <c r="BF100" i="10"/>
  <c r="BG100" i="10"/>
  <c r="BH100" i="10"/>
  <c r="BI100" i="10"/>
  <c r="BK100" i="10"/>
  <c r="BK99" i="10"/>
  <c r="J99" i="10"/>
  <c r="J103" i="10"/>
  <c r="BE103" i="10"/>
  <c r="P103" i="10"/>
  <c r="R103" i="10"/>
  <c r="T103" i="10"/>
  <c r="T99" i="10"/>
  <c r="BF103" i="10"/>
  <c r="BG103" i="10"/>
  <c r="BH103" i="10"/>
  <c r="BI103" i="10"/>
  <c r="BK103" i="10"/>
  <c r="J106" i="10"/>
  <c r="BE106" i="10"/>
  <c r="P106" i="10"/>
  <c r="R106" i="10"/>
  <c r="T106" i="10"/>
  <c r="BF106" i="10"/>
  <c r="BG106" i="10"/>
  <c r="BH106" i="10"/>
  <c r="BI106" i="10"/>
  <c r="BK106" i="10"/>
  <c r="J109" i="10"/>
  <c r="P109" i="10"/>
  <c r="R109" i="10"/>
  <c r="T109" i="10"/>
  <c r="BE109" i="10"/>
  <c r="BF109" i="10"/>
  <c r="BG109" i="10"/>
  <c r="BH109" i="10"/>
  <c r="BI109" i="10"/>
  <c r="BK109" i="10"/>
  <c r="P112" i="10"/>
  <c r="J113" i="10"/>
  <c r="P113" i="10"/>
  <c r="R113" i="10"/>
  <c r="T113" i="10"/>
  <c r="BE113" i="10"/>
  <c r="BF113" i="10"/>
  <c r="BG113" i="10"/>
  <c r="BH113" i="10"/>
  <c r="BI113" i="10"/>
  <c r="BK113" i="10"/>
  <c r="J115" i="10"/>
  <c r="BE115" i="10"/>
  <c r="P115" i="10"/>
  <c r="R115" i="10"/>
  <c r="R112" i="10"/>
  <c r="T115" i="10"/>
  <c r="BF115" i="10"/>
  <c r="BG115" i="10"/>
  <c r="BH115" i="10"/>
  <c r="BI115" i="10"/>
  <c r="BK115" i="10"/>
  <c r="J118" i="10"/>
  <c r="BE118" i="10"/>
  <c r="P118" i="10"/>
  <c r="R118" i="10"/>
  <c r="T118" i="10"/>
  <c r="BF118" i="10"/>
  <c r="BG118" i="10"/>
  <c r="BH118" i="10"/>
  <c r="BI118" i="10"/>
  <c r="BK118" i="10"/>
  <c r="BK112" i="10"/>
  <c r="J112" i="10"/>
  <c r="E7" i="11"/>
  <c r="J14" i="11"/>
  <c r="J87" i="11"/>
  <c r="J19" i="11"/>
  <c r="E20" i="11"/>
  <c r="J20" i="11"/>
  <c r="E47" i="11"/>
  <c r="E51" i="11"/>
  <c r="F53" i="11"/>
  <c r="J53" i="11"/>
  <c r="F55" i="11"/>
  <c r="J55" i="11"/>
  <c r="F56" i="11"/>
  <c r="E81" i="11"/>
  <c r="E85" i="11"/>
  <c r="F87" i="11"/>
  <c r="F89" i="11"/>
  <c r="J89" i="11"/>
  <c r="F90" i="11"/>
  <c r="J96" i="11"/>
  <c r="BE96" i="11"/>
  <c r="P96" i="11"/>
  <c r="R96" i="11"/>
  <c r="T96" i="11"/>
  <c r="BF96" i="11"/>
  <c r="BG96" i="11"/>
  <c r="BH96" i="11"/>
  <c r="BI96" i="11"/>
  <c r="BK96" i="11"/>
  <c r="J105" i="11"/>
  <c r="BE105" i="11"/>
  <c r="P105" i="11"/>
  <c r="R105" i="11"/>
  <c r="T105" i="11"/>
  <c r="BF105" i="11"/>
  <c r="BG105" i="11"/>
  <c r="BH105" i="11"/>
  <c r="BI105" i="11"/>
  <c r="BK105" i="11"/>
  <c r="J111" i="11"/>
  <c r="P111" i="11"/>
  <c r="R111" i="11"/>
  <c r="T111" i="11"/>
  <c r="BE111" i="11"/>
  <c r="BF111" i="11"/>
  <c r="BG111" i="11"/>
  <c r="BH111" i="11"/>
  <c r="BI111" i="11"/>
  <c r="BK111" i="11"/>
  <c r="J115" i="11"/>
  <c r="P115" i="11"/>
  <c r="R115" i="11"/>
  <c r="T115" i="11"/>
  <c r="BE115" i="11"/>
  <c r="BF115" i="11"/>
  <c r="J33" i="11"/>
  <c r="AW65" i="1"/>
  <c r="BG115" i="11"/>
  <c r="BH115" i="11"/>
  <c r="BI115" i="11"/>
  <c r="BK115" i="11"/>
  <c r="J121" i="11"/>
  <c r="BE121" i="11"/>
  <c r="P121" i="11"/>
  <c r="R121" i="11"/>
  <c r="T121" i="11"/>
  <c r="BF121" i="11"/>
  <c r="BG121" i="11"/>
  <c r="BH121" i="11"/>
  <c r="BI121" i="11"/>
  <c r="BK121" i="11"/>
  <c r="J125" i="11"/>
  <c r="BE125" i="11"/>
  <c r="P125" i="11"/>
  <c r="R125" i="11"/>
  <c r="T125" i="11"/>
  <c r="BF125" i="11"/>
  <c r="BG125" i="11"/>
  <c r="BH125" i="11"/>
  <c r="BI125" i="11"/>
  <c r="BK125" i="11"/>
  <c r="J131" i="11"/>
  <c r="P131" i="11"/>
  <c r="R131" i="11"/>
  <c r="T131" i="11"/>
  <c r="BE131" i="11"/>
  <c r="BF131" i="11"/>
  <c r="BG131" i="11"/>
  <c r="BH131" i="11"/>
  <c r="BI131" i="11"/>
  <c r="BK131" i="11"/>
  <c r="J135" i="11"/>
  <c r="P135" i="11"/>
  <c r="R135" i="11"/>
  <c r="T135" i="11"/>
  <c r="BE135" i="11"/>
  <c r="BF135" i="11"/>
  <c r="BG135" i="11"/>
  <c r="BH135" i="11"/>
  <c r="BI135" i="11"/>
  <c r="BK135" i="11"/>
  <c r="J137" i="11"/>
  <c r="BE137" i="11"/>
  <c r="P137" i="11"/>
  <c r="R137" i="11"/>
  <c r="T137" i="11"/>
  <c r="BF137" i="11"/>
  <c r="BG137" i="11"/>
  <c r="BH137" i="11"/>
  <c r="BI137" i="11"/>
  <c r="BK137" i="11"/>
  <c r="J139" i="11"/>
  <c r="BE139" i="11"/>
  <c r="P139" i="11"/>
  <c r="R139" i="11"/>
  <c r="T139" i="11"/>
  <c r="BF139" i="11"/>
  <c r="BG139" i="11"/>
  <c r="BH139" i="11"/>
  <c r="BI139" i="11"/>
  <c r="BK139" i="11"/>
  <c r="J143" i="11"/>
  <c r="P143" i="11"/>
  <c r="R143" i="11"/>
  <c r="T143" i="11"/>
  <c r="BE143" i="11"/>
  <c r="BF143" i="11"/>
  <c r="BG143" i="11"/>
  <c r="BH143" i="11"/>
  <c r="BI143" i="11"/>
  <c r="BK143" i="11"/>
  <c r="J149" i="11"/>
  <c r="P149" i="11"/>
  <c r="R149" i="11"/>
  <c r="T149" i="11"/>
  <c r="BE149" i="11"/>
  <c r="BF149" i="11"/>
  <c r="BG149" i="11"/>
  <c r="BH149" i="11"/>
  <c r="BI149" i="11"/>
  <c r="BK149" i="11"/>
  <c r="J151" i="11"/>
  <c r="BE151" i="11"/>
  <c r="P151" i="11"/>
  <c r="R151" i="11"/>
  <c r="T151" i="11"/>
  <c r="BF151" i="11"/>
  <c r="BG151" i="11"/>
  <c r="BH151" i="11"/>
  <c r="BI151" i="11"/>
  <c r="BK151" i="11"/>
  <c r="J158" i="11"/>
  <c r="BE158" i="11"/>
  <c r="P158" i="11"/>
  <c r="R158" i="11"/>
  <c r="T158" i="11"/>
  <c r="BF158" i="11"/>
  <c r="BG158" i="11"/>
  <c r="BH158" i="11"/>
  <c r="BI158" i="11"/>
  <c r="BK158" i="11"/>
  <c r="J160" i="11"/>
  <c r="P160" i="11"/>
  <c r="R160" i="11"/>
  <c r="T160" i="11"/>
  <c r="BE160" i="11"/>
  <c r="BF160" i="11"/>
  <c r="BG160" i="11"/>
  <c r="BH160" i="11"/>
  <c r="BI160" i="11"/>
  <c r="BK160" i="11"/>
  <c r="J165" i="11"/>
  <c r="P165" i="11"/>
  <c r="R165" i="11"/>
  <c r="T165" i="11"/>
  <c r="BE165" i="11"/>
  <c r="BF165" i="11"/>
  <c r="BG165" i="11"/>
  <c r="BH165" i="11"/>
  <c r="BI165" i="11"/>
  <c r="BK165" i="11"/>
  <c r="J172" i="11"/>
  <c r="BE172" i="11"/>
  <c r="P172" i="11"/>
  <c r="R172" i="11"/>
  <c r="T172" i="11"/>
  <c r="BF172" i="11"/>
  <c r="BG172" i="11"/>
  <c r="BH172" i="11"/>
  <c r="BI172" i="11"/>
  <c r="BK172" i="11"/>
  <c r="J175" i="11"/>
  <c r="BE175" i="11"/>
  <c r="P175" i="11"/>
  <c r="R175" i="11"/>
  <c r="T175" i="11"/>
  <c r="BF175" i="11"/>
  <c r="BG175" i="11"/>
  <c r="BH175" i="11"/>
  <c r="BI175" i="11"/>
  <c r="BK175" i="11"/>
  <c r="J180" i="11"/>
  <c r="P180" i="11"/>
  <c r="R180" i="11"/>
  <c r="T180" i="11"/>
  <c r="BE180" i="11"/>
  <c r="BF180" i="11"/>
  <c r="BG180" i="11"/>
  <c r="BH180" i="11"/>
  <c r="BI180" i="11"/>
  <c r="BK180" i="11"/>
  <c r="J184" i="11"/>
  <c r="P184" i="11"/>
  <c r="R184" i="11"/>
  <c r="T184" i="11"/>
  <c r="BE184" i="11"/>
  <c r="BF184" i="11"/>
  <c r="BG184" i="11"/>
  <c r="BH184" i="11"/>
  <c r="BI184" i="11"/>
  <c r="BK184" i="11"/>
  <c r="J187" i="11"/>
  <c r="BE187" i="11"/>
  <c r="P187" i="11"/>
  <c r="R187" i="11"/>
  <c r="T187" i="11"/>
  <c r="BF187" i="11"/>
  <c r="BG187" i="11"/>
  <c r="BH187" i="11"/>
  <c r="BI187" i="11"/>
  <c r="BK187" i="11"/>
  <c r="J191" i="11"/>
  <c r="BE191" i="11"/>
  <c r="P191" i="11"/>
  <c r="R191" i="11"/>
  <c r="T191" i="11"/>
  <c r="BF191" i="11"/>
  <c r="BG191" i="11"/>
  <c r="BH191" i="11"/>
  <c r="BI191" i="11"/>
  <c r="BK191" i="11"/>
  <c r="J197" i="11"/>
  <c r="P197" i="11"/>
  <c r="R197" i="11"/>
  <c r="T197" i="11"/>
  <c r="BE197" i="11"/>
  <c r="BF197" i="11"/>
  <c r="BG197" i="11"/>
  <c r="BH197" i="11"/>
  <c r="BI197" i="11"/>
  <c r="BK197" i="11"/>
  <c r="J201" i="11"/>
  <c r="P201" i="11"/>
  <c r="R201" i="11"/>
  <c r="T201" i="11"/>
  <c r="BE201" i="11"/>
  <c r="BF201" i="11"/>
  <c r="BG201" i="11"/>
  <c r="BH201" i="11"/>
  <c r="BI201" i="11"/>
  <c r="BK201" i="11"/>
  <c r="J211" i="11"/>
  <c r="BE211" i="11"/>
  <c r="P211" i="11"/>
  <c r="R211" i="11"/>
  <c r="T211" i="11"/>
  <c r="BF211" i="11"/>
  <c r="BG211" i="11"/>
  <c r="BH211" i="11"/>
  <c r="BI211" i="11"/>
  <c r="BK211" i="11"/>
  <c r="J214" i="11"/>
  <c r="BE214" i="11"/>
  <c r="P214" i="11"/>
  <c r="R214" i="11"/>
  <c r="T214" i="11"/>
  <c r="BF214" i="11"/>
  <c r="BG214" i="11"/>
  <c r="BH214" i="11"/>
  <c r="BI214" i="11"/>
  <c r="BK214" i="11"/>
  <c r="J219" i="11"/>
  <c r="P219" i="11"/>
  <c r="R219" i="11"/>
  <c r="T219" i="11"/>
  <c r="BE219" i="11"/>
  <c r="BF219" i="11"/>
  <c r="BG219" i="11"/>
  <c r="BH219" i="11"/>
  <c r="BI219" i="11"/>
  <c r="BK219" i="11"/>
  <c r="J223" i="11"/>
  <c r="P223" i="11"/>
  <c r="R223" i="11"/>
  <c r="T223" i="11"/>
  <c r="BE223" i="11"/>
  <c r="BF223" i="11"/>
  <c r="BG223" i="11"/>
  <c r="BH223" i="11"/>
  <c r="BI223" i="11"/>
  <c r="BK223" i="11"/>
  <c r="J227" i="11"/>
  <c r="BE227" i="11"/>
  <c r="P227" i="11"/>
  <c r="R227" i="11"/>
  <c r="T227" i="11"/>
  <c r="BF227" i="11"/>
  <c r="BG227" i="11"/>
  <c r="BH227" i="11"/>
  <c r="BI227" i="11"/>
  <c r="BK227" i="11"/>
  <c r="J231" i="11"/>
  <c r="BE231" i="11"/>
  <c r="P231" i="11"/>
  <c r="R231" i="11"/>
  <c r="T231" i="11"/>
  <c r="BF231" i="11"/>
  <c r="BG231" i="11"/>
  <c r="BH231" i="11"/>
  <c r="BI231" i="11"/>
  <c r="BK231" i="11"/>
  <c r="J238" i="11"/>
  <c r="P238" i="11"/>
  <c r="R238" i="11"/>
  <c r="T238" i="11"/>
  <c r="BE238" i="11"/>
  <c r="BF238" i="11"/>
  <c r="BG238" i="11"/>
  <c r="BH238" i="11"/>
  <c r="BI238" i="11"/>
  <c r="BK238" i="11"/>
  <c r="J241" i="11"/>
  <c r="P241" i="11"/>
  <c r="R241" i="11"/>
  <c r="T241" i="11"/>
  <c r="BE241" i="11"/>
  <c r="BF241" i="11"/>
  <c r="BG241" i="11"/>
  <c r="BH241" i="11"/>
  <c r="BI241" i="11"/>
  <c r="BK241" i="11"/>
  <c r="J246" i="11"/>
  <c r="BE246" i="11"/>
  <c r="P246" i="11"/>
  <c r="R246" i="11"/>
  <c r="R245" i="11"/>
  <c r="T246" i="11"/>
  <c r="BF246" i="11"/>
  <c r="BG246" i="11"/>
  <c r="BH246" i="11"/>
  <c r="BI246" i="11"/>
  <c r="BK246" i="11"/>
  <c r="BK245" i="11"/>
  <c r="J245" i="11"/>
  <c r="J63" i="11"/>
  <c r="J249" i="11"/>
  <c r="BE249" i="11"/>
  <c r="P249" i="11"/>
  <c r="R249" i="11"/>
  <c r="T249" i="11"/>
  <c r="BF249" i="11"/>
  <c r="BG249" i="11"/>
  <c r="BH249" i="11"/>
  <c r="BI249" i="11"/>
  <c r="BK249" i="11"/>
  <c r="J254" i="11"/>
  <c r="P254" i="11"/>
  <c r="R254" i="11"/>
  <c r="T254" i="11"/>
  <c r="BE254" i="11"/>
  <c r="BF254" i="11"/>
  <c r="BG254" i="11"/>
  <c r="BH254" i="11"/>
  <c r="BI254" i="11"/>
  <c r="BK254" i="11"/>
  <c r="J257" i="11"/>
  <c r="P257" i="11"/>
  <c r="R257" i="11"/>
  <c r="T257" i="11"/>
  <c r="BE257" i="11"/>
  <c r="BF257" i="11"/>
  <c r="BG257" i="11"/>
  <c r="BH257" i="11"/>
  <c r="BI257" i="11"/>
  <c r="BK257" i="11"/>
  <c r="J262" i="11"/>
  <c r="BE262" i="11"/>
  <c r="P262" i="11"/>
  <c r="R262" i="11"/>
  <c r="T262" i="11"/>
  <c r="BF262" i="11"/>
  <c r="BG262" i="11"/>
  <c r="BH262" i="11"/>
  <c r="BI262" i="11"/>
  <c r="BK262" i="11"/>
  <c r="J266" i="11"/>
  <c r="BE266" i="11"/>
  <c r="P266" i="11"/>
  <c r="R266" i="11"/>
  <c r="T266" i="11"/>
  <c r="BF266" i="11"/>
  <c r="BG266" i="11"/>
  <c r="BH266" i="11"/>
  <c r="BI266" i="11"/>
  <c r="BK266" i="11"/>
  <c r="J272" i="11"/>
  <c r="P272" i="11"/>
  <c r="R272" i="11"/>
  <c r="T272" i="11"/>
  <c r="BE272" i="11"/>
  <c r="BF272" i="11"/>
  <c r="BG272" i="11"/>
  <c r="BH272" i="11"/>
  <c r="BI272" i="11"/>
  <c r="BK272" i="11"/>
  <c r="P275" i="11"/>
  <c r="BK275" i="11"/>
  <c r="J275" i="11"/>
  <c r="J64" i="11"/>
  <c r="J276" i="11"/>
  <c r="BE276" i="11"/>
  <c r="P276" i="11"/>
  <c r="R276" i="11"/>
  <c r="R275" i="11"/>
  <c r="T276" i="11"/>
  <c r="T275" i="11"/>
  <c r="BF276" i="11"/>
  <c r="BG276" i="11"/>
  <c r="BH276" i="11"/>
  <c r="BI276" i="11"/>
  <c r="BK276" i="11"/>
  <c r="J282" i="11"/>
  <c r="BE282" i="11"/>
  <c r="P282" i="11"/>
  <c r="R282" i="11"/>
  <c r="T282" i="11"/>
  <c r="BF282" i="11"/>
  <c r="BG282" i="11"/>
  <c r="BH282" i="11"/>
  <c r="BI282" i="11"/>
  <c r="BK282" i="11"/>
  <c r="J286" i="11"/>
  <c r="P286" i="11"/>
  <c r="R286" i="11"/>
  <c r="T286" i="11"/>
  <c r="BE286" i="11"/>
  <c r="BF286" i="11"/>
  <c r="BG286" i="11"/>
  <c r="BH286" i="11"/>
  <c r="BI286" i="11"/>
  <c r="BK286" i="11"/>
  <c r="J291" i="11"/>
  <c r="P291" i="11"/>
  <c r="R291" i="11"/>
  <c r="T291" i="11"/>
  <c r="BE291" i="11"/>
  <c r="BF291" i="11"/>
  <c r="BG291" i="11"/>
  <c r="BH291" i="11"/>
  <c r="BI291" i="11"/>
  <c r="BK291" i="11"/>
  <c r="J295" i="11"/>
  <c r="BE295" i="11"/>
  <c r="P295" i="11"/>
  <c r="R295" i="11"/>
  <c r="T295" i="11"/>
  <c r="BF295" i="11"/>
  <c r="BG295" i="11"/>
  <c r="BH295" i="11"/>
  <c r="BI295" i="11"/>
  <c r="BK295" i="11"/>
  <c r="J299" i="11"/>
  <c r="BE299" i="11"/>
  <c r="P299" i="11"/>
  <c r="P281" i="11"/>
  <c r="R299" i="11"/>
  <c r="T299" i="11"/>
  <c r="BF299" i="11"/>
  <c r="BG299" i="11"/>
  <c r="BH299" i="11"/>
  <c r="BI299" i="11"/>
  <c r="BK299" i="11"/>
  <c r="J303" i="11"/>
  <c r="P303" i="11"/>
  <c r="R303" i="11"/>
  <c r="T303" i="11"/>
  <c r="BE303" i="11"/>
  <c r="BF303" i="11"/>
  <c r="BG303" i="11"/>
  <c r="BH303" i="11"/>
  <c r="BI303" i="11"/>
  <c r="BK303" i="11"/>
  <c r="J310" i="11"/>
  <c r="P310" i="11"/>
  <c r="R310" i="11"/>
  <c r="T310" i="11"/>
  <c r="BE310" i="11"/>
  <c r="BF310" i="11"/>
  <c r="BG310" i="11"/>
  <c r="BH310" i="11"/>
  <c r="BI310" i="11"/>
  <c r="BK310" i="11"/>
  <c r="J314" i="11"/>
  <c r="BE314" i="11"/>
  <c r="P314" i="11"/>
  <c r="R314" i="11"/>
  <c r="T314" i="11"/>
  <c r="BF314" i="11"/>
  <c r="BG314" i="11"/>
  <c r="BH314" i="11"/>
  <c r="BI314" i="11"/>
  <c r="BK314" i="11"/>
  <c r="T318" i="11"/>
  <c r="J319" i="11"/>
  <c r="P319" i="11"/>
  <c r="R319" i="11"/>
  <c r="T319" i="11"/>
  <c r="BE319" i="11"/>
  <c r="BF319" i="11"/>
  <c r="BG319" i="11"/>
  <c r="BH319" i="11"/>
  <c r="BI319" i="11"/>
  <c r="BK319" i="11"/>
  <c r="J327" i="11"/>
  <c r="P327" i="11"/>
  <c r="R327" i="11"/>
  <c r="T327" i="11"/>
  <c r="BE327" i="11"/>
  <c r="BF327" i="11"/>
  <c r="BG327" i="11"/>
  <c r="BH327" i="11"/>
  <c r="BI327" i="11"/>
  <c r="BK327" i="11"/>
  <c r="J333" i="11"/>
  <c r="BE333" i="11"/>
  <c r="P333" i="11"/>
  <c r="R333" i="11"/>
  <c r="T333" i="11"/>
  <c r="BF333" i="11"/>
  <c r="BG333" i="11"/>
  <c r="BH333" i="11"/>
  <c r="BI333" i="11"/>
  <c r="BK333" i="11"/>
  <c r="J337" i="11"/>
  <c r="BE337" i="11"/>
  <c r="P337" i="11"/>
  <c r="P318" i="11"/>
  <c r="R337" i="11"/>
  <c r="T337" i="11"/>
  <c r="BF337" i="11"/>
  <c r="BG337" i="11"/>
  <c r="BH337" i="11"/>
  <c r="BI337" i="11"/>
  <c r="BK337" i="11"/>
  <c r="J340" i="11"/>
  <c r="P340" i="11"/>
  <c r="R340" i="11"/>
  <c r="T340" i="11"/>
  <c r="BE340" i="11"/>
  <c r="BF340" i="11"/>
  <c r="BG340" i="11"/>
  <c r="BH340" i="11"/>
  <c r="BI340" i="11"/>
  <c r="BK340" i="11"/>
  <c r="J342" i="11"/>
  <c r="P342" i="11"/>
  <c r="R342" i="11"/>
  <c r="T342" i="11"/>
  <c r="BE342" i="11"/>
  <c r="BF342" i="11"/>
  <c r="BG342" i="11"/>
  <c r="BH342" i="11"/>
  <c r="BI342" i="11"/>
  <c r="BK342" i="11"/>
  <c r="J344" i="11"/>
  <c r="BE344" i="11"/>
  <c r="P344" i="11"/>
  <c r="R344" i="11"/>
  <c r="T344" i="11"/>
  <c r="BF344" i="11"/>
  <c r="BG344" i="11"/>
  <c r="BH344" i="11"/>
  <c r="BI344" i="11"/>
  <c r="BK344" i="11"/>
  <c r="J350" i="11"/>
  <c r="BE350" i="11"/>
  <c r="P350" i="11"/>
  <c r="R350" i="11"/>
  <c r="T350" i="11"/>
  <c r="BF350" i="11"/>
  <c r="BG350" i="11"/>
  <c r="BH350" i="11"/>
  <c r="BI350" i="11"/>
  <c r="BK350" i="11"/>
  <c r="J353" i="11"/>
  <c r="P353" i="11"/>
  <c r="R353" i="11"/>
  <c r="T353" i="11"/>
  <c r="BE353" i="11"/>
  <c r="BF353" i="11"/>
  <c r="BG353" i="11"/>
  <c r="BH353" i="11"/>
  <c r="BI353" i="11"/>
  <c r="BK353" i="11"/>
  <c r="J355" i="11"/>
  <c r="P355" i="11"/>
  <c r="R355" i="11"/>
  <c r="T355" i="11"/>
  <c r="BE355" i="11"/>
  <c r="BF355" i="11"/>
  <c r="BG355" i="11"/>
  <c r="BH355" i="11"/>
  <c r="BI355" i="11"/>
  <c r="BK355" i="11"/>
  <c r="J358" i="11"/>
  <c r="BE358" i="11"/>
  <c r="P358" i="11"/>
  <c r="R358" i="11"/>
  <c r="T358" i="11"/>
  <c r="BF358" i="11"/>
  <c r="BG358" i="11"/>
  <c r="BH358" i="11"/>
  <c r="BI358" i="11"/>
  <c r="BK358" i="11"/>
  <c r="J360" i="11"/>
  <c r="BE360" i="11"/>
  <c r="P360" i="11"/>
  <c r="R360" i="11"/>
  <c r="T360" i="11"/>
  <c r="BF360" i="11"/>
  <c r="BG360" i="11"/>
  <c r="BH360" i="11"/>
  <c r="BI360" i="11"/>
  <c r="BK360" i="11"/>
  <c r="J362" i="11"/>
  <c r="P362" i="11"/>
  <c r="R362" i="11"/>
  <c r="T362" i="11"/>
  <c r="BE362" i="11"/>
  <c r="BF362" i="11"/>
  <c r="BG362" i="11"/>
  <c r="BH362" i="11"/>
  <c r="BI362" i="11"/>
  <c r="BK362" i="11"/>
  <c r="J365" i="11"/>
  <c r="P365" i="11"/>
  <c r="R365" i="11"/>
  <c r="T365" i="11"/>
  <c r="BE365" i="11"/>
  <c r="BF365" i="11"/>
  <c r="BG365" i="11"/>
  <c r="BH365" i="11"/>
  <c r="BI365" i="11"/>
  <c r="BK365" i="11"/>
  <c r="J368" i="11"/>
  <c r="BE368" i="11"/>
  <c r="P368" i="11"/>
  <c r="R368" i="11"/>
  <c r="T368" i="11"/>
  <c r="BF368" i="11"/>
  <c r="BG368" i="11"/>
  <c r="BH368" i="11"/>
  <c r="BI368" i="11"/>
  <c r="BK368" i="11"/>
  <c r="J370" i="11"/>
  <c r="BE370" i="11"/>
  <c r="P370" i="11"/>
  <c r="R370" i="11"/>
  <c r="T370" i="11"/>
  <c r="BF370" i="11"/>
  <c r="BG370" i="11"/>
  <c r="BH370" i="11"/>
  <c r="BI370" i="11"/>
  <c r="BK370" i="11"/>
  <c r="J371" i="11"/>
  <c r="P371" i="11"/>
  <c r="R371" i="11"/>
  <c r="T371" i="11"/>
  <c r="BE371" i="11"/>
  <c r="BF371" i="11"/>
  <c r="BG371" i="11"/>
  <c r="BH371" i="11"/>
  <c r="BI371" i="11"/>
  <c r="BK371" i="11"/>
  <c r="J372" i="11"/>
  <c r="P372" i="11"/>
  <c r="R372" i="11"/>
  <c r="T372" i="11"/>
  <c r="BE372" i="11"/>
  <c r="BF372" i="11"/>
  <c r="BG372" i="11"/>
  <c r="BH372" i="11"/>
  <c r="BI372" i="11"/>
  <c r="BK372" i="11"/>
  <c r="J373" i="11"/>
  <c r="BE373" i="11"/>
  <c r="P373" i="11"/>
  <c r="R373" i="11"/>
  <c r="T373" i="11"/>
  <c r="BF373" i="11"/>
  <c r="BG373" i="11"/>
  <c r="BH373" i="11"/>
  <c r="BI373" i="11"/>
  <c r="BK373" i="11"/>
  <c r="J374" i="11"/>
  <c r="BE374" i="11"/>
  <c r="P374" i="11"/>
  <c r="R374" i="11"/>
  <c r="T374" i="11"/>
  <c r="BF374" i="11"/>
  <c r="BG374" i="11"/>
  <c r="BH374" i="11"/>
  <c r="BI374" i="11"/>
  <c r="BK374" i="11"/>
  <c r="J375" i="11"/>
  <c r="P375" i="11"/>
  <c r="R375" i="11"/>
  <c r="T375" i="11"/>
  <c r="BE375" i="11"/>
  <c r="BF375" i="11"/>
  <c r="BG375" i="11"/>
  <c r="BH375" i="11"/>
  <c r="BI375" i="11"/>
  <c r="BK375" i="11"/>
  <c r="J376" i="11"/>
  <c r="P376" i="11"/>
  <c r="R376" i="11"/>
  <c r="T376" i="11"/>
  <c r="BE376" i="11"/>
  <c r="BF376" i="11"/>
  <c r="BG376" i="11"/>
  <c r="BH376" i="11"/>
  <c r="BI376" i="11"/>
  <c r="BK376" i="11"/>
  <c r="J377" i="11"/>
  <c r="BE377" i="11"/>
  <c r="P377" i="11"/>
  <c r="R377" i="11"/>
  <c r="T377" i="11"/>
  <c r="BF377" i="11"/>
  <c r="BG377" i="11"/>
  <c r="BH377" i="11"/>
  <c r="BI377" i="11"/>
  <c r="BK377" i="11"/>
  <c r="J380" i="11"/>
  <c r="BE380" i="11"/>
  <c r="P380" i="11"/>
  <c r="R380" i="11"/>
  <c r="T380" i="11"/>
  <c r="BF380" i="11"/>
  <c r="BG380" i="11"/>
  <c r="BH380" i="11"/>
  <c r="BI380" i="11"/>
  <c r="BK380" i="11"/>
  <c r="J381" i="11"/>
  <c r="P381" i="11"/>
  <c r="R381" i="11"/>
  <c r="T381" i="11"/>
  <c r="BE381" i="11"/>
  <c r="BF381" i="11"/>
  <c r="BG381" i="11"/>
  <c r="BH381" i="11"/>
  <c r="BI381" i="11"/>
  <c r="BK381" i="11"/>
  <c r="J382" i="11"/>
  <c r="P382" i="11"/>
  <c r="R382" i="11"/>
  <c r="T382" i="11"/>
  <c r="BE382" i="11"/>
  <c r="BF382" i="11"/>
  <c r="BG382" i="11"/>
  <c r="BH382" i="11"/>
  <c r="BI382" i="11"/>
  <c r="BK382" i="11"/>
  <c r="J383" i="11"/>
  <c r="BE383" i="11"/>
  <c r="P383" i="11"/>
  <c r="R383" i="11"/>
  <c r="T383" i="11"/>
  <c r="BF383" i="11"/>
  <c r="BG383" i="11"/>
  <c r="BH383" i="11"/>
  <c r="BI383" i="11"/>
  <c r="BK383" i="11"/>
  <c r="J387" i="11"/>
  <c r="BE387" i="11"/>
  <c r="P387" i="11"/>
  <c r="R387" i="11"/>
  <c r="T387" i="11"/>
  <c r="BF387" i="11"/>
  <c r="BG387" i="11"/>
  <c r="BH387" i="11"/>
  <c r="BI387" i="11"/>
  <c r="BK387" i="11"/>
  <c r="J391" i="11"/>
  <c r="P391" i="11"/>
  <c r="R391" i="11"/>
  <c r="T391" i="11"/>
  <c r="BE391" i="11"/>
  <c r="BF391" i="11"/>
  <c r="BG391" i="11"/>
  <c r="BH391" i="11"/>
  <c r="BI391" i="11"/>
  <c r="BK391" i="11"/>
  <c r="J394" i="11"/>
  <c r="P394" i="11"/>
  <c r="R394" i="11"/>
  <c r="T394" i="11"/>
  <c r="BE394" i="11"/>
  <c r="BF394" i="11"/>
  <c r="BG394" i="11"/>
  <c r="BH394" i="11"/>
  <c r="BI394" i="11"/>
  <c r="BK394" i="11"/>
  <c r="J400" i="11"/>
  <c r="BE400" i="11"/>
  <c r="P400" i="11"/>
  <c r="P399" i="11"/>
  <c r="R400" i="11"/>
  <c r="T400" i="11"/>
  <c r="BF400" i="11"/>
  <c r="BG400" i="11"/>
  <c r="BH400" i="11"/>
  <c r="BI400" i="11"/>
  <c r="BK400" i="11"/>
  <c r="J404" i="11"/>
  <c r="BE404" i="11"/>
  <c r="P404" i="11"/>
  <c r="R404" i="11"/>
  <c r="T404" i="11"/>
  <c r="BF404" i="11"/>
  <c r="BG404" i="11"/>
  <c r="BH404" i="11"/>
  <c r="BI404" i="11"/>
  <c r="BK404" i="11"/>
  <c r="J406" i="11"/>
  <c r="P406" i="11"/>
  <c r="R406" i="11"/>
  <c r="T406" i="11"/>
  <c r="BE406" i="11"/>
  <c r="BF406" i="11"/>
  <c r="BG406" i="11"/>
  <c r="BH406" i="11"/>
  <c r="BI406" i="11"/>
  <c r="BK406" i="11"/>
  <c r="J410" i="11"/>
  <c r="P410" i="11"/>
  <c r="R410" i="11"/>
  <c r="T410" i="11"/>
  <c r="BE410" i="11"/>
  <c r="BF410" i="11"/>
  <c r="BG410" i="11"/>
  <c r="BH410" i="11"/>
  <c r="BI410" i="11"/>
  <c r="BK410" i="11"/>
  <c r="J412" i="11"/>
  <c r="BE412" i="11"/>
  <c r="P412" i="11"/>
  <c r="R412" i="11"/>
  <c r="T412" i="11"/>
  <c r="BF412" i="11"/>
  <c r="BG412" i="11"/>
  <c r="BH412" i="11"/>
  <c r="BI412" i="11"/>
  <c r="BK412" i="11"/>
  <c r="J416" i="11"/>
  <c r="P416" i="11"/>
  <c r="R416" i="11"/>
  <c r="T416" i="11"/>
  <c r="BE416" i="11"/>
  <c r="BF416" i="11"/>
  <c r="BG416" i="11"/>
  <c r="BH416" i="11"/>
  <c r="BI416" i="11"/>
  <c r="BK416" i="11"/>
  <c r="J420" i="11"/>
  <c r="P420" i="11"/>
  <c r="R420" i="11"/>
  <c r="T420" i="11"/>
  <c r="BE420" i="11"/>
  <c r="BF420" i="11"/>
  <c r="BG420" i="11"/>
  <c r="BH420" i="11"/>
  <c r="BI420" i="11"/>
  <c r="BK420" i="11"/>
  <c r="J424" i="11"/>
  <c r="BE424" i="11"/>
  <c r="P424" i="11"/>
  <c r="R424" i="11"/>
  <c r="T424" i="11"/>
  <c r="BF424" i="11"/>
  <c r="BG424" i="11"/>
  <c r="BH424" i="11"/>
  <c r="BI424" i="11"/>
  <c r="BK424" i="11"/>
  <c r="J431" i="11"/>
  <c r="BE431" i="11"/>
  <c r="P431" i="11"/>
  <c r="R431" i="11"/>
  <c r="T431" i="11"/>
  <c r="BF431" i="11"/>
  <c r="BG431" i="11"/>
  <c r="BH431" i="11"/>
  <c r="BI431" i="11"/>
  <c r="BK431" i="11"/>
  <c r="J434" i="11"/>
  <c r="P434" i="11"/>
  <c r="R434" i="11"/>
  <c r="T434" i="11"/>
  <c r="BE434" i="11"/>
  <c r="BF434" i="11"/>
  <c r="BG434" i="11"/>
  <c r="BH434" i="11"/>
  <c r="BI434" i="11"/>
  <c r="BK434" i="11"/>
  <c r="J439" i="11"/>
  <c r="P439" i="11"/>
  <c r="R439" i="11"/>
  <c r="T439" i="11"/>
  <c r="BE439" i="11"/>
  <c r="BF439" i="11"/>
  <c r="BG439" i="11"/>
  <c r="BH439" i="11"/>
  <c r="BI439" i="11"/>
  <c r="BK439" i="11"/>
  <c r="J443" i="11"/>
  <c r="BE443" i="11"/>
  <c r="P443" i="11"/>
  <c r="R443" i="11"/>
  <c r="T443" i="11"/>
  <c r="BF443" i="11"/>
  <c r="BG443" i="11"/>
  <c r="BH443" i="11"/>
  <c r="BI443" i="11"/>
  <c r="BK443" i="11"/>
  <c r="J445" i="11"/>
  <c r="BE445" i="11"/>
  <c r="P445" i="11"/>
  <c r="R445" i="11"/>
  <c r="T445" i="11"/>
  <c r="BF445" i="11"/>
  <c r="BG445" i="11"/>
  <c r="BH445" i="11"/>
  <c r="BI445" i="11"/>
  <c r="BK445" i="11"/>
  <c r="J448" i="11"/>
  <c r="P448" i="11"/>
  <c r="R448" i="11"/>
  <c r="T448" i="11"/>
  <c r="BE448" i="11"/>
  <c r="BF448" i="11"/>
  <c r="BG448" i="11"/>
  <c r="BH448" i="11"/>
  <c r="BI448" i="11"/>
  <c r="BK448" i="11"/>
  <c r="J450" i="11"/>
  <c r="P450" i="11"/>
  <c r="R450" i="11"/>
  <c r="T450" i="11"/>
  <c r="BE450" i="11"/>
  <c r="BF450" i="11"/>
  <c r="BG450" i="11"/>
  <c r="BH450" i="11"/>
  <c r="BI450" i="11"/>
  <c r="BK450" i="11"/>
  <c r="J453" i="11"/>
  <c r="BE453" i="11"/>
  <c r="P453" i="11"/>
  <c r="R453" i="11"/>
  <c r="T453" i="11"/>
  <c r="BF453" i="11"/>
  <c r="BG453" i="11"/>
  <c r="BH453" i="11"/>
  <c r="BI453" i="11"/>
  <c r="BK453" i="11"/>
  <c r="J455" i="11"/>
  <c r="BE455" i="11"/>
  <c r="P455" i="11"/>
  <c r="R455" i="11"/>
  <c r="T455" i="11"/>
  <c r="BF455" i="11"/>
  <c r="BG455" i="11"/>
  <c r="BH455" i="11"/>
  <c r="BI455" i="11"/>
  <c r="BK455" i="11"/>
  <c r="BK442" i="11"/>
  <c r="J442" i="11"/>
  <c r="J68" i="11"/>
  <c r="J457" i="11"/>
  <c r="P457" i="11"/>
  <c r="R457" i="11"/>
  <c r="T457" i="11"/>
  <c r="BE457" i="11"/>
  <c r="BF457" i="11"/>
  <c r="BG457" i="11"/>
  <c r="BH457" i="11"/>
  <c r="BI457" i="11"/>
  <c r="BK457" i="11"/>
  <c r="P459" i="11"/>
  <c r="BK459" i="11"/>
  <c r="J459" i="11"/>
  <c r="J69" i="11"/>
  <c r="J460" i="11"/>
  <c r="P460" i="11"/>
  <c r="R460" i="11"/>
  <c r="T460" i="11"/>
  <c r="T459" i="11"/>
  <c r="BE460" i="11"/>
  <c r="BF460" i="11"/>
  <c r="BG460" i="11"/>
  <c r="BH460" i="11"/>
  <c r="BI460" i="11"/>
  <c r="BK460" i="11"/>
  <c r="J461" i="11"/>
  <c r="BE461" i="11"/>
  <c r="P461" i="11"/>
  <c r="R461" i="11"/>
  <c r="R459" i="11"/>
  <c r="T461" i="11"/>
  <c r="BF461" i="11"/>
  <c r="BG461" i="11"/>
  <c r="BH461" i="11"/>
  <c r="BI461" i="11"/>
  <c r="BK461" i="11"/>
  <c r="T463" i="11"/>
  <c r="T462" i="11"/>
  <c r="J464" i="11"/>
  <c r="P464" i="11"/>
  <c r="P463" i="11"/>
  <c r="P462" i="11"/>
  <c r="R464" i="11"/>
  <c r="R463" i="11"/>
  <c r="R462" i="11"/>
  <c r="T464" i="11"/>
  <c r="BE464" i="11"/>
  <c r="BF464" i="11"/>
  <c r="BG464" i="11"/>
  <c r="BH464" i="11"/>
  <c r="BI464" i="11"/>
  <c r="BK464" i="11"/>
  <c r="BK463" i="11"/>
  <c r="J467" i="11"/>
  <c r="P467" i="11"/>
  <c r="R467" i="11"/>
  <c r="T467" i="11"/>
  <c r="BE467" i="11"/>
  <c r="BF467" i="11"/>
  <c r="BG467" i="11"/>
  <c r="BH467" i="11"/>
  <c r="BI467" i="11"/>
  <c r="BK467" i="11"/>
  <c r="E7" i="12"/>
  <c r="J14" i="12"/>
  <c r="J19" i="12"/>
  <c r="E20" i="12"/>
  <c r="J20" i="12"/>
  <c r="E47" i="12"/>
  <c r="E51" i="12"/>
  <c r="F53" i="12"/>
  <c r="J53" i="12"/>
  <c r="F55" i="12"/>
  <c r="J55" i="12"/>
  <c r="E74" i="12"/>
  <c r="E78" i="12"/>
  <c r="F80" i="12"/>
  <c r="J80" i="12"/>
  <c r="F82" i="12"/>
  <c r="J82" i="12"/>
  <c r="J89" i="12"/>
  <c r="BE89" i="12"/>
  <c r="P89" i="12"/>
  <c r="R89" i="12"/>
  <c r="T89" i="12"/>
  <c r="BF89" i="12"/>
  <c r="BG89" i="12"/>
  <c r="BH89" i="12"/>
  <c r="BI89" i="12"/>
  <c r="BK89" i="12"/>
  <c r="J96" i="12"/>
  <c r="P96" i="12"/>
  <c r="R96" i="12"/>
  <c r="T96" i="12"/>
  <c r="BE96" i="12"/>
  <c r="BF96" i="12"/>
  <c r="BG96" i="12"/>
  <c r="BH96" i="12"/>
  <c r="BI96" i="12"/>
  <c r="BK96" i="12"/>
  <c r="J100" i="12"/>
  <c r="P100" i="12"/>
  <c r="R100" i="12"/>
  <c r="T100" i="12"/>
  <c r="BE100" i="12"/>
  <c r="BF100" i="12"/>
  <c r="BG100" i="12"/>
  <c r="BH100" i="12"/>
  <c r="BI100" i="12"/>
  <c r="BK100" i="12"/>
  <c r="J102" i="12"/>
  <c r="BE102" i="12"/>
  <c r="P102" i="12"/>
  <c r="R102" i="12"/>
  <c r="T102" i="12"/>
  <c r="BF102" i="12"/>
  <c r="BG102" i="12"/>
  <c r="BH102" i="12"/>
  <c r="BI102" i="12"/>
  <c r="BK102" i="12"/>
  <c r="J105" i="12"/>
  <c r="BE105" i="12"/>
  <c r="P105" i="12"/>
  <c r="R105" i="12"/>
  <c r="T105" i="12"/>
  <c r="BF105" i="12"/>
  <c r="BG105" i="12"/>
  <c r="BH105" i="12"/>
  <c r="BI105" i="12"/>
  <c r="BK105" i="12"/>
  <c r="J110" i="12"/>
  <c r="P110" i="12"/>
  <c r="R110" i="12"/>
  <c r="T110" i="12"/>
  <c r="BE110" i="12"/>
  <c r="BF110" i="12"/>
  <c r="BG110" i="12"/>
  <c r="BH110" i="12"/>
  <c r="BI110" i="12"/>
  <c r="BK110" i="12"/>
  <c r="J112" i="12"/>
  <c r="BE112" i="12"/>
  <c r="P112" i="12"/>
  <c r="R112" i="12"/>
  <c r="T112" i="12"/>
  <c r="BF112" i="12"/>
  <c r="BG112" i="12"/>
  <c r="BH112" i="12"/>
  <c r="BI112" i="12"/>
  <c r="BK112" i="12"/>
  <c r="J118" i="12"/>
  <c r="BE118" i="12"/>
  <c r="P118" i="12"/>
  <c r="R118" i="12"/>
  <c r="T118" i="12"/>
  <c r="BF118" i="12"/>
  <c r="BG118" i="12"/>
  <c r="BH118" i="12"/>
  <c r="BI118" i="12"/>
  <c r="BK118" i="12"/>
  <c r="J120" i="12"/>
  <c r="BE120" i="12"/>
  <c r="P120" i="12"/>
  <c r="R120" i="12"/>
  <c r="T120" i="12"/>
  <c r="BF120" i="12"/>
  <c r="BG120" i="12"/>
  <c r="BH120" i="12"/>
  <c r="BI120" i="12"/>
  <c r="BK120" i="12"/>
  <c r="J122" i="12"/>
  <c r="P122" i="12"/>
  <c r="R122" i="12"/>
  <c r="T122" i="12"/>
  <c r="BE122" i="12"/>
  <c r="BF122" i="12"/>
  <c r="BG122" i="12"/>
  <c r="BH122" i="12"/>
  <c r="BI122" i="12"/>
  <c r="BK122" i="12"/>
  <c r="J126" i="12"/>
  <c r="P126" i="12"/>
  <c r="R126" i="12"/>
  <c r="T126" i="12"/>
  <c r="BE126" i="12"/>
  <c r="BF126" i="12"/>
  <c r="BG126" i="12"/>
  <c r="BH126" i="12"/>
  <c r="BI126" i="12"/>
  <c r="BK126" i="12"/>
  <c r="J129" i="12"/>
  <c r="BE129" i="12"/>
  <c r="P129" i="12"/>
  <c r="R129" i="12"/>
  <c r="T129" i="12"/>
  <c r="BF129" i="12"/>
  <c r="BG129" i="12"/>
  <c r="BH129" i="12"/>
  <c r="BI129" i="12"/>
  <c r="BK129" i="12"/>
  <c r="J135" i="12"/>
  <c r="BE135" i="12"/>
  <c r="P135" i="12"/>
  <c r="R135" i="12"/>
  <c r="T135" i="12"/>
  <c r="BF135" i="12"/>
  <c r="BG135" i="12"/>
  <c r="BH135" i="12"/>
  <c r="BI135" i="12"/>
  <c r="BK135" i="12"/>
  <c r="J142" i="12"/>
  <c r="P142" i="12"/>
  <c r="R142" i="12"/>
  <c r="T142" i="12"/>
  <c r="BE142" i="12"/>
  <c r="BF142" i="12"/>
  <c r="BG142" i="12"/>
  <c r="BH142" i="12"/>
  <c r="BI142" i="12"/>
  <c r="BK142" i="12"/>
  <c r="J145" i="12"/>
  <c r="P145" i="12"/>
  <c r="R145" i="12"/>
  <c r="T145" i="12"/>
  <c r="BE145" i="12"/>
  <c r="BF145" i="12"/>
  <c r="BG145" i="12"/>
  <c r="BH145" i="12"/>
  <c r="BI145" i="12"/>
  <c r="BK145" i="12"/>
  <c r="J147" i="12"/>
  <c r="BE147" i="12"/>
  <c r="P147" i="12"/>
  <c r="R147" i="12"/>
  <c r="T147" i="12"/>
  <c r="BF147" i="12"/>
  <c r="BG147" i="12"/>
  <c r="BH147" i="12"/>
  <c r="BI147" i="12"/>
  <c r="BK147" i="12"/>
  <c r="J149" i="12"/>
  <c r="BE149" i="12"/>
  <c r="P149" i="12"/>
  <c r="R149" i="12"/>
  <c r="T149" i="12"/>
  <c r="BF149" i="12"/>
  <c r="BG149" i="12"/>
  <c r="BH149" i="12"/>
  <c r="BI149" i="12"/>
  <c r="BK149" i="12"/>
  <c r="J152" i="12"/>
  <c r="P152" i="12"/>
  <c r="R152" i="12"/>
  <c r="T152" i="12"/>
  <c r="BE152" i="12"/>
  <c r="BF152" i="12"/>
  <c r="BG152" i="12"/>
  <c r="BH152" i="12"/>
  <c r="BI152" i="12"/>
  <c r="BK152" i="12"/>
  <c r="J157" i="12"/>
  <c r="P157" i="12"/>
  <c r="R157" i="12"/>
  <c r="T157" i="12"/>
  <c r="BE157" i="12"/>
  <c r="BF157" i="12"/>
  <c r="BG157" i="12"/>
  <c r="BH157" i="12"/>
  <c r="BI157" i="12"/>
  <c r="BK157" i="12"/>
  <c r="J160" i="12"/>
  <c r="BE160" i="12"/>
  <c r="P160" i="12"/>
  <c r="R160" i="12"/>
  <c r="T160" i="12"/>
  <c r="BF160" i="12"/>
  <c r="BG160" i="12"/>
  <c r="BH160" i="12"/>
  <c r="BI160" i="12"/>
  <c r="BK160" i="12"/>
  <c r="J164" i="12"/>
  <c r="P164" i="12"/>
  <c r="P163" i="12"/>
  <c r="R164" i="12"/>
  <c r="R163" i="12"/>
  <c r="T164" i="12"/>
  <c r="BE164" i="12"/>
  <c r="BF164" i="12"/>
  <c r="BG164" i="12"/>
  <c r="BH164" i="12"/>
  <c r="BI164" i="12"/>
  <c r="BK164" i="12"/>
  <c r="BK163" i="12"/>
  <c r="J163" i="12"/>
  <c r="J63" i="12"/>
  <c r="J166" i="12"/>
  <c r="BE166" i="12"/>
  <c r="P166" i="12"/>
  <c r="R166" i="12"/>
  <c r="T166" i="12"/>
  <c r="BF166" i="12"/>
  <c r="BG166" i="12"/>
  <c r="BH166" i="12"/>
  <c r="BI166" i="12"/>
  <c r="BK166" i="12"/>
  <c r="J169" i="12"/>
  <c r="BE169" i="12"/>
  <c r="P169" i="12"/>
  <c r="R169" i="12"/>
  <c r="T169" i="12"/>
  <c r="BF169" i="12"/>
  <c r="BG169" i="12"/>
  <c r="BH169" i="12"/>
  <c r="BI169" i="12"/>
  <c r="BK169" i="12"/>
  <c r="P171" i="12"/>
  <c r="T171" i="12"/>
  <c r="BK171" i="12"/>
  <c r="J171" i="12"/>
  <c r="J64" i="12"/>
  <c r="J172" i="12"/>
  <c r="BE172" i="12"/>
  <c r="P172" i="12"/>
  <c r="R172" i="12"/>
  <c r="R171" i="12"/>
  <c r="T172" i="12"/>
  <c r="BF172" i="12"/>
  <c r="BG172" i="12"/>
  <c r="BH172" i="12"/>
  <c r="BI172" i="12"/>
  <c r="BK172" i="12"/>
  <c r="J173" i="12"/>
  <c r="P173" i="12"/>
  <c r="R173" i="12"/>
  <c r="T173" i="12"/>
  <c r="BE173" i="12"/>
  <c r="BF173" i="12"/>
  <c r="BG173" i="12"/>
  <c r="BH173" i="12"/>
  <c r="BI173" i="12"/>
  <c r="BK173" i="12"/>
  <c r="E7" i="13"/>
  <c r="J14" i="13"/>
  <c r="J19" i="13"/>
  <c r="E20" i="13"/>
  <c r="F90" i="13"/>
  <c r="J20" i="13"/>
  <c r="E51" i="13"/>
  <c r="F53" i="13"/>
  <c r="J53" i="13"/>
  <c r="F55" i="13"/>
  <c r="J55" i="13"/>
  <c r="J71" i="13"/>
  <c r="E85" i="13"/>
  <c r="F87" i="13"/>
  <c r="J87" i="13"/>
  <c r="F89" i="13"/>
  <c r="J89" i="13"/>
  <c r="J96" i="13"/>
  <c r="P96" i="13"/>
  <c r="R96" i="13"/>
  <c r="T96" i="13"/>
  <c r="BE96" i="13"/>
  <c r="BF96" i="13"/>
  <c r="BG96" i="13"/>
  <c r="BH96" i="13"/>
  <c r="BI96" i="13"/>
  <c r="BK96" i="13"/>
  <c r="J101" i="13"/>
  <c r="P101" i="13"/>
  <c r="R101" i="13"/>
  <c r="R95" i="13"/>
  <c r="T101" i="13"/>
  <c r="BE101" i="13"/>
  <c r="BF101" i="13"/>
  <c r="BG101" i="13"/>
  <c r="BH101" i="13"/>
  <c r="BI101" i="13"/>
  <c r="BK101" i="13"/>
  <c r="J107" i="13"/>
  <c r="BE107" i="13"/>
  <c r="P107" i="13"/>
  <c r="R107" i="13"/>
  <c r="T107" i="13"/>
  <c r="BF107" i="13"/>
  <c r="BG107" i="13"/>
  <c r="BH107" i="13"/>
  <c r="BI107" i="13"/>
  <c r="BK107" i="13"/>
  <c r="J114" i="13"/>
  <c r="BE114" i="13"/>
  <c r="P114" i="13"/>
  <c r="R114" i="13"/>
  <c r="T114" i="13"/>
  <c r="BF114" i="13"/>
  <c r="BG114" i="13"/>
  <c r="F34" i="13"/>
  <c r="BB68" i="1"/>
  <c r="BB67" i="1"/>
  <c r="AX67" i="1"/>
  <c r="BH114" i="13"/>
  <c r="BI114" i="13"/>
  <c r="BK114" i="13"/>
  <c r="J126" i="13"/>
  <c r="P126" i="13"/>
  <c r="R126" i="13"/>
  <c r="T126" i="13"/>
  <c r="BE126" i="13"/>
  <c r="BF126" i="13"/>
  <c r="BG126" i="13"/>
  <c r="BH126" i="13"/>
  <c r="BI126" i="13"/>
  <c r="BK126" i="13"/>
  <c r="J134" i="13"/>
  <c r="P134" i="13"/>
  <c r="R134" i="13"/>
  <c r="T134" i="13"/>
  <c r="BE134" i="13"/>
  <c r="BF134" i="13"/>
  <c r="BG134" i="13"/>
  <c r="BH134" i="13"/>
  <c r="BI134" i="13"/>
  <c r="BK134" i="13"/>
  <c r="J140" i="13"/>
  <c r="BE140" i="13"/>
  <c r="P140" i="13"/>
  <c r="R140" i="13"/>
  <c r="T140" i="13"/>
  <c r="BF140" i="13"/>
  <c r="BG140" i="13"/>
  <c r="BH140" i="13"/>
  <c r="BI140" i="13"/>
  <c r="BK140" i="13"/>
  <c r="J147" i="13"/>
  <c r="BE147" i="13"/>
  <c r="P147" i="13"/>
  <c r="R147" i="13"/>
  <c r="T147" i="13"/>
  <c r="BF147" i="13"/>
  <c r="BG147" i="13"/>
  <c r="BH147" i="13"/>
  <c r="BI147" i="13"/>
  <c r="BK147" i="13"/>
  <c r="J155" i="13"/>
  <c r="P155" i="13"/>
  <c r="R155" i="13"/>
  <c r="T155" i="13"/>
  <c r="BE155" i="13"/>
  <c r="BF155" i="13"/>
  <c r="BG155" i="13"/>
  <c r="BH155" i="13"/>
  <c r="BI155" i="13"/>
  <c r="BK155" i="13"/>
  <c r="J160" i="13"/>
  <c r="P160" i="13"/>
  <c r="R160" i="13"/>
  <c r="T160" i="13"/>
  <c r="BE160" i="13"/>
  <c r="BF160" i="13"/>
  <c r="BG160" i="13"/>
  <c r="BH160" i="13"/>
  <c r="BI160" i="13"/>
  <c r="BK160" i="13"/>
  <c r="J164" i="13"/>
  <c r="BE164" i="13"/>
  <c r="P164" i="13"/>
  <c r="R164" i="13"/>
  <c r="T164" i="13"/>
  <c r="BF164" i="13"/>
  <c r="BG164" i="13"/>
  <c r="BH164" i="13"/>
  <c r="BI164" i="13"/>
  <c r="BK164" i="13"/>
  <c r="J167" i="13"/>
  <c r="BE167" i="13"/>
  <c r="P167" i="13"/>
  <c r="R167" i="13"/>
  <c r="T167" i="13"/>
  <c r="BF167" i="13"/>
  <c r="BG167" i="13"/>
  <c r="BH167" i="13"/>
  <c r="BI167" i="13"/>
  <c r="BK167" i="13"/>
  <c r="J171" i="13"/>
  <c r="P171" i="13"/>
  <c r="R171" i="13"/>
  <c r="T171" i="13"/>
  <c r="BE171" i="13"/>
  <c r="BF171" i="13"/>
  <c r="BG171" i="13"/>
  <c r="BH171" i="13"/>
  <c r="BI171" i="13"/>
  <c r="BK171" i="13"/>
  <c r="J173" i="13"/>
  <c r="P173" i="13"/>
  <c r="R173" i="13"/>
  <c r="T173" i="13"/>
  <c r="BE173" i="13"/>
  <c r="BF173" i="13"/>
  <c r="BG173" i="13"/>
  <c r="BH173" i="13"/>
  <c r="BI173" i="13"/>
  <c r="BK173" i="13"/>
  <c r="J177" i="13"/>
  <c r="BE177" i="13"/>
  <c r="P177" i="13"/>
  <c r="R177" i="13"/>
  <c r="T177" i="13"/>
  <c r="BF177" i="13"/>
  <c r="BG177" i="13"/>
  <c r="BH177" i="13"/>
  <c r="BI177" i="13"/>
  <c r="BK177" i="13"/>
  <c r="J181" i="13"/>
  <c r="BE181" i="13"/>
  <c r="P181" i="13"/>
  <c r="R181" i="13"/>
  <c r="T181" i="13"/>
  <c r="BF181" i="13"/>
  <c r="BG181" i="13"/>
  <c r="BH181" i="13"/>
  <c r="BI181" i="13"/>
  <c r="BK181" i="13"/>
  <c r="J185" i="13"/>
  <c r="P185" i="13"/>
  <c r="R185" i="13"/>
  <c r="T185" i="13"/>
  <c r="BE185" i="13"/>
  <c r="BF185" i="13"/>
  <c r="BG185" i="13"/>
  <c r="BH185" i="13"/>
  <c r="BI185" i="13"/>
  <c r="BK185" i="13"/>
  <c r="J189" i="13"/>
  <c r="P189" i="13"/>
  <c r="R189" i="13"/>
  <c r="T189" i="13"/>
  <c r="BE189" i="13"/>
  <c r="BF189" i="13"/>
  <c r="BG189" i="13"/>
  <c r="BH189" i="13"/>
  <c r="BI189" i="13"/>
  <c r="BK189" i="13"/>
  <c r="J191" i="13"/>
  <c r="J63" i="13"/>
  <c r="P191" i="13"/>
  <c r="BK191" i="13"/>
  <c r="J192" i="13"/>
  <c r="P192" i="13"/>
  <c r="R192" i="13"/>
  <c r="R191" i="13"/>
  <c r="T192" i="13"/>
  <c r="T191" i="13"/>
  <c r="BE192" i="13"/>
  <c r="BF192" i="13"/>
  <c r="BG192" i="13"/>
  <c r="BH192" i="13"/>
  <c r="BI192" i="13"/>
  <c r="BK192" i="13"/>
  <c r="R197" i="13"/>
  <c r="J198" i="13"/>
  <c r="P198" i="13"/>
  <c r="R198" i="13"/>
  <c r="T198" i="13"/>
  <c r="BE198" i="13"/>
  <c r="BF198" i="13"/>
  <c r="BG198" i="13"/>
  <c r="BH198" i="13"/>
  <c r="BI198" i="13"/>
  <c r="BK198" i="13"/>
  <c r="J204" i="13"/>
  <c r="P204" i="13"/>
  <c r="R204" i="13"/>
  <c r="T204" i="13"/>
  <c r="BE204" i="13"/>
  <c r="BF204" i="13"/>
  <c r="BG204" i="13"/>
  <c r="BH204" i="13"/>
  <c r="BI204" i="13"/>
  <c r="BK204" i="13"/>
  <c r="J208" i="13"/>
  <c r="BE208" i="13"/>
  <c r="P208" i="13"/>
  <c r="R208" i="13"/>
  <c r="T208" i="13"/>
  <c r="BF208" i="13"/>
  <c r="BG208" i="13"/>
  <c r="BH208" i="13"/>
  <c r="BI208" i="13"/>
  <c r="BK208" i="13"/>
  <c r="J211" i="13"/>
  <c r="BE211" i="13"/>
  <c r="P211" i="13"/>
  <c r="R211" i="13"/>
  <c r="T211" i="13"/>
  <c r="BF211" i="13"/>
  <c r="BG211" i="13"/>
  <c r="BH211" i="13"/>
  <c r="BI211" i="13"/>
  <c r="BK211" i="13"/>
  <c r="J213" i="13"/>
  <c r="P213" i="13"/>
  <c r="P197" i="13"/>
  <c r="R213" i="13"/>
  <c r="T213" i="13"/>
  <c r="BE213" i="13"/>
  <c r="BF213" i="13"/>
  <c r="BG213" i="13"/>
  <c r="BH213" i="13"/>
  <c r="BI213" i="13"/>
  <c r="BK213" i="13"/>
  <c r="J215" i="13"/>
  <c r="P215" i="13"/>
  <c r="R215" i="13"/>
  <c r="T215" i="13"/>
  <c r="BE215" i="13"/>
  <c r="BF215" i="13"/>
  <c r="BG215" i="13"/>
  <c r="BH215" i="13"/>
  <c r="BI215" i="13"/>
  <c r="BK215" i="13"/>
  <c r="J217" i="13"/>
  <c r="BE217" i="13"/>
  <c r="P217" i="13"/>
  <c r="R217" i="13"/>
  <c r="T217" i="13"/>
  <c r="BF217" i="13"/>
  <c r="BG217" i="13"/>
  <c r="BH217" i="13"/>
  <c r="BI217" i="13"/>
  <c r="BK217" i="13"/>
  <c r="J221" i="13"/>
  <c r="BE221" i="13"/>
  <c r="P221" i="13"/>
  <c r="R221" i="13"/>
  <c r="T221" i="13"/>
  <c r="BF221" i="13"/>
  <c r="BG221" i="13"/>
  <c r="BH221" i="13"/>
  <c r="BI221" i="13"/>
  <c r="BK221" i="13"/>
  <c r="P225" i="13"/>
  <c r="T225" i="13"/>
  <c r="BK225" i="13"/>
  <c r="J225" i="13"/>
  <c r="J65" i="13"/>
  <c r="J226" i="13"/>
  <c r="BE226" i="13"/>
  <c r="P226" i="13"/>
  <c r="R226" i="13"/>
  <c r="R225" i="13"/>
  <c r="T226" i="13"/>
  <c r="BF226" i="13"/>
  <c r="BG226" i="13"/>
  <c r="BH226" i="13"/>
  <c r="BI226" i="13"/>
  <c r="BK226" i="13"/>
  <c r="J229" i="13"/>
  <c r="P229" i="13"/>
  <c r="R229" i="13"/>
  <c r="T229" i="13"/>
  <c r="BE229" i="13"/>
  <c r="BF229" i="13"/>
  <c r="BG229" i="13"/>
  <c r="BH229" i="13"/>
  <c r="BI229" i="13"/>
  <c r="BK229" i="13"/>
  <c r="J233" i="13"/>
  <c r="BE233" i="13"/>
  <c r="P233" i="13"/>
  <c r="R233" i="13"/>
  <c r="T233" i="13"/>
  <c r="BF233" i="13"/>
  <c r="BG233" i="13"/>
  <c r="BH233" i="13"/>
  <c r="BI233" i="13"/>
  <c r="BK233" i="13"/>
  <c r="J236" i="13"/>
  <c r="P236" i="13"/>
  <c r="R236" i="13"/>
  <c r="T236" i="13"/>
  <c r="BE236" i="13"/>
  <c r="BF236" i="13"/>
  <c r="BG236" i="13"/>
  <c r="BH236" i="13"/>
  <c r="BI236" i="13"/>
  <c r="BK236" i="13"/>
  <c r="BK232" i="13"/>
  <c r="J232" i="13"/>
  <c r="J66" i="13"/>
  <c r="J242" i="13"/>
  <c r="P242" i="13"/>
  <c r="R242" i="13"/>
  <c r="T242" i="13"/>
  <c r="T232" i="13"/>
  <c r="BE242" i="13"/>
  <c r="BF242" i="13"/>
  <c r="BG242" i="13"/>
  <c r="BH242" i="13"/>
  <c r="BI242" i="13"/>
  <c r="BK242" i="13"/>
  <c r="J244" i="13"/>
  <c r="BE244" i="13"/>
  <c r="P244" i="13"/>
  <c r="R244" i="13"/>
  <c r="T244" i="13"/>
  <c r="BF244" i="13"/>
  <c r="BG244" i="13"/>
  <c r="BH244" i="13"/>
  <c r="BI244" i="13"/>
  <c r="BK244" i="13"/>
  <c r="J248" i="13"/>
  <c r="BE248" i="13"/>
  <c r="P248" i="13"/>
  <c r="R248" i="13"/>
  <c r="T248" i="13"/>
  <c r="BF248" i="13"/>
  <c r="BG248" i="13"/>
  <c r="BH248" i="13"/>
  <c r="BI248" i="13"/>
  <c r="BK248" i="13"/>
  <c r="J252" i="13"/>
  <c r="P252" i="13"/>
  <c r="R252" i="13"/>
  <c r="T252" i="13"/>
  <c r="BE252" i="13"/>
  <c r="BF252" i="13"/>
  <c r="BG252" i="13"/>
  <c r="BH252" i="13"/>
  <c r="BI252" i="13"/>
  <c r="BK252" i="13"/>
  <c r="J253" i="13"/>
  <c r="P253" i="13"/>
  <c r="R253" i="13"/>
  <c r="T253" i="13"/>
  <c r="BE253" i="13"/>
  <c r="BF253" i="13"/>
  <c r="BG253" i="13"/>
  <c r="BH253" i="13"/>
  <c r="BI253" i="13"/>
  <c r="BK253" i="13"/>
  <c r="J254" i="13"/>
  <c r="BE254" i="13"/>
  <c r="P254" i="13"/>
  <c r="R254" i="13"/>
  <c r="T254" i="13"/>
  <c r="BF254" i="13"/>
  <c r="BG254" i="13"/>
  <c r="BH254" i="13"/>
  <c r="BI254" i="13"/>
  <c r="BK254" i="13"/>
  <c r="J255" i="13"/>
  <c r="BE255" i="13"/>
  <c r="P255" i="13"/>
  <c r="R255" i="13"/>
  <c r="T255" i="13"/>
  <c r="BF255" i="13"/>
  <c r="BG255" i="13"/>
  <c r="BH255" i="13"/>
  <c r="BI255" i="13"/>
  <c r="BK255" i="13"/>
  <c r="J256" i="13"/>
  <c r="P256" i="13"/>
  <c r="R256" i="13"/>
  <c r="T256" i="13"/>
  <c r="BE256" i="13"/>
  <c r="BF256" i="13"/>
  <c r="BG256" i="13"/>
  <c r="BH256" i="13"/>
  <c r="BI256" i="13"/>
  <c r="BK256" i="13"/>
  <c r="J257" i="13"/>
  <c r="P257" i="13"/>
  <c r="R257" i="13"/>
  <c r="T257" i="13"/>
  <c r="BE257" i="13"/>
  <c r="BF257" i="13"/>
  <c r="BG257" i="13"/>
  <c r="BH257" i="13"/>
  <c r="BI257" i="13"/>
  <c r="BK257" i="13"/>
  <c r="J260" i="13"/>
  <c r="BE260" i="13"/>
  <c r="P260" i="13"/>
  <c r="R260" i="13"/>
  <c r="T260" i="13"/>
  <c r="BF260" i="13"/>
  <c r="BG260" i="13"/>
  <c r="BH260" i="13"/>
  <c r="BI260" i="13"/>
  <c r="BK260" i="13"/>
  <c r="J263" i="13"/>
  <c r="BE263" i="13"/>
  <c r="P263" i="13"/>
  <c r="R263" i="13"/>
  <c r="T263" i="13"/>
  <c r="BF263" i="13"/>
  <c r="BG263" i="13"/>
  <c r="BH263" i="13"/>
  <c r="BI263" i="13"/>
  <c r="BK263" i="13"/>
  <c r="J266" i="13"/>
  <c r="P266" i="13"/>
  <c r="R266" i="13"/>
  <c r="T266" i="13"/>
  <c r="BE266" i="13"/>
  <c r="BF266" i="13"/>
  <c r="BG266" i="13"/>
  <c r="BH266" i="13"/>
  <c r="BI266" i="13"/>
  <c r="BK266" i="13"/>
  <c r="J267" i="13"/>
  <c r="P267" i="13"/>
  <c r="R267" i="13"/>
  <c r="T267" i="13"/>
  <c r="BE267" i="13"/>
  <c r="BF267" i="13"/>
  <c r="BG267" i="13"/>
  <c r="BH267" i="13"/>
  <c r="BI267" i="13"/>
  <c r="BK267" i="13"/>
  <c r="J270" i="13"/>
  <c r="BE270" i="13"/>
  <c r="P270" i="13"/>
  <c r="R270" i="13"/>
  <c r="T270" i="13"/>
  <c r="BF270" i="13"/>
  <c r="BG270" i="13"/>
  <c r="BH270" i="13"/>
  <c r="BI270" i="13"/>
  <c r="BK270" i="13"/>
  <c r="J273" i="13"/>
  <c r="BE273" i="13"/>
  <c r="P273" i="13"/>
  <c r="R273" i="13"/>
  <c r="T273" i="13"/>
  <c r="BF273" i="13"/>
  <c r="BG273" i="13"/>
  <c r="BH273" i="13"/>
  <c r="BI273" i="13"/>
  <c r="BK273" i="13"/>
  <c r="J279" i="13"/>
  <c r="P279" i="13"/>
  <c r="R279" i="13"/>
  <c r="T279" i="13"/>
  <c r="BE279" i="13"/>
  <c r="BF279" i="13"/>
  <c r="BG279" i="13"/>
  <c r="BH279" i="13"/>
  <c r="BI279" i="13"/>
  <c r="BK279" i="13"/>
  <c r="J283" i="13"/>
  <c r="P283" i="13"/>
  <c r="R283" i="13"/>
  <c r="T283" i="13"/>
  <c r="BE283" i="13"/>
  <c r="BF283" i="13"/>
  <c r="BG283" i="13"/>
  <c r="BH283" i="13"/>
  <c r="BI283" i="13"/>
  <c r="BK283" i="13"/>
  <c r="J287" i="13"/>
  <c r="BE287" i="13"/>
  <c r="P287" i="13"/>
  <c r="R287" i="13"/>
  <c r="T287" i="13"/>
  <c r="BF287" i="13"/>
  <c r="BG287" i="13"/>
  <c r="BH287" i="13"/>
  <c r="BI287" i="13"/>
  <c r="BK287" i="13"/>
  <c r="J291" i="13"/>
  <c r="BE291" i="13"/>
  <c r="P291" i="13"/>
  <c r="R291" i="13"/>
  <c r="T291" i="13"/>
  <c r="BF291" i="13"/>
  <c r="BG291" i="13"/>
  <c r="BH291" i="13"/>
  <c r="BI291" i="13"/>
  <c r="BK291" i="13"/>
  <c r="P295" i="13"/>
  <c r="T295" i="13"/>
  <c r="J296" i="13"/>
  <c r="P296" i="13"/>
  <c r="R296" i="13"/>
  <c r="T296" i="13"/>
  <c r="BE296" i="13"/>
  <c r="BF296" i="13"/>
  <c r="BG296" i="13"/>
  <c r="BH296" i="13"/>
  <c r="BI296" i="13"/>
  <c r="BK296" i="13"/>
  <c r="J298" i="13"/>
  <c r="P298" i="13"/>
  <c r="R298" i="13"/>
  <c r="T298" i="13"/>
  <c r="BE298" i="13"/>
  <c r="BF298" i="13"/>
  <c r="BG298" i="13"/>
  <c r="BH298" i="13"/>
  <c r="BI298" i="13"/>
  <c r="BK298" i="13"/>
  <c r="J301" i="13"/>
  <c r="BE301" i="13"/>
  <c r="P301" i="13"/>
  <c r="R301" i="13"/>
  <c r="T301" i="13"/>
  <c r="BF301" i="13"/>
  <c r="BG301" i="13"/>
  <c r="BH301" i="13"/>
  <c r="BI301" i="13"/>
  <c r="BK301" i="13"/>
  <c r="J303" i="13"/>
  <c r="BE303" i="13"/>
  <c r="P303" i="13"/>
  <c r="R303" i="13"/>
  <c r="T303" i="13"/>
  <c r="BF303" i="13"/>
  <c r="BG303" i="13"/>
  <c r="BH303" i="13"/>
  <c r="BI303" i="13"/>
  <c r="BK303" i="13"/>
  <c r="BK295" i="13"/>
  <c r="J295" i="13"/>
  <c r="J67" i="13"/>
  <c r="J306" i="13"/>
  <c r="BE306" i="13"/>
  <c r="P306" i="13"/>
  <c r="R306" i="13"/>
  <c r="T306" i="13"/>
  <c r="BF306" i="13"/>
  <c r="BG306" i="13"/>
  <c r="BH306" i="13"/>
  <c r="BI306" i="13"/>
  <c r="BK306" i="13"/>
  <c r="J308" i="13"/>
  <c r="P308" i="13"/>
  <c r="R308" i="13"/>
  <c r="T308" i="13"/>
  <c r="BE308" i="13"/>
  <c r="BF308" i="13"/>
  <c r="BG308" i="13"/>
  <c r="BH308" i="13"/>
  <c r="BI308" i="13"/>
  <c r="BK308" i="13"/>
  <c r="J310" i="13"/>
  <c r="P310" i="13"/>
  <c r="R310" i="13"/>
  <c r="T310" i="13"/>
  <c r="BE310" i="13"/>
  <c r="BF310" i="13"/>
  <c r="BG310" i="13"/>
  <c r="BH310" i="13"/>
  <c r="BI310" i="13"/>
  <c r="BK310" i="13"/>
  <c r="P312" i="13"/>
  <c r="J313" i="13"/>
  <c r="P313" i="13"/>
  <c r="R313" i="13"/>
  <c r="T313" i="13"/>
  <c r="BE313" i="13"/>
  <c r="BF313" i="13"/>
  <c r="BG313" i="13"/>
  <c r="BH313" i="13"/>
  <c r="BI313" i="13"/>
  <c r="BK313" i="13"/>
  <c r="J314" i="13"/>
  <c r="P314" i="13"/>
  <c r="R314" i="13"/>
  <c r="R312" i="13"/>
  <c r="T314" i="13"/>
  <c r="BE314" i="13"/>
  <c r="BF314" i="13"/>
  <c r="BG314" i="13"/>
  <c r="BH314" i="13"/>
  <c r="BI314" i="13"/>
  <c r="BK314" i="13"/>
  <c r="J315" i="13"/>
  <c r="J69" i="13"/>
  <c r="P315" i="13"/>
  <c r="J316" i="13"/>
  <c r="BE316" i="13"/>
  <c r="P316" i="13"/>
  <c r="R316" i="13"/>
  <c r="T316" i="13"/>
  <c r="T315" i="13"/>
  <c r="BF316" i="13"/>
  <c r="BG316" i="13"/>
  <c r="BH316" i="13"/>
  <c r="BI316" i="13"/>
  <c r="BK316" i="13"/>
  <c r="J320" i="13"/>
  <c r="BE320" i="13"/>
  <c r="P320" i="13"/>
  <c r="R320" i="13"/>
  <c r="T320" i="13"/>
  <c r="BF320" i="13"/>
  <c r="BG320" i="13"/>
  <c r="BH320" i="13"/>
  <c r="BI320" i="13"/>
  <c r="BK320" i="13"/>
  <c r="BK315" i="13"/>
  <c r="J324" i="13"/>
  <c r="P324" i="13"/>
  <c r="R324" i="13"/>
  <c r="T324" i="13"/>
  <c r="BE324" i="13"/>
  <c r="BF324" i="13"/>
  <c r="BG324" i="13"/>
  <c r="BH324" i="13"/>
  <c r="BI324" i="13"/>
  <c r="BK324" i="13"/>
  <c r="J328" i="13"/>
  <c r="P328" i="13"/>
  <c r="R328" i="13"/>
  <c r="T328" i="13"/>
  <c r="BE328" i="13"/>
  <c r="BF328" i="13"/>
  <c r="BG328" i="13"/>
  <c r="BH328" i="13"/>
  <c r="BI328" i="13"/>
  <c r="BK328" i="13"/>
  <c r="J333" i="13"/>
  <c r="J70" i="13"/>
  <c r="R333" i="13"/>
  <c r="BK333" i="13"/>
  <c r="J335" i="13"/>
  <c r="BE335" i="13"/>
  <c r="P335" i="13"/>
  <c r="R335" i="13"/>
  <c r="R334" i="13"/>
  <c r="T335" i="13"/>
  <c r="BF335" i="13"/>
  <c r="BG335" i="13"/>
  <c r="BH335" i="13"/>
  <c r="BI335" i="13"/>
  <c r="BK335" i="13"/>
  <c r="BK334" i="13"/>
  <c r="J334" i="13"/>
  <c r="J338" i="13"/>
  <c r="P338" i="13"/>
  <c r="R338" i="13"/>
  <c r="T338" i="13"/>
  <c r="BE338" i="13"/>
  <c r="BF338" i="13"/>
  <c r="BG338" i="13"/>
  <c r="BH338" i="13"/>
  <c r="BI338" i="13"/>
  <c r="BK338" i="13"/>
  <c r="J342" i="13"/>
  <c r="P342" i="13"/>
  <c r="R342" i="13"/>
  <c r="T342" i="13"/>
  <c r="BE342" i="13"/>
  <c r="BF342" i="13"/>
  <c r="BG342" i="13"/>
  <c r="BH342" i="13"/>
  <c r="BI342" i="13"/>
  <c r="BK342" i="13"/>
  <c r="J347" i="13"/>
  <c r="BE347" i="13"/>
  <c r="P347" i="13"/>
  <c r="R347" i="13"/>
  <c r="T347" i="13"/>
  <c r="T334" i="13"/>
  <c r="T333" i="13"/>
  <c r="BF347" i="13"/>
  <c r="BG347" i="13"/>
  <c r="BH347" i="13"/>
  <c r="BI347" i="13"/>
  <c r="BK347" i="13"/>
  <c r="J353" i="13"/>
  <c r="BE353" i="13"/>
  <c r="P353" i="13"/>
  <c r="R353" i="13"/>
  <c r="T353" i="13"/>
  <c r="BF353" i="13"/>
  <c r="BG353" i="13"/>
  <c r="BH353" i="13"/>
  <c r="BI353" i="13"/>
  <c r="BK353" i="13"/>
  <c r="J356" i="13"/>
  <c r="P356" i="13"/>
  <c r="R356" i="13"/>
  <c r="T356" i="13"/>
  <c r="BE356" i="13"/>
  <c r="BF356" i="13"/>
  <c r="BG356" i="13"/>
  <c r="BH356" i="13"/>
  <c r="BI356" i="13"/>
  <c r="BK356" i="13"/>
  <c r="J358" i="13"/>
  <c r="P358" i="13"/>
  <c r="R358" i="13"/>
  <c r="T358" i="13"/>
  <c r="BE358" i="13"/>
  <c r="BF358" i="13"/>
  <c r="BG358" i="13"/>
  <c r="BH358" i="13"/>
  <c r="BI358" i="13"/>
  <c r="BK358" i="13"/>
  <c r="E7" i="14"/>
  <c r="J14" i="14"/>
  <c r="J19" i="14"/>
  <c r="E20" i="14"/>
  <c r="F84" i="14"/>
  <c r="J20" i="14"/>
  <c r="E51" i="14"/>
  <c r="F53" i="14"/>
  <c r="J53" i="14"/>
  <c r="F55" i="14"/>
  <c r="J55" i="14"/>
  <c r="F56" i="14"/>
  <c r="J63" i="14"/>
  <c r="J65" i="14"/>
  <c r="E79" i="14"/>
  <c r="F81" i="14"/>
  <c r="J81" i="14"/>
  <c r="F83" i="14"/>
  <c r="J83" i="14"/>
  <c r="J90" i="14"/>
  <c r="P90" i="14"/>
  <c r="R90" i="14"/>
  <c r="T90" i="14"/>
  <c r="BE90" i="14"/>
  <c r="BF90" i="14"/>
  <c r="BG90" i="14"/>
  <c r="BH90" i="14"/>
  <c r="BI90" i="14"/>
  <c r="BK90" i="14"/>
  <c r="BK89" i="14"/>
  <c r="J93" i="14"/>
  <c r="BE93" i="14"/>
  <c r="P93" i="14"/>
  <c r="R93" i="14"/>
  <c r="T93" i="14"/>
  <c r="BF93" i="14"/>
  <c r="BG93" i="14"/>
  <c r="BH93" i="14"/>
  <c r="F35" i="14"/>
  <c r="BC69" i="1"/>
  <c r="BI93" i="14"/>
  <c r="F36" i="14"/>
  <c r="BD69" i="1"/>
  <c r="BK93" i="14"/>
  <c r="J95" i="14"/>
  <c r="BE95" i="14"/>
  <c r="P95" i="14"/>
  <c r="R95" i="14"/>
  <c r="T95" i="14"/>
  <c r="BF95" i="14"/>
  <c r="BG95" i="14"/>
  <c r="F34" i="14"/>
  <c r="BB69" i="1"/>
  <c r="BH95" i="14"/>
  <c r="BI95" i="14"/>
  <c r="BK95" i="14"/>
  <c r="J98" i="14"/>
  <c r="P98" i="14"/>
  <c r="R98" i="14"/>
  <c r="T98" i="14"/>
  <c r="BE98" i="14"/>
  <c r="BF98" i="14"/>
  <c r="BG98" i="14"/>
  <c r="BH98" i="14"/>
  <c r="BI98" i="14"/>
  <c r="BK98" i="14"/>
  <c r="J101" i="14"/>
  <c r="P101" i="14"/>
  <c r="R101" i="14"/>
  <c r="T101" i="14"/>
  <c r="BE101" i="14"/>
  <c r="BF101" i="14"/>
  <c r="BG101" i="14"/>
  <c r="BH101" i="14"/>
  <c r="BI101" i="14"/>
  <c r="BK101" i="14"/>
  <c r="J105" i="14"/>
  <c r="BE105" i="14"/>
  <c r="P105" i="14"/>
  <c r="R105" i="14"/>
  <c r="T105" i="14"/>
  <c r="BF105" i="14"/>
  <c r="BG105" i="14"/>
  <c r="BH105" i="14"/>
  <c r="BI105" i="14"/>
  <c r="BK105" i="14"/>
  <c r="T109" i="14"/>
  <c r="J110" i="14"/>
  <c r="BE110" i="14"/>
  <c r="P110" i="14"/>
  <c r="P109" i="14"/>
  <c r="R110" i="14"/>
  <c r="R109" i="14"/>
  <c r="T110" i="14"/>
  <c r="BF110" i="14"/>
  <c r="BG110" i="14"/>
  <c r="BH110" i="14"/>
  <c r="BI110" i="14"/>
  <c r="BK110" i="14"/>
  <c r="BK109" i="14"/>
  <c r="J109" i="14"/>
  <c r="J115" i="14"/>
  <c r="BE115" i="14"/>
  <c r="P115" i="14"/>
  <c r="R115" i="14"/>
  <c r="T115" i="14"/>
  <c r="BF115" i="14"/>
  <c r="BG115" i="14"/>
  <c r="BH115" i="14"/>
  <c r="BI115" i="14"/>
  <c r="BK115" i="14"/>
  <c r="J123" i="14"/>
  <c r="BE123" i="14"/>
  <c r="P123" i="14"/>
  <c r="P122" i="14"/>
  <c r="R123" i="14"/>
  <c r="T123" i="14"/>
  <c r="BF123" i="14"/>
  <c r="BG123" i="14"/>
  <c r="BH123" i="14"/>
  <c r="BI123" i="14"/>
  <c r="BK123" i="14"/>
  <c r="BK122" i="14"/>
  <c r="J122" i="14"/>
  <c r="J64" i="14"/>
  <c r="J125" i="14"/>
  <c r="BE125" i="14"/>
  <c r="P125" i="14"/>
  <c r="R125" i="14"/>
  <c r="T125" i="14"/>
  <c r="BF125" i="14"/>
  <c r="BG125" i="14"/>
  <c r="BH125" i="14"/>
  <c r="BI125" i="14"/>
  <c r="BK125" i="14"/>
  <c r="J128" i="14"/>
  <c r="P128" i="14"/>
  <c r="R128" i="14"/>
  <c r="T128" i="14"/>
  <c r="BE128" i="14"/>
  <c r="BF128" i="14"/>
  <c r="BG128" i="14"/>
  <c r="BH128" i="14"/>
  <c r="BI128" i="14"/>
  <c r="BK128" i="14"/>
  <c r="J130" i="14"/>
  <c r="P130" i="14"/>
  <c r="R130" i="14"/>
  <c r="R122" i="14"/>
  <c r="T130" i="14"/>
  <c r="BE130" i="14"/>
  <c r="BF130" i="14"/>
  <c r="BG130" i="14"/>
  <c r="BH130" i="14"/>
  <c r="BI130" i="14"/>
  <c r="BK130" i="14"/>
  <c r="J133" i="14"/>
  <c r="BE133" i="14"/>
  <c r="P133" i="14"/>
  <c r="R133" i="14"/>
  <c r="T133" i="14"/>
  <c r="BF133" i="14"/>
  <c r="BG133" i="14"/>
  <c r="BH133" i="14"/>
  <c r="BI133" i="14"/>
  <c r="BK133" i="14"/>
  <c r="T135" i="14"/>
  <c r="J136" i="14"/>
  <c r="BE136" i="14"/>
  <c r="P136" i="14"/>
  <c r="P135" i="14"/>
  <c r="R136" i="14"/>
  <c r="R135" i="14"/>
  <c r="T136" i="14"/>
  <c r="BF136" i="14"/>
  <c r="BG136" i="14"/>
  <c r="BH136" i="14"/>
  <c r="BI136" i="14"/>
  <c r="BK136" i="14"/>
  <c r="BK135" i="14"/>
  <c r="J135" i="14"/>
  <c r="J137" i="14"/>
  <c r="BE137" i="14"/>
  <c r="P137" i="14"/>
  <c r="R137" i="14"/>
  <c r="T137" i="14"/>
  <c r="BF137" i="14"/>
  <c r="BG137" i="14"/>
  <c r="BH137" i="14"/>
  <c r="BI137" i="14"/>
  <c r="BK137" i="14"/>
  <c r="E7" i="15"/>
  <c r="E75" i="15"/>
  <c r="J14" i="15"/>
  <c r="J19" i="15"/>
  <c r="E20" i="15"/>
  <c r="J20" i="15"/>
  <c r="E47" i="15"/>
  <c r="E51" i="15"/>
  <c r="F53" i="15"/>
  <c r="J53" i="15"/>
  <c r="F55" i="15"/>
  <c r="J55" i="15"/>
  <c r="F56" i="15"/>
  <c r="E79" i="15"/>
  <c r="F81" i="15"/>
  <c r="J81" i="15"/>
  <c r="F83" i="15"/>
  <c r="J83" i="15"/>
  <c r="F84" i="15"/>
  <c r="R89" i="15"/>
  <c r="J90" i="15"/>
  <c r="P90" i="15"/>
  <c r="R90" i="15"/>
  <c r="T90" i="15"/>
  <c r="BE90" i="15"/>
  <c r="F32" i="15"/>
  <c r="AZ71" i="1"/>
  <c r="AZ70" i="1"/>
  <c r="AV70" i="1"/>
  <c r="BF90" i="15"/>
  <c r="BG90" i="15"/>
  <c r="BH90" i="15"/>
  <c r="BI90" i="15"/>
  <c r="BK90" i="15"/>
  <c r="J93" i="15"/>
  <c r="P93" i="15"/>
  <c r="R93" i="15"/>
  <c r="T93" i="15"/>
  <c r="BE93" i="15"/>
  <c r="BF93" i="15"/>
  <c r="BG93" i="15"/>
  <c r="BH93" i="15"/>
  <c r="BI93" i="15"/>
  <c r="BK93" i="15"/>
  <c r="J97" i="15"/>
  <c r="BE97" i="15"/>
  <c r="P97" i="15"/>
  <c r="R97" i="15"/>
  <c r="T97" i="15"/>
  <c r="BF97" i="15"/>
  <c r="BG97" i="15"/>
  <c r="BH97" i="15"/>
  <c r="BI97" i="15"/>
  <c r="BK97" i="15"/>
  <c r="J99" i="15"/>
  <c r="BE99" i="15"/>
  <c r="P99" i="15"/>
  <c r="R99" i="15"/>
  <c r="T99" i="15"/>
  <c r="BF99" i="15"/>
  <c r="BG99" i="15"/>
  <c r="BH99" i="15"/>
  <c r="BI99" i="15"/>
  <c r="BK99" i="15"/>
  <c r="J103" i="15"/>
  <c r="P103" i="15"/>
  <c r="R103" i="15"/>
  <c r="T103" i="15"/>
  <c r="BE103" i="15"/>
  <c r="BF103" i="15"/>
  <c r="BG103" i="15"/>
  <c r="BH103" i="15"/>
  <c r="BI103" i="15"/>
  <c r="BK103" i="15"/>
  <c r="J107" i="15"/>
  <c r="P107" i="15"/>
  <c r="R107" i="15"/>
  <c r="T107" i="15"/>
  <c r="BE107" i="15"/>
  <c r="BF107" i="15"/>
  <c r="BG107" i="15"/>
  <c r="BH107" i="15"/>
  <c r="BI107" i="15"/>
  <c r="BK107" i="15"/>
  <c r="J109" i="15"/>
  <c r="BE109" i="15"/>
  <c r="P109" i="15"/>
  <c r="R109" i="15"/>
  <c r="T109" i="15"/>
  <c r="BF109" i="15"/>
  <c r="BG109" i="15"/>
  <c r="BH109" i="15"/>
  <c r="BI109" i="15"/>
  <c r="BK109" i="15"/>
  <c r="J111" i="15"/>
  <c r="BE111" i="15"/>
  <c r="P111" i="15"/>
  <c r="R111" i="15"/>
  <c r="T111" i="15"/>
  <c r="BF111" i="15"/>
  <c r="BG111" i="15"/>
  <c r="BH111" i="15"/>
  <c r="BI111" i="15"/>
  <c r="BK111" i="15"/>
  <c r="J114" i="15"/>
  <c r="P114" i="15"/>
  <c r="R114" i="15"/>
  <c r="T114" i="15"/>
  <c r="BE114" i="15"/>
  <c r="BF114" i="15"/>
  <c r="BG114" i="15"/>
  <c r="BH114" i="15"/>
  <c r="BI114" i="15"/>
  <c r="BK114" i="15"/>
  <c r="J118" i="15"/>
  <c r="P118" i="15"/>
  <c r="R118" i="15"/>
  <c r="T118" i="15"/>
  <c r="BE118" i="15"/>
  <c r="BF118" i="15"/>
  <c r="BG118" i="15"/>
  <c r="BH118" i="15"/>
  <c r="BI118" i="15"/>
  <c r="BK118" i="15"/>
  <c r="J122" i="15"/>
  <c r="BE122" i="15"/>
  <c r="P122" i="15"/>
  <c r="R122" i="15"/>
  <c r="T122" i="15"/>
  <c r="BF122" i="15"/>
  <c r="BG122" i="15"/>
  <c r="BH122" i="15"/>
  <c r="BI122" i="15"/>
  <c r="BK122" i="15"/>
  <c r="T124" i="15"/>
  <c r="J125" i="15"/>
  <c r="BE125" i="15"/>
  <c r="P125" i="15"/>
  <c r="P124" i="15"/>
  <c r="R125" i="15"/>
  <c r="R124" i="15"/>
  <c r="T125" i="15"/>
  <c r="BF125" i="15"/>
  <c r="BG125" i="15"/>
  <c r="F34" i="15"/>
  <c r="BB71" i="1"/>
  <c r="BB70" i="1"/>
  <c r="AX70" i="1"/>
  <c r="BH125" i="15"/>
  <c r="BI125" i="15"/>
  <c r="BK125" i="15"/>
  <c r="BK124" i="15"/>
  <c r="J124" i="15"/>
  <c r="J63" i="15"/>
  <c r="J129" i="15"/>
  <c r="P129" i="15"/>
  <c r="R129" i="15"/>
  <c r="T129" i="15"/>
  <c r="BE129" i="15"/>
  <c r="BF129" i="15"/>
  <c r="BG129" i="15"/>
  <c r="BH129" i="15"/>
  <c r="BI129" i="15"/>
  <c r="BK129" i="15"/>
  <c r="J134" i="15"/>
  <c r="BE134" i="15"/>
  <c r="P134" i="15"/>
  <c r="R134" i="15"/>
  <c r="T134" i="15"/>
  <c r="BF134" i="15"/>
  <c r="BG134" i="15"/>
  <c r="BH134" i="15"/>
  <c r="BI134" i="15"/>
  <c r="BK134" i="15"/>
  <c r="J141" i="15"/>
  <c r="BE141" i="15"/>
  <c r="P141" i="15"/>
  <c r="R141" i="15"/>
  <c r="T141" i="15"/>
  <c r="BF141" i="15"/>
  <c r="BG141" i="15"/>
  <c r="BH141" i="15"/>
  <c r="BI141" i="15"/>
  <c r="BK141" i="15"/>
  <c r="J143" i="15"/>
  <c r="P143" i="15"/>
  <c r="R143" i="15"/>
  <c r="T143" i="15"/>
  <c r="BE143" i="15"/>
  <c r="BF143" i="15"/>
  <c r="BG143" i="15"/>
  <c r="BH143" i="15"/>
  <c r="BI143" i="15"/>
  <c r="BK143" i="15"/>
  <c r="J144" i="15"/>
  <c r="P144" i="15"/>
  <c r="R144" i="15"/>
  <c r="R133" i="15"/>
  <c r="T144" i="15"/>
  <c r="BE144" i="15"/>
  <c r="BF144" i="15"/>
  <c r="BG144" i="15"/>
  <c r="BH144" i="15"/>
  <c r="BI144" i="15"/>
  <c r="BK144" i="15"/>
  <c r="J145" i="15"/>
  <c r="BE145" i="15"/>
  <c r="P145" i="15"/>
  <c r="R145" i="15"/>
  <c r="T145" i="15"/>
  <c r="BF145" i="15"/>
  <c r="BG145" i="15"/>
  <c r="BH145" i="15"/>
  <c r="BI145" i="15"/>
  <c r="BK145" i="15"/>
  <c r="J146" i="15"/>
  <c r="BE146" i="15"/>
  <c r="P146" i="15"/>
  <c r="R146" i="15"/>
  <c r="T146" i="15"/>
  <c r="BF146" i="15"/>
  <c r="BG146" i="15"/>
  <c r="BH146" i="15"/>
  <c r="BI146" i="15"/>
  <c r="BK146" i="15"/>
  <c r="J147" i="15"/>
  <c r="P147" i="15"/>
  <c r="R147" i="15"/>
  <c r="T147" i="15"/>
  <c r="BE147" i="15"/>
  <c r="BF147" i="15"/>
  <c r="BG147" i="15"/>
  <c r="BH147" i="15"/>
  <c r="BI147" i="15"/>
  <c r="BK147" i="15"/>
  <c r="J150" i="15"/>
  <c r="P150" i="15"/>
  <c r="R150" i="15"/>
  <c r="T150" i="15"/>
  <c r="BE150" i="15"/>
  <c r="BF150" i="15"/>
  <c r="BG150" i="15"/>
  <c r="BH150" i="15"/>
  <c r="BI150" i="15"/>
  <c r="BK150" i="15"/>
  <c r="J153" i="15"/>
  <c r="BE153" i="15"/>
  <c r="P153" i="15"/>
  <c r="R153" i="15"/>
  <c r="T153" i="15"/>
  <c r="BF153" i="15"/>
  <c r="BG153" i="15"/>
  <c r="BH153" i="15"/>
  <c r="BI153" i="15"/>
  <c r="BK153" i="15"/>
  <c r="J156" i="15"/>
  <c r="BE156" i="15"/>
  <c r="P156" i="15"/>
  <c r="R156" i="15"/>
  <c r="T156" i="15"/>
  <c r="BF156" i="15"/>
  <c r="BG156" i="15"/>
  <c r="BH156" i="15"/>
  <c r="BI156" i="15"/>
  <c r="BK156" i="15"/>
  <c r="J159" i="15"/>
  <c r="P159" i="15"/>
  <c r="R159" i="15"/>
  <c r="T159" i="15"/>
  <c r="BE159" i="15"/>
  <c r="BF159" i="15"/>
  <c r="BG159" i="15"/>
  <c r="BH159" i="15"/>
  <c r="BI159" i="15"/>
  <c r="BK159" i="15"/>
  <c r="J160" i="15"/>
  <c r="P160" i="15"/>
  <c r="R160" i="15"/>
  <c r="T160" i="15"/>
  <c r="BE160" i="15"/>
  <c r="BF160" i="15"/>
  <c r="BG160" i="15"/>
  <c r="BH160" i="15"/>
  <c r="BI160" i="15"/>
  <c r="BK160" i="15"/>
  <c r="J161" i="15"/>
  <c r="BE161" i="15"/>
  <c r="P161" i="15"/>
  <c r="R161" i="15"/>
  <c r="T161" i="15"/>
  <c r="BF161" i="15"/>
  <c r="BG161" i="15"/>
  <c r="BH161" i="15"/>
  <c r="BI161" i="15"/>
  <c r="BK161" i="15"/>
  <c r="J162" i="15"/>
  <c r="BE162" i="15"/>
  <c r="P162" i="15"/>
  <c r="R162" i="15"/>
  <c r="T162" i="15"/>
  <c r="BF162" i="15"/>
  <c r="BG162" i="15"/>
  <c r="BH162" i="15"/>
  <c r="BI162" i="15"/>
  <c r="BK162" i="15"/>
  <c r="J164" i="15"/>
  <c r="P164" i="15"/>
  <c r="R164" i="15"/>
  <c r="T164" i="15"/>
  <c r="BE164" i="15"/>
  <c r="BF164" i="15"/>
  <c r="BG164" i="15"/>
  <c r="BH164" i="15"/>
  <c r="BI164" i="15"/>
  <c r="BK164" i="15"/>
  <c r="J166" i="15"/>
  <c r="P166" i="15"/>
  <c r="R166" i="15"/>
  <c r="T166" i="15"/>
  <c r="BE166" i="15"/>
  <c r="BF166" i="15"/>
  <c r="BG166" i="15"/>
  <c r="BH166" i="15"/>
  <c r="BI166" i="15"/>
  <c r="BK166" i="15"/>
  <c r="J168" i="15"/>
  <c r="BE168" i="15"/>
  <c r="P168" i="15"/>
  <c r="R168" i="15"/>
  <c r="T168" i="15"/>
  <c r="BF168" i="15"/>
  <c r="BG168" i="15"/>
  <c r="BH168" i="15"/>
  <c r="BI168" i="15"/>
  <c r="BK168" i="15"/>
  <c r="J170" i="15"/>
  <c r="BE170" i="15"/>
  <c r="P170" i="15"/>
  <c r="R170" i="15"/>
  <c r="T170" i="15"/>
  <c r="BF170" i="15"/>
  <c r="BG170" i="15"/>
  <c r="BH170" i="15"/>
  <c r="BI170" i="15"/>
  <c r="BK170" i="15"/>
  <c r="J174" i="15"/>
  <c r="P174" i="15"/>
  <c r="R174" i="15"/>
  <c r="T174" i="15"/>
  <c r="BE174" i="15"/>
  <c r="BF174" i="15"/>
  <c r="BG174" i="15"/>
  <c r="BH174" i="15"/>
  <c r="BI174" i="15"/>
  <c r="BK174" i="15"/>
  <c r="P178" i="15"/>
  <c r="R178" i="15"/>
  <c r="T178" i="15"/>
  <c r="BK178" i="15"/>
  <c r="J178" i="15"/>
  <c r="J65" i="15"/>
  <c r="J179" i="15"/>
  <c r="P179" i="15"/>
  <c r="R179" i="15"/>
  <c r="T179" i="15"/>
  <c r="BE179" i="15"/>
  <c r="BF179" i="15"/>
  <c r="BG179" i="15"/>
  <c r="BH179" i="15"/>
  <c r="BI179" i="15"/>
  <c r="BK179" i="15"/>
  <c r="J180" i="15"/>
  <c r="P180" i="15"/>
  <c r="R180" i="15"/>
  <c r="T180" i="15"/>
  <c r="BE180" i="15"/>
  <c r="BF180" i="15"/>
  <c r="BG180" i="15"/>
  <c r="BH180" i="15"/>
  <c r="BI180" i="15"/>
  <c r="BK180" i="15"/>
  <c r="E7" i="16"/>
  <c r="E73" i="16"/>
  <c r="J14" i="16"/>
  <c r="J19" i="16"/>
  <c r="E20" i="16"/>
  <c r="J20" i="16"/>
  <c r="E47" i="16"/>
  <c r="E51" i="16"/>
  <c r="F53" i="16"/>
  <c r="F55" i="16"/>
  <c r="J55" i="16"/>
  <c r="E77" i="16"/>
  <c r="F79" i="16"/>
  <c r="F81" i="16"/>
  <c r="J81" i="16"/>
  <c r="J88" i="16"/>
  <c r="P88" i="16"/>
  <c r="R88" i="16"/>
  <c r="T88" i="16"/>
  <c r="BE88" i="16"/>
  <c r="BF88" i="16"/>
  <c r="BG88" i="16"/>
  <c r="BH88" i="16"/>
  <c r="BI88" i="16"/>
  <c r="BK88" i="16"/>
  <c r="J91" i="16"/>
  <c r="BE91" i="16"/>
  <c r="P91" i="16"/>
  <c r="R91" i="16"/>
  <c r="T91" i="16"/>
  <c r="BF91" i="16"/>
  <c r="BG91" i="16"/>
  <c r="BH91" i="16"/>
  <c r="F35" i="16"/>
  <c r="BC73" i="1"/>
  <c r="BC72" i="1"/>
  <c r="AY72" i="1"/>
  <c r="BI91" i="16"/>
  <c r="BK91" i="16"/>
  <c r="J94" i="16"/>
  <c r="BE94" i="16"/>
  <c r="P94" i="16"/>
  <c r="R94" i="16"/>
  <c r="T94" i="16"/>
  <c r="BF94" i="16"/>
  <c r="BG94" i="16"/>
  <c r="BH94" i="16"/>
  <c r="BI94" i="16"/>
  <c r="BK94" i="16"/>
  <c r="J97" i="16"/>
  <c r="BE97" i="16"/>
  <c r="P97" i="16"/>
  <c r="R97" i="16"/>
  <c r="T97" i="16"/>
  <c r="BF97" i="16"/>
  <c r="BG97" i="16"/>
  <c r="BH97" i="16"/>
  <c r="BI97" i="16"/>
  <c r="BK97" i="16"/>
  <c r="J99" i="16"/>
  <c r="P99" i="16"/>
  <c r="R99" i="16"/>
  <c r="R87" i="16"/>
  <c r="T99" i="16"/>
  <c r="BE99" i="16"/>
  <c r="BF99" i="16"/>
  <c r="BG99" i="16"/>
  <c r="BH99" i="16"/>
  <c r="BI99" i="16"/>
  <c r="BK99" i="16"/>
  <c r="J104" i="16"/>
  <c r="P104" i="16"/>
  <c r="R104" i="16"/>
  <c r="T104" i="16"/>
  <c r="BE104" i="16"/>
  <c r="BF104" i="16"/>
  <c r="BG104" i="16"/>
  <c r="BH104" i="16"/>
  <c r="BI104" i="16"/>
  <c r="BK104" i="16"/>
  <c r="J107" i="16"/>
  <c r="BE107" i="16"/>
  <c r="P107" i="16"/>
  <c r="R107" i="16"/>
  <c r="T107" i="16"/>
  <c r="BF107" i="16"/>
  <c r="BG107" i="16"/>
  <c r="BH107" i="16"/>
  <c r="BI107" i="16"/>
  <c r="BK107" i="16"/>
  <c r="J112" i="16"/>
  <c r="BE112" i="16"/>
  <c r="P112" i="16"/>
  <c r="R112" i="16"/>
  <c r="T112" i="16"/>
  <c r="BF112" i="16"/>
  <c r="BG112" i="16"/>
  <c r="BH112" i="16"/>
  <c r="BI112" i="16"/>
  <c r="BK112" i="16"/>
  <c r="J117" i="16"/>
  <c r="P117" i="16"/>
  <c r="R117" i="16"/>
  <c r="T117" i="16"/>
  <c r="BE117" i="16"/>
  <c r="BF117" i="16"/>
  <c r="BG117" i="16"/>
  <c r="BH117" i="16"/>
  <c r="BI117" i="16"/>
  <c r="BK117" i="16"/>
  <c r="J118" i="16"/>
  <c r="P118" i="16"/>
  <c r="R118" i="16"/>
  <c r="T118" i="16"/>
  <c r="BE118" i="16"/>
  <c r="BF118" i="16"/>
  <c r="BG118" i="16"/>
  <c r="BH118" i="16"/>
  <c r="BI118" i="16"/>
  <c r="BK118" i="16"/>
  <c r="J122" i="16"/>
  <c r="BE122" i="16"/>
  <c r="P122" i="16"/>
  <c r="R122" i="16"/>
  <c r="T122" i="16"/>
  <c r="BF122" i="16"/>
  <c r="BG122" i="16"/>
  <c r="BH122" i="16"/>
  <c r="BI122" i="16"/>
  <c r="BK122" i="16"/>
  <c r="J125" i="16"/>
  <c r="BE125" i="16"/>
  <c r="P125" i="16"/>
  <c r="R125" i="16"/>
  <c r="T125" i="16"/>
  <c r="BF125" i="16"/>
  <c r="BG125" i="16"/>
  <c r="BH125" i="16"/>
  <c r="BI125" i="16"/>
  <c r="BK125" i="16"/>
  <c r="J128" i="16"/>
  <c r="P128" i="16"/>
  <c r="R128" i="16"/>
  <c r="T128" i="16"/>
  <c r="BE128" i="16"/>
  <c r="BF128" i="16"/>
  <c r="BG128" i="16"/>
  <c r="BH128" i="16"/>
  <c r="BI128" i="16"/>
  <c r="BK128" i="16"/>
  <c r="J131" i="16"/>
  <c r="P131" i="16"/>
  <c r="R131" i="16"/>
  <c r="T131" i="16"/>
  <c r="BE131" i="16"/>
  <c r="BF131" i="16"/>
  <c r="BG131" i="16"/>
  <c r="BH131" i="16"/>
  <c r="BI131" i="16"/>
  <c r="BK131" i="16"/>
  <c r="J134" i="16"/>
  <c r="BE134" i="16"/>
  <c r="P134" i="16"/>
  <c r="R134" i="16"/>
  <c r="T134" i="16"/>
  <c r="BF134" i="16"/>
  <c r="BG134" i="16"/>
  <c r="BH134" i="16"/>
  <c r="BI134" i="16"/>
  <c r="BK134" i="16"/>
  <c r="J137" i="16"/>
  <c r="BE137" i="16"/>
  <c r="P137" i="16"/>
  <c r="R137" i="16"/>
  <c r="T137" i="16"/>
  <c r="BF137" i="16"/>
  <c r="BG137" i="16"/>
  <c r="BH137" i="16"/>
  <c r="BI137" i="16"/>
  <c r="BK137" i="16"/>
  <c r="J140" i="16"/>
  <c r="P140" i="16"/>
  <c r="R140" i="16"/>
  <c r="T140" i="16"/>
  <c r="BE140" i="16"/>
  <c r="BF140" i="16"/>
  <c r="BG140" i="16"/>
  <c r="BH140" i="16"/>
  <c r="BI140" i="16"/>
  <c r="BK140" i="16"/>
  <c r="J143" i="16"/>
  <c r="P143" i="16"/>
  <c r="R143" i="16"/>
  <c r="T143" i="16"/>
  <c r="BE143" i="16"/>
  <c r="BF143" i="16"/>
  <c r="BG143" i="16"/>
  <c r="BH143" i="16"/>
  <c r="BI143" i="16"/>
  <c r="BK143" i="16"/>
  <c r="J148" i="16"/>
  <c r="BE148" i="16"/>
  <c r="P148" i="16"/>
  <c r="R148" i="16"/>
  <c r="T148" i="16"/>
  <c r="BF148" i="16"/>
  <c r="BG148" i="16"/>
  <c r="BH148" i="16"/>
  <c r="BI148" i="16"/>
  <c r="BK148" i="16"/>
  <c r="J151" i="16"/>
  <c r="BE151" i="16"/>
  <c r="P151" i="16"/>
  <c r="R151" i="16"/>
  <c r="T151" i="16"/>
  <c r="BF151" i="16"/>
  <c r="BG151" i="16"/>
  <c r="BH151" i="16"/>
  <c r="BI151" i="16"/>
  <c r="BK151" i="16"/>
  <c r="J155" i="16"/>
  <c r="P155" i="16"/>
  <c r="R155" i="16"/>
  <c r="T155" i="16"/>
  <c r="BE155" i="16"/>
  <c r="BF155" i="16"/>
  <c r="BG155" i="16"/>
  <c r="BH155" i="16"/>
  <c r="BI155" i="16"/>
  <c r="BK155" i="16"/>
  <c r="J158" i="16"/>
  <c r="P158" i="16"/>
  <c r="R158" i="16"/>
  <c r="T158" i="16"/>
  <c r="BE158" i="16"/>
  <c r="BF158" i="16"/>
  <c r="BG158" i="16"/>
  <c r="BH158" i="16"/>
  <c r="BI158" i="16"/>
  <c r="BK158" i="16"/>
  <c r="J162" i="16"/>
  <c r="BE162" i="16"/>
  <c r="P162" i="16"/>
  <c r="R162" i="16"/>
  <c r="T162" i="16"/>
  <c r="BF162" i="16"/>
  <c r="BG162" i="16"/>
  <c r="BH162" i="16"/>
  <c r="BI162" i="16"/>
  <c r="BK162" i="16"/>
  <c r="J165" i="16"/>
  <c r="BE165" i="16"/>
  <c r="P165" i="16"/>
  <c r="R165" i="16"/>
  <c r="T165" i="16"/>
  <c r="BF165" i="16"/>
  <c r="BG165" i="16"/>
  <c r="BH165" i="16"/>
  <c r="BI165" i="16"/>
  <c r="BK165" i="16"/>
  <c r="J170" i="16"/>
  <c r="P170" i="16"/>
  <c r="R170" i="16"/>
  <c r="T170" i="16"/>
  <c r="BE170" i="16"/>
  <c r="BF170" i="16"/>
  <c r="BG170" i="16"/>
  <c r="BH170" i="16"/>
  <c r="BI170" i="16"/>
  <c r="BK170" i="16"/>
  <c r="J174" i="16"/>
  <c r="P174" i="16"/>
  <c r="R174" i="16"/>
  <c r="T174" i="16"/>
  <c r="BE174" i="16"/>
  <c r="BF174" i="16"/>
  <c r="BG174" i="16"/>
  <c r="BH174" i="16"/>
  <c r="BI174" i="16"/>
  <c r="BK174" i="16"/>
  <c r="J178" i="16"/>
  <c r="BE178" i="16"/>
  <c r="P178" i="16"/>
  <c r="R178" i="16"/>
  <c r="T178" i="16"/>
  <c r="BF178" i="16"/>
  <c r="BG178" i="16"/>
  <c r="BH178" i="16"/>
  <c r="BI178" i="16"/>
  <c r="BK178" i="16"/>
  <c r="J182" i="16"/>
  <c r="BE182" i="16"/>
  <c r="P182" i="16"/>
  <c r="R182" i="16"/>
  <c r="T182" i="16"/>
  <c r="BF182" i="16"/>
  <c r="BG182" i="16"/>
  <c r="BH182" i="16"/>
  <c r="BI182" i="16"/>
  <c r="BK182" i="16"/>
  <c r="J186" i="16"/>
  <c r="P186" i="16"/>
  <c r="R186" i="16"/>
  <c r="T186" i="16"/>
  <c r="BE186" i="16"/>
  <c r="BF186" i="16"/>
  <c r="BG186" i="16"/>
  <c r="BH186" i="16"/>
  <c r="BI186" i="16"/>
  <c r="BK186" i="16"/>
  <c r="J190" i="16"/>
  <c r="P190" i="16"/>
  <c r="R190" i="16"/>
  <c r="T190" i="16"/>
  <c r="BE190" i="16"/>
  <c r="BF190" i="16"/>
  <c r="BG190" i="16"/>
  <c r="BH190" i="16"/>
  <c r="BI190" i="16"/>
  <c r="BK190" i="16"/>
  <c r="J193" i="16"/>
  <c r="BE193" i="16"/>
  <c r="P193" i="16"/>
  <c r="R193" i="16"/>
  <c r="T193" i="16"/>
  <c r="BF193" i="16"/>
  <c r="BG193" i="16"/>
  <c r="BH193" i="16"/>
  <c r="BI193" i="16"/>
  <c r="BK193" i="16"/>
  <c r="J197" i="16"/>
  <c r="BE197" i="16"/>
  <c r="P197" i="16"/>
  <c r="R197" i="16"/>
  <c r="T197" i="16"/>
  <c r="BF197" i="16"/>
  <c r="BG197" i="16"/>
  <c r="BH197" i="16"/>
  <c r="BI197" i="16"/>
  <c r="BK197" i="16"/>
  <c r="J203" i="16"/>
  <c r="P203" i="16"/>
  <c r="R203" i="16"/>
  <c r="T203" i="16"/>
  <c r="BE203" i="16"/>
  <c r="BF203" i="16"/>
  <c r="BG203" i="16"/>
  <c r="BH203" i="16"/>
  <c r="BI203" i="16"/>
  <c r="BK203" i="16"/>
  <c r="J206" i="16"/>
  <c r="P206" i="16"/>
  <c r="R206" i="16"/>
  <c r="T206" i="16"/>
  <c r="BE206" i="16"/>
  <c r="BF206" i="16"/>
  <c r="BG206" i="16"/>
  <c r="BH206" i="16"/>
  <c r="BI206" i="16"/>
  <c r="BK206" i="16"/>
  <c r="J209" i="16"/>
  <c r="BE209" i="16"/>
  <c r="P209" i="16"/>
  <c r="R209" i="16"/>
  <c r="T209" i="16"/>
  <c r="BF209" i="16"/>
  <c r="BG209" i="16"/>
  <c r="BH209" i="16"/>
  <c r="BI209" i="16"/>
  <c r="BK209" i="16"/>
  <c r="J212" i="16"/>
  <c r="BE212" i="16"/>
  <c r="P212" i="16"/>
  <c r="R212" i="16"/>
  <c r="T212" i="16"/>
  <c r="BF212" i="16"/>
  <c r="BG212" i="16"/>
  <c r="BH212" i="16"/>
  <c r="BI212" i="16"/>
  <c r="BK212" i="16"/>
  <c r="J215" i="16"/>
  <c r="P215" i="16"/>
  <c r="R215" i="16"/>
  <c r="T215" i="16"/>
  <c r="BE215" i="16"/>
  <c r="BF215" i="16"/>
  <c r="BG215" i="16"/>
  <c r="BH215" i="16"/>
  <c r="BI215" i="16"/>
  <c r="BK215" i="16"/>
  <c r="J219" i="16"/>
  <c r="P219" i="16"/>
  <c r="R219" i="16"/>
  <c r="T219" i="16"/>
  <c r="BE219" i="16"/>
  <c r="BF219" i="16"/>
  <c r="BG219" i="16"/>
  <c r="BH219" i="16"/>
  <c r="BI219" i="16"/>
  <c r="BK219" i="16"/>
  <c r="J221" i="16"/>
  <c r="BE221" i="16"/>
  <c r="P221" i="16"/>
  <c r="R221" i="16"/>
  <c r="T221" i="16"/>
  <c r="BF221" i="16"/>
  <c r="BG221" i="16"/>
  <c r="BH221" i="16"/>
  <c r="BI221" i="16"/>
  <c r="BK221" i="16"/>
  <c r="J223" i="16"/>
  <c r="BE223" i="16"/>
  <c r="P223" i="16"/>
  <c r="R223" i="16"/>
  <c r="T223" i="16"/>
  <c r="BF223" i="16"/>
  <c r="BG223" i="16"/>
  <c r="BH223" i="16"/>
  <c r="BI223" i="16"/>
  <c r="BK223" i="16"/>
  <c r="J225" i="16"/>
  <c r="P225" i="16"/>
  <c r="R225" i="16"/>
  <c r="T225" i="16"/>
  <c r="BE225" i="16"/>
  <c r="BF225" i="16"/>
  <c r="BG225" i="16"/>
  <c r="BH225" i="16"/>
  <c r="BI225" i="16"/>
  <c r="BK225" i="16"/>
  <c r="J227" i="16"/>
  <c r="P227" i="16"/>
  <c r="R227" i="16"/>
  <c r="T227" i="16"/>
  <c r="BE227" i="16"/>
  <c r="BF227" i="16"/>
  <c r="BG227" i="16"/>
  <c r="BH227" i="16"/>
  <c r="BI227" i="16"/>
  <c r="BK227" i="16"/>
  <c r="J232" i="16"/>
  <c r="BE232" i="16"/>
  <c r="P232" i="16"/>
  <c r="R232" i="16"/>
  <c r="T232" i="16"/>
  <c r="BF232" i="16"/>
  <c r="BG232" i="16"/>
  <c r="BH232" i="16"/>
  <c r="BI232" i="16"/>
  <c r="BK232" i="16"/>
  <c r="J235" i="16"/>
  <c r="BE235" i="16"/>
  <c r="P235" i="16"/>
  <c r="R235" i="16"/>
  <c r="T235" i="16"/>
  <c r="BF235" i="16"/>
  <c r="BG235" i="16"/>
  <c r="BH235" i="16"/>
  <c r="BI235" i="16"/>
  <c r="BK235" i="16"/>
  <c r="J241" i="16"/>
  <c r="P241" i="16"/>
  <c r="R241" i="16"/>
  <c r="T241" i="16"/>
  <c r="BE241" i="16"/>
  <c r="BF241" i="16"/>
  <c r="BG241" i="16"/>
  <c r="BH241" i="16"/>
  <c r="BI241" i="16"/>
  <c r="BK241" i="16"/>
  <c r="J246" i="16"/>
  <c r="P246" i="16"/>
  <c r="R246" i="16"/>
  <c r="T246" i="16"/>
  <c r="BE246" i="16"/>
  <c r="BF246" i="16"/>
  <c r="BG246" i="16"/>
  <c r="BH246" i="16"/>
  <c r="BI246" i="16"/>
  <c r="BK246" i="16"/>
  <c r="J252" i="16"/>
  <c r="BE252" i="16"/>
  <c r="P252" i="16"/>
  <c r="R252" i="16"/>
  <c r="T252" i="16"/>
  <c r="BF252" i="16"/>
  <c r="BG252" i="16"/>
  <c r="BH252" i="16"/>
  <c r="BI252" i="16"/>
  <c r="BK252" i="16"/>
  <c r="J257" i="16"/>
  <c r="BE257" i="16"/>
  <c r="P257" i="16"/>
  <c r="R257" i="16"/>
  <c r="T257" i="16"/>
  <c r="BF257" i="16"/>
  <c r="BG257" i="16"/>
  <c r="BH257" i="16"/>
  <c r="BI257" i="16"/>
  <c r="BK257" i="16"/>
  <c r="J260" i="16"/>
  <c r="P260" i="16"/>
  <c r="R260" i="16"/>
  <c r="T260" i="16"/>
  <c r="BE260" i="16"/>
  <c r="BF260" i="16"/>
  <c r="BG260" i="16"/>
  <c r="BH260" i="16"/>
  <c r="BI260" i="16"/>
  <c r="BK260" i="16"/>
  <c r="T263" i="16"/>
  <c r="J264" i="16"/>
  <c r="BE264" i="16"/>
  <c r="P264" i="16"/>
  <c r="R264" i="16"/>
  <c r="T264" i="16"/>
  <c r="BF264" i="16"/>
  <c r="BG264" i="16"/>
  <c r="BH264" i="16"/>
  <c r="BI264" i="16"/>
  <c r="BK264" i="16"/>
  <c r="J267" i="16"/>
  <c r="P267" i="16"/>
  <c r="R267" i="16"/>
  <c r="R263" i="16"/>
  <c r="T267" i="16"/>
  <c r="BE267" i="16"/>
  <c r="BF267" i="16"/>
  <c r="BG267" i="16"/>
  <c r="F34" i="16"/>
  <c r="BB73" i="1"/>
  <c r="BB72" i="1"/>
  <c r="AX72" i="1"/>
  <c r="BH267" i="16"/>
  <c r="BI267" i="16"/>
  <c r="BK267" i="16"/>
  <c r="J270" i="16"/>
  <c r="P270" i="16"/>
  <c r="P263" i="16"/>
  <c r="R270" i="16"/>
  <c r="T270" i="16"/>
  <c r="BE270" i="16"/>
  <c r="BF270" i="16"/>
  <c r="BG270" i="16"/>
  <c r="BH270" i="16"/>
  <c r="BI270" i="16"/>
  <c r="BK270" i="16"/>
  <c r="J273" i="16"/>
  <c r="BE273" i="16"/>
  <c r="P273" i="16"/>
  <c r="R273" i="16"/>
  <c r="T273" i="16"/>
  <c r="BF273" i="16"/>
  <c r="BG273" i="16"/>
  <c r="BH273" i="16"/>
  <c r="BI273" i="16"/>
  <c r="BK273" i="16"/>
  <c r="J275" i="16"/>
  <c r="BE275" i="16"/>
  <c r="P275" i="16"/>
  <c r="R275" i="16"/>
  <c r="T275" i="16"/>
  <c r="BF275" i="16"/>
  <c r="BG275" i="16"/>
  <c r="BH275" i="16"/>
  <c r="BI275" i="16"/>
  <c r="BK275" i="16"/>
  <c r="J282" i="16"/>
  <c r="P282" i="16"/>
  <c r="R282" i="16"/>
  <c r="T282" i="16"/>
  <c r="BE282" i="16"/>
  <c r="BF282" i="16"/>
  <c r="BG282" i="16"/>
  <c r="BH282" i="16"/>
  <c r="BI282" i="16"/>
  <c r="BK282" i="16"/>
  <c r="J287" i="16"/>
  <c r="P287" i="16"/>
  <c r="R287" i="16"/>
  <c r="T287" i="16"/>
  <c r="BE287" i="16"/>
  <c r="BF287" i="16"/>
  <c r="BG287" i="16"/>
  <c r="BH287" i="16"/>
  <c r="BI287" i="16"/>
  <c r="BK287" i="16"/>
  <c r="J290" i="16"/>
  <c r="BE290" i="16"/>
  <c r="P290" i="16"/>
  <c r="R290" i="16"/>
  <c r="T290" i="16"/>
  <c r="BF290" i="16"/>
  <c r="BG290" i="16"/>
  <c r="BH290" i="16"/>
  <c r="BI290" i="16"/>
  <c r="BK290" i="16"/>
  <c r="J295" i="16"/>
  <c r="BE295" i="16"/>
  <c r="P295" i="16"/>
  <c r="R295" i="16"/>
  <c r="T295" i="16"/>
  <c r="BF295" i="16"/>
  <c r="BG295" i="16"/>
  <c r="BH295" i="16"/>
  <c r="BI295" i="16"/>
  <c r="BK295" i="16"/>
  <c r="J298" i="16"/>
  <c r="P298" i="16"/>
  <c r="R298" i="16"/>
  <c r="T298" i="16"/>
  <c r="BE298" i="16"/>
  <c r="BF298" i="16"/>
  <c r="BG298" i="16"/>
  <c r="BH298" i="16"/>
  <c r="BI298" i="16"/>
  <c r="BK298" i="16"/>
  <c r="J301" i="16"/>
  <c r="P301" i="16"/>
  <c r="R301" i="16"/>
  <c r="T301" i="16"/>
  <c r="BE301" i="16"/>
  <c r="BF301" i="16"/>
  <c r="BG301" i="16"/>
  <c r="BH301" i="16"/>
  <c r="BI301" i="16"/>
  <c r="BK301" i="16"/>
  <c r="J304" i="16"/>
  <c r="BE304" i="16"/>
  <c r="P304" i="16"/>
  <c r="R304" i="16"/>
  <c r="T304" i="16"/>
  <c r="BF304" i="16"/>
  <c r="BG304" i="16"/>
  <c r="BH304" i="16"/>
  <c r="BI304" i="16"/>
  <c r="BK304" i="16"/>
  <c r="J307" i="16"/>
  <c r="P307" i="16"/>
  <c r="R307" i="16"/>
  <c r="T307" i="16"/>
  <c r="BE307" i="16"/>
  <c r="BF307" i="16"/>
  <c r="BG307" i="16"/>
  <c r="BH307" i="16"/>
  <c r="BI307" i="16"/>
  <c r="BK307" i="16"/>
  <c r="J314" i="16"/>
  <c r="P314" i="16"/>
  <c r="R314" i="16"/>
  <c r="T314" i="16"/>
  <c r="BE314" i="16"/>
  <c r="BF314" i="16"/>
  <c r="BG314" i="16"/>
  <c r="BH314" i="16"/>
  <c r="BI314" i="16"/>
  <c r="BK314" i="16"/>
  <c r="J319" i="16"/>
  <c r="BE319" i="16"/>
  <c r="P319" i="16"/>
  <c r="R319" i="16"/>
  <c r="T319" i="16"/>
  <c r="BF319" i="16"/>
  <c r="BG319" i="16"/>
  <c r="BH319" i="16"/>
  <c r="BI319" i="16"/>
  <c r="BK319" i="16"/>
  <c r="J322" i="16"/>
  <c r="BE322" i="16"/>
  <c r="P322" i="16"/>
  <c r="R322" i="16"/>
  <c r="T322" i="16"/>
  <c r="BF322" i="16"/>
  <c r="BG322" i="16"/>
  <c r="BH322" i="16"/>
  <c r="BI322" i="16"/>
  <c r="BK322" i="16"/>
  <c r="E7" i="22"/>
  <c r="E73" i="22"/>
  <c r="J14" i="22"/>
  <c r="J19" i="22"/>
  <c r="E20" i="22"/>
  <c r="J20" i="22"/>
  <c r="E51" i="22"/>
  <c r="F53" i="22"/>
  <c r="J53" i="22"/>
  <c r="F55" i="22"/>
  <c r="J55" i="22"/>
  <c r="F56" i="22"/>
  <c r="E77" i="22"/>
  <c r="F79" i="22"/>
  <c r="J79" i="22"/>
  <c r="F81" i="22"/>
  <c r="J81" i="22"/>
  <c r="F82" i="22"/>
  <c r="J88" i="22"/>
  <c r="BE88" i="22"/>
  <c r="P88" i="22"/>
  <c r="R88" i="22"/>
  <c r="T88" i="22"/>
  <c r="BF88" i="22"/>
  <c r="BG88" i="22"/>
  <c r="BH88" i="22"/>
  <c r="BI88" i="22"/>
  <c r="BK88" i="22"/>
  <c r="BK87" i="22"/>
  <c r="J90" i="22"/>
  <c r="P90" i="22"/>
  <c r="R90" i="22"/>
  <c r="T90" i="22"/>
  <c r="BE90" i="22"/>
  <c r="BF90" i="22"/>
  <c r="F33" i="22"/>
  <c r="BA81" i="1"/>
  <c r="BA80" i="1"/>
  <c r="AW80" i="1"/>
  <c r="BG90" i="22"/>
  <c r="BH90" i="22"/>
  <c r="BI90" i="22"/>
  <c r="BK90" i="22"/>
  <c r="J91" i="22"/>
  <c r="P91" i="22"/>
  <c r="R91" i="22"/>
  <c r="R87" i="22"/>
  <c r="T91" i="22"/>
  <c r="T87" i="22"/>
  <c r="BE91" i="22"/>
  <c r="BF91" i="22"/>
  <c r="BG91" i="22"/>
  <c r="BH91" i="22"/>
  <c r="BI91" i="22"/>
  <c r="BK91" i="22"/>
  <c r="J93" i="22"/>
  <c r="BE93" i="22"/>
  <c r="P93" i="22"/>
  <c r="R93" i="22"/>
  <c r="T93" i="22"/>
  <c r="BF93" i="22"/>
  <c r="BG93" i="22"/>
  <c r="BH93" i="22"/>
  <c r="BI93" i="22"/>
  <c r="BK93" i="22"/>
  <c r="J94" i="22"/>
  <c r="BE94" i="22"/>
  <c r="P94" i="22"/>
  <c r="R94" i="22"/>
  <c r="T94" i="22"/>
  <c r="BF94" i="22"/>
  <c r="BG94" i="22"/>
  <c r="BH94" i="22"/>
  <c r="BI94" i="22"/>
  <c r="BK94" i="22"/>
  <c r="J97" i="22"/>
  <c r="P97" i="22"/>
  <c r="R97" i="22"/>
  <c r="T97" i="22"/>
  <c r="BE97" i="22"/>
  <c r="BF97" i="22"/>
  <c r="BG97" i="22"/>
  <c r="BH97" i="22"/>
  <c r="BI97" i="22"/>
  <c r="BK97" i="22"/>
  <c r="J101" i="22"/>
  <c r="P101" i="22"/>
  <c r="R101" i="22"/>
  <c r="T101" i="22"/>
  <c r="BE101" i="22"/>
  <c r="BF101" i="22"/>
  <c r="BG101" i="22"/>
  <c r="BH101" i="22"/>
  <c r="BI101" i="22"/>
  <c r="BK101" i="22"/>
  <c r="J106" i="22"/>
  <c r="BE106" i="22"/>
  <c r="P106" i="22"/>
  <c r="R106" i="22"/>
  <c r="T106" i="22"/>
  <c r="BF106" i="22"/>
  <c r="BG106" i="22"/>
  <c r="BH106" i="22"/>
  <c r="BI106" i="22"/>
  <c r="F36" i="22"/>
  <c r="BD81" i="1"/>
  <c r="BD80" i="1"/>
  <c r="BK106" i="22"/>
  <c r="J109" i="22"/>
  <c r="BE109" i="22"/>
  <c r="P109" i="22"/>
  <c r="R109" i="22"/>
  <c r="T109" i="22"/>
  <c r="BF109" i="22"/>
  <c r="BG109" i="22"/>
  <c r="BH109" i="22"/>
  <c r="BI109" i="22"/>
  <c r="BK109" i="22"/>
  <c r="J115" i="22"/>
  <c r="P115" i="22"/>
  <c r="R115" i="22"/>
  <c r="T115" i="22"/>
  <c r="BE115" i="22"/>
  <c r="BF115" i="22"/>
  <c r="BG115" i="22"/>
  <c r="BH115" i="22"/>
  <c r="BI115" i="22"/>
  <c r="BK115" i="22"/>
  <c r="J117" i="22"/>
  <c r="P117" i="22"/>
  <c r="R117" i="22"/>
  <c r="T117" i="22"/>
  <c r="BE117" i="22"/>
  <c r="BF117" i="22"/>
  <c r="BG117" i="22"/>
  <c r="BH117" i="22"/>
  <c r="BI117" i="22"/>
  <c r="BK117" i="22"/>
  <c r="J124" i="22"/>
  <c r="BE124" i="22"/>
  <c r="P124" i="22"/>
  <c r="R124" i="22"/>
  <c r="T124" i="22"/>
  <c r="BF124" i="22"/>
  <c r="BG124" i="22"/>
  <c r="BH124" i="22"/>
  <c r="BI124" i="22"/>
  <c r="BK124" i="22"/>
  <c r="J127" i="22"/>
  <c r="BE127" i="22"/>
  <c r="P127" i="22"/>
  <c r="R127" i="22"/>
  <c r="T127" i="22"/>
  <c r="BF127" i="22"/>
  <c r="BG127" i="22"/>
  <c r="BH127" i="22"/>
  <c r="BI127" i="22"/>
  <c r="BK127" i="22"/>
  <c r="J131" i="22"/>
  <c r="BE131" i="22"/>
  <c r="P131" i="22"/>
  <c r="R131" i="22"/>
  <c r="T131" i="22"/>
  <c r="BF131" i="22"/>
  <c r="BG131" i="22"/>
  <c r="BH131" i="22"/>
  <c r="BI131" i="22"/>
  <c r="BK131" i="22"/>
  <c r="J134" i="22"/>
  <c r="P134" i="22"/>
  <c r="R134" i="22"/>
  <c r="T134" i="22"/>
  <c r="BE134" i="22"/>
  <c r="BF134" i="22"/>
  <c r="BG134" i="22"/>
  <c r="BH134" i="22"/>
  <c r="BI134" i="22"/>
  <c r="BK134" i="22"/>
  <c r="J136" i="22"/>
  <c r="P136" i="22"/>
  <c r="R136" i="22"/>
  <c r="T136" i="22"/>
  <c r="BE136" i="22"/>
  <c r="BF136" i="22"/>
  <c r="BG136" i="22"/>
  <c r="BH136" i="22"/>
  <c r="BI136" i="22"/>
  <c r="BK136" i="22"/>
  <c r="J139" i="22"/>
  <c r="BE139" i="22"/>
  <c r="P139" i="22"/>
  <c r="R139" i="22"/>
  <c r="T139" i="22"/>
  <c r="BF139" i="22"/>
  <c r="BG139" i="22"/>
  <c r="BH139" i="22"/>
  <c r="BI139" i="22"/>
  <c r="BK139" i="22"/>
  <c r="J146" i="22"/>
  <c r="BE146" i="22"/>
  <c r="P146" i="22"/>
  <c r="R146" i="22"/>
  <c r="T146" i="22"/>
  <c r="BF146" i="22"/>
  <c r="BG146" i="22"/>
  <c r="BH146" i="22"/>
  <c r="BI146" i="22"/>
  <c r="BK146" i="22"/>
  <c r="J152" i="22"/>
  <c r="P152" i="22"/>
  <c r="R152" i="22"/>
  <c r="T152" i="22"/>
  <c r="BE152" i="22"/>
  <c r="BF152" i="22"/>
  <c r="BG152" i="22"/>
  <c r="BH152" i="22"/>
  <c r="BI152" i="22"/>
  <c r="BK152" i="22"/>
  <c r="J155" i="22"/>
  <c r="P155" i="22"/>
  <c r="R155" i="22"/>
  <c r="T155" i="22"/>
  <c r="BE155" i="22"/>
  <c r="BF155" i="22"/>
  <c r="BG155" i="22"/>
  <c r="BH155" i="22"/>
  <c r="BI155" i="22"/>
  <c r="BK155" i="22"/>
  <c r="J159" i="22"/>
  <c r="BE159" i="22"/>
  <c r="P159" i="22"/>
  <c r="P126" i="22"/>
  <c r="R159" i="22"/>
  <c r="T159" i="22"/>
  <c r="BF159" i="22"/>
  <c r="BG159" i="22"/>
  <c r="BH159" i="22"/>
  <c r="BI159" i="22"/>
  <c r="BK159" i="22"/>
  <c r="J166" i="22"/>
  <c r="BE166" i="22"/>
  <c r="P166" i="22"/>
  <c r="R166" i="22"/>
  <c r="T166" i="22"/>
  <c r="BF166" i="22"/>
  <c r="BG166" i="22"/>
  <c r="BH166" i="22"/>
  <c r="BI166" i="22"/>
  <c r="BK166" i="22"/>
  <c r="J171" i="22"/>
  <c r="P171" i="22"/>
  <c r="R171" i="22"/>
  <c r="T171" i="22"/>
  <c r="BE171" i="22"/>
  <c r="BF171" i="22"/>
  <c r="BG171" i="22"/>
  <c r="BH171" i="22"/>
  <c r="BI171" i="22"/>
  <c r="BK171" i="22"/>
  <c r="J174" i="22"/>
  <c r="P174" i="22"/>
  <c r="R174" i="22"/>
  <c r="T174" i="22"/>
  <c r="BE174" i="22"/>
  <c r="BF174" i="22"/>
  <c r="BG174" i="22"/>
  <c r="BH174" i="22"/>
  <c r="BI174" i="22"/>
  <c r="BK174" i="22"/>
  <c r="J176" i="22"/>
  <c r="BE176" i="22"/>
  <c r="P176" i="22"/>
  <c r="R176" i="22"/>
  <c r="T176" i="22"/>
  <c r="BF176" i="22"/>
  <c r="BG176" i="22"/>
  <c r="BH176" i="22"/>
  <c r="BI176" i="22"/>
  <c r="BK176" i="22"/>
  <c r="J179" i="22"/>
  <c r="BE179" i="22"/>
  <c r="P179" i="22"/>
  <c r="R179" i="22"/>
  <c r="T179" i="22"/>
  <c r="BF179" i="22"/>
  <c r="BG179" i="22"/>
  <c r="BH179" i="22"/>
  <c r="BI179" i="22"/>
  <c r="BK179" i="22"/>
  <c r="J182" i="22"/>
  <c r="BE182" i="22"/>
  <c r="P182" i="22"/>
  <c r="R182" i="22"/>
  <c r="T182" i="22"/>
  <c r="BF182" i="22"/>
  <c r="BG182" i="22"/>
  <c r="BH182" i="22"/>
  <c r="BI182" i="22"/>
  <c r="BK182" i="22"/>
  <c r="E7" i="23"/>
  <c r="E47" i="23"/>
  <c r="J14" i="23"/>
  <c r="J19" i="23"/>
  <c r="E20" i="23"/>
  <c r="J20" i="23"/>
  <c r="J22" i="23"/>
  <c r="E23" i="23"/>
  <c r="J79" i="23"/>
  <c r="J23" i="23"/>
  <c r="F33" i="23"/>
  <c r="BA83" i="1"/>
  <c r="BA82" i="1"/>
  <c r="AW82" i="1"/>
  <c r="J33" i="23"/>
  <c r="AW83" i="1"/>
  <c r="E51" i="23"/>
  <c r="F53" i="23"/>
  <c r="J53" i="23"/>
  <c r="F55" i="23"/>
  <c r="J55" i="23"/>
  <c r="E71" i="23"/>
  <c r="E75" i="23"/>
  <c r="F77" i="23"/>
  <c r="J77" i="23"/>
  <c r="F79" i="23"/>
  <c r="T83" i="23"/>
  <c r="J85" i="23"/>
  <c r="BE85" i="23"/>
  <c r="F32" i="23"/>
  <c r="AZ83" i="1"/>
  <c r="AZ82" i="1"/>
  <c r="AV82" i="1"/>
  <c r="P85" i="23"/>
  <c r="P84" i="23"/>
  <c r="P83" i="23"/>
  <c r="AU83" i="1"/>
  <c r="AU82" i="1"/>
  <c r="R85" i="23"/>
  <c r="R84" i="23"/>
  <c r="R83" i="23"/>
  <c r="T85" i="23"/>
  <c r="T84" i="23"/>
  <c r="BF85" i="23"/>
  <c r="BG85" i="23"/>
  <c r="F34" i="23"/>
  <c r="BB83" i="1"/>
  <c r="BB82" i="1"/>
  <c r="AX82" i="1"/>
  <c r="BH85" i="23"/>
  <c r="F35" i="23"/>
  <c r="BC83" i="1"/>
  <c r="BC82" i="1"/>
  <c r="AY82" i="1"/>
  <c r="BI85" i="23"/>
  <c r="F36" i="23"/>
  <c r="BD83" i="1"/>
  <c r="BD82" i="1"/>
  <c r="BK85" i="23"/>
  <c r="BK84" i="23"/>
  <c r="E7" i="24"/>
  <c r="J14" i="24"/>
  <c r="J53" i="24"/>
  <c r="J19" i="24"/>
  <c r="E20" i="24"/>
  <c r="J20" i="24"/>
  <c r="J22" i="24"/>
  <c r="E23" i="24"/>
  <c r="J23" i="24"/>
  <c r="F32" i="24"/>
  <c r="AZ85" i="1"/>
  <c r="AZ84" i="1"/>
  <c r="AV84" i="1"/>
  <c r="AT84" i="1"/>
  <c r="F34" i="24"/>
  <c r="BB85" i="1"/>
  <c r="BB84" i="1"/>
  <c r="AX84" i="1"/>
  <c r="F35" i="24"/>
  <c r="BC85" i="1"/>
  <c r="BC84" i="1"/>
  <c r="AY84" i="1"/>
  <c r="F36" i="24"/>
  <c r="BD85" i="1"/>
  <c r="BD84" i="1"/>
  <c r="E47" i="24"/>
  <c r="E51" i="24"/>
  <c r="F53" i="24"/>
  <c r="F55" i="24"/>
  <c r="J55" i="24"/>
  <c r="F56" i="24"/>
  <c r="E71" i="24"/>
  <c r="E75" i="24"/>
  <c r="F77" i="24"/>
  <c r="F79" i="24"/>
  <c r="J79" i="24"/>
  <c r="F80" i="24"/>
  <c r="BK83" i="24"/>
  <c r="J83" i="24"/>
  <c r="J84" i="24"/>
  <c r="J61" i="24"/>
  <c r="P84" i="24"/>
  <c r="P83" i="24"/>
  <c r="AU85" i="1"/>
  <c r="AU84" i="1"/>
  <c r="BK84" i="24"/>
  <c r="J85" i="24"/>
  <c r="P85" i="24"/>
  <c r="R85" i="24"/>
  <c r="R84" i="24"/>
  <c r="R83" i="24"/>
  <c r="T85" i="24"/>
  <c r="T84" i="24"/>
  <c r="T83" i="24"/>
  <c r="BE85" i="24"/>
  <c r="J32" i="24"/>
  <c r="AV85" i="1"/>
  <c r="BF85" i="24"/>
  <c r="F33" i="24"/>
  <c r="BA85" i="1"/>
  <c r="BA84" i="1"/>
  <c r="AW84" i="1"/>
  <c r="BG85" i="24"/>
  <c r="BH85" i="24"/>
  <c r="BI85" i="24"/>
  <c r="BK85" i="24"/>
  <c r="E7" i="25"/>
  <c r="J14" i="25"/>
  <c r="J77" i="25"/>
  <c r="J19" i="25"/>
  <c r="E20" i="25"/>
  <c r="J20" i="25"/>
  <c r="J22" i="25"/>
  <c r="E23" i="25"/>
  <c r="J23" i="25"/>
  <c r="F32" i="25"/>
  <c r="AZ87" i="1"/>
  <c r="AZ86" i="1"/>
  <c r="AV86" i="1"/>
  <c r="J32" i="25"/>
  <c r="AV87" i="1"/>
  <c r="E47" i="25"/>
  <c r="E51" i="25"/>
  <c r="F53" i="25"/>
  <c r="F55" i="25"/>
  <c r="J55" i="25"/>
  <c r="F56" i="25"/>
  <c r="E71" i="25"/>
  <c r="E75" i="25"/>
  <c r="F77" i="25"/>
  <c r="F79" i="25"/>
  <c r="J79" i="25"/>
  <c r="F80" i="25"/>
  <c r="T83" i="25"/>
  <c r="R84" i="25"/>
  <c r="R83" i="25"/>
  <c r="T84" i="25"/>
  <c r="J85" i="25"/>
  <c r="P85" i="25"/>
  <c r="P84" i="25"/>
  <c r="P83" i="25"/>
  <c r="AU87" i="1"/>
  <c r="AU86" i="1"/>
  <c r="R85" i="25"/>
  <c r="T85" i="25"/>
  <c r="BE85" i="25"/>
  <c r="BF85" i="25"/>
  <c r="F33" i="25"/>
  <c r="BA87" i="1"/>
  <c r="BA86" i="1"/>
  <c r="AW86" i="1"/>
  <c r="BG85" i="25"/>
  <c r="F34" i="25"/>
  <c r="BB87" i="1"/>
  <c r="BB86" i="1"/>
  <c r="AX86" i="1"/>
  <c r="BH85" i="25"/>
  <c r="F35" i="25"/>
  <c r="BC87" i="1"/>
  <c r="BC86" i="1"/>
  <c r="AY86" i="1"/>
  <c r="BI85" i="25"/>
  <c r="F36" i="25"/>
  <c r="BD87" i="1"/>
  <c r="BD86" i="1"/>
  <c r="BK85" i="25"/>
  <c r="BK84" i="25"/>
  <c r="E7" i="26"/>
  <c r="J14" i="26"/>
  <c r="J19" i="26"/>
  <c r="E20" i="26"/>
  <c r="F82" i="26"/>
  <c r="J20" i="26"/>
  <c r="J22" i="26"/>
  <c r="E23" i="26"/>
  <c r="J23" i="26"/>
  <c r="E47" i="26"/>
  <c r="E51" i="26"/>
  <c r="F53" i="26"/>
  <c r="J53" i="26"/>
  <c r="F55" i="26"/>
  <c r="J55" i="26"/>
  <c r="J63" i="26"/>
  <c r="E73" i="26"/>
  <c r="E77" i="26"/>
  <c r="F79" i="26"/>
  <c r="J79" i="26"/>
  <c r="F81" i="26"/>
  <c r="J81" i="26"/>
  <c r="BK86" i="26"/>
  <c r="J86" i="26"/>
  <c r="J61" i="26"/>
  <c r="J87" i="26"/>
  <c r="BE87" i="26"/>
  <c r="P87" i="26"/>
  <c r="P86" i="26"/>
  <c r="R87" i="26"/>
  <c r="R86" i="26"/>
  <c r="T87" i="26"/>
  <c r="BF87" i="26"/>
  <c r="BG87" i="26"/>
  <c r="BH87" i="26"/>
  <c r="BI87" i="26"/>
  <c r="BK87" i="26"/>
  <c r="J89" i="26"/>
  <c r="BE89" i="26"/>
  <c r="P89" i="26"/>
  <c r="R89" i="26"/>
  <c r="T89" i="26"/>
  <c r="BF89" i="26"/>
  <c r="F33" i="26"/>
  <c r="BA89" i="1"/>
  <c r="BG89" i="26"/>
  <c r="BH89" i="26"/>
  <c r="BI89" i="26"/>
  <c r="BK89" i="26"/>
  <c r="J91" i="26"/>
  <c r="P91" i="26"/>
  <c r="R91" i="26"/>
  <c r="T91" i="26"/>
  <c r="T86" i="26"/>
  <c r="BE91" i="26"/>
  <c r="BF91" i="26"/>
  <c r="BG91" i="26"/>
  <c r="BH91" i="26"/>
  <c r="BI91" i="26"/>
  <c r="BK91" i="26"/>
  <c r="J93" i="26"/>
  <c r="P93" i="26"/>
  <c r="R93" i="26"/>
  <c r="T93" i="26"/>
  <c r="BE93" i="26"/>
  <c r="BF93" i="26"/>
  <c r="BG93" i="26"/>
  <c r="BH93" i="26"/>
  <c r="BI93" i="26"/>
  <c r="BK93" i="26"/>
  <c r="J95" i="26"/>
  <c r="BE95" i="26"/>
  <c r="P95" i="26"/>
  <c r="R95" i="26"/>
  <c r="T95" i="26"/>
  <c r="BF95" i="26"/>
  <c r="BG95" i="26"/>
  <c r="BH95" i="26"/>
  <c r="BI95" i="26"/>
  <c r="BK95" i="26"/>
  <c r="J97" i="26"/>
  <c r="P97" i="26"/>
  <c r="R97" i="26"/>
  <c r="T97" i="26"/>
  <c r="BE97" i="26"/>
  <c r="BF97" i="26"/>
  <c r="BG97" i="26"/>
  <c r="BH97" i="26"/>
  <c r="BI97" i="26"/>
  <c r="BK97" i="26"/>
  <c r="J99" i="26"/>
  <c r="P99" i="26"/>
  <c r="R99" i="26"/>
  <c r="T99" i="26"/>
  <c r="BE99" i="26"/>
  <c r="BF99" i="26"/>
  <c r="BG99" i="26"/>
  <c r="BH99" i="26"/>
  <c r="BI99" i="26"/>
  <c r="BK99" i="26"/>
  <c r="J101" i="26"/>
  <c r="BE101" i="26"/>
  <c r="P101" i="26"/>
  <c r="R101" i="26"/>
  <c r="T101" i="26"/>
  <c r="BF101" i="26"/>
  <c r="BG101" i="26"/>
  <c r="BH101" i="26"/>
  <c r="BI101" i="26"/>
  <c r="BK101" i="26"/>
  <c r="J103" i="26"/>
  <c r="BE103" i="26"/>
  <c r="P103" i="26"/>
  <c r="R103" i="26"/>
  <c r="T103" i="26"/>
  <c r="BF103" i="26"/>
  <c r="BG103" i="26"/>
  <c r="F34" i="26"/>
  <c r="BB89" i="1"/>
  <c r="BH103" i="26"/>
  <c r="BI103" i="26"/>
  <c r="BK103" i="26"/>
  <c r="J106" i="26"/>
  <c r="BE106" i="26"/>
  <c r="P106" i="26"/>
  <c r="R106" i="26"/>
  <c r="T106" i="26"/>
  <c r="BF106" i="26"/>
  <c r="BG106" i="26"/>
  <c r="BH106" i="26"/>
  <c r="BI106" i="26"/>
  <c r="BK106" i="26"/>
  <c r="BK105" i="26"/>
  <c r="J105" i="26"/>
  <c r="J62" i="26"/>
  <c r="J109" i="26"/>
  <c r="P109" i="26"/>
  <c r="R109" i="26"/>
  <c r="T109" i="26"/>
  <c r="BE109" i="26"/>
  <c r="BF109" i="26"/>
  <c r="J33" i="26"/>
  <c r="AW89" i="1"/>
  <c r="BG109" i="26"/>
  <c r="BH109" i="26"/>
  <c r="BI109" i="26"/>
  <c r="BK109" i="26"/>
  <c r="J112" i="26"/>
  <c r="P112" i="26"/>
  <c r="R112" i="26"/>
  <c r="T112" i="26"/>
  <c r="BE112" i="26"/>
  <c r="BF112" i="26"/>
  <c r="BG112" i="26"/>
  <c r="BH112" i="26"/>
  <c r="BI112" i="26"/>
  <c r="BK112" i="26"/>
  <c r="J115" i="26"/>
  <c r="BE115" i="26"/>
  <c r="P115" i="26"/>
  <c r="R115" i="26"/>
  <c r="T115" i="26"/>
  <c r="BF115" i="26"/>
  <c r="BG115" i="26"/>
  <c r="BH115" i="26"/>
  <c r="BI115" i="26"/>
  <c r="BK115" i="26"/>
  <c r="J118" i="26"/>
  <c r="BE118" i="26"/>
  <c r="P118" i="26"/>
  <c r="R118" i="26"/>
  <c r="T118" i="26"/>
  <c r="BF118" i="26"/>
  <c r="BG118" i="26"/>
  <c r="BH118" i="26"/>
  <c r="BI118" i="26"/>
  <c r="BK118" i="26"/>
  <c r="J121" i="26"/>
  <c r="P121" i="26"/>
  <c r="R121" i="26"/>
  <c r="T121" i="26"/>
  <c r="BE121" i="26"/>
  <c r="BF121" i="26"/>
  <c r="BG121" i="26"/>
  <c r="BH121" i="26"/>
  <c r="BI121" i="26"/>
  <c r="BK121" i="26"/>
  <c r="J124" i="26"/>
  <c r="P124" i="26"/>
  <c r="R124" i="26"/>
  <c r="T124" i="26"/>
  <c r="BE124" i="26"/>
  <c r="BF124" i="26"/>
  <c r="BG124" i="26"/>
  <c r="BH124" i="26"/>
  <c r="BI124" i="26"/>
  <c r="BK124" i="26"/>
  <c r="J127" i="26"/>
  <c r="BE127" i="26"/>
  <c r="P127" i="26"/>
  <c r="R127" i="26"/>
  <c r="T127" i="26"/>
  <c r="BF127" i="26"/>
  <c r="BG127" i="26"/>
  <c r="BH127" i="26"/>
  <c r="BI127" i="26"/>
  <c r="BK127" i="26"/>
  <c r="J130" i="26"/>
  <c r="BE130" i="26"/>
  <c r="P130" i="26"/>
  <c r="R130" i="26"/>
  <c r="T130" i="26"/>
  <c r="BF130" i="26"/>
  <c r="BG130" i="26"/>
  <c r="BH130" i="26"/>
  <c r="BI130" i="26"/>
  <c r="BK130" i="26"/>
  <c r="J131" i="26"/>
  <c r="P131" i="26"/>
  <c r="R131" i="26"/>
  <c r="T131" i="26"/>
  <c r="BE131" i="26"/>
  <c r="BF131" i="26"/>
  <c r="BG131" i="26"/>
  <c r="BH131" i="26"/>
  <c r="BI131" i="26"/>
  <c r="BK131" i="26"/>
  <c r="J134" i="26"/>
  <c r="P134" i="26"/>
  <c r="R134" i="26"/>
  <c r="T134" i="26"/>
  <c r="BE134" i="26"/>
  <c r="BF134" i="26"/>
  <c r="BG134" i="26"/>
  <c r="BH134" i="26"/>
  <c r="BI134" i="26"/>
  <c r="BK134" i="26"/>
  <c r="J139" i="26"/>
  <c r="P139" i="26"/>
  <c r="R139" i="26"/>
  <c r="T139" i="26"/>
  <c r="BE139" i="26"/>
  <c r="BF139" i="26"/>
  <c r="BG139" i="26"/>
  <c r="BH139" i="26"/>
  <c r="BI139" i="26"/>
  <c r="BK139" i="26"/>
  <c r="J142" i="26"/>
  <c r="BE142" i="26"/>
  <c r="P142" i="26"/>
  <c r="R142" i="26"/>
  <c r="T142" i="26"/>
  <c r="BF142" i="26"/>
  <c r="BG142" i="26"/>
  <c r="BH142" i="26"/>
  <c r="BI142" i="26"/>
  <c r="F36" i="26"/>
  <c r="BD89" i="1"/>
  <c r="BK142" i="26"/>
  <c r="J143" i="26"/>
  <c r="P143" i="26"/>
  <c r="R143" i="26"/>
  <c r="T143" i="26"/>
  <c r="BE143" i="26"/>
  <c r="BF143" i="26"/>
  <c r="BG143" i="26"/>
  <c r="BH143" i="26"/>
  <c r="BI143" i="26"/>
  <c r="BK143" i="26"/>
  <c r="J146" i="26"/>
  <c r="P146" i="26"/>
  <c r="R146" i="26"/>
  <c r="T146" i="26"/>
  <c r="BE146" i="26"/>
  <c r="BF146" i="26"/>
  <c r="BG146" i="26"/>
  <c r="BH146" i="26"/>
  <c r="BI146" i="26"/>
  <c r="BK146" i="26"/>
  <c r="P149" i="26"/>
  <c r="R149" i="26"/>
  <c r="T149" i="26"/>
  <c r="J150" i="26"/>
  <c r="BE150" i="26"/>
  <c r="P150" i="26"/>
  <c r="R150" i="26"/>
  <c r="T150" i="26"/>
  <c r="BF150" i="26"/>
  <c r="BG150" i="26"/>
  <c r="BH150" i="26"/>
  <c r="BI150" i="26"/>
  <c r="BK150" i="26"/>
  <c r="BK149" i="26"/>
  <c r="J149" i="26"/>
  <c r="E7" i="27"/>
  <c r="J14" i="27"/>
  <c r="J19" i="27"/>
  <c r="E20" i="27"/>
  <c r="J20" i="27"/>
  <c r="J22" i="27"/>
  <c r="E23" i="27"/>
  <c r="J80" i="27"/>
  <c r="J23" i="27"/>
  <c r="E47" i="27"/>
  <c r="E51" i="27"/>
  <c r="F53" i="27"/>
  <c r="J53" i="27"/>
  <c r="F55" i="27"/>
  <c r="J55" i="27"/>
  <c r="E72" i="27"/>
  <c r="E76" i="27"/>
  <c r="F78" i="27"/>
  <c r="J78" i="27"/>
  <c r="F80" i="27"/>
  <c r="BK85" i="27"/>
  <c r="J85" i="27"/>
  <c r="J61" i="27"/>
  <c r="J86" i="27"/>
  <c r="BE86" i="27"/>
  <c r="P86" i="27"/>
  <c r="R86" i="27"/>
  <c r="T86" i="27"/>
  <c r="BF86" i="27"/>
  <c r="BG86" i="27"/>
  <c r="BH86" i="27"/>
  <c r="F35" i="27"/>
  <c r="BC90" i="1"/>
  <c r="BI86" i="27"/>
  <c r="BK86" i="27"/>
  <c r="J89" i="27"/>
  <c r="P89" i="27"/>
  <c r="R89" i="27"/>
  <c r="T89" i="27"/>
  <c r="BE89" i="27"/>
  <c r="BF89" i="27"/>
  <c r="F33" i="27"/>
  <c r="BA90" i="1"/>
  <c r="BG89" i="27"/>
  <c r="BH89" i="27"/>
  <c r="BI89" i="27"/>
  <c r="BK89" i="27"/>
  <c r="J92" i="27"/>
  <c r="P92" i="27"/>
  <c r="R92" i="27"/>
  <c r="T92" i="27"/>
  <c r="T85" i="27"/>
  <c r="T84" i="27"/>
  <c r="BE92" i="27"/>
  <c r="BF92" i="27"/>
  <c r="BG92" i="27"/>
  <c r="BH92" i="27"/>
  <c r="BI92" i="27"/>
  <c r="BK92" i="27"/>
  <c r="J97" i="27"/>
  <c r="BE97" i="27"/>
  <c r="P97" i="27"/>
  <c r="R97" i="27"/>
  <c r="T97" i="27"/>
  <c r="BF97" i="27"/>
  <c r="BG97" i="27"/>
  <c r="BH97" i="27"/>
  <c r="BI97" i="27"/>
  <c r="BK97" i="27"/>
  <c r="J100" i="27"/>
  <c r="BE100" i="27"/>
  <c r="P100" i="27"/>
  <c r="R100" i="27"/>
  <c r="T100" i="27"/>
  <c r="BF100" i="27"/>
  <c r="BG100" i="27"/>
  <c r="BH100" i="27"/>
  <c r="BI100" i="27"/>
  <c r="BK100" i="27"/>
  <c r="J103" i="27"/>
  <c r="BE103" i="27"/>
  <c r="P103" i="27"/>
  <c r="R103" i="27"/>
  <c r="T103" i="27"/>
  <c r="BF103" i="27"/>
  <c r="BG103" i="27"/>
  <c r="BH103" i="27"/>
  <c r="BI103" i="27"/>
  <c r="BK103" i="27"/>
  <c r="J106" i="27"/>
  <c r="P106" i="27"/>
  <c r="R106" i="27"/>
  <c r="T106" i="27"/>
  <c r="BE106" i="27"/>
  <c r="BF106" i="27"/>
  <c r="BG106" i="27"/>
  <c r="BH106" i="27"/>
  <c r="BI106" i="27"/>
  <c r="BK106" i="27"/>
  <c r="J109" i="27"/>
  <c r="P109" i="27"/>
  <c r="R109" i="27"/>
  <c r="T109" i="27"/>
  <c r="BE109" i="27"/>
  <c r="BF109" i="27"/>
  <c r="BG109" i="27"/>
  <c r="BH109" i="27"/>
  <c r="BI109" i="27"/>
  <c r="BK109" i="27"/>
  <c r="J112" i="27"/>
  <c r="BE112" i="27"/>
  <c r="P112" i="27"/>
  <c r="R112" i="27"/>
  <c r="T112" i="27"/>
  <c r="BF112" i="27"/>
  <c r="BG112" i="27"/>
  <c r="BH112" i="27"/>
  <c r="BI112" i="27"/>
  <c r="BK112" i="27"/>
  <c r="J114" i="27"/>
  <c r="BE114" i="27"/>
  <c r="P114" i="27"/>
  <c r="R114" i="27"/>
  <c r="T114" i="27"/>
  <c r="BF114" i="27"/>
  <c r="BG114" i="27"/>
  <c r="BH114" i="27"/>
  <c r="BI114" i="27"/>
  <c r="BK114" i="27"/>
  <c r="J117" i="27"/>
  <c r="P117" i="27"/>
  <c r="R117" i="27"/>
  <c r="T117" i="27"/>
  <c r="BE117" i="27"/>
  <c r="BF117" i="27"/>
  <c r="BG117" i="27"/>
  <c r="BH117" i="27"/>
  <c r="BI117" i="27"/>
  <c r="BK117" i="27"/>
  <c r="J122" i="27"/>
  <c r="P122" i="27"/>
  <c r="R122" i="27"/>
  <c r="T122" i="27"/>
  <c r="BE122" i="27"/>
  <c r="BF122" i="27"/>
  <c r="BG122" i="27"/>
  <c r="BH122" i="27"/>
  <c r="BI122" i="27"/>
  <c r="BK122" i="27"/>
  <c r="J125" i="27"/>
  <c r="BE125" i="27"/>
  <c r="P125" i="27"/>
  <c r="R125" i="27"/>
  <c r="T125" i="27"/>
  <c r="BF125" i="27"/>
  <c r="BG125" i="27"/>
  <c r="BH125" i="27"/>
  <c r="BI125" i="27"/>
  <c r="BK125" i="27"/>
  <c r="J127" i="27"/>
  <c r="BE127" i="27"/>
  <c r="P127" i="27"/>
  <c r="R127" i="27"/>
  <c r="T127" i="27"/>
  <c r="BF127" i="27"/>
  <c r="BG127" i="27"/>
  <c r="BH127" i="27"/>
  <c r="BI127" i="27"/>
  <c r="BK127" i="27"/>
  <c r="J130" i="27"/>
  <c r="P130" i="27"/>
  <c r="R130" i="27"/>
  <c r="T130" i="27"/>
  <c r="BE130" i="27"/>
  <c r="BF130" i="27"/>
  <c r="BG130" i="27"/>
  <c r="BH130" i="27"/>
  <c r="BI130" i="27"/>
  <c r="BK130" i="27"/>
  <c r="P133" i="27"/>
  <c r="R133" i="27"/>
  <c r="BK133" i="27"/>
  <c r="J133" i="27"/>
  <c r="J62" i="27"/>
  <c r="J134" i="27"/>
  <c r="P134" i="27"/>
  <c r="R134" i="27"/>
  <c r="T134" i="27"/>
  <c r="T133" i="27"/>
  <c r="BE134" i="27"/>
  <c r="BF134" i="27"/>
  <c r="BG134" i="27"/>
  <c r="BH134" i="27"/>
  <c r="BI134" i="27"/>
  <c r="BK134" i="27"/>
  <c r="E7" i="28"/>
  <c r="J14" i="28"/>
  <c r="J78" i="28"/>
  <c r="J19" i="28"/>
  <c r="E20" i="28"/>
  <c r="J20" i="28"/>
  <c r="J33" i="28"/>
  <c r="AW91" i="1"/>
  <c r="F34" i="28"/>
  <c r="BB91" i="1"/>
  <c r="E47" i="28"/>
  <c r="E51" i="28"/>
  <c r="F53" i="28"/>
  <c r="J53" i="28"/>
  <c r="F55" i="28"/>
  <c r="J55" i="28"/>
  <c r="E72" i="28"/>
  <c r="E76" i="28"/>
  <c r="F78" i="28"/>
  <c r="F80" i="28"/>
  <c r="J80" i="28"/>
  <c r="P85" i="28"/>
  <c r="J86" i="28"/>
  <c r="P86" i="28"/>
  <c r="R86" i="28"/>
  <c r="T86" i="28"/>
  <c r="T85" i="28"/>
  <c r="T84" i="28"/>
  <c r="BE86" i="28"/>
  <c r="BF86" i="28"/>
  <c r="BG86" i="28"/>
  <c r="BH86" i="28"/>
  <c r="BI86" i="28"/>
  <c r="BK86" i="28"/>
  <c r="BK85" i="28"/>
  <c r="J85" i="28"/>
  <c r="J61" i="28"/>
  <c r="J89" i="28"/>
  <c r="BE89" i="28"/>
  <c r="P89" i="28"/>
  <c r="R89" i="28"/>
  <c r="T89" i="28"/>
  <c r="BF89" i="28"/>
  <c r="BG89" i="28"/>
  <c r="BH89" i="28"/>
  <c r="F35" i="28"/>
  <c r="BC91" i="1"/>
  <c r="BI89" i="28"/>
  <c r="BK89" i="28"/>
  <c r="J92" i="28"/>
  <c r="BE92" i="28"/>
  <c r="P92" i="28"/>
  <c r="R92" i="28"/>
  <c r="T92" i="28"/>
  <c r="BF92" i="28"/>
  <c r="BG92" i="28"/>
  <c r="BH92" i="28"/>
  <c r="BI92" i="28"/>
  <c r="BK92" i="28"/>
  <c r="J93" i="28"/>
  <c r="P93" i="28"/>
  <c r="R93" i="28"/>
  <c r="T93" i="28"/>
  <c r="BE93" i="28"/>
  <c r="BF93" i="28"/>
  <c r="BG93" i="28"/>
  <c r="BH93" i="28"/>
  <c r="BI93" i="28"/>
  <c r="BK93" i="28"/>
  <c r="P94" i="28"/>
  <c r="R94" i="28"/>
  <c r="BK94" i="28"/>
  <c r="BK84" i="28"/>
  <c r="J84" i="28"/>
  <c r="J95" i="28"/>
  <c r="P95" i="28"/>
  <c r="R95" i="28"/>
  <c r="T95" i="28"/>
  <c r="T94" i="28"/>
  <c r="BE95" i="28"/>
  <c r="BF95" i="28"/>
  <c r="BG95" i="28"/>
  <c r="BH95" i="28"/>
  <c r="BI95" i="28"/>
  <c r="BK95" i="28"/>
  <c r="E7" i="17"/>
  <c r="J14" i="17"/>
  <c r="J78" i="17"/>
  <c r="J19" i="17"/>
  <c r="E20" i="17"/>
  <c r="J20" i="17"/>
  <c r="E47" i="17"/>
  <c r="E51" i="17"/>
  <c r="F53" i="17"/>
  <c r="J53" i="17"/>
  <c r="F55" i="17"/>
  <c r="J55" i="17"/>
  <c r="E72" i="17"/>
  <c r="E76" i="17"/>
  <c r="F78" i="17"/>
  <c r="F80" i="17"/>
  <c r="J80" i="17"/>
  <c r="J86" i="17"/>
  <c r="P86" i="17"/>
  <c r="R86" i="17"/>
  <c r="T86" i="17"/>
  <c r="BE86" i="17"/>
  <c r="BF86" i="17"/>
  <c r="BG86" i="17"/>
  <c r="BH86" i="17"/>
  <c r="BI86" i="17"/>
  <c r="BK86" i="17"/>
  <c r="J88" i="17"/>
  <c r="BE88" i="17"/>
  <c r="P88" i="17"/>
  <c r="R88" i="17"/>
  <c r="T88" i="17"/>
  <c r="BF88" i="17"/>
  <c r="BG88" i="17"/>
  <c r="BH88" i="17"/>
  <c r="F35" i="17"/>
  <c r="BC75" i="1"/>
  <c r="BC74" i="1"/>
  <c r="AY74" i="1"/>
  <c r="BI88" i="17"/>
  <c r="BK88" i="17"/>
  <c r="J90" i="17"/>
  <c r="BE90" i="17"/>
  <c r="P90" i="17"/>
  <c r="R90" i="17"/>
  <c r="T90" i="17"/>
  <c r="BF90" i="17"/>
  <c r="BG90" i="17"/>
  <c r="BH90" i="17"/>
  <c r="BI90" i="17"/>
  <c r="BK90" i="17"/>
  <c r="J92" i="17"/>
  <c r="P92" i="17"/>
  <c r="R92" i="17"/>
  <c r="T92" i="17"/>
  <c r="BE92" i="17"/>
  <c r="BF92" i="17"/>
  <c r="BG92" i="17"/>
  <c r="BH92" i="17"/>
  <c r="BI92" i="17"/>
  <c r="BK92" i="17"/>
  <c r="J94" i="17"/>
  <c r="P94" i="17"/>
  <c r="P85" i="17"/>
  <c r="R94" i="17"/>
  <c r="T94" i="17"/>
  <c r="BE94" i="17"/>
  <c r="BF94" i="17"/>
  <c r="BG94" i="17"/>
  <c r="BH94" i="17"/>
  <c r="BI94" i="17"/>
  <c r="BK94" i="17"/>
  <c r="J96" i="17"/>
  <c r="BE96" i="17"/>
  <c r="P96" i="17"/>
  <c r="R96" i="17"/>
  <c r="T96" i="17"/>
  <c r="BF96" i="17"/>
  <c r="BG96" i="17"/>
  <c r="BH96" i="17"/>
  <c r="BI96" i="17"/>
  <c r="BK96" i="17"/>
  <c r="J98" i="17"/>
  <c r="BE98" i="17"/>
  <c r="P98" i="17"/>
  <c r="R98" i="17"/>
  <c r="T98" i="17"/>
  <c r="BF98" i="17"/>
  <c r="BG98" i="17"/>
  <c r="BH98" i="17"/>
  <c r="BI98" i="17"/>
  <c r="BK98" i="17"/>
  <c r="J100" i="17"/>
  <c r="P100" i="17"/>
  <c r="R100" i="17"/>
  <c r="T100" i="17"/>
  <c r="BE100" i="17"/>
  <c r="BF100" i="17"/>
  <c r="BG100" i="17"/>
  <c r="BH100" i="17"/>
  <c r="BI100" i="17"/>
  <c r="BK100" i="17"/>
  <c r="J102" i="17"/>
  <c r="P102" i="17"/>
  <c r="R102" i="17"/>
  <c r="T102" i="17"/>
  <c r="BE102" i="17"/>
  <c r="BF102" i="17"/>
  <c r="BG102" i="17"/>
  <c r="BH102" i="17"/>
  <c r="BI102" i="17"/>
  <c r="BK102" i="17"/>
  <c r="J104" i="17"/>
  <c r="BE104" i="17"/>
  <c r="P104" i="17"/>
  <c r="R104" i="17"/>
  <c r="T104" i="17"/>
  <c r="BF104" i="17"/>
  <c r="BG104" i="17"/>
  <c r="BH104" i="17"/>
  <c r="BI104" i="17"/>
  <c r="BK104" i="17"/>
  <c r="J106" i="17"/>
  <c r="P106" i="17"/>
  <c r="R106" i="17"/>
  <c r="T106" i="17"/>
  <c r="BE106" i="17"/>
  <c r="BF106" i="17"/>
  <c r="BG106" i="17"/>
  <c r="BH106" i="17"/>
  <c r="BI106" i="17"/>
  <c r="BK106" i="17"/>
  <c r="J108" i="17"/>
  <c r="P108" i="17"/>
  <c r="R108" i="17"/>
  <c r="T108" i="17"/>
  <c r="BE108" i="17"/>
  <c r="BF108" i="17"/>
  <c r="BG108" i="17"/>
  <c r="BH108" i="17"/>
  <c r="BI108" i="17"/>
  <c r="BK108" i="17"/>
  <c r="J110" i="17"/>
  <c r="BE110" i="17"/>
  <c r="P110" i="17"/>
  <c r="R110" i="17"/>
  <c r="T110" i="17"/>
  <c r="BF110" i="17"/>
  <c r="BG110" i="17"/>
  <c r="BH110" i="17"/>
  <c r="BI110" i="17"/>
  <c r="BK110" i="17"/>
  <c r="J112" i="17"/>
  <c r="BE112" i="17"/>
  <c r="P112" i="17"/>
  <c r="R112" i="17"/>
  <c r="T112" i="17"/>
  <c r="BF112" i="17"/>
  <c r="BG112" i="17"/>
  <c r="F34" i="17"/>
  <c r="BB75" i="1"/>
  <c r="BH112" i="17"/>
  <c r="BI112" i="17"/>
  <c r="BK112" i="17"/>
  <c r="J114" i="17"/>
  <c r="P114" i="17"/>
  <c r="R114" i="17"/>
  <c r="T114" i="17"/>
  <c r="BE114" i="17"/>
  <c r="BF114" i="17"/>
  <c r="BG114" i="17"/>
  <c r="BH114" i="17"/>
  <c r="BI114" i="17"/>
  <c r="BK114" i="17"/>
  <c r="J116" i="17"/>
  <c r="P116" i="17"/>
  <c r="R116" i="17"/>
  <c r="T116" i="17"/>
  <c r="BE116" i="17"/>
  <c r="BF116" i="17"/>
  <c r="BG116" i="17"/>
  <c r="BH116" i="17"/>
  <c r="BI116" i="17"/>
  <c r="BK116" i="17"/>
  <c r="J118" i="17"/>
  <c r="BE118" i="17"/>
  <c r="P118" i="17"/>
  <c r="R118" i="17"/>
  <c r="T118" i="17"/>
  <c r="BF118" i="17"/>
  <c r="BG118" i="17"/>
  <c r="BH118" i="17"/>
  <c r="BI118" i="17"/>
  <c r="BK118" i="17"/>
  <c r="J120" i="17"/>
  <c r="BE120" i="17"/>
  <c r="P120" i="17"/>
  <c r="R120" i="17"/>
  <c r="T120" i="17"/>
  <c r="BF120" i="17"/>
  <c r="BG120" i="17"/>
  <c r="BH120" i="17"/>
  <c r="BI120" i="17"/>
  <c r="BK120" i="17"/>
  <c r="J122" i="17"/>
  <c r="P122" i="17"/>
  <c r="R122" i="17"/>
  <c r="T122" i="17"/>
  <c r="BE122" i="17"/>
  <c r="BF122" i="17"/>
  <c r="J33" i="17"/>
  <c r="AW75" i="1"/>
  <c r="BG122" i="17"/>
  <c r="BH122" i="17"/>
  <c r="BI122" i="17"/>
  <c r="BK122" i="17"/>
  <c r="J124" i="17"/>
  <c r="P124" i="17"/>
  <c r="R124" i="17"/>
  <c r="T124" i="17"/>
  <c r="BE124" i="17"/>
  <c r="BF124" i="17"/>
  <c r="BG124" i="17"/>
  <c r="BH124" i="17"/>
  <c r="BI124" i="17"/>
  <c r="BK124" i="17"/>
  <c r="J126" i="17"/>
  <c r="BE126" i="17"/>
  <c r="P126" i="17"/>
  <c r="R126" i="17"/>
  <c r="T126" i="17"/>
  <c r="BF126" i="17"/>
  <c r="BG126" i="17"/>
  <c r="BH126" i="17"/>
  <c r="BI126" i="17"/>
  <c r="BK126" i="17"/>
  <c r="J128" i="17"/>
  <c r="BE128" i="17"/>
  <c r="P128" i="17"/>
  <c r="R128" i="17"/>
  <c r="T128" i="17"/>
  <c r="BF128" i="17"/>
  <c r="BG128" i="17"/>
  <c r="BH128" i="17"/>
  <c r="BI128" i="17"/>
  <c r="BK128" i="17"/>
  <c r="J130" i="17"/>
  <c r="P130" i="17"/>
  <c r="R130" i="17"/>
  <c r="T130" i="17"/>
  <c r="BE130" i="17"/>
  <c r="BF130" i="17"/>
  <c r="BG130" i="17"/>
  <c r="BH130" i="17"/>
  <c r="BI130" i="17"/>
  <c r="BK130" i="17"/>
  <c r="J132" i="17"/>
  <c r="P132" i="17"/>
  <c r="R132" i="17"/>
  <c r="T132" i="17"/>
  <c r="BE132" i="17"/>
  <c r="BF132" i="17"/>
  <c r="BG132" i="17"/>
  <c r="BH132" i="17"/>
  <c r="BI132" i="17"/>
  <c r="BK132" i="17"/>
  <c r="J134" i="17"/>
  <c r="BE134" i="17"/>
  <c r="P134" i="17"/>
  <c r="R134" i="17"/>
  <c r="T134" i="17"/>
  <c r="BF134" i="17"/>
  <c r="BG134" i="17"/>
  <c r="BH134" i="17"/>
  <c r="BI134" i="17"/>
  <c r="BK134" i="17"/>
  <c r="J136" i="17"/>
  <c r="BE136" i="17"/>
  <c r="P136" i="17"/>
  <c r="R136" i="17"/>
  <c r="T136" i="17"/>
  <c r="BF136" i="17"/>
  <c r="BG136" i="17"/>
  <c r="BH136" i="17"/>
  <c r="BI136" i="17"/>
  <c r="BK136" i="17"/>
  <c r="J138" i="17"/>
  <c r="BE138" i="17"/>
  <c r="P138" i="17"/>
  <c r="R138" i="17"/>
  <c r="T138" i="17"/>
  <c r="BF138" i="17"/>
  <c r="BG138" i="17"/>
  <c r="BH138" i="17"/>
  <c r="BI138" i="17"/>
  <c r="BK138" i="17"/>
  <c r="J140" i="17"/>
  <c r="P140" i="17"/>
  <c r="R140" i="17"/>
  <c r="T140" i="17"/>
  <c r="BE140" i="17"/>
  <c r="BF140" i="17"/>
  <c r="BG140" i="17"/>
  <c r="BH140" i="17"/>
  <c r="BI140" i="17"/>
  <c r="BK140" i="17"/>
  <c r="J142" i="17"/>
  <c r="P142" i="17"/>
  <c r="R142" i="17"/>
  <c r="T142" i="17"/>
  <c r="BE142" i="17"/>
  <c r="BF142" i="17"/>
  <c r="BG142" i="17"/>
  <c r="BH142" i="17"/>
  <c r="BI142" i="17"/>
  <c r="BK142" i="17"/>
  <c r="J144" i="17"/>
  <c r="BE144" i="17"/>
  <c r="P144" i="17"/>
  <c r="R144" i="17"/>
  <c r="T144" i="17"/>
  <c r="BF144" i="17"/>
  <c r="BG144" i="17"/>
  <c r="BH144" i="17"/>
  <c r="BI144" i="17"/>
  <c r="BK144" i="17"/>
  <c r="J146" i="17"/>
  <c r="BE146" i="17"/>
  <c r="P146" i="17"/>
  <c r="R146" i="17"/>
  <c r="T146" i="17"/>
  <c r="BF146" i="17"/>
  <c r="BG146" i="17"/>
  <c r="BH146" i="17"/>
  <c r="BI146" i="17"/>
  <c r="BK146" i="17"/>
  <c r="J148" i="17"/>
  <c r="P148" i="17"/>
  <c r="R148" i="17"/>
  <c r="T148" i="17"/>
  <c r="BE148" i="17"/>
  <c r="BF148" i="17"/>
  <c r="BG148" i="17"/>
  <c r="BH148" i="17"/>
  <c r="BI148" i="17"/>
  <c r="BK148" i="17"/>
  <c r="J150" i="17"/>
  <c r="P150" i="17"/>
  <c r="R150" i="17"/>
  <c r="T150" i="17"/>
  <c r="BE150" i="17"/>
  <c r="BF150" i="17"/>
  <c r="BG150" i="17"/>
  <c r="BH150" i="17"/>
  <c r="BI150" i="17"/>
  <c r="BK150" i="17"/>
  <c r="J152" i="17"/>
  <c r="BE152" i="17"/>
  <c r="P152" i="17"/>
  <c r="R152" i="17"/>
  <c r="T152" i="17"/>
  <c r="BF152" i="17"/>
  <c r="BG152" i="17"/>
  <c r="BH152" i="17"/>
  <c r="BI152" i="17"/>
  <c r="BK152" i="17"/>
  <c r="J154" i="17"/>
  <c r="BE154" i="17"/>
  <c r="P154" i="17"/>
  <c r="R154" i="17"/>
  <c r="T154" i="17"/>
  <c r="BF154" i="17"/>
  <c r="BG154" i="17"/>
  <c r="BH154" i="17"/>
  <c r="BI154" i="17"/>
  <c r="BK154" i="17"/>
  <c r="J156" i="17"/>
  <c r="P156" i="17"/>
  <c r="R156" i="17"/>
  <c r="T156" i="17"/>
  <c r="BE156" i="17"/>
  <c r="BF156" i="17"/>
  <c r="BG156" i="17"/>
  <c r="BH156" i="17"/>
  <c r="BI156" i="17"/>
  <c r="BK156" i="17"/>
  <c r="J158" i="17"/>
  <c r="P158" i="17"/>
  <c r="R158" i="17"/>
  <c r="T158" i="17"/>
  <c r="BE158" i="17"/>
  <c r="BF158" i="17"/>
  <c r="BG158" i="17"/>
  <c r="BH158" i="17"/>
  <c r="BI158" i="17"/>
  <c r="BK158" i="17"/>
  <c r="J160" i="17"/>
  <c r="BE160" i="17"/>
  <c r="P160" i="17"/>
  <c r="R160" i="17"/>
  <c r="T160" i="17"/>
  <c r="BF160" i="17"/>
  <c r="BG160" i="17"/>
  <c r="BH160" i="17"/>
  <c r="BI160" i="17"/>
  <c r="BK160" i="17"/>
  <c r="J162" i="17"/>
  <c r="BE162" i="17"/>
  <c r="P162" i="17"/>
  <c r="R162" i="17"/>
  <c r="T162" i="17"/>
  <c r="BF162" i="17"/>
  <c r="BG162" i="17"/>
  <c r="BH162" i="17"/>
  <c r="BI162" i="17"/>
  <c r="BK162" i="17"/>
  <c r="J164" i="17"/>
  <c r="P164" i="17"/>
  <c r="R164" i="17"/>
  <c r="T164" i="17"/>
  <c r="BE164" i="17"/>
  <c r="BF164" i="17"/>
  <c r="BG164" i="17"/>
  <c r="BH164" i="17"/>
  <c r="BI164" i="17"/>
  <c r="BK164" i="17"/>
  <c r="J166" i="17"/>
  <c r="P166" i="17"/>
  <c r="R166" i="17"/>
  <c r="T166" i="17"/>
  <c r="BE166" i="17"/>
  <c r="BF166" i="17"/>
  <c r="BG166" i="17"/>
  <c r="BH166" i="17"/>
  <c r="BI166" i="17"/>
  <c r="BK166" i="17"/>
  <c r="J168" i="17"/>
  <c r="BE168" i="17"/>
  <c r="P168" i="17"/>
  <c r="R168" i="17"/>
  <c r="T168" i="17"/>
  <c r="BF168" i="17"/>
  <c r="BG168" i="17"/>
  <c r="BH168" i="17"/>
  <c r="BI168" i="17"/>
  <c r="BK168" i="17"/>
  <c r="J170" i="17"/>
  <c r="P170" i="17"/>
  <c r="R170" i="17"/>
  <c r="T170" i="17"/>
  <c r="BE170" i="17"/>
  <c r="BF170" i="17"/>
  <c r="BG170" i="17"/>
  <c r="BH170" i="17"/>
  <c r="BI170" i="17"/>
  <c r="BK170" i="17"/>
  <c r="J172" i="17"/>
  <c r="P172" i="17"/>
  <c r="R172" i="17"/>
  <c r="T172" i="17"/>
  <c r="BE172" i="17"/>
  <c r="BF172" i="17"/>
  <c r="BG172" i="17"/>
  <c r="BH172" i="17"/>
  <c r="BI172" i="17"/>
  <c r="BK172" i="17"/>
  <c r="BK171" i="17"/>
  <c r="J171" i="17"/>
  <c r="J62" i="17"/>
  <c r="J174" i="17"/>
  <c r="P174" i="17"/>
  <c r="R174" i="17"/>
  <c r="T174" i="17"/>
  <c r="BE174" i="17"/>
  <c r="BF174" i="17"/>
  <c r="BG174" i="17"/>
  <c r="BH174" i="17"/>
  <c r="BI174" i="17"/>
  <c r="BK174" i="17"/>
  <c r="J176" i="17"/>
  <c r="P176" i="17"/>
  <c r="R176" i="17"/>
  <c r="R171" i="17"/>
  <c r="T176" i="17"/>
  <c r="BE176" i="17"/>
  <c r="BF176" i="17"/>
  <c r="BG176" i="17"/>
  <c r="BH176" i="17"/>
  <c r="BI176" i="17"/>
  <c r="BK176" i="17"/>
  <c r="J177" i="17"/>
  <c r="BE177" i="17"/>
  <c r="P177" i="17"/>
  <c r="R177" i="17"/>
  <c r="T177" i="17"/>
  <c r="BF177" i="17"/>
  <c r="BG177" i="17"/>
  <c r="BH177" i="17"/>
  <c r="BI177" i="17"/>
  <c r="BK177" i="17"/>
  <c r="J179" i="17"/>
  <c r="P179" i="17"/>
  <c r="R179" i="17"/>
  <c r="T179" i="17"/>
  <c r="BE179" i="17"/>
  <c r="BF179" i="17"/>
  <c r="BG179" i="17"/>
  <c r="BH179" i="17"/>
  <c r="BI179" i="17"/>
  <c r="BK179" i="17"/>
  <c r="J181" i="17"/>
  <c r="P181" i="17"/>
  <c r="R181" i="17"/>
  <c r="T181" i="17"/>
  <c r="BE181" i="17"/>
  <c r="BF181" i="17"/>
  <c r="BG181" i="17"/>
  <c r="BH181" i="17"/>
  <c r="BI181" i="17"/>
  <c r="BK181" i="17"/>
  <c r="J183" i="17"/>
  <c r="P183" i="17"/>
  <c r="R183" i="17"/>
  <c r="T183" i="17"/>
  <c r="T171" i="17"/>
  <c r="BE183" i="17"/>
  <c r="BF183" i="17"/>
  <c r="BG183" i="17"/>
  <c r="BH183" i="17"/>
  <c r="BI183" i="17"/>
  <c r="BK183" i="17"/>
  <c r="J184" i="17"/>
  <c r="BE184" i="17"/>
  <c r="P184" i="17"/>
  <c r="R184" i="17"/>
  <c r="T184" i="17"/>
  <c r="BF184" i="17"/>
  <c r="BG184" i="17"/>
  <c r="BH184" i="17"/>
  <c r="BI184" i="17"/>
  <c r="BK184" i="17"/>
  <c r="J186" i="17"/>
  <c r="P186" i="17"/>
  <c r="R186" i="17"/>
  <c r="T186" i="17"/>
  <c r="BE186" i="17"/>
  <c r="BF186" i="17"/>
  <c r="BG186" i="17"/>
  <c r="BH186" i="17"/>
  <c r="BI186" i="17"/>
  <c r="BK186" i="17"/>
  <c r="J199" i="17"/>
  <c r="P199" i="17"/>
  <c r="R199" i="17"/>
  <c r="T199" i="17"/>
  <c r="BE199" i="17"/>
  <c r="BF199" i="17"/>
  <c r="BG199" i="17"/>
  <c r="BH199" i="17"/>
  <c r="BI199" i="17"/>
  <c r="BK199" i="17"/>
  <c r="J201" i="17"/>
  <c r="P201" i="17"/>
  <c r="R201" i="17"/>
  <c r="T201" i="17"/>
  <c r="BE201" i="17"/>
  <c r="BF201" i="17"/>
  <c r="BG201" i="17"/>
  <c r="BH201" i="17"/>
  <c r="BI201" i="17"/>
  <c r="BK201" i="17"/>
  <c r="J203" i="17"/>
  <c r="BE203" i="17"/>
  <c r="P203" i="17"/>
  <c r="R203" i="17"/>
  <c r="T203" i="17"/>
  <c r="BF203" i="17"/>
  <c r="BG203" i="17"/>
  <c r="BH203" i="17"/>
  <c r="BI203" i="17"/>
  <c r="BK203" i="17"/>
  <c r="J205" i="17"/>
  <c r="P205" i="17"/>
  <c r="R205" i="17"/>
  <c r="T205" i="17"/>
  <c r="BE205" i="17"/>
  <c r="BF205" i="17"/>
  <c r="BG205" i="17"/>
  <c r="BH205" i="17"/>
  <c r="BI205" i="17"/>
  <c r="BK205" i="17"/>
  <c r="J208" i="17"/>
  <c r="P208" i="17"/>
  <c r="R208" i="17"/>
  <c r="T208" i="17"/>
  <c r="BE208" i="17"/>
  <c r="BF208" i="17"/>
  <c r="BG208" i="17"/>
  <c r="BH208" i="17"/>
  <c r="BI208" i="17"/>
  <c r="BK208" i="17"/>
  <c r="J212" i="17"/>
  <c r="P212" i="17"/>
  <c r="R212" i="17"/>
  <c r="T212" i="17"/>
  <c r="BE212" i="17"/>
  <c r="BF212" i="17"/>
  <c r="BG212" i="17"/>
  <c r="BH212" i="17"/>
  <c r="BI212" i="17"/>
  <c r="BK212" i="17"/>
  <c r="J215" i="17"/>
  <c r="BE215" i="17"/>
  <c r="P215" i="17"/>
  <c r="R215" i="17"/>
  <c r="T215" i="17"/>
  <c r="BF215" i="17"/>
  <c r="BG215" i="17"/>
  <c r="BH215" i="17"/>
  <c r="BI215" i="17"/>
  <c r="BK215" i="17"/>
  <c r="J218" i="17"/>
  <c r="P218" i="17"/>
  <c r="R218" i="17"/>
  <c r="T218" i="17"/>
  <c r="BE218" i="17"/>
  <c r="BF218" i="17"/>
  <c r="BG218" i="17"/>
  <c r="BH218" i="17"/>
  <c r="BI218" i="17"/>
  <c r="BK218" i="17"/>
  <c r="J221" i="17"/>
  <c r="P221" i="17"/>
  <c r="R221" i="17"/>
  <c r="T221" i="17"/>
  <c r="BE221" i="17"/>
  <c r="BF221" i="17"/>
  <c r="BG221" i="17"/>
  <c r="BH221" i="17"/>
  <c r="BI221" i="17"/>
  <c r="BK221" i="17"/>
  <c r="J224" i="17"/>
  <c r="P224" i="17"/>
  <c r="R224" i="17"/>
  <c r="T224" i="17"/>
  <c r="BE224" i="17"/>
  <c r="BF224" i="17"/>
  <c r="BG224" i="17"/>
  <c r="BH224" i="17"/>
  <c r="BI224" i="17"/>
  <c r="BK224" i="17"/>
  <c r="J225" i="17"/>
  <c r="BE225" i="17"/>
  <c r="P225" i="17"/>
  <c r="R225" i="17"/>
  <c r="T225" i="17"/>
  <c r="BF225" i="17"/>
  <c r="BG225" i="17"/>
  <c r="BH225" i="17"/>
  <c r="BI225" i="17"/>
  <c r="BK225" i="17"/>
  <c r="J227" i="17"/>
  <c r="P227" i="17"/>
  <c r="R227" i="17"/>
  <c r="T227" i="17"/>
  <c r="BE227" i="17"/>
  <c r="BF227" i="17"/>
  <c r="BG227" i="17"/>
  <c r="BH227" i="17"/>
  <c r="BI227" i="17"/>
  <c r="BK227" i="17"/>
  <c r="J229" i="17"/>
  <c r="P229" i="17"/>
  <c r="R229" i="17"/>
  <c r="T229" i="17"/>
  <c r="BE229" i="17"/>
  <c r="BF229" i="17"/>
  <c r="BG229" i="17"/>
  <c r="BH229" i="17"/>
  <c r="BI229" i="17"/>
  <c r="BK229" i="17"/>
  <c r="E7" i="18"/>
  <c r="E47" i="18"/>
  <c r="J14" i="18"/>
  <c r="J53" i="18"/>
  <c r="J19" i="18"/>
  <c r="E20" i="18"/>
  <c r="J20" i="18"/>
  <c r="F34" i="18"/>
  <c r="BB76" i="1"/>
  <c r="E51" i="18"/>
  <c r="F53" i="18"/>
  <c r="F55" i="18"/>
  <c r="J55" i="18"/>
  <c r="E72" i="18"/>
  <c r="E76" i="18"/>
  <c r="F78" i="18"/>
  <c r="J78" i="18"/>
  <c r="F80" i="18"/>
  <c r="J80" i="18"/>
  <c r="J87" i="18"/>
  <c r="P87" i="18"/>
  <c r="R87" i="18"/>
  <c r="T87" i="18"/>
  <c r="BE87" i="18"/>
  <c r="BF87" i="18"/>
  <c r="BG87" i="18"/>
  <c r="BH87" i="18"/>
  <c r="F35" i="18"/>
  <c r="BC76" i="1"/>
  <c r="BI87" i="18"/>
  <c r="BK87" i="18"/>
  <c r="J89" i="18"/>
  <c r="P89" i="18"/>
  <c r="R89" i="18"/>
  <c r="R86" i="18"/>
  <c r="R85" i="18"/>
  <c r="R84" i="18"/>
  <c r="T89" i="18"/>
  <c r="BE89" i="18"/>
  <c r="BF89" i="18"/>
  <c r="BG89" i="18"/>
  <c r="BH89" i="18"/>
  <c r="BI89" i="18"/>
  <c r="BK89" i="18"/>
  <c r="J90" i="18"/>
  <c r="BE90" i="18"/>
  <c r="P90" i="18"/>
  <c r="P86" i="18"/>
  <c r="P85" i="18"/>
  <c r="P84" i="18"/>
  <c r="AU76" i="1"/>
  <c r="R90" i="18"/>
  <c r="T90" i="18"/>
  <c r="BF90" i="18"/>
  <c r="BG90" i="18"/>
  <c r="BH90" i="18"/>
  <c r="BI90" i="18"/>
  <c r="BK90" i="18"/>
  <c r="J91" i="18"/>
  <c r="BE91" i="18"/>
  <c r="P91" i="18"/>
  <c r="R91" i="18"/>
  <c r="T91" i="18"/>
  <c r="BF91" i="18"/>
  <c r="J33" i="18"/>
  <c r="AW76" i="1"/>
  <c r="BG91" i="18"/>
  <c r="BH91" i="18"/>
  <c r="BI91" i="18"/>
  <c r="BK91" i="18"/>
  <c r="J92" i="18"/>
  <c r="P92" i="18"/>
  <c r="R92" i="18"/>
  <c r="T92" i="18"/>
  <c r="BE92" i="18"/>
  <c r="BF92" i="18"/>
  <c r="BG92" i="18"/>
  <c r="BH92" i="18"/>
  <c r="BI92" i="18"/>
  <c r="BK92" i="18"/>
  <c r="J93" i="18"/>
  <c r="P93" i="18"/>
  <c r="R93" i="18"/>
  <c r="T93" i="18"/>
  <c r="BE93" i="18"/>
  <c r="BF93" i="18"/>
  <c r="BG93" i="18"/>
  <c r="BH93" i="18"/>
  <c r="BI93" i="18"/>
  <c r="BK93" i="18"/>
  <c r="BK86" i="18"/>
  <c r="J94" i="18"/>
  <c r="BE94" i="18"/>
  <c r="P94" i="18"/>
  <c r="R94" i="18"/>
  <c r="T94" i="18"/>
  <c r="BF94" i="18"/>
  <c r="BG94" i="18"/>
  <c r="BH94" i="18"/>
  <c r="BI94" i="18"/>
  <c r="BK94" i="18"/>
  <c r="J95" i="18"/>
  <c r="BE95" i="18"/>
  <c r="P95" i="18"/>
  <c r="R95" i="18"/>
  <c r="T95" i="18"/>
  <c r="BF95" i="18"/>
  <c r="BG95" i="18"/>
  <c r="BH95" i="18"/>
  <c r="BI95" i="18"/>
  <c r="BK95" i="18"/>
  <c r="E7" i="19"/>
  <c r="J14" i="19"/>
  <c r="J19" i="19"/>
  <c r="E20" i="19"/>
  <c r="F81" i="19"/>
  <c r="J20" i="19"/>
  <c r="F36" i="19"/>
  <c r="BD77" i="1"/>
  <c r="E47" i="19"/>
  <c r="E51" i="19"/>
  <c r="F53" i="19"/>
  <c r="J53" i="19"/>
  <c r="F55" i="19"/>
  <c r="J55" i="19"/>
  <c r="E72" i="19"/>
  <c r="E76" i="19"/>
  <c r="F78" i="19"/>
  <c r="J78" i="19"/>
  <c r="F80" i="19"/>
  <c r="J80" i="19"/>
  <c r="J87" i="19"/>
  <c r="P87" i="19"/>
  <c r="R87" i="19"/>
  <c r="T87" i="19"/>
  <c r="BE87" i="19"/>
  <c r="F32" i="19"/>
  <c r="AZ77" i="1"/>
  <c r="BF87" i="19"/>
  <c r="BG87" i="19"/>
  <c r="F34" i="19"/>
  <c r="BB77" i="1"/>
  <c r="BH87" i="19"/>
  <c r="F35" i="19"/>
  <c r="BC77" i="1"/>
  <c r="BI87" i="19"/>
  <c r="BK87" i="19"/>
  <c r="J89" i="19"/>
  <c r="P89" i="19"/>
  <c r="R89" i="19"/>
  <c r="T89" i="19"/>
  <c r="BE89" i="19"/>
  <c r="J32" i="19"/>
  <c r="AV77" i="1"/>
  <c r="BF89" i="19"/>
  <c r="BG89" i="19"/>
  <c r="BH89" i="19"/>
  <c r="BI89" i="19"/>
  <c r="BK89" i="19"/>
  <c r="J90" i="19"/>
  <c r="P90" i="19"/>
  <c r="R90" i="19"/>
  <c r="R86" i="19"/>
  <c r="R85" i="19"/>
  <c r="R84" i="19"/>
  <c r="T90" i="19"/>
  <c r="T86" i="19"/>
  <c r="T85" i="19"/>
  <c r="T84" i="19"/>
  <c r="BE90" i="19"/>
  <c r="BF90" i="19"/>
  <c r="BG90" i="19"/>
  <c r="BH90" i="19"/>
  <c r="BI90" i="19"/>
  <c r="BK90" i="19"/>
  <c r="J91" i="19"/>
  <c r="BE91" i="19"/>
  <c r="P91" i="19"/>
  <c r="R91" i="19"/>
  <c r="T91" i="19"/>
  <c r="BF91" i="19"/>
  <c r="BG91" i="19"/>
  <c r="BH91" i="19"/>
  <c r="BI91" i="19"/>
  <c r="BK91" i="19"/>
  <c r="J92" i="19"/>
  <c r="P92" i="19"/>
  <c r="R92" i="19"/>
  <c r="T92" i="19"/>
  <c r="BE92" i="19"/>
  <c r="BF92" i="19"/>
  <c r="BG92" i="19"/>
  <c r="BH92" i="19"/>
  <c r="BI92" i="19"/>
  <c r="BK92" i="19"/>
  <c r="BK86" i="19"/>
  <c r="J93" i="19"/>
  <c r="P93" i="19"/>
  <c r="R93" i="19"/>
  <c r="T93" i="19"/>
  <c r="BE93" i="19"/>
  <c r="BF93" i="19"/>
  <c r="BG93" i="19"/>
  <c r="BH93" i="19"/>
  <c r="BI93" i="19"/>
  <c r="BK93" i="19"/>
  <c r="J94" i="19"/>
  <c r="P94" i="19"/>
  <c r="R94" i="19"/>
  <c r="T94" i="19"/>
  <c r="BE94" i="19"/>
  <c r="BF94" i="19"/>
  <c r="BG94" i="19"/>
  <c r="BH94" i="19"/>
  <c r="BI94" i="19"/>
  <c r="BK94" i="19"/>
  <c r="E7" i="20"/>
  <c r="E47" i="20"/>
  <c r="J14" i="20"/>
  <c r="J19" i="20"/>
  <c r="E20" i="20"/>
  <c r="J20" i="20"/>
  <c r="J33" i="20"/>
  <c r="AW78" i="1"/>
  <c r="E51" i="20"/>
  <c r="F53" i="20"/>
  <c r="J53" i="20"/>
  <c r="F55" i="20"/>
  <c r="J55" i="20"/>
  <c r="E72" i="20"/>
  <c r="E76" i="20"/>
  <c r="F78" i="20"/>
  <c r="J78" i="20"/>
  <c r="F80" i="20"/>
  <c r="J80" i="20"/>
  <c r="J87" i="20"/>
  <c r="P87" i="20"/>
  <c r="R87" i="20"/>
  <c r="R86" i="20"/>
  <c r="R85" i="20"/>
  <c r="R84" i="20"/>
  <c r="T87" i="20"/>
  <c r="BE87" i="20"/>
  <c r="BF87" i="20"/>
  <c r="BG87" i="20"/>
  <c r="BH87" i="20"/>
  <c r="BI87" i="20"/>
  <c r="BK87" i="20"/>
  <c r="J89" i="20"/>
  <c r="BE89" i="20"/>
  <c r="J32" i="20"/>
  <c r="AV78" i="1"/>
  <c r="AT78" i="1"/>
  <c r="P89" i="20"/>
  <c r="R89" i="20"/>
  <c r="T89" i="20"/>
  <c r="BF89" i="20"/>
  <c r="BG89" i="20"/>
  <c r="BH89" i="20"/>
  <c r="F35" i="20"/>
  <c r="BC78" i="1"/>
  <c r="BI89" i="20"/>
  <c r="BK89" i="20"/>
  <c r="J90" i="20"/>
  <c r="BE90" i="20"/>
  <c r="P90" i="20"/>
  <c r="R90" i="20"/>
  <c r="T90" i="20"/>
  <c r="BF90" i="20"/>
  <c r="BG90" i="20"/>
  <c r="BH90" i="20"/>
  <c r="BI90" i="20"/>
  <c r="BK90" i="20"/>
  <c r="J91" i="20"/>
  <c r="P91" i="20"/>
  <c r="R91" i="20"/>
  <c r="T91" i="20"/>
  <c r="BE91" i="20"/>
  <c r="BF91" i="20"/>
  <c r="F33" i="20"/>
  <c r="BA78" i="1"/>
  <c r="BG91" i="20"/>
  <c r="BH91" i="20"/>
  <c r="BI91" i="20"/>
  <c r="BK91" i="20"/>
  <c r="J92" i="20"/>
  <c r="P92" i="20"/>
  <c r="R92" i="20"/>
  <c r="T92" i="20"/>
  <c r="BE92" i="20"/>
  <c r="BF92" i="20"/>
  <c r="BG92" i="20"/>
  <c r="BH92" i="20"/>
  <c r="BI92" i="20"/>
  <c r="BK92" i="20"/>
  <c r="J93" i="20"/>
  <c r="BE93" i="20"/>
  <c r="P93" i="20"/>
  <c r="R93" i="20"/>
  <c r="T93" i="20"/>
  <c r="BF93" i="20"/>
  <c r="BG93" i="20"/>
  <c r="BH93" i="20"/>
  <c r="BI93" i="20"/>
  <c r="BK93" i="20"/>
  <c r="J94" i="20"/>
  <c r="BE94" i="20"/>
  <c r="P94" i="20"/>
  <c r="R94" i="20"/>
  <c r="T94" i="20"/>
  <c r="BF94" i="20"/>
  <c r="BG94" i="20"/>
  <c r="BH94" i="20"/>
  <c r="BI94" i="20"/>
  <c r="BK94" i="20"/>
  <c r="E7" i="21"/>
  <c r="J14" i="21"/>
  <c r="J19" i="21"/>
  <c r="E20" i="21"/>
  <c r="F81" i="21"/>
  <c r="J20" i="21"/>
  <c r="E47" i="21"/>
  <c r="E51" i="21"/>
  <c r="F53" i="21"/>
  <c r="J53" i="21"/>
  <c r="F55" i="21"/>
  <c r="J55" i="21"/>
  <c r="F56" i="21"/>
  <c r="E72" i="21"/>
  <c r="E76" i="21"/>
  <c r="F78" i="21"/>
  <c r="J78" i="21"/>
  <c r="F80" i="21"/>
  <c r="J80" i="21"/>
  <c r="J87" i="21"/>
  <c r="BE87" i="21"/>
  <c r="P87" i="21"/>
  <c r="P86" i="21"/>
  <c r="P85" i="21"/>
  <c r="P84" i="21"/>
  <c r="AU79" i="1"/>
  <c r="R87" i="21"/>
  <c r="R86" i="21"/>
  <c r="R85" i="21"/>
  <c r="R84" i="21"/>
  <c r="T87" i="21"/>
  <c r="BF87" i="21"/>
  <c r="BG87" i="21"/>
  <c r="BH87" i="21"/>
  <c r="BI87" i="21"/>
  <c r="BK87" i="21"/>
  <c r="BK86" i="21"/>
  <c r="J89" i="21"/>
  <c r="BE89" i="21"/>
  <c r="P89" i="21"/>
  <c r="R89" i="21"/>
  <c r="T89" i="21"/>
  <c r="BF89" i="21"/>
  <c r="BG89" i="21"/>
  <c r="BH89" i="21"/>
  <c r="F35" i="21"/>
  <c r="BC79" i="1"/>
  <c r="BI89" i="21"/>
  <c r="F36" i="21"/>
  <c r="BD79" i="1"/>
  <c r="BK89" i="21"/>
  <c r="J90" i="21"/>
  <c r="P90" i="21"/>
  <c r="R90" i="21"/>
  <c r="T90" i="21"/>
  <c r="BE90" i="21"/>
  <c r="BF90" i="21"/>
  <c r="BG90" i="21"/>
  <c r="BH90" i="21"/>
  <c r="BI90" i="21"/>
  <c r="BK90" i="21"/>
  <c r="J91" i="21"/>
  <c r="P91" i="21"/>
  <c r="R91" i="21"/>
  <c r="T91" i="21"/>
  <c r="T86" i="21"/>
  <c r="T85" i="21"/>
  <c r="T84" i="21"/>
  <c r="BE91" i="21"/>
  <c r="BF91" i="21"/>
  <c r="BG91" i="21"/>
  <c r="BH91" i="21"/>
  <c r="BI91" i="21"/>
  <c r="BK91" i="21"/>
  <c r="J92" i="21"/>
  <c r="BE92" i="21"/>
  <c r="P92" i="21"/>
  <c r="R92" i="21"/>
  <c r="T92" i="21"/>
  <c r="BF92" i="21"/>
  <c r="BG92" i="21"/>
  <c r="BH92" i="21"/>
  <c r="BI92" i="21"/>
  <c r="BK92" i="21"/>
  <c r="J93" i="21"/>
  <c r="BE93" i="21"/>
  <c r="P93" i="21"/>
  <c r="R93" i="21"/>
  <c r="T93" i="21"/>
  <c r="BF93" i="21"/>
  <c r="BG93" i="21"/>
  <c r="BH93" i="21"/>
  <c r="BI93" i="21"/>
  <c r="BK93" i="21"/>
  <c r="J94" i="21"/>
  <c r="P94" i="21"/>
  <c r="R94" i="21"/>
  <c r="T94" i="21"/>
  <c r="BE94" i="21"/>
  <c r="BF94" i="21"/>
  <c r="BG94" i="21"/>
  <c r="BH94" i="21"/>
  <c r="BI94" i="21"/>
  <c r="BK94" i="21"/>
  <c r="J95" i="21"/>
  <c r="P95" i="21"/>
  <c r="R95" i="21"/>
  <c r="T95" i="21"/>
  <c r="BE95" i="21"/>
  <c r="BF95" i="21"/>
  <c r="BG95" i="21"/>
  <c r="BH95" i="21"/>
  <c r="BI95" i="21"/>
  <c r="BK95" i="21"/>
  <c r="J96" i="21"/>
  <c r="BE96" i="21"/>
  <c r="P96" i="21"/>
  <c r="R96" i="21"/>
  <c r="T96" i="21"/>
  <c r="BF96" i="21"/>
  <c r="BG96" i="21"/>
  <c r="BH96" i="21"/>
  <c r="BI96" i="21"/>
  <c r="BK96" i="21"/>
  <c r="F32" i="21"/>
  <c r="AZ79" i="1"/>
  <c r="J32" i="21"/>
  <c r="AV79" i="1"/>
  <c r="BB88" i="1"/>
  <c r="AX88" i="1"/>
  <c r="BK83" i="25"/>
  <c r="J83" i="25"/>
  <c r="J84" i="25"/>
  <c r="J61" i="25"/>
  <c r="J29" i="24"/>
  <c r="J60" i="24"/>
  <c r="BK83" i="23"/>
  <c r="J83" i="23"/>
  <c r="J84" i="23"/>
  <c r="J61" i="23"/>
  <c r="R86" i="16"/>
  <c r="R85" i="16"/>
  <c r="BK85" i="19"/>
  <c r="J86" i="19"/>
  <c r="J62" i="19"/>
  <c r="J87" i="22"/>
  <c r="J62" i="22"/>
  <c r="J86" i="21"/>
  <c r="J62" i="21"/>
  <c r="BK85" i="21"/>
  <c r="J60" i="28"/>
  <c r="J29" i="28"/>
  <c r="BK85" i="18"/>
  <c r="J86" i="18"/>
  <c r="J62" i="18"/>
  <c r="AT70" i="1"/>
  <c r="T85" i="26"/>
  <c r="AT77" i="1"/>
  <c r="J32" i="27"/>
  <c r="AV90" i="1"/>
  <c r="BK88" i="14"/>
  <c r="J89" i="14"/>
  <c r="J62" i="14"/>
  <c r="F32" i="17"/>
  <c r="AZ75" i="1"/>
  <c r="J32" i="17"/>
  <c r="AV75" i="1"/>
  <c r="AT75" i="1"/>
  <c r="F32" i="28"/>
  <c r="AZ91" i="1"/>
  <c r="J32" i="28"/>
  <c r="AV91" i="1"/>
  <c r="AT91" i="1"/>
  <c r="F56" i="13"/>
  <c r="BK93" i="10"/>
  <c r="J94" i="10"/>
  <c r="J66" i="10"/>
  <c r="F56" i="26"/>
  <c r="P89" i="14"/>
  <c r="P88" i="14"/>
  <c r="P87" i="14"/>
  <c r="AU69" i="1"/>
  <c r="T95" i="13"/>
  <c r="F33" i="12"/>
  <c r="BA66" i="1"/>
  <c r="J33" i="12"/>
  <c r="AW66" i="1"/>
  <c r="F34" i="9"/>
  <c r="AZ62" i="1"/>
  <c r="J34" i="9"/>
  <c r="AV62" i="1"/>
  <c r="AT62" i="1"/>
  <c r="R85" i="17"/>
  <c r="R84" i="17"/>
  <c r="R85" i="28"/>
  <c r="R84" i="28"/>
  <c r="F34" i="27"/>
  <c r="BB90" i="1"/>
  <c r="BK84" i="27"/>
  <c r="J84" i="27"/>
  <c r="F56" i="27"/>
  <c r="F81" i="27"/>
  <c r="AT82" i="1"/>
  <c r="F56" i="23"/>
  <c r="F80" i="23"/>
  <c r="J32" i="22"/>
  <c r="AV81" i="1"/>
  <c r="E47" i="22"/>
  <c r="T87" i="16"/>
  <c r="T86" i="16"/>
  <c r="T85" i="16"/>
  <c r="BK133" i="15"/>
  <c r="J133" i="15"/>
  <c r="J64" i="15"/>
  <c r="F32" i="12"/>
  <c r="AZ66" i="1"/>
  <c r="P86" i="19"/>
  <c r="P85" i="19"/>
  <c r="P84" i="19"/>
  <c r="AU77" i="1"/>
  <c r="BK85" i="17"/>
  <c r="J33" i="27"/>
  <c r="AW90" i="1"/>
  <c r="F32" i="26"/>
  <c r="AZ89" i="1"/>
  <c r="J32" i="26"/>
  <c r="AV89" i="1"/>
  <c r="AT89" i="1"/>
  <c r="J77" i="24"/>
  <c r="BK263" i="16"/>
  <c r="J263" i="16"/>
  <c r="J63" i="16"/>
  <c r="F33" i="15"/>
  <c r="BA71" i="1"/>
  <c r="BA70" i="1"/>
  <c r="AW70" i="1"/>
  <c r="J33" i="15"/>
  <c r="AW71" i="1"/>
  <c r="E47" i="14"/>
  <c r="E75" i="14"/>
  <c r="F35" i="13"/>
  <c r="BC68" i="1"/>
  <c r="BC67" i="1"/>
  <c r="AY67" i="1"/>
  <c r="BK95" i="13"/>
  <c r="P95" i="13"/>
  <c r="P94" i="13"/>
  <c r="P93" i="13"/>
  <c r="AU68" i="1"/>
  <c r="AU67" i="1"/>
  <c r="R88" i="12"/>
  <c r="R87" i="12"/>
  <c r="R86" i="12"/>
  <c r="F34" i="11"/>
  <c r="BB65" i="1"/>
  <c r="F37" i="8"/>
  <c r="BC61" i="1"/>
  <c r="T85" i="2"/>
  <c r="J33" i="2"/>
  <c r="AW53" i="1"/>
  <c r="F33" i="2"/>
  <c r="BA53" i="1"/>
  <c r="BA52" i="1"/>
  <c r="F36" i="27"/>
  <c r="BD90" i="1"/>
  <c r="BD88" i="1"/>
  <c r="F34" i="10"/>
  <c r="AZ63" i="1"/>
  <c r="J34" i="10"/>
  <c r="AV63" i="1"/>
  <c r="BK86" i="20"/>
  <c r="F36" i="18"/>
  <c r="BD76" i="1"/>
  <c r="T85" i="17"/>
  <c r="T84" i="17"/>
  <c r="P105" i="26"/>
  <c r="P85" i="26"/>
  <c r="AU89" i="1"/>
  <c r="P87" i="22"/>
  <c r="P86" i="22"/>
  <c r="P85" i="22"/>
  <c r="AU81" i="1"/>
  <c r="AU80" i="1"/>
  <c r="F35" i="15"/>
  <c r="BC71" i="1"/>
  <c r="BC70" i="1"/>
  <c r="AY70" i="1"/>
  <c r="F35" i="10"/>
  <c r="BA63" i="1"/>
  <c r="J35" i="10"/>
  <c r="AW63" i="1"/>
  <c r="F35" i="4"/>
  <c r="BC56" i="1"/>
  <c r="F36" i="20"/>
  <c r="BD78" i="1"/>
  <c r="F56" i="20"/>
  <c r="F81" i="20"/>
  <c r="F33" i="18"/>
  <c r="BA76" i="1"/>
  <c r="F81" i="17"/>
  <c r="F56" i="17"/>
  <c r="T95" i="11"/>
  <c r="F32" i="18"/>
  <c r="AZ76" i="1"/>
  <c r="J32" i="18"/>
  <c r="AV76" i="1"/>
  <c r="AT76" i="1"/>
  <c r="P171" i="17"/>
  <c r="P84" i="17"/>
  <c r="AU75" i="1"/>
  <c r="AU74" i="1"/>
  <c r="J94" i="28"/>
  <c r="J62" i="28"/>
  <c r="P84" i="28"/>
  <c r="AU91" i="1"/>
  <c r="R85" i="27"/>
  <c r="R84" i="27"/>
  <c r="R105" i="26"/>
  <c r="R85" i="26"/>
  <c r="F35" i="26"/>
  <c r="BC89" i="1"/>
  <c r="BC88" i="1"/>
  <c r="AY88" i="1"/>
  <c r="AT85" i="1"/>
  <c r="J32" i="23"/>
  <c r="AV83" i="1"/>
  <c r="AT83" i="1"/>
  <c r="R126" i="22"/>
  <c r="R86" i="22"/>
  <c r="R85" i="22"/>
  <c r="F34" i="22"/>
  <c r="BB81" i="1"/>
  <c r="BB80" i="1"/>
  <c r="AX80" i="1"/>
  <c r="J79" i="16"/>
  <c r="J53" i="16"/>
  <c r="F36" i="15"/>
  <c r="BD71" i="1"/>
  <c r="BD70" i="1"/>
  <c r="P89" i="15"/>
  <c r="T89" i="15"/>
  <c r="T88" i="15"/>
  <c r="T87" i="15"/>
  <c r="R315" i="13"/>
  <c r="F36" i="9"/>
  <c r="BB62" i="1"/>
  <c r="F38" i="9"/>
  <c r="BD62" i="1"/>
  <c r="J95" i="3"/>
  <c r="J62" i="3"/>
  <c r="J162" i="5"/>
  <c r="J67" i="5"/>
  <c r="BK92" i="5"/>
  <c r="R88" i="15"/>
  <c r="R87" i="15"/>
  <c r="F36" i="13"/>
  <c r="BD68" i="1"/>
  <c r="BD67" i="1"/>
  <c r="J33" i="4"/>
  <c r="AW56" i="1"/>
  <c r="F34" i="21"/>
  <c r="BB79" i="1"/>
  <c r="F34" i="20"/>
  <c r="BB78" i="1"/>
  <c r="BB74" i="1"/>
  <c r="AX74" i="1"/>
  <c r="F81" i="18"/>
  <c r="F56" i="18"/>
  <c r="F36" i="17"/>
  <c r="BD75" i="1"/>
  <c r="BD74" i="1"/>
  <c r="F36" i="28"/>
  <c r="BD91" i="1"/>
  <c r="F36" i="16"/>
  <c r="BD73" i="1"/>
  <c r="BD72" i="1"/>
  <c r="P87" i="16"/>
  <c r="P86" i="16"/>
  <c r="P85" i="16"/>
  <c r="AU73" i="1"/>
  <c r="AU72" i="1"/>
  <c r="J32" i="15"/>
  <c r="AV71" i="1"/>
  <c r="AT71" i="1"/>
  <c r="F33" i="14"/>
  <c r="BA69" i="1"/>
  <c r="F33" i="21"/>
  <c r="BA79" i="1"/>
  <c r="J33" i="21"/>
  <c r="AW79" i="1"/>
  <c r="F56" i="19"/>
  <c r="F32" i="20"/>
  <c r="AZ78" i="1"/>
  <c r="T86" i="18"/>
  <c r="T85" i="18"/>
  <c r="T84" i="18"/>
  <c r="P85" i="27"/>
  <c r="P84" i="27"/>
  <c r="AU90" i="1"/>
  <c r="BK85" i="26"/>
  <c r="J85" i="26"/>
  <c r="AT86" i="1"/>
  <c r="BK126" i="22"/>
  <c r="J126" i="22"/>
  <c r="J63" i="22"/>
  <c r="J33" i="22"/>
  <c r="AW81" i="1"/>
  <c r="F32" i="22"/>
  <c r="AZ81" i="1"/>
  <c r="AZ80" i="1"/>
  <c r="AV80" i="1"/>
  <c r="AT80" i="1"/>
  <c r="BK95" i="11"/>
  <c r="J32" i="11"/>
  <c r="AV65" i="1"/>
  <c r="AT65" i="1"/>
  <c r="F37" i="7"/>
  <c r="BC60" i="1"/>
  <c r="BC57" i="1"/>
  <c r="AY57" i="1"/>
  <c r="F33" i="16"/>
  <c r="BA73" i="1"/>
  <c r="BA72" i="1"/>
  <c r="AW72" i="1"/>
  <c r="P86" i="20"/>
  <c r="P85" i="20"/>
  <c r="P84" i="20"/>
  <c r="AU78" i="1"/>
  <c r="J33" i="16"/>
  <c r="AW73" i="1"/>
  <c r="T88" i="12"/>
  <c r="T87" i="12"/>
  <c r="T86" i="12"/>
  <c r="F60" i="5"/>
  <c r="F88" i="5"/>
  <c r="F81" i="28"/>
  <c r="F56" i="28"/>
  <c r="J33" i="25"/>
  <c r="AW87" i="1"/>
  <c r="AT87" i="1"/>
  <c r="T126" i="22"/>
  <c r="T86" i="22"/>
  <c r="T85" i="22"/>
  <c r="F35" i="22"/>
  <c r="BC81" i="1"/>
  <c r="BC80" i="1"/>
  <c r="AY80" i="1"/>
  <c r="BK87" i="16"/>
  <c r="E49" i="10"/>
  <c r="E78" i="10"/>
  <c r="T86" i="20"/>
  <c r="T85" i="20"/>
  <c r="T84" i="20"/>
  <c r="F33" i="19"/>
  <c r="BA77" i="1"/>
  <c r="J33" i="19"/>
  <c r="AW77" i="1"/>
  <c r="F33" i="17"/>
  <c r="BA75" i="1"/>
  <c r="BA74" i="1"/>
  <c r="AW74" i="1"/>
  <c r="F33" i="28"/>
  <c r="BA91" i="1"/>
  <c r="BA88" i="1"/>
  <c r="AW88" i="1"/>
  <c r="F32" i="27"/>
  <c r="AZ90" i="1"/>
  <c r="T105" i="26"/>
  <c r="J53" i="25"/>
  <c r="T89" i="14"/>
  <c r="R232" i="13"/>
  <c r="R94" i="13"/>
  <c r="R93" i="13"/>
  <c r="BK197" i="13"/>
  <c r="J197" i="13"/>
  <c r="J64" i="13"/>
  <c r="J33" i="13"/>
  <c r="AW68" i="1"/>
  <c r="F33" i="13"/>
  <c r="BA68" i="1"/>
  <c r="F32" i="11"/>
  <c r="AZ65" i="1"/>
  <c r="AZ64" i="1"/>
  <c r="AV64" i="1"/>
  <c r="P93" i="10"/>
  <c r="P92" i="10"/>
  <c r="AU63" i="1"/>
  <c r="R92" i="8"/>
  <c r="R91" i="8"/>
  <c r="R90" i="8"/>
  <c r="J32" i="16"/>
  <c r="AV73" i="1"/>
  <c r="AT73" i="1"/>
  <c r="F56" i="16"/>
  <c r="F82" i="16"/>
  <c r="T122" i="14"/>
  <c r="R89" i="14"/>
  <c r="R88" i="14"/>
  <c r="R87" i="14"/>
  <c r="P232" i="13"/>
  <c r="F32" i="13"/>
  <c r="AZ68" i="1"/>
  <c r="J32" i="13"/>
  <c r="AV68" i="1"/>
  <c r="T399" i="11"/>
  <c r="R318" i="11"/>
  <c r="P245" i="11"/>
  <c r="P92" i="9"/>
  <c r="P91" i="9"/>
  <c r="P90" i="9"/>
  <c r="AU62" i="1"/>
  <c r="T92" i="9"/>
  <c r="T91" i="9"/>
  <c r="T90" i="9"/>
  <c r="J84" i="9"/>
  <c r="J57" i="9"/>
  <c r="P92" i="7"/>
  <c r="P91" i="7"/>
  <c r="P90" i="7"/>
  <c r="AU60" i="1"/>
  <c r="J34" i="6"/>
  <c r="AV59" i="1"/>
  <c r="AT59" i="1"/>
  <c r="F36" i="5"/>
  <c r="BB58" i="1"/>
  <c r="BK88" i="4"/>
  <c r="F33" i="4"/>
  <c r="BA56" i="1"/>
  <c r="J33" i="24"/>
  <c r="AW85" i="1"/>
  <c r="T133" i="15"/>
  <c r="P334" i="13"/>
  <c r="P333" i="13"/>
  <c r="T312" i="13"/>
  <c r="P92" i="8"/>
  <c r="P91" i="8"/>
  <c r="P90" i="8"/>
  <c r="AU61" i="1"/>
  <c r="J34" i="7"/>
  <c r="AV60" i="1"/>
  <c r="F32" i="16"/>
  <c r="AZ73" i="1"/>
  <c r="AZ72" i="1"/>
  <c r="AV72" i="1"/>
  <c r="BK89" i="15"/>
  <c r="J33" i="14"/>
  <c r="AW69" i="1"/>
  <c r="R295" i="13"/>
  <c r="T197" i="13"/>
  <c r="E47" i="13"/>
  <c r="E81" i="13"/>
  <c r="T163" i="12"/>
  <c r="F35" i="12"/>
  <c r="BC66" i="1"/>
  <c r="J463" i="11"/>
  <c r="J71" i="11"/>
  <c r="BK462" i="11"/>
  <c r="J462" i="11"/>
  <c r="J70" i="11"/>
  <c r="BK318" i="11"/>
  <c r="J318" i="11"/>
  <c r="J66" i="11"/>
  <c r="F38" i="8"/>
  <c r="BD61" i="1"/>
  <c r="BK92" i="8"/>
  <c r="F34" i="8"/>
  <c r="AZ61" i="1"/>
  <c r="J34" i="8"/>
  <c r="AV61" i="1"/>
  <c r="AT61" i="1"/>
  <c r="P133" i="15"/>
  <c r="F32" i="14"/>
  <c r="AZ69" i="1"/>
  <c r="BK312" i="13"/>
  <c r="J312" i="13"/>
  <c r="J68" i="13"/>
  <c r="F34" i="12"/>
  <c r="BB66" i="1"/>
  <c r="R399" i="11"/>
  <c r="R281" i="11"/>
  <c r="T245" i="11"/>
  <c r="F33" i="11"/>
  <c r="BA65" i="1"/>
  <c r="T112" i="10"/>
  <c r="T93" i="10"/>
  <c r="T92" i="10"/>
  <c r="R99" i="10"/>
  <c r="R93" i="10"/>
  <c r="R92" i="10"/>
  <c r="F83" i="12"/>
  <c r="F56" i="12"/>
  <c r="P95" i="11"/>
  <c r="R95" i="11"/>
  <c r="BK92" i="9"/>
  <c r="BK92" i="7"/>
  <c r="BK92" i="6"/>
  <c r="P92" i="6"/>
  <c r="P91" i="6"/>
  <c r="P90" i="6"/>
  <c r="AU59" i="1"/>
  <c r="R93" i="5"/>
  <c r="R92" i="5"/>
  <c r="R91" i="5"/>
  <c r="BK511" i="3"/>
  <c r="P511" i="3"/>
  <c r="P510" i="3"/>
  <c r="T422" i="3"/>
  <c r="BK251" i="3"/>
  <c r="J251" i="3"/>
  <c r="J63" i="3"/>
  <c r="F35" i="3"/>
  <c r="BC55" i="1"/>
  <c r="J32" i="14"/>
  <c r="AV69" i="1"/>
  <c r="AT69" i="1"/>
  <c r="P88" i="12"/>
  <c r="P87" i="12"/>
  <c r="P86" i="12"/>
  <c r="AU66" i="1"/>
  <c r="T442" i="11"/>
  <c r="BK399" i="11"/>
  <c r="J399" i="11"/>
  <c r="J67" i="11"/>
  <c r="T281" i="11"/>
  <c r="J57" i="10"/>
  <c r="F37" i="9"/>
  <c r="BC62" i="1"/>
  <c r="F36" i="8"/>
  <c r="BB61" i="1"/>
  <c r="F34" i="5"/>
  <c r="AZ58" i="1"/>
  <c r="J34" i="5"/>
  <c r="AV58" i="1"/>
  <c r="AT58" i="1"/>
  <c r="BK422" i="3"/>
  <c r="J422" i="3"/>
  <c r="J67" i="3"/>
  <c r="P422" i="3"/>
  <c r="BK289" i="3"/>
  <c r="J289" i="3"/>
  <c r="J65" i="3"/>
  <c r="BK88" i="12"/>
  <c r="J32" i="12"/>
  <c r="AV66" i="1"/>
  <c r="AT66" i="1"/>
  <c r="P442" i="11"/>
  <c r="R442" i="11"/>
  <c r="F36" i="11"/>
  <c r="BD65" i="1"/>
  <c r="BD64" i="1"/>
  <c r="F36" i="7"/>
  <c r="BB60" i="1"/>
  <c r="F32" i="4"/>
  <c r="AZ56" i="1"/>
  <c r="J32" i="4"/>
  <c r="AV56" i="1"/>
  <c r="AT56" i="1"/>
  <c r="R490" i="3"/>
  <c r="T251" i="3"/>
  <c r="T94" i="3"/>
  <c r="T93" i="3"/>
  <c r="F36" i="12"/>
  <c r="BD66" i="1"/>
  <c r="BK281" i="11"/>
  <c r="J281" i="11"/>
  <c r="J65" i="11"/>
  <c r="F35" i="11"/>
  <c r="BC65" i="1"/>
  <c r="F35" i="9"/>
  <c r="BA62" i="1"/>
  <c r="T92" i="7"/>
  <c r="T91" i="7"/>
  <c r="T90" i="7"/>
  <c r="F35" i="7"/>
  <c r="BA60" i="1"/>
  <c r="J35" i="7"/>
  <c r="AW60" i="1"/>
  <c r="F35" i="6"/>
  <c r="BA59" i="1"/>
  <c r="BA57" i="1"/>
  <c r="AW57" i="1"/>
  <c r="J35" i="6"/>
  <c r="AW59" i="1"/>
  <c r="P92" i="5"/>
  <c r="P91" i="5"/>
  <c r="AU58" i="1"/>
  <c r="AU57" i="1"/>
  <c r="F36" i="4"/>
  <c r="BD56" i="1"/>
  <c r="F34" i="3"/>
  <c r="BB55" i="1"/>
  <c r="BK95" i="2"/>
  <c r="F35" i="2"/>
  <c r="BC53" i="1"/>
  <c r="BC52" i="1"/>
  <c r="F82" i="2"/>
  <c r="F56" i="2"/>
  <c r="P162" i="5"/>
  <c r="R87" i="4"/>
  <c r="R86" i="4"/>
  <c r="T511" i="3"/>
  <c r="T510" i="3"/>
  <c r="T507" i="3"/>
  <c r="P289" i="3"/>
  <c r="P94" i="3"/>
  <c r="P93" i="3"/>
  <c r="AU55" i="1"/>
  <c r="F90" i="3"/>
  <c r="F56" i="3"/>
  <c r="AS51" i="1"/>
  <c r="F34" i="7"/>
  <c r="AZ60" i="1"/>
  <c r="F34" i="6"/>
  <c r="AZ59" i="1"/>
  <c r="F60" i="6"/>
  <c r="F87" i="6"/>
  <c r="T88" i="4"/>
  <c r="T87" i="4"/>
  <c r="T86" i="4"/>
  <c r="F83" i="4"/>
  <c r="F56" i="4"/>
  <c r="T95" i="2"/>
  <c r="F60" i="8"/>
  <c r="T92" i="6"/>
  <c r="T91" i="6"/>
  <c r="T90" i="6"/>
  <c r="F38" i="5"/>
  <c r="BD58" i="1"/>
  <c r="BD57" i="1"/>
  <c r="P177" i="4"/>
  <c r="R169" i="4"/>
  <c r="T92" i="5"/>
  <c r="T91" i="5"/>
  <c r="P88" i="4"/>
  <c r="R325" i="3"/>
  <c r="R95" i="3"/>
  <c r="R94" i="3"/>
  <c r="R93" i="3"/>
  <c r="J32" i="3"/>
  <c r="AV55" i="1"/>
  <c r="F32" i="3"/>
  <c r="AZ55" i="1"/>
  <c r="F34" i="2"/>
  <c r="BB53" i="1"/>
  <c r="BB52" i="1"/>
  <c r="F32" i="2"/>
  <c r="AZ53" i="1"/>
  <c r="AZ52" i="1"/>
  <c r="BK325" i="3"/>
  <c r="J325" i="3"/>
  <c r="J66" i="3"/>
  <c r="F33" i="3"/>
  <c r="BA55" i="1"/>
  <c r="R85" i="2"/>
  <c r="F36" i="3"/>
  <c r="BD55" i="1"/>
  <c r="BD54" i="1"/>
  <c r="J33" i="3"/>
  <c r="AW55" i="1"/>
  <c r="J32" i="2"/>
  <c r="AV53" i="1"/>
  <c r="AT53" i="1"/>
  <c r="BD51" i="1"/>
  <c r="W30" i="1"/>
  <c r="J85" i="17"/>
  <c r="J61" i="17"/>
  <c r="BK84" i="17"/>
  <c r="J84" i="17"/>
  <c r="BK92" i="10"/>
  <c r="J92" i="10"/>
  <c r="J93" i="10"/>
  <c r="J65" i="10"/>
  <c r="AG91" i="1"/>
  <c r="AN91" i="1"/>
  <c r="J38" i="28"/>
  <c r="AZ57" i="1"/>
  <c r="AV57" i="1"/>
  <c r="AT57" i="1"/>
  <c r="BK91" i="6"/>
  <c r="J92" i="6"/>
  <c r="J66" i="6"/>
  <c r="AT72" i="1"/>
  <c r="BK87" i="4"/>
  <c r="J88" i="4"/>
  <c r="J62" i="4"/>
  <c r="J85" i="19"/>
  <c r="J61" i="19"/>
  <c r="BK84" i="19"/>
  <c r="J84" i="19"/>
  <c r="AG85" i="1"/>
  <c r="J38" i="24"/>
  <c r="BA54" i="1"/>
  <c r="AW54" i="1"/>
  <c r="P87" i="4"/>
  <c r="P86" i="4"/>
  <c r="AU56" i="1"/>
  <c r="AU54" i="1"/>
  <c r="AU51" i="1"/>
  <c r="BC54" i="1"/>
  <c r="AY54" i="1"/>
  <c r="BK91" i="7"/>
  <c r="J92" i="7"/>
  <c r="J66" i="7"/>
  <c r="BA64" i="1"/>
  <c r="AW64" i="1"/>
  <c r="AT60" i="1"/>
  <c r="BB57" i="1"/>
  <c r="AX57" i="1"/>
  <c r="P88" i="15"/>
  <c r="P87" i="15"/>
  <c r="AU71" i="1"/>
  <c r="AU70" i="1"/>
  <c r="J86" i="20"/>
  <c r="J62" i="20"/>
  <c r="BK85" i="20"/>
  <c r="BB64" i="1"/>
  <c r="AX64" i="1"/>
  <c r="AT90" i="1"/>
  <c r="BK88" i="15"/>
  <c r="J89" i="15"/>
  <c r="J62" i="15"/>
  <c r="BK91" i="5"/>
  <c r="J91" i="5"/>
  <c r="J92" i="5"/>
  <c r="J65" i="5"/>
  <c r="BK91" i="9"/>
  <c r="J92" i="9"/>
  <c r="J66" i="9"/>
  <c r="AY52" i="1"/>
  <c r="AT68" i="1"/>
  <c r="BK84" i="21"/>
  <c r="J84" i="21"/>
  <c r="J85" i="21"/>
  <c r="J61" i="21"/>
  <c r="P94" i="11"/>
  <c r="P93" i="11"/>
  <c r="AU65" i="1"/>
  <c r="AU64" i="1"/>
  <c r="AZ67" i="1"/>
  <c r="AV67" i="1"/>
  <c r="AT67" i="1"/>
  <c r="BK94" i="13"/>
  <c r="J95" i="13"/>
  <c r="J62" i="13"/>
  <c r="AZ74" i="1"/>
  <c r="AV74" i="1"/>
  <c r="AT74" i="1"/>
  <c r="AT79" i="1"/>
  <c r="J29" i="25"/>
  <c r="J60" i="25"/>
  <c r="BK87" i="12"/>
  <c r="J88" i="12"/>
  <c r="J62" i="12"/>
  <c r="BK94" i="3"/>
  <c r="T94" i="13"/>
  <c r="T93" i="13"/>
  <c r="AT64" i="1"/>
  <c r="J87" i="16"/>
  <c r="J62" i="16"/>
  <c r="BK86" i="16"/>
  <c r="J95" i="11"/>
  <c r="J62" i="11"/>
  <c r="BK94" i="11"/>
  <c r="AW52" i="1"/>
  <c r="AZ88" i="1"/>
  <c r="AV88" i="1"/>
  <c r="AT88" i="1"/>
  <c r="AT81" i="1"/>
  <c r="J29" i="23"/>
  <c r="J60" i="23"/>
  <c r="T88" i="14"/>
  <c r="T87" i="14"/>
  <c r="J29" i="26"/>
  <c r="J60" i="26"/>
  <c r="T94" i="11"/>
  <c r="T93" i="11"/>
  <c r="AT63" i="1"/>
  <c r="AV52" i="1"/>
  <c r="AT52" i="1"/>
  <c r="R94" i="11"/>
  <c r="R93" i="11"/>
  <c r="BK91" i="8"/>
  <c r="J92" i="8"/>
  <c r="J66" i="8"/>
  <c r="J29" i="27"/>
  <c r="J60" i="27"/>
  <c r="AX52" i="1"/>
  <c r="J95" i="2"/>
  <c r="J63" i="2"/>
  <c r="BK85" i="2"/>
  <c r="J85" i="2"/>
  <c r="BB54" i="1"/>
  <c r="AX54" i="1"/>
  <c r="BK510" i="3"/>
  <c r="J510" i="3"/>
  <c r="J70" i="3"/>
  <c r="J511" i="3"/>
  <c r="J71" i="3"/>
  <c r="AT55" i="1"/>
  <c r="BC64" i="1"/>
  <c r="AY64" i="1"/>
  <c r="BA67" i="1"/>
  <c r="AW67" i="1"/>
  <c r="AU88" i="1"/>
  <c r="BK87" i="14"/>
  <c r="J87" i="14"/>
  <c r="J88" i="14"/>
  <c r="J61" i="14"/>
  <c r="J85" i="18"/>
  <c r="J61" i="18"/>
  <c r="BK84" i="18"/>
  <c r="J84" i="18"/>
  <c r="BK86" i="22"/>
  <c r="AG89" i="1"/>
  <c r="J38" i="26"/>
  <c r="J91" i="8"/>
  <c r="J65" i="8"/>
  <c r="BK90" i="8"/>
  <c r="J90" i="8"/>
  <c r="J29" i="2"/>
  <c r="J60" i="2"/>
  <c r="BK85" i="16"/>
  <c r="J85" i="16"/>
  <c r="J86" i="16"/>
  <c r="J61" i="16"/>
  <c r="J31" i="5"/>
  <c r="J64" i="5"/>
  <c r="J91" i="6"/>
  <c r="J65" i="6"/>
  <c r="BK90" i="6"/>
  <c r="J90" i="6"/>
  <c r="AG83" i="1"/>
  <c r="J38" i="23"/>
  <c r="AG87" i="1"/>
  <c r="J38" i="25"/>
  <c r="J60" i="21"/>
  <c r="J29" i="21"/>
  <c r="AG84" i="1"/>
  <c r="AN84" i="1"/>
  <c r="AN85" i="1"/>
  <c r="BB51" i="1"/>
  <c r="J88" i="15"/>
  <c r="J61" i="15"/>
  <c r="BK87" i="15"/>
  <c r="J87" i="15"/>
  <c r="J60" i="19"/>
  <c r="J29" i="19"/>
  <c r="AZ54" i="1"/>
  <c r="BK85" i="22"/>
  <c r="J85" i="22"/>
  <c r="J86" i="22"/>
  <c r="J61" i="22"/>
  <c r="BC51" i="1"/>
  <c r="BK90" i="7"/>
  <c r="J90" i="7"/>
  <c r="J91" i="7"/>
  <c r="J65" i="7"/>
  <c r="J29" i="18"/>
  <c r="J60" i="18"/>
  <c r="AG90" i="1"/>
  <c r="AN90" i="1"/>
  <c r="J38" i="27"/>
  <c r="BA51" i="1"/>
  <c r="BK93" i="3"/>
  <c r="J93" i="3"/>
  <c r="J94" i="3"/>
  <c r="J61" i="3"/>
  <c r="J94" i="13"/>
  <c r="J61" i="13"/>
  <c r="BK93" i="13"/>
  <c r="J93" i="13"/>
  <c r="J85" i="20"/>
  <c r="J61" i="20"/>
  <c r="BK84" i="20"/>
  <c r="J84" i="20"/>
  <c r="J87" i="4"/>
  <c r="J61" i="4"/>
  <c r="BK86" i="4"/>
  <c r="J86" i="4"/>
  <c r="J31" i="10"/>
  <c r="J64" i="10"/>
  <c r="BK93" i="11"/>
  <c r="J93" i="11"/>
  <c r="J94" i="11"/>
  <c r="J61" i="11"/>
  <c r="J87" i="12"/>
  <c r="J61" i="12"/>
  <c r="BK86" i="12"/>
  <c r="J86" i="12"/>
  <c r="J29" i="14"/>
  <c r="J60" i="14"/>
  <c r="BK90" i="9"/>
  <c r="J90" i="9"/>
  <c r="J91" i="9"/>
  <c r="J65" i="9"/>
  <c r="J60" i="17"/>
  <c r="J29" i="17"/>
  <c r="W27" i="1"/>
  <c r="AW51" i="1"/>
  <c r="AK27" i="1"/>
  <c r="J64" i="6"/>
  <c r="J31" i="6"/>
  <c r="J60" i="12"/>
  <c r="J29" i="12"/>
  <c r="J29" i="20"/>
  <c r="J60" i="20"/>
  <c r="AV54" i="1"/>
  <c r="AT54" i="1"/>
  <c r="AZ51" i="1"/>
  <c r="AG79" i="1"/>
  <c r="AN79" i="1"/>
  <c r="J38" i="21"/>
  <c r="AG77" i="1"/>
  <c r="AN77" i="1"/>
  <c r="J38" i="19"/>
  <c r="AG58" i="1"/>
  <c r="J40" i="5"/>
  <c r="AN89" i="1"/>
  <c r="AG88" i="1"/>
  <c r="AN88" i="1"/>
  <c r="AG75" i="1"/>
  <c r="J38" i="17"/>
  <c r="J29" i="13"/>
  <c r="J60" i="13"/>
  <c r="AG76" i="1"/>
  <c r="AN76" i="1"/>
  <c r="J38" i="18"/>
  <c r="J29" i="11"/>
  <c r="J60" i="11"/>
  <c r="J29" i="15"/>
  <c r="J60" i="15"/>
  <c r="AN87" i="1"/>
  <c r="AG86" i="1"/>
  <c r="AN86" i="1"/>
  <c r="J29" i="16"/>
  <c r="J60" i="16"/>
  <c r="J64" i="7"/>
  <c r="J31" i="7"/>
  <c r="J31" i="9"/>
  <c r="J64" i="9"/>
  <c r="AG63" i="1"/>
  <c r="AN63" i="1"/>
  <c r="J40" i="10"/>
  <c r="J60" i="3"/>
  <c r="J29" i="3"/>
  <c r="AY51" i="1"/>
  <c r="W29" i="1"/>
  <c r="W28" i="1"/>
  <c r="AX51" i="1"/>
  <c r="AG82" i="1"/>
  <c r="AN82" i="1"/>
  <c r="AN83" i="1"/>
  <c r="J38" i="2"/>
  <c r="AG53" i="1"/>
  <c r="J29" i="4"/>
  <c r="J60" i="4"/>
  <c r="J64" i="8"/>
  <c r="J31" i="8"/>
  <c r="AG69" i="1"/>
  <c r="AN69" i="1"/>
  <c r="J38" i="14"/>
  <c r="J29" i="22"/>
  <c r="J60" i="22"/>
  <c r="J40" i="6"/>
  <c r="AG59" i="1"/>
  <c r="AN59" i="1"/>
  <c r="AG60" i="1"/>
  <c r="AN60" i="1"/>
  <c r="J40" i="7"/>
  <c r="J38" i="4"/>
  <c r="AG56" i="1"/>
  <c r="AN56" i="1"/>
  <c r="J38" i="11"/>
  <c r="AG65" i="1"/>
  <c r="AN53" i="1"/>
  <c r="AG52" i="1"/>
  <c r="AG55" i="1"/>
  <c r="J38" i="3"/>
  <c r="AG81" i="1"/>
  <c r="J38" i="22"/>
  <c r="AG73" i="1"/>
  <c r="J38" i="16"/>
  <c r="AN58" i="1"/>
  <c r="AG78" i="1"/>
  <c r="AN78" i="1"/>
  <c r="J38" i="20"/>
  <c r="AG66" i="1"/>
  <c r="AN66" i="1"/>
  <c r="J38" i="12"/>
  <c r="J38" i="13"/>
  <c r="AG68" i="1"/>
  <c r="AG61" i="1"/>
  <c r="AN61" i="1"/>
  <c r="J40" i="8"/>
  <c r="AG62" i="1"/>
  <c r="AN62" i="1"/>
  <c r="J40" i="9"/>
  <c r="AG71" i="1"/>
  <c r="J38" i="15"/>
  <c r="AN75" i="1"/>
  <c r="W26" i="1"/>
  <c r="AV51" i="1"/>
  <c r="AN55" i="1"/>
  <c r="AG54" i="1"/>
  <c r="AN54" i="1"/>
  <c r="AK26" i="1"/>
  <c r="AT51" i="1"/>
  <c r="AG57" i="1"/>
  <c r="AN57" i="1"/>
  <c r="AN52" i="1"/>
  <c r="AG74" i="1"/>
  <c r="AN74" i="1"/>
  <c r="AG67" i="1"/>
  <c r="AN67" i="1"/>
  <c r="AN68" i="1"/>
  <c r="AG64" i="1"/>
  <c r="AN64" i="1"/>
  <c r="AN65" i="1"/>
  <c r="AG72" i="1"/>
  <c r="AN72" i="1"/>
  <c r="AN73" i="1"/>
  <c r="AG70" i="1"/>
  <c r="AN70" i="1"/>
  <c r="AN71" i="1"/>
  <c r="AN81" i="1"/>
  <c r="AG80" i="1"/>
  <c r="AN80" i="1"/>
  <c r="AG51" i="1"/>
  <c r="AK23" i="1"/>
  <c r="AK32" i="1"/>
  <c r="AN51" i="1"/>
</calcChain>
</file>

<file path=xl/sharedStrings.xml><?xml version="1.0" encoding="utf-8"?>
<sst xmlns="http://schemas.openxmlformats.org/spreadsheetml/2006/main" count="26239" uniqueCount="3014">
  <si>
    <t>Export VZ</t>
  </si>
  <si>
    <t>List obsahuje:</t>
  </si>
  <si>
    <t>3.0</t>
  </si>
  <si>
    <t>ZAMOK</t>
  </si>
  <si>
    <t>False</t>
  </si>
  <si>
    <t>{7FB13979-DE21-470E-AD04-7C7986C2F8A6}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</si>
  <si>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</si>
  <si>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</si>
  <si>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</si>
  <si>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</si>
  <si>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</si>
  <si>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</si>
  <si>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</si>
  <si>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</si>
  <si>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5/13131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</si>
  <si>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</si>
  <si>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</si>
  <si>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Silnice III/4721 Ostrava, ul. Michálkovická okružní křižovatka s ulicí Hladnovskou a Keltičkovou</t>
  </si>
  <si>
    <t>0,1</t>
  </si>
  <si>
    <t>KSO:</t>
  </si>
  <si>
    <t>822 24</t>
  </si>
  <si>
    <t>CC-CZ:</t>
  </si>
  <si>
    <t>1</t>
  </si>
  <si>
    <t>Místo:</t>
  </si>
  <si>
    <t>Ostrava</t>
  </si>
  <si>
    <t>Datum:</t>
  </si>
  <si>
    <t>15.09.2014</t>
  </si>
  <si>
    <t>10</t>
  </si>
  <si>
    <t>100</t>
  </si>
  <si>
    <t>Zadavatel:</t>
  </si>
  <si>
    <t>IČ:</t>
  </si>
  <si>
    <t>00095711</t>
  </si>
  <si>
    <t>Správa silnic Moravskoslezského kraje</t>
  </si>
  <si>
    <t>DIČ:</t>
  </si>
  <si>
    <t>Uchazeč:</t>
  </si>
  <si>
    <t>Vyplň údaj</t>
  </si>
  <si>
    <t>Projektant:</t>
  </si>
  <si>
    <t>25324365</t>
  </si>
  <si>
    <t>SHB, akciová společnost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</si>
  <si>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</si>
  <si>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</si>
  <si>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</si>
  <si>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</si>
  <si>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</si>
  <si>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</si>
  <si>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</si>
  <si>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</si>
  <si>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</si>
  <si>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</si>
  <si>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</si>
  <si>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</si>
  <si>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</si>
  <si>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</si>
  <si>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</si>
  <si>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</si>
  <si>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</si>
  <si>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</si>
  <si>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</si>
  <si>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</si>
  <si>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</si>
  <si>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</si>
  <si>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</si>
  <si>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</si>
  <si>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</si>
  <si>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</si>
  <si>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</si>
  <si>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</si>
  <si>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</si>
  <si>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</si>
  <si>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</si>
  <si>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</si>
  <si>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</si>
  <si>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</si>
  <si>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</si>
  <si>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</si>
  <si>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</si>
  <si>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</si>
  <si>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</si>
  <si>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</si>
  <si>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000</t>
  </si>
  <si>
    <t>SO 000 Vedlejší a ostatní náklady</t>
  </si>
  <si>
    <t>VON</t>
  </si>
  <si>
    <t>{9C188D22-62B6-4E99-9B09-3D548B3C34A4}</t>
  </si>
  <si>
    <t>2</t>
  </si>
  <si>
    <t>SO 000</t>
  </si>
  <si>
    <t>Vedlejší a ostatní náklady</t>
  </si>
  <si>
    <t>Soupis</t>
  </si>
  <si>
    <t>{2D151732-BFED-4351-A334-37C2C0473A07}</t>
  </si>
  <si>
    <t>101</t>
  </si>
  <si>
    <t>SO 101 Vozovka silnic</t>
  </si>
  <si>
    <t>STA</t>
  </si>
  <si>
    <t>{B648D3C6-396C-449E-BE4B-6D427A2A8D7A}</t>
  </si>
  <si>
    <t>SO 101.1</t>
  </si>
  <si>
    <t>Vozovka silnic</t>
  </si>
  <si>
    <t>{6E76CF5B-94BD-484B-8A7F-EF2808F2F7E9}</t>
  </si>
  <si>
    <t>SO 101.2</t>
  </si>
  <si>
    <t>Trvalé dopravní značení - silnice III/4721</t>
  </si>
  <si>
    <t>{CC231DE5-C49B-4C95-A337-2E58EF867088}</t>
  </si>
  <si>
    <t>SO 101.3</t>
  </si>
  <si>
    <t>POV</t>
  </si>
  <si>
    <t>{31682B9D-438C-4140-A9CC-7D2336FBA30C}</t>
  </si>
  <si>
    <t>SO 101.3.1</t>
  </si>
  <si>
    <t>Přechodné dopravní značení - 1. etapa + objízdná trasa</t>
  </si>
  <si>
    <t>3</t>
  </si>
  <si>
    <t>{C96E951C-52FD-4E79-9DC6-61956CBEB414}</t>
  </si>
  <si>
    <t>SO 101.3.2</t>
  </si>
  <si>
    <t>Přechodné dopravní značení - 2. etapa</t>
  </si>
  <si>
    <t>{3B53C335-5A4B-491D-BE44-F4A1CF7FDDDB}</t>
  </si>
  <si>
    <t>SO 101.3.3</t>
  </si>
  <si>
    <t>Přechodné dopravní značení - 3. etapa</t>
  </si>
  <si>
    <t>{8EAB942E-128A-499B-9CCA-E76CB5EAE22C}</t>
  </si>
  <si>
    <t>SO 101.3.4</t>
  </si>
  <si>
    <t>Přechodné dopravní značení - 4. etapa</t>
  </si>
  <si>
    <t>{74BCF668-B17A-4021-A988-6F9254220572}</t>
  </si>
  <si>
    <t>SO 101.3.5</t>
  </si>
  <si>
    <t>Přechodné dopravní značení - 5. etapa + objízdná trasa</t>
  </si>
  <si>
    <t>{9A42B6BC-0F75-4FE1-978C-F1DA1724D510}</t>
  </si>
  <si>
    <t>SO 101.3.6</t>
  </si>
  <si>
    <t>Provizorní vozovky</t>
  </si>
  <si>
    <t>{2A11A8C2-0FDC-4C7D-9D89-A9BA658A2D94}</t>
  </si>
  <si>
    <t>102</t>
  </si>
  <si>
    <t>SO 102 Vozovka místních komunikací</t>
  </si>
  <si>
    <t>{C3BC54A6-6FD7-4160-B94B-538AE6536E16}</t>
  </si>
  <si>
    <t>822 25</t>
  </si>
  <si>
    <t>SO 102.1</t>
  </si>
  <si>
    <t>Vozovka místních komunikací</t>
  </si>
  <si>
    <t>{1D7CB952-EAE9-491B-8F4F-A6993B43CA31}</t>
  </si>
  <si>
    <t>SO 102.2</t>
  </si>
  <si>
    <t>Trvalé dopravní značení - MK</t>
  </si>
  <si>
    <t>{8D437E5A-6ED2-4E8F-B74C-C2FAAE75B295}</t>
  </si>
  <si>
    <t>103</t>
  </si>
  <si>
    <t>SO 103 Komunikace pro pěší</t>
  </si>
  <si>
    <t>{2DD780A6-6AFF-4ED7-ABA3-7EA226832D59}</t>
  </si>
  <si>
    <t>822 29</t>
  </si>
  <si>
    <t>SO 103.1</t>
  </si>
  <si>
    <t>Komunikace pro pěší</t>
  </si>
  <si>
    <t>{9E7780FC-9A61-4419-9302-882DD0F0BDA6}</t>
  </si>
  <si>
    <t>SO 103.2</t>
  </si>
  <si>
    <t>Oplocení u poj. RBP</t>
  </si>
  <si>
    <t>{6CE1F1D2-B2FD-4189-8AAE-A5817487568F}</t>
  </si>
  <si>
    <t>301</t>
  </si>
  <si>
    <t>SO 301 Přeložka vodovodu DIAMO</t>
  </si>
  <si>
    <t>ING</t>
  </si>
  <si>
    <t>{4FD809AD-896A-4F3E-8D50-9D001A2DDEAF}</t>
  </si>
  <si>
    <t>827 13</t>
  </si>
  <si>
    <t>SO 301</t>
  </si>
  <si>
    <t>Přeložka vodovodu DIAMO</t>
  </si>
  <si>
    <t>{9AB72C1C-76F7-4F58-9007-CF32F5E38DAD}</t>
  </si>
  <si>
    <t>401</t>
  </si>
  <si>
    <t>SO 401 Veřejné osvětlení</t>
  </si>
  <si>
    <t>{625CF7CF-CDBD-4FE6-B54B-439175A02CAC}</t>
  </si>
  <si>
    <t>828 75</t>
  </si>
  <si>
    <t>SO 401</t>
  </si>
  <si>
    <t>Veřejné osvětlení</t>
  </si>
  <si>
    <t>{B04BF158-D34A-498B-8EAB-E37EA1971830}</t>
  </si>
  <si>
    <t>402</t>
  </si>
  <si>
    <t>SO 402 Trolejové vedení Tbs</t>
  </si>
  <si>
    <t>{954AC861-DA76-4B1D-8F25-A9C6BB11B21A}</t>
  </si>
  <si>
    <t>828 42</t>
  </si>
  <si>
    <t>SO402</t>
  </si>
  <si>
    <t>TROLEJOVÉ VEDENÍ</t>
  </si>
  <si>
    <t>{50C42139-58CC-4504-A8DD-AECD6EFB4CA3}</t>
  </si>
  <si>
    <t>SO402_I</t>
  </si>
  <si>
    <t>I_ETAPA dle POV</t>
  </si>
  <si>
    <t>{AC58CC18-C00D-41B4-9AF1-9B617DC8DC4C}</t>
  </si>
  <si>
    <t xml:space="preserve"> </t>
  </si>
  <si>
    <t>SO402_II</t>
  </si>
  <si>
    <t>II_ETAPA dle POV</t>
  </si>
  <si>
    <t>{707F9BDF-CFAB-4939-A098-F9B683550414}</t>
  </si>
  <si>
    <t>SO402_III</t>
  </si>
  <si>
    <t>III_ETAPA dle POV</t>
  </si>
  <si>
    <t>{C8A7C75A-D36B-4256-B459-17D0ED436580}</t>
  </si>
  <si>
    <t>SO402_IV</t>
  </si>
  <si>
    <t>IV_ETAPA dle POV</t>
  </si>
  <si>
    <t>{6BE7A67E-1C68-4E4E-8D86-78949F2D1AD0}</t>
  </si>
  <si>
    <t>403</t>
  </si>
  <si>
    <t>SO 403 Přeložka kabelu DPO</t>
  </si>
  <si>
    <t>{0111D49D-A25A-45BE-B078-2C8971D0D4A9}</t>
  </si>
  <si>
    <t>828 73</t>
  </si>
  <si>
    <t>SO 403</t>
  </si>
  <si>
    <t>Přeložka kabelu DPO</t>
  </si>
  <si>
    <t>{EFA408E4-DCB9-499B-AC3D-A838B6725F39}</t>
  </si>
  <si>
    <t>451</t>
  </si>
  <si>
    <t>SO 451 Přeložka komunikačních sítí - podzemní optické trasy</t>
  </si>
  <si>
    <t>{8F557022-DA8B-4EAD-B0C5-9CE42F574A48}</t>
  </si>
  <si>
    <t>828 82</t>
  </si>
  <si>
    <t>SO 451n</t>
  </si>
  <si>
    <t>Objekt není předmětem veřejné soutěže</t>
  </si>
  <si>
    <t>{91B94EF0-E256-4058-B57A-ACC8C6D9A1CC}</t>
  </si>
  <si>
    <t>452</t>
  </si>
  <si>
    <t>SO 452 Přeložka komunikačních sítí OKD</t>
  </si>
  <si>
    <t>{97D7896C-C211-4AED-B70C-FBF2DF7AEB35}</t>
  </si>
  <si>
    <t>SO 452n</t>
  </si>
  <si>
    <t>{1C5F2CCD-08D1-43D7-A0E3-E1F9C4E53609}</t>
  </si>
  <si>
    <t>453</t>
  </si>
  <si>
    <t>SO 453 Přeložka komunikačních sítí OVANET</t>
  </si>
  <si>
    <t>{F9349BD9-2EE8-4F70-BAB4-ABCB594A4137}</t>
  </si>
  <si>
    <t>SO 453n</t>
  </si>
  <si>
    <t>{D5D5D800-935B-44AF-A3F8-B1AF347D71C2}</t>
  </si>
  <si>
    <t>801</t>
  </si>
  <si>
    <t>SO 801 Vegetační úpravy</t>
  </si>
  <si>
    <t>{299CE570-B46C-4D28-9BB1-E24DD18CF4E3}</t>
  </si>
  <si>
    <t>823 27</t>
  </si>
  <si>
    <t>SO 801.1</t>
  </si>
  <si>
    <t>Vegetační úpravy</t>
  </si>
  <si>
    <t>{376DC193-CB82-442B-93A3-7615F5A85F4B}</t>
  </si>
  <si>
    <t>SO 801.2</t>
  </si>
  <si>
    <t>Vegetační úpravy - ostrůvky ul. Michálkovická</t>
  </si>
  <si>
    <t>{22CCEFBC-0A3F-4EA5-8CCB-54153CF36D45}</t>
  </si>
  <si>
    <t>SO 801.3</t>
  </si>
  <si>
    <t>Následná péče 1 rok</t>
  </si>
  <si>
    <t>{67DD2A3B-CA9E-437A-A6D6-13A03AEC5211}</t>
  </si>
  <si>
    <t>Zpět na list:</t>
  </si>
  <si>
    <t>KRYCÍ LIST SOUPISU</t>
  </si>
  <si>
    <t>Objekt:</t>
  </si>
  <si>
    <t>000 - SO 000 Vedlejší a ostatní náklady</t>
  </si>
  <si>
    <t>Soupis:</t>
  </si>
  <si>
    <t>SO 000 -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</si>
  <si>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</si>
  <si>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</si>
  <si>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</si>
  <si>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</si>
  <si>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</si>
  <si>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D1 - Oddíl 1 – Zařízení staveniště (ZS)</t>
  </si>
  <si>
    <t>D2 - Oddíl 2 – Publicita</t>
  </si>
  <si>
    <t>D3 - Oddíl 3 – Různé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</si>
  <si>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</si>
  <si>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</si>
  <si>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</si>
  <si>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</si>
  <si>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</si>
  <si>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</si>
  <si>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</si>
  <si>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</si>
  <si>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</si>
  <si>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</si>
  <si>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</si>
  <si>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</si>
  <si>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</si>
  <si>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</si>
  <si>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</si>
  <si>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</si>
  <si>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Oddíl 1 – Zařízení staveniště (ZS)</t>
  </si>
  <si>
    <t>ROZPOCET</t>
  </si>
  <si>
    <t>K</t>
  </si>
  <si>
    <t>1.1.1.</t>
  </si>
  <si>
    <t>Vybudování zařízení staveniště</t>
  </si>
  <si>
    <t>kpl.</t>
  </si>
  <si>
    <t>4</t>
  </si>
  <si>
    <t>P</t>
  </si>
  <si>
    <t>Poznámka k položce:
Náklady spojedné s případným vypracováním projektové dokuemntace, zřízením přípojek energií k objektům zařízení staveniště, vybudování případných měřících odběrných míst, případná příprava území pro objekty ZS a vlastní vybudování objektů ZS včetně oplocení</t>
  </si>
  <si>
    <t>1.1.2.</t>
  </si>
  <si>
    <t>Provoz zařízení staveniště</t>
  </si>
  <si>
    <t>Poznámka k položce:
Náklady na vybavení objektů ZS, náklady na energie spotřebované dodavatelem v rámci provozu ZS, náklady na potřebný úklid v prostorách ZS, mnáklady na nutnou údržbu a opravy na objektech ZS a na přípojkách energií</t>
  </si>
  <si>
    <t>1.1.3.</t>
  </si>
  <si>
    <t>Odstranění zařízení staveniště</t>
  </si>
  <si>
    <t>Poznámka k položce:
Odstranění objektů ZS, oplocení včetně přípojek energií a jejich odvoz. Položka zahrnuje i náklady na úpravu povrchů po odstranění staveniště a úklid ploch, na kterých bylo ZS provozováno</t>
  </si>
  <si>
    <t>D2</t>
  </si>
  <si>
    <t>Oddíl 2 – Publicita</t>
  </si>
  <si>
    <t>1.2.1.</t>
  </si>
  <si>
    <t>Informační tabule</t>
  </si>
  <si>
    <t>D3</t>
  </si>
  <si>
    <t>Oddíl 3 – Různé</t>
  </si>
  <si>
    <t>5</t>
  </si>
  <si>
    <t>1.3.1.1</t>
  </si>
  <si>
    <t>Zkoušení materiálů nezávislou zkušebnou</t>
  </si>
  <si>
    <t>6</t>
  </si>
  <si>
    <t>1.3.1.2</t>
  </si>
  <si>
    <t>Zkoušení konstrukcí a prací nezávislou zkušebnou</t>
  </si>
  <si>
    <t>7</t>
  </si>
  <si>
    <t>1.3.2.</t>
  </si>
  <si>
    <t>Vytýčení stávajících inženýrských sítí</t>
  </si>
  <si>
    <t>8</t>
  </si>
  <si>
    <t>1.3.3.</t>
  </si>
  <si>
    <t>Provedení vytyčení obvodu staveniště a pevných vytyčovacích bodů</t>
  </si>
  <si>
    <t>Poznámka k položce:
geodetické měření tzv.kritických míst pro potřeby RDS (předpoklad do 1 ha)</t>
  </si>
  <si>
    <t>9</t>
  </si>
  <si>
    <t>1.3.4.</t>
  </si>
  <si>
    <t>Vytýčení stavebních objektů (7 stavebních objektů)</t>
  </si>
  <si>
    <t>1.3.5</t>
  </si>
  <si>
    <t>Zajištění povolení a úhrada poplatků vzniklých na základě HMG zhotovitele v souladu s POV</t>
  </si>
  <si>
    <t>Poznámka k položce:
zvláštní užívání silnice, poplatky za užívání veřejného prostranství, škody na plodinách apod., včetně regulace dopravy</t>
  </si>
  <si>
    <t>11</t>
  </si>
  <si>
    <t>1.3.6.1</t>
  </si>
  <si>
    <t>Zaměření skutečného provedení stavby</t>
  </si>
  <si>
    <t>12</t>
  </si>
  <si>
    <t>1.3.6.2</t>
  </si>
  <si>
    <t>Geometrické plány stavby včetně geometrických plánu pro vložení věcných břemen</t>
  </si>
  <si>
    <t>13</t>
  </si>
  <si>
    <t>1.3.7.</t>
  </si>
  <si>
    <t>Vypracování dokumentace - skutečného provedení stavby DSPS včetně digitální formy (7 stavebních objektů)</t>
  </si>
  <si>
    <t>14</t>
  </si>
  <si>
    <t xml:space="preserve">Poznámka k položce:
vyhotovení dokumentace DSPS ve 4 výtiscích a 4x na CD </t>
  </si>
  <si>
    <t>1.3.8.</t>
  </si>
  <si>
    <t>Údržba provedených prací po dobu výstavby</t>
  </si>
  <si>
    <t>1.3.9.</t>
  </si>
  <si>
    <t>Zajištění nájmů a plateb pozemků dočasných záborů a manipulačních ploch</t>
  </si>
  <si>
    <t>16</t>
  </si>
  <si>
    <t>Poznámka k položce:
nad rámec smluvních vztahů zajištěných objednatelem</t>
  </si>
  <si>
    <t>1.3.10.</t>
  </si>
  <si>
    <t>Zajištění provozorního průchodu pro pěší přes staveniště - montáž, údržba, demontáž (délka 65m, š. 1,5m - bet. panely)</t>
  </si>
  <si>
    <t>17</t>
  </si>
  <si>
    <t>1.3.11.</t>
  </si>
  <si>
    <t>Posudky, kontroly, revizní zprávy, vč. etap převěšení Tbs</t>
  </si>
  <si>
    <t>18</t>
  </si>
  <si>
    <t>1.3.12.</t>
  </si>
  <si>
    <t>Fotodokumentace průběhu stavby - týdenní</t>
  </si>
  <si>
    <t>19</t>
  </si>
  <si>
    <t>Poznámka k položce:
Před stavbou bude provedena fotodokumentace stavebních objektů v blízkosti stavby (budova RBP, budovy podél ul. Hladnovské a Michálkovické)</t>
  </si>
  <si>
    <t>1.3.13.</t>
  </si>
  <si>
    <t>Před samotnou stavbou bude proveden atmogeochemický průzkum.</t>
  </si>
  <si>
    <t>22</t>
  </si>
  <si>
    <t>Poznámka k položce:
. Průzkum provádí výhradně akreditovaná zkušební laboratoř. Náklady spojené s průzkumem zahrne zhotovitel do nabídkové ceny. Atmogeochemický průzkum v místě trakčních stožárů a po trasách nových inženýrských sítí - předpoklad 43 měřících bodů. Vypracování závěrečné zprávy a návrh bezpečnostních opatření ve 4 vyhotoveních., Náklady spojené se závěry atmogeochemického průzkumu budou hrazeny investorem (měřící zařízení během výstavby apod.).</t>
  </si>
  <si>
    <t>20</t>
  </si>
  <si>
    <t>1.3.14.</t>
  </si>
  <si>
    <t>Náhradní zásobování vodou</t>
  </si>
  <si>
    <t>23</t>
  </si>
  <si>
    <t>1.3.15.</t>
  </si>
  <si>
    <t>Poplatek za vypuštěnou vodu</t>
  </si>
  <si>
    <t>24</t>
  </si>
  <si>
    <t>1.3.16.</t>
  </si>
  <si>
    <t>Ostatní inženýrská činnost - projednání výluk DPO a.s. apod.</t>
  </si>
  <si>
    <t>25</t>
  </si>
  <si>
    <t>1.3.17.</t>
  </si>
  <si>
    <t>Ztížené dopravní podmínky - pilotáž základů stožárů Tbs, všechny etapy převěšení a samotná stavba SO 402</t>
  </si>
  <si>
    <t>26</t>
  </si>
  <si>
    <t>1.3.18.</t>
  </si>
  <si>
    <t>Provoz investora, třetích osob - dohled DPO a.s., všechny etapy převěšení a samotná stavba SO 402</t>
  </si>
  <si>
    <t>27</t>
  </si>
  <si>
    <t>1.3.19.</t>
  </si>
  <si>
    <t>Poplatky za výluky a náhradní dopravu MHD</t>
  </si>
  <si>
    <t>-816980391</t>
  </si>
  <si>
    <t>Poznámka k položce:
Nezbytná koordinace s DPO a.s.
Návrh harmonogramu výluk jednotlivých linek MHD.
Je součástí PD - příloha E-ZOV.</t>
  </si>
  <si>
    <t>101 - SO 101 Vozovka silnic</t>
  </si>
  <si>
    <t>SO 101.1 - Vozovka silnic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</si>
  <si>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</si>
  <si>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</si>
  <si>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</si>
  <si>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</si>
  <si>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</si>
  <si>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</si>
  <si>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</si>
  <si>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</si>
  <si>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</si>
  <si>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</si>
  <si>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</si>
  <si>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</si>
  <si>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</si>
  <si>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</si>
  <si>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</si>
  <si>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113107170</t>
  </si>
  <si>
    <t>Odstranění podkladu pl přes 50 m2 do 200 m2 z betonu prostého tl 100 mm</t>
  </si>
  <si>
    <t>m2</t>
  </si>
  <si>
    <t>CS ÚRS 2014 02</t>
  </si>
  <si>
    <t>1484653350</t>
  </si>
  <si>
    <t>VV</t>
  </si>
  <si>
    <t>"viz TZ, situace, řezy"</t>
  </si>
  <si>
    <t>"planimetrováno ze situací, odvoz na skládku"</t>
  </si>
  <si>
    <t>"stávající zastávka autobusu, tl. 100mm" 93</t>
  </si>
  <si>
    <t>113107225</t>
  </si>
  <si>
    <t>Odstranění podkladu pl přes 200 m2 z kameniva drceného tl 500 mm</t>
  </si>
  <si>
    <t>761913480</t>
  </si>
  <si>
    <t>"planimetrováno ze situací"</t>
  </si>
  <si>
    <t>"155m3 odvoz na meziskládku - materiál bude využit pro zpětné zásypy"</t>
  </si>
  <si>
    <t>"zbytek 1306,5m3 odvoz na skládku"</t>
  </si>
  <si>
    <t>"nestmelené podkladní vrstvy v tl. 500mm"</t>
  </si>
  <si>
    <t>"odstupňování vozovkových vrstev +15%"</t>
  </si>
  <si>
    <t>"pod asf. vozovkou" 3140</t>
  </si>
  <si>
    <t>"pod autobusovou zastávkou" 93</t>
  </si>
  <si>
    <t>Součet</t>
  </si>
  <si>
    <t>3233*1,15 'Přepočtené koeficientem množství</t>
  </si>
  <si>
    <t>113154334</t>
  </si>
  <si>
    <t>Frézování živičného krytu tl 100 mm pruh š 2 m pl do 10000 m2 bez překážek v trase</t>
  </si>
  <si>
    <t>-1038676042</t>
  </si>
  <si>
    <t>"frézování stáv. vozovky v tl. 100mm" 3140</t>
  </si>
  <si>
    <t>"frézování v místech napojení na stáv. vozovku - odskákání vrstev" 137</t>
  </si>
  <si>
    <t>113201112</t>
  </si>
  <si>
    <t>Vytrhání obrub silničních ležatých</t>
  </si>
  <si>
    <t>m</t>
  </si>
  <si>
    <t>890643664</t>
  </si>
  <si>
    <t>"viz TZ, situace"</t>
  </si>
  <si>
    <t>"kamenný obrubník š. 250mm podél zastávky" 26</t>
  </si>
  <si>
    <t>113202111</t>
  </si>
  <si>
    <t>Vytrhání obrub krajníků obrubníků stojatých</t>
  </si>
  <si>
    <t>-1032732657</t>
  </si>
  <si>
    <t>"kamenný krajník š. 130mm" 372</t>
  </si>
  <si>
    <t>"betonový obrubník š. 150mm podél zastávky" 16</t>
  </si>
  <si>
    <t>113203111</t>
  </si>
  <si>
    <t>Vytrhání obrub z dlažebních kostek</t>
  </si>
  <si>
    <t>642265032</t>
  </si>
  <si>
    <t>"jednořádek" 388</t>
  </si>
  <si>
    <t>"dvojřádek 29m" 2*29</t>
  </si>
  <si>
    <t>121101103</t>
  </si>
  <si>
    <t>Sejmutí ornice s přemístěním na vzdálenost do 250 m</t>
  </si>
  <si>
    <t>m3</t>
  </si>
  <si>
    <t>-1411597789</t>
  </si>
  <si>
    <t>"planimetrováno ze situací, odvoz na meziskládku - bude použito pro zpětně ohumusování"</t>
  </si>
  <si>
    <t>"odhumusování v tl. 100mm" 0,1*299</t>
  </si>
  <si>
    <t>122202202</t>
  </si>
  <si>
    <t>Odkopávky a prokopávky nezapažené pro silnice objemu do 1000 m3 v hornině tř. 3</t>
  </si>
  <si>
    <t>809688788</t>
  </si>
  <si>
    <t>"část uložena na meziskládce pro zpětný zásyp - 60m3"</t>
  </si>
  <si>
    <t>"zbytek 180m3 odvoz na skládku"</t>
  </si>
  <si>
    <t>"odkop pod ornicí" 160</t>
  </si>
  <si>
    <t>"odkop zemního tělesa po novou pláň" 80</t>
  </si>
  <si>
    <t>122202203P</t>
  </si>
  <si>
    <t>Odkopávky a prokopávky nezapažené pro silnice objemu do 5000 m3 v hornině tř. 3</t>
  </si>
  <si>
    <t>715312134</t>
  </si>
  <si>
    <t>"POLOŽKA BUDE ČERPÁNA DLE SKUTEČNOSTI NA ZÁKLADĚ ZHODNOCENÍ ÚNOSNOSTI PLÁNĚ PO ODSTRANĚNÍ STÁVAJÍCÍCH VRSTEV VOZOVKY"</t>
  </si>
  <si>
    <t>"odkop pro sanaci tl. 0,3-0,5m" 0,5*2891</t>
  </si>
  <si>
    <t>122202209</t>
  </si>
  <si>
    <t>Příplatek k odkopávkám a prokopávkám pro silnice v hornině tř. 3 za lepivost</t>
  </si>
  <si>
    <t>1403542541</t>
  </si>
  <si>
    <t>"dle položky odkopu" 240</t>
  </si>
  <si>
    <t>122202209P</t>
  </si>
  <si>
    <t>-1511321974</t>
  </si>
  <si>
    <t>"dle položky odkopu pro výměnu podloží" 1445,5</t>
  </si>
  <si>
    <t>130901121</t>
  </si>
  <si>
    <t>Bourání kcí v hloubených vykopávkách ze zdiva z betonu prostého ručně</t>
  </si>
  <si>
    <t>-197686252</t>
  </si>
  <si>
    <t>"planimetrováno ze situací, odvoz suti na skládku"</t>
  </si>
  <si>
    <t>"vybourání stávajících přípojek UV" (23,3+20,7+14,3+12,0+16,0+15,7+8,7)*0,01*0,47</t>
  </si>
  <si>
    <t>131201101</t>
  </si>
  <si>
    <t>Hloubení jam nezapažených v hornině tř. 3 objemu do 100 m3</t>
  </si>
  <si>
    <t>-1252291313</t>
  </si>
  <si>
    <t>"odvoz nevhodné zeminy na skládku"</t>
  </si>
  <si>
    <t>"jámy drenážních šachet" 5*1,0*1,0*1,5</t>
  </si>
  <si>
    <t>"jámy uličních vpustí" 9*1,5*1,5*1,4</t>
  </si>
  <si>
    <t>131201109</t>
  </si>
  <si>
    <t>Příplatek za lepivost u hloubení jam nezapažených v hornině tř. 3</t>
  </si>
  <si>
    <t>-293164471</t>
  </si>
  <si>
    <t>"dle položky hloubení jam" 35,85</t>
  </si>
  <si>
    <t>132201101</t>
  </si>
  <si>
    <t>Hloubení rýh š do 600 mm v hornině tř. 3 objemu do 100 m3</t>
  </si>
  <si>
    <t>1838832803</t>
  </si>
  <si>
    <t>"planimetrováno ze situací, odvoz nevhodné zeminy na skládku"</t>
  </si>
  <si>
    <t>"výkop rýh pro demolici stávajících přípojek UV" (23,3+20,7+14,3+12,0+16,0+15,7+8,7)*0,5*1,2</t>
  </si>
  <si>
    <t>"výko rýh pro nové přípojky UV" 111,6*0,95*0,8</t>
  </si>
  <si>
    <t>132201102</t>
  </si>
  <si>
    <t>Hloubení rýh š do 600 mm v hornině tř. 3 objemu přes 100 m3</t>
  </si>
  <si>
    <t>-596701807</t>
  </si>
  <si>
    <t>"planimetováno ze situací, odvoz výkopu na skládku"</t>
  </si>
  <si>
    <t>"výkop drenážní rýhy" 0,49*315</t>
  </si>
  <si>
    <t>132201109</t>
  </si>
  <si>
    <t>Příplatek za lepivost k hloubení rýh š do 600 mm v hornině tř. 3</t>
  </si>
  <si>
    <t>153269984</t>
  </si>
  <si>
    <t>"dle položek hloubení rýh" 151,236+154,35</t>
  </si>
  <si>
    <t>151831112</t>
  </si>
  <si>
    <t>Osazení a odstranění pažicího boxu lehkého hl výkopu do 3 m š do 2 m</t>
  </si>
  <si>
    <t>-1276311838</t>
  </si>
  <si>
    <t>"pažení rýh přípojek UV" 111,6*0,95*2</t>
  </si>
  <si>
    <t>"pažení jam UV" 1,5*1,4*2*9</t>
  </si>
  <si>
    <t>162301101</t>
  </si>
  <si>
    <t>Vodorovné přemístění do 500 m výkopku/sypaniny z horniny tř. 1 až 4</t>
  </si>
  <si>
    <t>-110661868</t>
  </si>
  <si>
    <t>"odvoz zemin na meziskládku pro nezhutněné zásypy" 60</t>
  </si>
  <si>
    <t>"dovoz zemin z meziskládky pro nezhutněné zásypy" 60</t>
  </si>
  <si>
    <t>"odvoz materiálu vhodného pro zpětný zásyp (bourané podkladní vrstvy) na meziskládku" 155</t>
  </si>
  <si>
    <t>"dovoz materiálu vhodného pro zpětný zásyp (bourané podkladní vrstvy) z meziskládky" 155</t>
  </si>
  <si>
    <t>"dovoz ornice z meziskládky pro ohumusování (v rámci SO 801.2)" 14,9</t>
  </si>
  <si>
    <t>162601102</t>
  </si>
  <si>
    <t>Vodorovné přemístění do 5000 m výkopku/sypaniny z horniny tř. 1 až 4</t>
  </si>
  <si>
    <t>-734209350</t>
  </si>
  <si>
    <t>"odvoz zemin z výkopů na skládku"</t>
  </si>
  <si>
    <t>"odkopávky" 240</t>
  </si>
  <si>
    <t>"hloubení jam" 35,85</t>
  </si>
  <si>
    <t>"hloubení rýh" 151,236+154,35</t>
  </si>
  <si>
    <t>"odpočet zeminy pro zpětné nehutněné zásypy" -60</t>
  </si>
  <si>
    <t>162601102P</t>
  </si>
  <si>
    <t>837452838</t>
  </si>
  <si>
    <t>"odvoz zemin z výměny podloží na skládku" 1445,5</t>
  </si>
  <si>
    <t>167101101</t>
  </si>
  <si>
    <t>Nakládání výkopku z hornin tř. 1 až 4 do 100 m3</t>
  </si>
  <si>
    <t>403213657</t>
  </si>
  <si>
    <t>"naložení ornice na meziskládce pro ohumusování v rámci SO 801.2" 14,9</t>
  </si>
  <si>
    <t>"naloženi zeminy pro zpětný zásyp na meziskládce" 60</t>
  </si>
  <si>
    <t>"naložení materiálu pro obsypy a zásypy na meziskládce" 155</t>
  </si>
  <si>
    <t>171101111P</t>
  </si>
  <si>
    <t>Uložení sypaniny z hornin nesoudržných sypkých s vlhkostí l(d) 0,9 v aktivní zóně</t>
  </si>
  <si>
    <t>1976657126</t>
  </si>
  <si>
    <t>"výměna nevhodného podloží tl. 0,3-0,5m" 0,5*2891</t>
  </si>
  <si>
    <t>M</t>
  </si>
  <si>
    <t>583440030P</t>
  </si>
  <si>
    <t>kamenivo drcené hrubé frakce 63-125</t>
  </si>
  <si>
    <t>t</t>
  </si>
  <si>
    <t>-1646969454</t>
  </si>
  <si>
    <t>"POLOŽKA BUDE ČERPÁNA DLE SKUTEČNOSTI NA ZÁKLADĚ ZHODNOCENÍ ÚNOSNOSTI PLÁNĚ PO ODSTRANĚNÍ STÁVAJÍCÍCH VRSTEV VOZOVKY" 1445,5</t>
  </si>
  <si>
    <t>1445,5*1,7 'Přepočtené koeficientem množství</t>
  </si>
  <si>
    <t>171201101</t>
  </si>
  <si>
    <t>Uložení sypaniny do násypů nezhutněných</t>
  </si>
  <si>
    <t>2050974968</t>
  </si>
  <si>
    <t>"planimetrováno ze situací, zemina z výkopů"</t>
  </si>
  <si>
    <t>"nezhutněná dosypávka pod ornici" 60</t>
  </si>
  <si>
    <t>171201211</t>
  </si>
  <si>
    <t>Poplatek za uložení odpadu ze sypaniny na skládce (skládkovné)</t>
  </si>
  <si>
    <t>277186504</t>
  </si>
  <si>
    <t>"dle položky přemístění" 521,436</t>
  </si>
  <si>
    <t>521,436*2,1 'Přepočtené koeficientem množství</t>
  </si>
  <si>
    <t>171201211P</t>
  </si>
  <si>
    <t>-441842955</t>
  </si>
  <si>
    <t>"uložení nevhodné zeminy z výměny podloží na skládce" 1445,5</t>
  </si>
  <si>
    <t>1445,5*2,1 'Přepočtené koeficientem množství</t>
  </si>
  <si>
    <t>28</t>
  </si>
  <si>
    <t>174101101</t>
  </si>
  <si>
    <t>Zásyp jam, šachet rýh nebo kolem objektů sypaninou se zhutněním</t>
  </si>
  <si>
    <t>-1686383305</t>
  </si>
  <si>
    <t>"použije se materiál z vybouraných podkladních vrstev vozovek a nakupovaného materiálu"</t>
  </si>
  <si>
    <t>"jámy bouraných UV" 10*0,7*0,7*0,7</t>
  </si>
  <si>
    <t>"rýhy bouraných přípojek UV" (23,3+20,7+14,3+12,0+16,0+15,7+8,7)*0,5*1,2</t>
  </si>
  <si>
    <t>"dosypávky za obrubníkem - nakupovaný materiál" 190</t>
  </si>
  <si>
    <t>"obsyp nových UV" 9*(1,5*1,5*1,3-pi*0,25*0,25*1,3)</t>
  </si>
  <si>
    <t>"zásyp rýh přípojek UV" 111,6*0,8*0,6</t>
  </si>
  <si>
    <t>"obsyp drenážních šachet" 5*(1,0*1,0*1,6-pi*0,15*0,15*1,6)</t>
  </si>
  <si>
    <t>29</t>
  </si>
  <si>
    <t>175101101</t>
  </si>
  <si>
    <t>Obsypání potrubí bez prohození sypaniny z hornin tř. 1 až 4 uloženým do 3 m od kraje výkopu</t>
  </si>
  <si>
    <t>1801626691</t>
  </si>
  <si>
    <t>"obsyp přípojek UV" 0,25*0,8*111,6-pi*0,08*0,08*111,6</t>
  </si>
  <si>
    <t>30</t>
  </si>
  <si>
    <t>583312000</t>
  </si>
  <si>
    <t>štěrkopísek netříděný zásypový materiál</t>
  </si>
  <si>
    <t>1207886911</t>
  </si>
  <si>
    <t>"obsyp potrubí" 20,076</t>
  </si>
  <si>
    <t>"dosypávka za obrubníkem" 190"</t>
  </si>
  <si>
    <t>210,076*1,8 'Přepočtené koeficientem množství</t>
  </si>
  <si>
    <t>31</t>
  </si>
  <si>
    <t>181202305</t>
  </si>
  <si>
    <t>Úprava pláně na násypech se zhutněním</t>
  </si>
  <si>
    <t>-1329133296</t>
  </si>
  <si>
    <t>"úprava pláně před pokládkou konstrukčních vrstev vozovek" 2891</t>
  </si>
  <si>
    <t>32</t>
  </si>
  <si>
    <t>181951102</t>
  </si>
  <si>
    <t>Úprava pláně v hornině tř. 1 až 4 se zhutněním</t>
  </si>
  <si>
    <t>480003987</t>
  </si>
  <si>
    <t>"zhutnění podloží pod UV" 9*1,5*1,5</t>
  </si>
  <si>
    <t>33</t>
  </si>
  <si>
    <t>181951102P</t>
  </si>
  <si>
    <t>954637429</t>
  </si>
  <si>
    <t>"úprava parapláně" 2891</t>
  </si>
  <si>
    <t>Zakládání</t>
  </si>
  <si>
    <t>34</t>
  </si>
  <si>
    <t>211561111</t>
  </si>
  <si>
    <t>Výplň odvodňovacích žeber nebo trativodů kamenivem hrubým drceným frakce 8 až 16 mm</t>
  </si>
  <si>
    <t>-726621689</t>
  </si>
  <si>
    <t>"výplň drenážní rýhy" 154,35-15,75-pi*0,08*0,08*315</t>
  </si>
  <si>
    <t>35</t>
  </si>
  <si>
    <t>211971122</t>
  </si>
  <si>
    <t>Zřízení opláštění žeber nebo trativodů geotextilií v rýze nebo zářezu přes 1:2 š přes 2,5 m</t>
  </si>
  <si>
    <t>-1753949455</t>
  </si>
  <si>
    <t>"planimetrováno ze situací a řezů"</t>
  </si>
  <si>
    <t>"geotextilie vyspecifikována společně s pol. zřízení geot. v rovině"</t>
  </si>
  <si>
    <t>"opláštění drenážní rýhy" 315*3,15</t>
  </si>
  <si>
    <t>36</t>
  </si>
  <si>
    <t>212572111</t>
  </si>
  <si>
    <t>Lože pro trativody ze štěrkopísku tříděného</t>
  </si>
  <si>
    <t>-1378659853</t>
  </si>
  <si>
    <t>"lože pod drenáže" 0,5*0,1*315</t>
  </si>
  <si>
    <t>37</t>
  </si>
  <si>
    <t>212755216</t>
  </si>
  <si>
    <t>Trativody z drenážních trubek plastových flexibilních D 160 mm bez lože</t>
  </si>
  <si>
    <t>-167819572</t>
  </si>
  <si>
    <t>"drenáž pod vozovkou" 315</t>
  </si>
  <si>
    <t>315*1,1 'Přepočtené koeficientem množství</t>
  </si>
  <si>
    <t>38</t>
  </si>
  <si>
    <t>213141111</t>
  </si>
  <si>
    <t>Zřízení vrstvy z geotextilie v rovině nebo ve sklonu do 1:5 š do 3 m</t>
  </si>
  <si>
    <t>-1642514955</t>
  </si>
  <si>
    <t>"separační geotextilie na pláni, resp pod výměnou podloží v případě že se bude výměna realizovat"</t>
  </si>
  <si>
    <t>"planimetrováno ze situací" 2891</t>
  </si>
  <si>
    <t>39</t>
  </si>
  <si>
    <t>693110020</t>
  </si>
  <si>
    <t>geotextilie tkaná (polypropylen) PK-TEX PP 25 110 g/m2</t>
  </si>
  <si>
    <t>449280155</t>
  </si>
  <si>
    <t>"+15% na přesah a prořez"</t>
  </si>
  <si>
    <t>"pod sanační vrstvou, resp. vozovkou" 2891</t>
  </si>
  <si>
    <t>"v drenážním žebru" 992,25</t>
  </si>
  <si>
    <t>3883,25*1,15 'Přepočtené koeficientem množství</t>
  </si>
  <si>
    <t>40</t>
  </si>
  <si>
    <t>249751114</t>
  </si>
  <si>
    <t>Otvor vtokový z drenážních trubek DN nad 130 do 160</t>
  </si>
  <si>
    <t>-384709187</t>
  </si>
  <si>
    <t>"zaústění drenáží do uličních vpustí - 2ks" 2*0,1</t>
  </si>
  <si>
    <t>"zaústění drenáží do kanalizace - 2ks" 2*0,1</t>
  </si>
  <si>
    <t>Vodorovné konstrukce</t>
  </si>
  <si>
    <t>41</t>
  </si>
  <si>
    <t>451573111</t>
  </si>
  <si>
    <t>Lože pod potrubí otevřený výkop ze štěrkopísku</t>
  </si>
  <si>
    <t>1581073387</t>
  </si>
  <si>
    <t>"lože pod UV" 9*0,1*1,5*1,5</t>
  </si>
  <si>
    <t>"lože potrubí přípojek UV" 0,1*0,8*111,6</t>
  </si>
  <si>
    <t>Komunikace</t>
  </si>
  <si>
    <t>42</t>
  </si>
  <si>
    <t>564861111</t>
  </si>
  <si>
    <t>Podklad ze štěrkodrtě ŠD tl 200 mm</t>
  </si>
  <si>
    <t>1360692489</t>
  </si>
  <si>
    <t>"ŠD tl. 200mm" 2195</t>
  </si>
  <si>
    <t>43</t>
  </si>
  <si>
    <t>564871113</t>
  </si>
  <si>
    <t>Podklad ze štěrkodrtě ŠD tl. 270 mm</t>
  </si>
  <si>
    <t>620619686</t>
  </si>
  <si>
    <t>"ŠD min. tl. 250mm, průměrná tl. 270mm" 2891</t>
  </si>
  <si>
    <t>44</t>
  </si>
  <si>
    <t>565166112</t>
  </si>
  <si>
    <t>Asfaltový beton vrstva podkladní ACP 22 (obalované kamenivo OKH) tl 90 mm š do 3 m</t>
  </si>
  <si>
    <t>115703577</t>
  </si>
  <si>
    <t>"ACP 22S tl. 90mm, v místě celé nové konstrukce vozovky" 1899</t>
  </si>
  <si>
    <t>45</t>
  </si>
  <si>
    <t>565211111</t>
  </si>
  <si>
    <t>Podklad ze štěrku částečně zpevněného cementovou maltou ŠCM tl 150 mm</t>
  </si>
  <si>
    <t>-2097513138</t>
  </si>
  <si>
    <t>"ŠCM tl. 150mm, pojížděný prstenec, zastávkový pruh" 369</t>
  </si>
  <si>
    <t>46</t>
  </si>
  <si>
    <t>573211111</t>
  </si>
  <si>
    <t>Postřik živičný spojovací z asfaltu v množství do 0,70 kg/m2</t>
  </si>
  <si>
    <t>1273739389</t>
  </si>
  <si>
    <t>"spojovací postřik PS;EP 0,3kg/m2 pod vrstvou SMA a vrstvou ACL" 2*2060</t>
  </si>
  <si>
    <t>47</t>
  </si>
  <si>
    <t>576133211</t>
  </si>
  <si>
    <t>Asfaltový koberec mastixový SMA 11 (AKMS) tl 40 mm š do 3 m</t>
  </si>
  <si>
    <t>-1408053332</t>
  </si>
  <si>
    <t>"SMA 11S, tl. 40mm"</t>
  </si>
  <si>
    <t>"frézovaná část" 131</t>
  </si>
  <si>
    <t>"celá konstrukce vozovky" 1929</t>
  </si>
  <si>
    <t>48</t>
  </si>
  <si>
    <t>577165132</t>
  </si>
  <si>
    <t>Asfaltový beton vrstva ložní ACL 16 (ABH) tl 70 mm š do 3 m z modifikovaného asfaltu</t>
  </si>
  <si>
    <t>-956525855</t>
  </si>
  <si>
    <t>"ACL 16S tl. 70mm, výměra dle vrstvy ACO" 2060</t>
  </si>
  <si>
    <t>49</t>
  </si>
  <si>
    <t>581141112</t>
  </si>
  <si>
    <t>Kryt cementobetonový vozovek skupiny CB I tl 230 mm</t>
  </si>
  <si>
    <t>-1732436854</t>
  </si>
  <si>
    <t>"CB I tl. 230mm" 317</t>
  </si>
  <si>
    <t>Trubní vedení</t>
  </si>
  <si>
    <t>50</t>
  </si>
  <si>
    <t>817314111</t>
  </si>
  <si>
    <t>Montáž betonových útesů s hrdlem DN 150</t>
  </si>
  <si>
    <t>kus</t>
  </si>
  <si>
    <t>1628506746</t>
  </si>
  <si>
    <t>"napojení přípojek UV do stávající kanalizace"</t>
  </si>
  <si>
    <t>"navrtání stávajícího potrubí nebo šachty + utěsnění polyuretanovou pěnou"</t>
  </si>
  <si>
    <t>"připojení do stávající šachty" 7</t>
  </si>
  <si>
    <t>"připojení do stávajícího potrubí DN 400" 4</t>
  </si>
  <si>
    <t>"připojení do UV" 2</t>
  </si>
  <si>
    <t>51</t>
  </si>
  <si>
    <t>28614600R</t>
  </si>
  <si>
    <t>sedlová odbočka kanalizace DN 150</t>
  </si>
  <si>
    <t>-1687018422</t>
  </si>
  <si>
    <t>"manžeta nebo nalepovací odbočka na stěny stáv. potubí a šachet"</t>
  </si>
  <si>
    <t>"do potrubí" 4</t>
  </si>
  <si>
    <t>"do šachty" 7</t>
  </si>
  <si>
    <t>"do UV" 2</t>
  </si>
  <si>
    <t>52</t>
  </si>
  <si>
    <t>871315221</t>
  </si>
  <si>
    <t>Kanalizační potrubí z tvrdého PVC-systém KG tuhost třídy SN8 DN150</t>
  </si>
  <si>
    <t>1094694240</t>
  </si>
  <si>
    <t>"potrubí přípojek UV" 123</t>
  </si>
  <si>
    <t>"napojení drenážních šachet do kanalizace" 11,5</t>
  </si>
  <si>
    <t>53</t>
  </si>
  <si>
    <t>877313123</t>
  </si>
  <si>
    <t>Montáž tvarovek jednoosých na potrubí z trub z PVC těsněných kroužkem otevřený výkop DN 150</t>
  </si>
  <si>
    <t>-380928523</t>
  </si>
  <si>
    <t>"tvarovky přípojek UV" 10+8+2+2+5+5</t>
  </si>
  <si>
    <t>54</t>
  </si>
  <si>
    <t>286113610</t>
  </si>
  <si>
    <t>koleno kanalizace plastové KGB 160x45°</t>
  </si>
  <si>
    <t>-1742354530</t>
  </si>
  <si>
    <t>"přesný počet a typ tvarovek bude upřesněn na stavbě během montáže" 5</t>
  </si>
  <si>
    <t>55</t>
  </si>
  <si>
    <t>286113630</t>
  </si>
  <si>
    <t>koleno kanalizace plastové KGB 160x87°</t>
  </si>
  <si>
    <t>768461480</t>
  </si>
  <si>
    <t>56</t>
  </si>
  <si>
    <t>2861136R</t>
  </si>
  <si>
    <t>hrdlo kanalizace plastové nástrčné 160</t>
  </si>
  <si>
    <t>-259585489</t>
  </si>
  <si>
    <t>"přesný počet a typ tvarovek bude upřesněn na stavbě během montáže"</t>
  </si>
  <si>
    <t>"nástrčné hrdlo přípojky UV - otvor ve skruži UV" 10</t>
  </si>
  <si>
    <t>"nástrčné hrdlo přípojky UV - otvor ve skruži kanalizace" 8</t>
  </si>
  <si>
    <t>"nástrčné hrdlo přípojky DŠ - otvor ve skruži uv" 2</t>
  </si>
  <si>
    <t>"nástrčné hrdlo přípojky DŠ - otvor ve skruži kanalizace" 2</t>
  </si>
  <si>
    <t>57</t>
  </si>
  <si>
    <t>899501411</t>
  </si>
  <si>
    <t>Stupadla do šachet vidlicová s vysekáním otvoru v betonu</t>
  </si>
  <si>
    <t>-1878290374</t>
  </si>
  <si>
    <t>"výměna poškozených stupadel stávajících šachet Š1 - Š4"</t>
  </si>
  <si>
    <t>"předpoklad výměny 10 stupadel na šachtu" 4*10</t>
  </si>
  <si>
    <t>58</t>
  </si>
  <si>
    <t>899623171</t>
  </si>
  <si>
    <t>Obetonování potrubí nebo zdiva stok betonem prostým tř. C 25/30 v otevřeném výkopu</t>
  </si>
  <si>
    <t>322894625</t>
  </si>
  <si>
    <t>"zaslepení po původních přípojkách UV"</t>
  </si>
  <si>
    <t>"zaslepení potrubí stáv. potrubí" 1*0,4*0,4*0,4</t>
  </si>
  <si>
    <t>"zaslepení otvoru v šachtě a kanalizaci" 8*0,4*0,4*0,4</t>
  </si>
  <si>
    <t>59</t>
  </si>
  <si>
    <t>894812132</t>
  </si>
  <si>
    <t>Revizní a čistící šachta z PP DN 315 šachtová roura korugovaná bez hrdla světlé hloubky 2000 mm</t>
  </si>
  <si>
    <t>-1520006283</t>
  </si>
  <si>
    <t>"drenážní šachty D1-D5" 5</t>
  </si>
  <si>
    <t>60</t>
  </si>
  <si>
    <t>894812149</t>
  </si>
  <si>
    <t>Příplatek k rourám revizní a čistící šachty z PP DN 315 za uříznutí šachtové roury</t>
  </si>
  <si>
    <t>-653822600</t>
  </si>
  <si>
    <t>"dle položky šachty" 5</t>
  </si>
  <si>
    <t>61</t>
  </si>
  <si>
    <t>894812155</t>
  </si>
  <si>
    <t>Revizní a čistící šachta z PP DN 315 poklop pro šachtu plastový pachotěsný s madlem</t>
  </si>
  <si>
    <t>1160576440</t>
  </si>
  <si>
    <t>"poklop uložený a sloužící jako dno drenážní šachty"</t>
  </si>
  <si>
    <t>62</t>
  </si>
  <si>
    <t>894812156</t>
  </si>
  <si>
    <t>Revizní a čistící šachta z PP DN 315 poklop plastový pochůzí s rámem</t>
  </si>
  <si>
    <t>2409191</t>
  </si>
  <si>
    <t>63</t>
  </si>
  <si>
    <t>894812612</t>
  </si>
  <si>
    <t>Vyříznutí a utěsnění otvoru ve stěně šachty DN 160</t>
  </si>
  <si>
    <t>501416584</t>
  </si>
  <si>
    <t>"otvory v drenážní šachtě pro zaústění drenážní trubky" 7</t>
  </si>
  <si>
    <t>64</t>
  </si>
  <si>
    <t>286618420</t>
  </si>
  <si>
    <t>spojka "in situ" 150 mm</t>
  </si>
  <si>
    <t>-1893273596</t>
  </si>
  <si>
    <t>"spojky pro zaústění drenáží do šachet" 7</t>
  </si>
  <si>
    <t>65</t>
  </si>
  <si>
    <t>895941111</t>
  </si>
  <si>
    <t>Zřízení vpusti kanalizační uliční z betonových dílců typ UV-50 normální</t>
  </si>
  <si>
    <t>1694307604</t>
  </si>
  <si>
    <t>"nové vpusti klasické" 8</t>
  </si>
  <si>
    <t>"nové vpusti v štěrbinovém žlabu" 1</t>
  </si>
  <si>
    <t>66</t>
  </si>
  <si>
    <t>592238640</t>
  </si>
  <si>
    <t>prstenec betonový pro uliční vpusť vyrovnávací TBV-Q 390/60/10a, 39x6x5 cm</t>
  </si>
  <si>
    <t>-1343862479</t>
  </si>
  <si>
    <t>"přesný typ (výška) prstence bude upřesněna na stavbě" 8</t>
  </si>
  <si>
    <t>67</t>
  </si>
  <si>
    <t>592238660</t>
  </si>
  <si>
    <t>skruž betonová pro uliční vpusť přechodová TBV-Q 450-270/325/11 45-27/32,5/11 cm</t>
  </si>
  <si>
    <t>-1560906376</t>
  </si>
  <si>
    <t>68</t>
  </si>
  <si>
    <t>592238580</t>
  </si>
  <si>
    <t>skruž betonová pro uliční vpusť horní TBV-Q 450/555/5d, 45x55x5 cm</t>
  </si>
  <si>
    <t>851228983</t>
  </si>
  <si>
    <t>69</t>
  </si>
  <si>
    <t>59223860R</t>
  </si>
  <si>
    <t>skruž betonová pro uliční vpusť středová TBV-Q 450/555/6d, 45x55x5 cm</t>
  </si>
  <si>
    <t>1257320614</t>
  </si>
  <si>
    <t>70</t>
  </si>
  <si>
    <t>592238620</t>
  </si>
  <si>
    <t>skruž betonová pro uliční vpusť středová TBV-Q 450/295/6a 45x30x5 cm</t>
  </si>
  <si>
    <t>-1735395864</t>
  </si>
  <si>
    <t>71</t>
  </si>
  <si>
    <t>592238540</t>
  </si>
  <si>
    <t>skruž betonová pro uliční vpusťs výtokovým otvorem PVC TBV-Q 450/350/3a, 45x35x5 cm</t>
  </si>
  <si>
    <t>444834556</t>
  </si>
  <si>
    <t>72</t>
  </si>
  <si>
    <t>59223858R</t>
  </si>
  <si>
    <t>skruž betonová pro uliční vpusť se sifonem TBV-Q 450/570/3z, 45x57x5 cm</t>
  </si>
  <si>
    <t>-1838635236</t>
  </si>
  <si>
    <t>73</t>
  </si>
  <si>
    <t>592238520</t>
  </si>
  <si>
    <t>dno betonové pro uliční vpusť s kalovou prohlubní TBV-Q 2a 45x30x5 cm</t>
  </si>
  <si>
    <t>-1050157088</t>
  </si>
  <si>
    <t>74</t>
  </si>
  <si>
    <t>899202111</t>
  </si>
  <si>
    <t>Osazení mříží litinových včetně rámů a košů na bahno hmotnosti nad 50 do 100 kg</t>
  </si>
  <si>
    <t>-1529750358</t>
  </si>
  <si>
    <t>"nové vpusti" 8</t>
  </si>
  <si>
    <t>75</t>
  </si>
  <si>
    <t>592238780</t>
  </si>
  <si>
    <t>mříž M1 D400 DIN 19583-13, 500/500 mm</t>
  </si>
  <si>
    <t>1289238334</t>
  </si>
  <si>
    <t>76</t>
  </si>
  <si>
    <t>592238760</t>
  </si>
  <si>
    <t>rám zabetonovaný DIN 19583-9 500/500 mm</t>
  </si>
  <si>
    <t>1778030946</t>
  </si>
  <si>
    <t>77</t>
  </si>
  <si>
    <t>592238740</t>
  </si>
  <si>
    <t>koš pozink. C3 DIN 4052, vysoký, pro rám 500/300</t>
  </si>
  <si>
    <t>-1745595359</t>
  </si>
  <si>
    <t>78</t>
  </si>
  <si>
    <t>899202211</t>
  </si>
  <si>
    <t>Demontáž mříží litinových včetně rámů hmotnosti přes 50 do 100 kg</t>
  </si>
  <si>
    <t>-1358906122</t>
  </si>
  <si>
    <t>"odvoz suti na skládku, kovových částí do sběrných surovin"</t>
  </si>
  <si>
    <t>"demontáž mříží, rámů a kalových košů stávajících UV" 10</t>
  </si>
  <si>
    <t>79</t>
  </si>
  <si>
    <t>89920221R</t>
  </si>
  <si>
    <t>Demontáž uličních vpustí z betonových dílců</t>
  </si>
  <si>
    <t>-430751617</t>
  </si>
  <si>
    <t>"odvoz suti na skládku"</t>
  </si>
  <si>
    <t>"odstraňované vpusti UV1, UV2, UV3, UV4, UV5, UV6, UV9, UV 10, UV11, UV12" 10</t>
  </si>
  <si>
    <t>80</t>
  </si>
  <si>
    <t>899331111</t>
  </si>
  <si>
    <t>Výšková úprava uličního vstupu nebo vpusti do 200 mm zvýšením poklopu</t>
  </si>
  <si>
    <t>569803048</t>
  </si>
  <si>
    <t>"výměna poškozených prstenců a kónusů"</t>
  </si>
  <si>
    <t>"nové poklopy dodá OVAK"</t>
  </si>
  <si>
    <t>"úprava stáv. poklopů kanalizačních šachet Š1 - Š4" 4</t>
  </si>
  <si>
    <t>81</t>
  </si>
  <si>
    <t>592243230</t>
  </si>
  <si>
    <t>prstenec šachetní betonový vyrovnávací TBW-Q.1 63/10 62,5 x 12 x 10 cm</t>
  </si>
  <si>
    <t>-1579993815</t>
  </si>
  <si>
    <t>"přesný typ (výška) prstence bude upřesněna na stavbě" 4</t>
  </si>
  <si>
    <t>82</t>
  </si>
  <si>
    <t>592243120</t>
  </si>
  <si>
    <t>konus šachetní betonový TBR-Q.1 100-63/58/12 KPS 100x62,5x58 cm</t>
  </si>
  <si>
    <t>1658292271</t>
  </si>
  <si>
    <t>"přesný typ dílu bude upřesněn dle stávajícího dílu na stavbě" 4</t>
  </si>
  <si>
    <t>Ostatní konstrukce a práce-bourání</t>
  </si>
  <si>
    <t>83</t>
  </si>
  <si>
    <t>916111122</t>
  </si>
  <si>
    <t>Osazení obruby z drobných kostek bez boční opěry do lože z betonu prostého</t>
  </si>
  <si>
    <t>-228394038</t>
  </si>
  <si>
    <t>"dvojřádek z dlažebních kostek dl. 419m" 2*419</t>
  </si>
  <si>
    <t>84</t>
  </si>
  <si>
    <t>583801100</t>
  </si>
  <si>
    <t>kostka dlažební drobná, žula, I.jakost, velikost 10 cm</t>
  </si>
  <si>
    <t>-1137913133</t>
  </si>
  <si>
    <t>"1t=5,2m2" 419*0,2/5,2</t>
  </si>
  <si>
    <t>85</t>
  </si>
  <si>
    <t>916241213</t>
  </si>
  <si>
    <t>Osazení obrubníku kamenného stojatého s boční opěrou do lože z betonu prostého</t>
  </si>
  <si>
    <t>1123854049</t>
  </si>
  <si>
    <t>"kamenný krajník KS3" 358</t>
  </si>
  <si>
    <t>86</t>
  </si>
  <si>
    <t>583802110</t>
  </si>
  <si>
    <t>krajník silniční kamenný, žula, KS3 13x20 x 30-80</t>
  </si>
  <si>
    <t>1516149316</t>
  </si>
  <si>
    <t>358*1,01 'Přepočtené koeficientem množství</t>
  </si>
  <si>
    <t>87</t>
  </si>
  <si>
    <t>919111112</t>
  </si>
  <si>
    <t>Řezání dilatačních spár š 4 mm hl do 80 mm příčných nebo podélných v čerstvém CB krytu</t>
  </si>
  <si>
    <t>-473539863</t>
  </si>
  <si>
    <t>"prstenec á 5m" 20*2,5</t>
  </si>
  <si>
    <t>"bus zastávka á 5m" 5*3,3</t>
  </si>
  <si>
    <t>"mezi štěrbinovým žlabem a CB krytem" 31</t>
  </si>
  <si>
    <t>88</t>
  </si>
  <si>
    <t>919111213</t>
  </si>
  <si>
    <t>Řezání spár pro vytvoření komůrky š 10 mm hl 25 mm pro těsnící zálivku v CB krytu</t>
  </si>
  <si>
    <t>1801876895</t>
  </si>
  <si>
    <t>89</t>
  </si>
  <si>
    <t>919112111</t>
  </si>
  <si>
    <t>Řezání dilatačních spár š 4 mm hl do 60 mm příčných nebo podélných v živičném krytu</t>
  </si>
  <si>
    <t>8365853</t>
  </si>
  <si>
    <t>"na obrusné a ložné vrstvě" 2*66</t>
  </si>
  <si>
    <t>90</t>
  </si>
  <si>
    <t>919112114</t>
  </si>
  <si>
    <t>Řezání dilatačních spár š 4 mm hl do 100 mm příčných nebo podélných v živičném krytu</t>
  </si>
  <si>
    <t>-1653628109</t>
  </si>
  <si>
    <t>"po obvodu zastávky" 37,5</t>
  </si>
  <si>
    <t>"po obvodu prstence" 99,4</t>
  </si>
  <si>
    <t>91</t>
  </si>
  <si>
    <t>919122112</t>
  </si>
  <si>
    <t>Těsnění spár zálivkou za tepla pro komůrky š 10 mm hl 25 mm s těsnicím profilem</t>
  </si>
  <si>
    <t>101038106</t>
  </si>
  <si>
    <t>"CB kryt - prstenec á 5m" 20*2,5</t>
  </si>
  <si>
    <t>"CB kryt - bus zastávka á 5m" 5*3,3</t>
  </si>
  <si>
    <t>"živice - napojení na stávající komunikace" 30,6</t>
  </si>
  <si>
    <t>"živice - po obvodu zastávky a štěrb. žlabu" 99,5</t>
  </si>
  <si>
    <t>"živice - po obvodu prstence" 99,4</t>
  </si>
  <si>
    <t>"živice - na obrusné a ložné vrstvě" 2*66</t>
  </si>
  <si>
    <t>"na styku štěrb. žlab / obrubník" 63</t>
  </si>
  <si>
    <t>92</t>
  </si>
  <si>
    <t>919123121</t>
  </si>
  <si>
    <t>Těsnění spár přitavením asfaltových izolačních pásů v CB krytu</t>
  </si>
  <si>
    <t>335230716</t>
  </si>
  <si>
    <t>"spára betonový prstenec/obrubník" 83,4</t>
  </si>
  <si>
    <t>93</t>
  </si>
  <si>
    <t>919716111</t>
  </si>
  <si>
    <t>Výztuž cementobetonového krytu ze svařovaných sítí KARI hmotnosti do 7,5 kg/m2</t>
  </si>
  <si>
    <t>-1306552407</t>
  </si>
  <si>
    <t>"výztuž CB krytu z KARI sítí 150x150x6 - 3,3kg/m2" 317*3,3/1000</t>
  </si>
  <si>
    <t>1,046*1,1 'Přepočtené koeficientem množství</t>
  </si>
  <si>
    <t>94</t>
  </si>
  <si>
    <t>919735112</t>
  </si>
  <si>
    <t>Řezání stávajícího živičného krytu hl do 100 mm</t>
  </si>
  <si>
    <t>1566738284</t>
  </si>
  <si>
    <t>"planimetrováno ze situací" 31</t>
  </si>
  <si>
    <t>95</t>
  </si>
  <si>
    <t>935114122</t>
  </si>
  <si>
    <t>Štěrbinový odvodňovací betonový žlab 450x500 mm se spádem 0,5% se základem</t>
  </si>
  <si>
    <t>-184461265</t>
  </si>
  <si>
    <t>"štěrbinový žlab s přerušovanou štěrbinou"</t>
  </si>
  <si>
    <t>"záslepka - 2 ks"</t>
  </si>
  <si>
    <t>"vpusťový kus s mříží dl. 1m - 1ks"</t>
  </si>
  <si>
    <t>"přímý kus zkrácený dl. 0,76m - 1ks"</t>
  </si>
  <si>
    <t>"přímý kus dl. 4,0m - 7ks"</t>
  </si>
  <si>
    <t>"čistící kus dl. 1m - 1ks"</t>
  </si>
  <si>
    <t>"celkem délka žlabu" 31</t>
  </si>
  <si>
    <t>997</t>
  </si>
  <si>
    <t>Přesun sutě</t>
  </si>
  <si>
    <t>96</t>
  </si>
  <si>
    <t>997221551</t>
  </si>
  <si>
    <t>Vodorovná doprava suti ze sypkých materiálů do 1 km</t>
  </si>
  <si>
    <t>680943841</t>
  </si>
  <si>
    <t>Poznámka k položce:
nestmelené podkladní vrstvy, frézovaný materiál</t>
  </si>
  <si>
    <t>97</t>
  </si>
  <si>
    <t>997221559</t>
  </si>
  <si>
    <t>Příplatek ZKD 1 km u vodorovné dopravy suti ze sypkých materiálů</t>
  </si>
  <si>
    <t>-327192824</t>
  </si>
  <si>
    <t>Poznámka k položce:
na skládku celkem 5km</t>
  </si>
  <si>
    <t>3231,934*4 'Přepočtené koeficientem množství</t>
  </si>
  <si>
    <t>98</t>
  </si>
  <si>
    <t>997221561</t>
  </si>
  <si>
    <t>Vodorovná doprava suti z kusových materiálů do 1 km</t>
  </si>
  <si>
    <t>-139519118</t>
  </si>
  <si>
    <t>Poznámka k položce:
bouraná betonová suť, stmelené podkladní vrstvy, dlažební kostky, obruby</t>
  </si>
  <si>
    <t>99</t>
  </si>
  <si>
    <t>997221569</t>
  </si>
  <si>
    <t>Příplatek ZKD 1 km u vodorovné dopravy suti z kusových materiálů</t>
  </si>
  <si>
    <t>-2001519922</t>
  </si>
  <si>
    <t>159,575*4 'Přepočtené koeficientem množství</t>
  </si>
  <si>
    <t>997221815</t>
  </si>
  <si>
    <t>Poplatek za uložení betonového odpadu na skládce (skládkovné)</t>
  </si>
  <si>
    <t>86657380</t>
  </si>
  <si>
    <t>Poznámka k položce:
suť, stmelené podkl. vrstvy, dlažební kostky, obruby</t>
  </si>
  <si>
    <t>997221845</t>
  </si>
  <si>
    <t>Poplatek za uložení odpadu z asfaltových povrchů na skládce (skládkovné)</t>
  </si>
  <si>
    <t>524862926</t>
  </si>
  <si>
    <t>Poznámka k položce:
frézovaný živičný materiál</t>
  </si>
  <si>
    <t>997221855</t>
  </si>
  <si>
    <t>Poplatek za uložení odpadu z kameniva na skládce (skládkovné)</t>
  </si>
  <si>
    <t>-825855313</t>
  </si>
  <si>
    <t>Poznámka k položce:
nestmelené podkl. vrstvy</t>
  </si>
  <si>
    <t>998</t>
  </si>
  <si>
    <t>Přesun hmot</t>
  </si>
  <si>
    <t>998225111</t>
  </si>
  <si>
    <t>Přesun hmot pro pozemní komunikace s krytem z kamene, monolitickým betonovým nebo živičným</t>
  </si>
  <si>
    <t>-1772245874</t>
  </si>
  <si>
    <t>104</t>
  </si>
  <si>
    <t>998225191</t>
  </si>
  <si>
    <t>Příplatek k přesunu hmot pro pozemní komunikace s krytem z kamene, živičným, betonovým do 1000 m</t>
  </si>
  <si>
    <t>-624123614</t>
  </si>
  <si>
    <t>Práce a dodávky M</t>
  </si>
  <si>
    <t>46-M</t>
  </si>
  <si>
    <t>Zemní práce při extr.mont.pracích</t>
  </si>
  <si>
    <t>105</t>
  </si>
  <si>
    <t>460510056</t>
  </si>
  <si>
    <t>Kabelové prostupy z trub plastových do rýhy bez obsypu, průměru do 20 cm</t>
  </si>
  <si>
    <t>-1390190192</t>
  </si>
  <si>
    <t>"rezervní chráničky" 23,5</t>
  </si>
  <si>
    <t>106</t>
  </si>
  <si>
    <t>460510076</t>
  </si>
  <si>
    <t>Kabelové prostupy z trub plastových do rýhy s obetonováním, průměru do 20 cm</t>
  </si>
  <si>
    <t>1966891461</t>
  </si>
  <si>
    <t>"chráničky pro případné sítě do středového ostrova" 2*11,5</t>
  </si>
  <si>
    <t>107</t>
  </si>
  <si>
    <t>345713680</t>
  </si>
  <si>
    <t>trubka elektroinstalační ohebná Kopodur, HDPE KD 09160</t>
  </si>
  <si>
    <t>128</t>
  </si>
  <si>
    <t>-2111363630</t>
  </si>
  <si>
    <t>"obetonované chráničky" 2*11,5</t>
  </si>
  <si>
    <t>"bez obetonování" 23,5</t>
  </si>
  <si>
    <t>46,5*1,05 'Přepočtené koeficientem množství</t>
  </si>
  <si>
    <t>SO 101.2 - Trvalé dopravní značení - silnice III/4721</t>
  </si>
  <si>
    <t>914111111</t>
  </si>
  <si>
    <t>Montáž svislé dopravní značky do velikosti 1 m2 objímkami na sloupek nebo konzolu</t>
  </si>
  <si>
    <t>281696191</t>
  </si>
  <si>
    <t>"montáž původních značek" 4</t>
  </si>
  <si>
    <t>"nomtáž nově dodaných značek" 2+2</t>
  </si>
  <si>
    <t>40445475R</t>
  </si>
  <si>
    <t>značka dopravní svislá retroreflexní fólie tř. 2, FeZn prolis, 900 mm (trojúhelník)</t>
  </si>
  <si>
    <t>420064190</t>
  </si>
  <si>
    <t>"P4" 2</t>
  </si>
  <si>
    <t>40445478R</t>
  </si>
  <si>
    <t>značka dopravní svislá retroreflexní fólie tř. 2, FeZn prolis, D 700 mm</t>
  </si>
  <si>
    <t>-1860363423</t>
  </si>
  <si>
    <t>"C1" 2</t>
  </si>
  <si>
    <t>914211111</t>
  </si>
  <si>
    <t>Montáž svislé dopravní značky velkoplošné velikosti do 6 m2</t>
  </si>
  <si>
    <t>251728078</t>
  </si>
  <si>
    <t>"IS9b" 2</t>
  </si>
  <si>
    <t>40444270R</t>
  </si>
  <si>
    <t>značka svislá FeZn NK 2000 x 2000 mm</t>
  </si>
  <si>
    <t>1228263104</t>
  </si>
  <si>
    <t>914511112</t>
  </si>
  <si>
    <t>Montáž sloupku dopravních značek délky do 3,5 m s betonovým základem a patkou</t>
  </si>
  <si>
    <t>2098694404</t>
  </si>
  <si>
    <t>"montáž původních demontovaných sloupků" 4</t>
  </si>
  <si>
    <t>"montáž nových sloupků" 2</t>
  </si>
  <si>
    <t>"montáž nových příhradových sloupků" 4</t>
  </si>
  <si>
    <t>40445225R</t>
  </si>
  <si>
    <t>sloupek dopravních značek příhradový Zn</t>
  </si>
  <si>
    <t>1362486552</t>
  </si>
  <si>
    <t>"příhradové sloupky značek IS9b" 4</t>
  </si>
  <si>
    <t>404452250</t>
  </si>
  <si>
    <t>sloupek Zn 60 - 350</t>
  </si>
  <si>
    <t>936948015</t>
  </si>
  <si>
    <t>"dodávka nových sloupků značek" 2</t>
  </si>
  <si>
    <t>915211112</t>
  </si>
  <si>
    <t>Vodorovné dopravní značení retroreflexním bílým plastem dělící čáry souvislé šířky 125 mm</t>
  </si>
  <si>
    <t>1410088381</t>
  </si>
  <si>
    <t>"V11a zastávka" 79,5</t>
  </si>
  <si>
    <t>"V1a podélná čára souvislá" 60,0</t>
  </si>
  <si>
    <t>915211116</t>
  </si>
  <si>
    <t>Vodorovné dopravní značení retroreflexním žlutým plastem dělící čáry souvislé šířky 125 mm</t>
  </si>
  <si>
    <t>429408062</t>
  </si>
  <si>
    <t>"V12a žlutá klikatá čára" 41,5</t>
  </si>
  <si>
    <t>"V12c" 23,2+24+14,3</t>
  </si>
  <si>
    <t>915211122</t>
  </si>
  <si>
    <t>Vodorovné dopravní značení retroreflexním bílým plastem dělící čáry přerušované šířky 125 mm</t>
  </si>
  <si>
    <t>1421728944</t>
  </si>
  <si>
    <t>"V2b 3/1,5/0,125 podélná čára přerušovaná - délka čáry vč. mezer" 86,7</t>
  </si>
  <si>
    <t>915221112</t>
  </si>
  <si>
    <t>Vodorovné dopravní značení bílým plastem vodící čáry šířky 250 mm retroreflexní</t>
  </si>
  <si>
    <t>1559640167</t>
  </si>
  <si>
    <t>"V2b 1,5/1,5/0,25 čára přerušovaná - délka čáry vč. mezer" 85,2</t>
  </si>
  <si>
    <t>"V4 vodící čára souvislá" 495,4</t>
  </si>
  <si>
    <t>"V4 0,5/0,5/0,25 vodící čára přerušovaná - délka čáry vč. mezer" 64,7</t>
  </si>
  <si>
    <t>915231112</t>
  </si>
  <si>
    <t>Vodorovné dopravní značení retroreflexním bílým plastem přechody pro chodce, šipky nebo symboly</t>
  </si>
  <si>
    <t>535531713</t>
  </si>
  <si>
    <t>"V15 nápis na vozove BUS" 2*1,3</t>
  </si>
  <si>
    <t>"V9a šipka vpravo" 5*0,9</t>
  </si>
  <si>
    <t>"V9a šipka přímo" 3*0,9</t>
  </si>
  <si>
    <t>"V9a šipka přímo+vpravo" 2*1,2</t>
  </si>
  <si>
    <t>"V7 přechod pro chodce" 31,5</t>
  </si>
  <si>
    <t>"V13a šikmé čáry" 37,1</t>
  </si>
  <si>
    <t>915321115</t>
  </si>
  <si>
    <t>Předformátované vodorovné dopravní značení vodící pás pro slabozraké</t>
  </si>
  <si>
    <t>1352713489</t>
  </si>
  <si>
    <t>"vodící pásky na přechodech" 4*6,0</t>
  </si>
  <si>
    <t>915611111</t>
  </si>
  <si>
    <t>Předznačení vodorovného liniového značení</t>
  </si>
  <si>
    <t>691852136</t>
  </si>
  <si>
    <t>"dle položek VDZ čar" 139,5+103+86,7+645,3</t>
  </si>
  <si>
    <t>915621111</t>
  </si>
  <si>
    <t>Předznačení vodorovného plošného značení</t>
  </si>
  <si>
    <t>-1788990725</t>
  </si>
  <si>
    <t>"dle položek VDZ ploch" 80,8</t>
  </si>
  <si>
    <t>966006132</t>
  </si>
  <si>
    <t>Odstranění značek dopravních nebo orientačních se sloupky s betonovými patkami</t>
  </si>
  <si>
    <t>-1974709346</t>
  </si>
  <si>
    <t>"demontáž sloupků stávajících DZ - odvoz suti na skládku, kovových částí do sběrných surovin" 8</t>
  </si>
  <si>
    <t>"demontáž sloupků stávajících DZ - odvoz suti na skládku, sloupky budou použity" 7</t>
  </si>
  <si>
    <t>966006211</t>
  </si>
  <si>
    <t>Odstranění svislých dopravních značek ze sloupů, sloupků nebo konzol</t>
  </si>
  <si>
    <t>402105225</t>
  </si>
  <si>
    <t>"demontáž stávajících značek - předání správci" 8</t>
  </si>
  <si>
    <t>"přemístění značek - budou opětovně instalovány" 7</t>
  </si>
  <si>
    <t>966007122</t>
  </si>
  <si>
    <t>Odstranění vodorovného značení frézováním plastu z čáry š do 250 mm</t>
  </si>
  <si>
    <t>61172026</t>
  </si>
  <si>
    <t>"čáry" 20+20+25</t>
  </si>
  <si>
    <t>966007123</t>
  </si>
  <si>
    <t>Odstranění vodorovného značení frézováním plastu z plochy</t>
  </si>
  <si>
    <t>-582155699</t>
  </si>
  <si>
    <t>"šipky" 4*0,9+2*1,2</t>
  </si>
  <si>
    <t>-592766502</t>
  </si>
  <si>
    <t>Poznámka k položce:
bouraná betonová suť základů značek</t>
  </si>
  <si>
    <t>555552221</t>
  </si>
  <si>
    <t>1,29*4 'Přepočtené koeficientem množství</t>
  </si>
  <si>
    <t>-1962274719</t>
  </si>
  <si>
    <t>Poznámka k položce:
buraná betonová suť</t>
  </si>
  <si>
    <t>854865879</t>
  </si>
  <si>
    <t>536110666</t>
  </si>
  <si>
    <t>SO 101.3 - POV</t>
  </si>
  <si>
    <t>Úroveň 3:</t>
  </si>
  <si>
    <t>SO 101.3.1 - Přechodné dopravní značení - 1. etapa + objízdná trasa</t>
  </si>
  <si>
    <t>913111111</t>
  </si>
  <si>
    <t>Montáž a demontáž plastového podstavce dočasné dopravní značky</t>
  </si>
  <si>
    <t>354134161</t>
  </si>
  <si>
    <t>"1. etapa" 71</t>
  </si>
  <si>
    <t>"objížďka" 45</t>
  </si>
  <si>
    <t>"provizorní přechod" 4</t>
  </si>
  <si>
    <t>913111112</t>
  </si>
  <si>
    <t>Montáž a demontáž sloupku délky do 2 m dočasné dopravní značky</t>
  </si>
  <si>
    <t>1810721666</t>
  </si>
  <si>
    <t>"1. etapa" 25</t>
  </si>
  <si>
    <t>913111115</t>
  </si>
  <si>
    <t>Montáž a demontáž dočasné dopravní značky samostatné základní</t>
  </si>
  <si>
    <t>1619102860</t>
  </si>
  <si>
    <t>"1. etapa" 62</t>
  </si>
  <si>
    <t>"objížďka" 68</t>
  </si>
  <si>
    <t>913111211</t>
  </si>
  <si>
    <t>Příplatek k dočasnému podstavci plastovému za první a ZKD den použití</t>
  </si>
  <si>
    <t>159975395</t>
  </si>
  <si>
    <t>"1. etapa pronájem 32 dnů" 71*32</t>
  </si>
  <si>
    <t>"objížďka pronájem 98 dnů" 45*98</t>
  </si>
  <si>
    <t>"provizorní přechod pronájem 98 dnů" 4*98</t>
  </si>
  <si>
    <t>913111212</t>
  </si>
  <si>
    <t>Příplatek k dočasnému sloupku délky do 2 m za první a ZKD den použití</t>
  </si>
  <si>
    <t>-578569104</t>
  </si>
  <si>
    <t>"1. etapa pronájem 32 dnů" 25*32</t>
  </si>
  <si>
    <t>913111215</t>
  </si>
  <si>
    <t>Příplatek k dočasné dopravní značce samostatné základní za první a ZKD den použití</t>
  </si>
  <si>
    <t>826641899</t>
  </si>
  <si>
    <t>"1. etapa pronájem 32 dnů" 62*32</t>
  </si>
  <si>
    <t>"objížďka pronájem 98 dnů" 68*98</t>
  </si>
  <si>
    <t>913221113</t>
  </si>
  <si>
    <t>Montáž a demontáž dočasné dopravní zábrany Z2 světelné šířky 3 m s 5 světly</t>
  </si>
  <si>
    <t>1986449822</t>
  </si>
  <si>
    <t>"viz TZ, situace" 8</t>
  </si>
  <si>
    <t>913221213</t>
  </si>
  <si>
    <t>Příplatek k dočasné dopravní zábraně Z2 světelné šířky 3m s 5 světly za první a ZKD den použití</t>
  </si>
  <si>
    <t>2096345865</t>
  </si>
  <si>
    <t>"pronájem 32 dnů" 8</t>
  </si>
  <si>
    <t>8*32 'Přepočtené koeficientem množství</t>
  </si>
  <si>
    <t>913321111</t>
  </si>
  <si>
    <t>Montáž a demontáž dočasné dopravní směrové desky základní Z4</t>
  </si>
  <si>
    <t>-578819188</t>
  </si>
  <si>
    <t>"viz TZ, situace" 46</t>
  </si>
  <si>
    <t>913321115</t>
  </si>
  <si>
    <t>Montáž a demontáž dočasné soupravy směrových desek Z4 s výstražným světlem 3 desky</t>
  </si>
  <si>
    <t>1383466637</t>
  </si>
  <si>
    <t>"viz TZ, situace" 1</t>
  </si>
  <si>
    <t>913321116</t>
  </si>
  <si>
    <t>Montáž a demontáž dočasné soupravy směrových desek Z4 s výstražným světlem 5 desek</t>
  </si>
  <si>
    <t>-2028741311</t>
  </si>
  <si>
    <t>"viz TZ, situace" 2</t>
  </si>
  <si>
    <t>913321211</t>
  </si>
  <si>
    <t>Příplatek k dočasné směrové desce základní Z4 za první a ZKD den použití</t>
  </si>
  <si>
    <t>487090106</t>
  </si>
  <si>
    <t>"pronájem 32 dnů" 46</t>
  </si>
  <si>
    <t>46*32 'Přepočtené koeficientem množství</t>
  </si>
  <si>
    <t>913321215</t>
  </si>
  <si>
    <t>Příplatek k dočasné soupravě směrových desek Z4 s výstražným světlem 3 desky za 1. a ZKD den použití</t>
  </si>
  <si>
    <t>1492665172</t>
  </si>
  <si>
    <t>"pronájem 32 dnů" 1</t>
  </si>
  <si>
    <t>1*32 'Přepočtené koeficientem množství</t>
  </si>
  <si>
    <t>913321216</t>
  </si>
  <si>
    <t>Příplatek k dočasné soupravě směrových desek Z4 s výstražným světlem 5 desek za 1. a ZKD den použití</t>
  </si>
  <si>
    <t>-1695681231</t>
  </si>
  <si>
    <t>"pronájem 32 dnů" 2</t>
  </si>
  <si>
    <t>2*32 'Přepočtené koeficientem množství</t>
  </si>
  <si>
    <t>913911113</t>
  </si>
  <si>
    <t>Montáž a demontáž akumulátoru dočasného dopravního značení olověného 12 V/180 Ah</t>
  </si>
  <si>
    <t>-1382592304</t>
  </si>
  <si>
    <t>913911122</t>
  </si>
  <si>
    <t>Montáž a demontáž dočasného zásobníku ocelového na akumulátor a řídící jednotku</t>
  </si>
  <si>
    <t>-447302126</t>
  </si>
  <si>
    <t>913911213</t>
  </si>
  <si>
    <t>Příplatek k dočasnému akumulátor 12V/180 Ah za první a ZKD den použití</t>
  </si>
  <si>
    <t>410828523</t>
  </si>
  <si>
    <t>913911222</t>
  </si>
  <si>
    <t>Příplatek k dočasnému ocelovému zásobníku na akumulátor za první a ZKD den použití</t>
  </si>
  <si>
    <t>-765697914</t>
  </si>
  <si>
    <t>915131115</t>
  </si>
  <si>
    <t>Vodorovné dopravní značení žlutou barvou přechody pro chodce, šipky, symboly</t>
  </si>
  <si>
    <t>-1551274012</t>
  </si>
  <si>
    <t>"provizorní přechody pro chodce š. 4m" 50</t>
  </si>
  <si>
    <t>966007113</t>
  </si>
  <si>
    <t>Odstranění vodorovného značení frézováním barvy z plochy</t>
  </si>
  <si>
    <t>837716080</t>
  </si>
  <si>
    <t>"dle položky zřízení plošného VDZ" 50</t>
  </si>
  <si>
    <t>89388618</t>
  </si>
  <si>
    <t>460560495</t>
  </si>
  <si>
    <t>SO 101.3.2 - Přechodné dopravní značení - 2. etapa</t>
  </si>
  <si>
    <t>"viz TZ, situace" 91</t>
  </si>
  <si>
    <t>"viz TZ, situace" 25</t>
  </si>
  <si>
    <t>"viz TZ, situace" 67</t>
  </si>
  <si>
    <t>"pronájem 10 dnů" 91</t>
  </si>
  <si>
    <t>91*10 'Přepočtené koeficientem množství</t>
  </si>
  <si>
    <t>"pronájem 10 dnů" 25</t>
  </si>
  <si>
    <t>25*10 'Přepočtené koeficientem množství</t>
  </si>
  <si>
    <t>"pronájem 10 dnů" 67</t>
  </si>
  <si>
    <t>67*10 'Přepočtené koeficientem množství</t>
  </si>
  <si>
    <t>"viz TZ, situace" 11</t>
  </si>
  <si>
    <t>"pronájem 10 dnů" 11</t>
  </si>
  <si>
    <t>11*10 'Přepočtené koeficientem množství</t>
  </si>
  <si>
    <t>"viz TZ, situace" 66</t>
  </si>
  <si>
    <t>"pronájem 10 dnů" 66</t>
  </si>
  <si>
    <t>66*10 'Přepočtené koeficientem množství</t>
  </si>
  <si>
    <t>"pronájem 10 dnů" 2</t>
  </si>
  <si>
    <t>2*10 'Přepočtené koeficientem množství</t>
  </si>
  <si>
    <t>SO 101.3.3 - Přechodné dopravní značení - 3. etapa</t>
  </si>
  <si>
    <t>"viz TZ, situace" 97</t>
  </si>
  <si>
    <t>"viz TZ, situace" 68</t>
  </si>
  <si>
    <t>"pronájem 28 dnů" 97</t>
  </si>
  <si>
    <t>97*28 'Přepočtené koeficientem množství</t>
  </si>
  <si>
    <t>"pronájem 28 dnů" 25</t>
  </si>
  <si>
    <t>25*28 'Přepočtené koeficientem množství</t>
  </si>
  <si>
    <t>"pronájem 28 dnů" 68</t>
  </si>
  <si>
    <t>68*28 'Přepočtené koeficientem množství</t>
  </si>
  <si>
    <t>"viz TZ, situace" 10</t>
  </si>
  <si>
    <t>"pronájem 28 dnů" 10</t>
  </si>
  <si>
    <t>10*28 'Přepočtené koeficientem množství</t>
  </si>
  <si>
    <t>"viz TZ, situace" 72</t>
  </si>
  <si>
    <t>"pronájem 28 dnů" 72</t>
  </si>
  <si>
    <t>72*28 'Přepočtené koeficientem množství</t>
  </si>
  <si>
    <t>"pronájem 28 dnů" 2</t>
  </si>
  <si>
    <t>2*28 'Přepočtené koeficientem množství</t>
  </si>
  <si>
    <t>913411111</t>
  </si>
  <si>
    <t>Montáž a demontáž mobilní semaforové soupravy se 2 semafory</t>
  </si>
  <si>
    <t>-1851418277</t>
  </si>
  <si>
    <t>913411211</t>
  </si>
  <si>
    <t>Příplatek k dočasné mobilní semaforové soupravě se 2 semafory za první a ZKD den použití</t>
  </si>
  <si>
    <t>1889702948</t>
  </si>
  <si>
    <t>"pronájem 28 dnů" 1</t>
  </si>
  <si>
    <t>1*28 'Přepočtené koeficientem množství</t>
  </si>
  <si>
    <t>"viz TZ, situace" 4</t>
  </si>
  <si>
    <t>"pronájem 28 dnů" 4</t>
  </si>
  <si>
    <t>4*28 'Přepočtené koeficientem množství</t>
  </si>
  <si>
    <t>SO 101.3.4 - Přechodné dopravní značení - 4. etapa</t>
  </si>
  <si>
    <t>"viz TZ, situace" 70</t>
  </si>
  <si>
    <t>"pronájem 28 dnů" 70</t>
  </si>
  <si>
    <t>70*28 'Přepočtené koeficientem množství</t>
  </si>
  <si>
    <t>"viz TZ, situace" 47</t>
  </si>
  <si>
    <t>"pronájem 28 dnů" 47</t>
  </si>
  <si>
    <t>47*28 'Přepočtené koeficientem množství</t>
  </si>
  <si>
    <t>SO 101.3.5 - Přechodné dopravní značení - 5. etapa + objízdná trasa</t>
  </si>
  <si>
    <t>"5. etapa" 75</t>
  </si>
  <si>
    <t>"5. etapa" 25</t>
  </si>
  <si>
    <t>"5. etapa" 65</t>
  </si>
  <si>
    <t>"objížďka" 91</t>
  </si>
  <si>
    <t>"pronájem 3 dny" 75+45</t>
  </si>
  <si>
    <t>120*3 'Přepočtené koeficientem množství</t>
  </si>
  <si>
    <t>"pronájem 3 dny" 25+45</t>
  </si>
  <si>
    <t>70*3 'Přepočtené koeficientem množství</t>
  </si>
  <si>
    <t>"pronájem 3 dny" 65+91</t>
  </si>
  <si>
    <t>156*3 'Přepočtené koeficientem množství</t>
  </si>
  <si>
    <t>"pronájem 3 dny" 11</t>
  </si>
  <si>
    <t>11*3 'Přepočtené koeficientem množství</t>
  </si>
  <si>
    <t>"viz TZ, situace" 50</t>
  </si>
  <si>
    <t>"viz TZ, situace" 3</t>
  </si>
  <si>
    <t>"pronájem 3 dny" 50</t>
  </si>
  <si>
    <t>50*3 'Přepočtené koeficientem množství</t>
  </si>
  <si>
    <t>"pronájem 3 dny" 3</t>
  </si>
  <si>
    <t>3*3 'Přepočtené koeficientem množství</t>
  </si>
  <si>
    <t>"pronájem 3 dny" 2</t>
  </si>
  <si>
    <t>2*3 'Přepočtené koeficientem množství</t>
  </si>
  <si>
    <t>SO 101.3.6 - Provizorní vozovky</t>
  </si>
  <si>
    <t>113107182</t>
  </si>
  <si>
    <t>Odstranění podkladu pl přes 50 do 200 m2 živičných tl 100 mm</t>
  </si>
  <si>
    <t>-1826115915</t>
  </si>
  <si>
    <t>"odvoz na skládku"</t>
  </si>
  <si>
    <t>"vybourání živičných vrstev provizorní vozovky v tl. 90mm" 176</t>
  </si>
  <si>
    <t>564851111</t>
  </si>
  <si>
    <t>Podklad ze štěrkodrtě ŠD tl 150 mm</t>
  </si>
  <si>
    <t>-616221228</t>
  </si>
  <si>
    <t>"provizorní vozovka 2x ŠD tl. 150mm" 2*176</t>
  </si>
  <si>
    <t>565135111</t>
  </si>
  <si>
    <t>Asfaltový beton vrstva podkladní ACP 16 (obalované kamenivo OKS) tl 50 mm š do 3 m</t>
  </si>
  <si>
    <t>-853214487</t>
  </si>
  <si>
    <t>"provizorní vozovka ACP 16+ tl. 50mm" 176</t>
  </si>
  <si>
    <t>573231111</t>
  </si>
  <si>
    <t>Postřik živičný spojovací ze silniční emulze v množství do 0,7 kg/m2</t>
  </si>
  <si>
    <t>1569994096</t>
  </si>
  <si>
    <t>"provizorní vozovka PS; EP" 176</t>
  </si>
  <si>
    <t>577134211</t>
  </si>
  <si>
    <t>Asfaltový beton vrstva obrusná ACO 11 (ABS) tř. II tl 40 mm š do 3 m z nemodifikovaného asfaltu</t>
  </si>
  <si>
    <t>1546052390</t>
  </si>
  <si>
    <t>"provizorní vozovka ACO 11 tl. 40mm" 176</t>
  </si>
  <si>
    <t>-847432774</t>
  </si>
  <si>
    <t>Poznámka k položce:
vybourané živičné vrstvy</t>
  </si>
  <si>
    <t>792689115</t>
  </si>
  <si>
    <t>28,688*4 'Přepočtené koeficientem množství</t>
  </si>
  <si>
    <t>167395716</t>
  </si>
  <si>
    <t>Poznámka k položce:
bouraný živičný materiál</t>
  </si>
  <si>
    <t>102 - SO 102 Vozovka místních komunikací</t>
  </si>
  <si>
    <t>SO 102.1 - Vozovka místních komunikací</t>
  </si>
  <si>
    <t>00845451</t>
  </si>
  <si>
    <t>Statutární město Ostrava</t>
  </si>
  <si>
    <t>Odstranění podkladu pl přes 200 m2 z kameniva drceného tl 550 mm</t>
  </si>
  <si>
    <t>194858936</t>
  </si>
  <si>
    <t>"odvoz 646m3 na meziskládku - materiál bude využit pro zásyp a obsyp"</t>
  </si>
  <si>
    <t>"zbytek 158,5m3 odvoz na skládku"</t>
  </si>
  <si>
    <t>"nestmelené podkladní vrstvy v tl. 550mm"</t>
  </si>
  <si>
    <t>"pod asf. vozovkou" 1463</t>
  </si>
  <si>
    <t>1463*1,15 'Přepočtené koeficientem množství</t>
  </si>
  <si>
    <t>-1560994356</t>
  </si>
  <si>
    <t>"frézování v místech napojení na stáv. vozovku - odskákání vrstev" 160</t>
  </si>
  <si>
    <t>"frézování stáv. vozovky v tl. 100mm" 1463</t>
  </si>
  <si>
    <t>1943811794</t>
  </si>
  <si>
    <t>"kamenný krajník š. 130mm" 289</t>
  </si>
  <si>
    <t>-275567478</t>
  </si>
  <si>
    <t>"jednořádek" 288</t>
  </si>
  <si>
    <t>"dvojřádek 22m" 2*22</t>
  </si>
  <si>
    <t>-2040512136</t>
  </si>
  <si>
    <t>"odhumusování v tl. 100mm" 0,1*1057</t>
  </si>
  <si>
    <t>-787952510</t>
  </si>
  <si>
    <t>"planimetrováno ze situací, odvoz na meziskládku zemina bude použita pro zásypy"</t>
  </si>
  <si>
    <t>"odkop pod ornicí" 195</t>
  </si>
  <si>
    <t>"odkop zemního tělesa po novou pláň" 95</t>
  </si>
  <si>
    <t>122202202P</t>
  </si>
  <si>
    <t>-302667001</t>
  </si>
  <si>
    <t>"odkop pro sanaci tl. 0,3-0,5m" 0,5*1574</t>
  </si>
  <si>
    <t>-1478939101</t>
  </si>
  <si>
    <t>"dle položky odkopu" 290</t>
  </si>
  <si>
    <t>-556682985</t>
  </si>
  <si>
    <t>"dle položky odkopu pro výměnu podloží" 787</t>
  </si>
  <si>
    <t>428942407</t>
  </si>
  <si>
    <t>"vybourání stávajících přípojek UV" (28,0+1,0+11,3)*0,01*0,47</t>
  </si>
  <si>
    <t>-1996876037</t>
  </si>
  <si>
    <t>"odvoz na meziskládku zemina bude použita pro zásypy"</t>
  </si>
  <si>
    <t>"jámy drenážních šachet" 4*1,0*1,0*1,5</t>
  </si>
  <si>
    <t>"jámy uličních vpustí" 5*1,5*1,5*1,5</t>
  </si>
  <si>
    <t>-1760754914</t>
  </si>
  <si>
    <t>"dle položky hloubení jam" 22,875</t>
  </si>
  <si>
    <t>298208174</t>
  </si>
  <si>
    <t>"výkop rýh pro demolici stávajících přípojek UV" (28,0+1,0+11,3)*0,5*1,0</t>
  </si>
  <si>
    <t>"výkop drenážní rýhy" 0,49*160</t>
  </si>
  <si>
    <t>"výkop rýh pro nové přípojky UV" 55,3*1,4*0,8</t>
  </si>
  <si>
    <t>-139352851</t>
  </si>
  <si>
    <t>"dle položek hloubení rýh" 160,486</t>
  </si>
  <si>
    <t>-1869021637</t>
  </si>
  <si>
    <t>"pažení rýh přípojek UV" 55,3*1,4*2</t>
  </si>
  <si>
    <t>"pažení jam UV" 1,5*1,4*2*5</t>
  </si>
  <si>
    <t>-1516663640</t>
  </si>
  <si>
    <t>"odvoz zemin na meziskládku pro nezhutněné zásypy" 843,5</t>
  </si>
  <si>
    <t>"dovoz zemin z meziskládky pro nezhutněné zásypy" 843,5</t>
  </si>
  <si>
    <t>"odvoz materiálu vhodného pro zpětný zásyp (bourané podkladní vrstvy) na meziskládku" 276</t>
  </si>
  <si>
    <t>"dovoz materiálu vhodného pro zpětný zásyp (bourané podkladní vrstvy) z meziskládky" 276</t>
  </si>
  <si>
    <t>"dovoz ornice z meziskládky pro ohumusování" 1045*0,1+539*0,2-91,6</t>
  </si>
  <si>
    <t>-552681382</t>
  </si>
  <si>
    <t>"odvoz zemin z výměny podloží na skládku" 787</t>
  </si>
  <si>
    <t>-211755398</t>
  </si>
  <si>
    <t>"naloženi zeminy na meziskládce pro zpětný zásyp" 843,5</t>
  </si>
  <si>
    <t>"naložení materiálu na meziskládce pro obsypy a zásypy" 276</t>
  </si>
  <si>
    <t>"naložení ornice na meziskládce pro ohumusování" 1045*0,1+539*0,2-91,6</t>
  </si>
  <si>
    <t>264544288</t>
  </si>
  <si>
    <t>"výměna nevhodného podloží tl. 0,3-0,5m" 0,5*1574</t>
  </si>
  <si>
    <t>-243188424</t>
  </si>
  <si>
    <t>"POLOŽKA BUDE ČERPÁNA DLE SKUTEČNOSTI NA ZÁKLADĚ ZHODNOCENÍ ÚNOSNOSTI PLÁNĚ PO ODSTRANĚNÍ STÁVAJÍCÍCH VRSTEV VOZOVKY" 787</t>
  </si>
  <si>
    <t>787*1,7 'Přepočtené koeficientem množství</t>
  </si>
  <si>
    <t>171101112</t>
  </si>
  <si>
    <t>Uložení sypaniny z hornin nesoudržných sypkých s vlhkostí l(d) pod 0,9 mimo aktivní zónu</t>
  </si>
  <si>
    <t>-2072897860</t>
  </si>
  <si>
    <t>"použije se materiál z vybouraných podkladních vrstev"</t>
  </si>
  <si>
    <t>"násyp pod konstrukce chodníků" 185</t>
  </si>
  <si>
    <t>-1797666195</t>
  </si>
  <si>
    <t>"planimetrováno ze situací, zemina z výkopů a materiál z nestmelených podkl. vrstev"</t>
  </si>
  <si>
    <t>"nezhutněná dosypávka pod ornici" 573,5</t>
  </si>
  <si>
    <t>"nezhutněná dosypávka středového ostrova" 270,0</t>
  </si>
  <si>
    <t>393061902</t>
  </si>
  <si>
    <t>"uložení nevhodné zeminy z výměny podloží na skládce" 787</t>
  </si>
  <si>
    <t>787*2,1 'Přepočtené koeficientem množství</t>
  </si>
  <si>
    <t>735805591</t>
  </si>
  <si>
    <t>"použije se materiál z vybouraných podkladních vrstev vozovek a mat. nakupovaný"</t>
  </si>
  <si>
    <t>"jámy bouraných UV" 3*0,7*0,7*0,8</t>
  </si>
  <si>
    <t>"rýhy bouraných přípojek UV" (28,0+1,0+11,3)*0,5*1,0</t>
  </si>
  <si>
    <t>"dosypávky za obrubníkem - nakupovaný materiál" 221</t>
  </si>
  <si>
    <t>"obsyp nových UV" 5*(1,5*1,5*1,5-pi*0,25*0,25*1,5)</t>
  </si>
  <si>
    <t>"zásyp rýh přípojek UV" 55,3*0,8*1,1</t>
  </si>
  <si>
    <t>"obsyp drenážních šachet" 4*(1,0*1,0*1,5-pi*0,15*0,15*1,5)</t>
  </si>
  <si>
    <t>95510177</t>
  </si>
  <si>
    <t>"obsyp přípojek UV" 0,25*0,8*55,3-pi*0,08*0,08*55,3</t>
  </si>
  <si>
    <t>1175991363</t>
  </si>
  <si>
    <t>"dosypávka za obrubníkem" 221</t>
  </si>
  <si>
    <t>"obsyp potrubí" 9,948</t>
  </si>
  <si>
    <t>230,948*1,8 'Přepočtené koeficientem množství</t>
  </si>
  <si>
    <t>991827139</t>
  </si>
  <si>
    <t>"úprava pláně před pokládkou konstrukčních vrstev vozovek" 1574</t>
  </si>
  <si>
    <t>181301101</t>
  </si>
  <si>
    <t>Rozprostření ornice tl vrstvy do 100 mm pl do 500 m2 v rovině nebo ve svahu do 1:5</t>
  </si>
  <si>
    <t>-1682138210</t>
  </si>
  <si>
    <t>"planimetováno ze situací, použije se ornice z odhumusování / meziskládky"</t>
  </si>
  <si>
    <t>"ohumusování okolních ploch pro zatravnění" 1045</t>
  </si>
  <si>
    <t>181301113</t>
  </si>
  <si>
    <t>Rozprostření ornice tl vrstvy do 200 mm pl přes 500 m2 v rovině nebo ve svahu do 1:5</t>
  </si>
  <si>
    <t>-1909909116</t>
  </si>
  <si>
    <t>"planimetováno ze situací, použije se ornice z odhumusování / meziskládky, nedostatek ornice 91,57m3 bude kryt nákupem"</t>
  </si>
  <si>
    <t>"ohumusování středového ostrova" 539</t>
  </si>
  <si>
    <t>10311100R</t>
  </si>
  <si>
    <t>ornice, zemina pro zatravnění</t>
  </si>
  <si>
    <t>932614619</t>
  </si>
  <si>
    <t>"odhumusování SO 102" -105,7</t>
  </si>
  <si>
    <t>"odhumusování SO 101" -29,9</t>
  </si>
  <si>
    <t>"ohumusování SO 102" 1045*0,1+539*0,2</t>
  </si>
  <si>
    <t>"ohumusování SO 801.2" 14,9</t>
  </si>
  <si>
    <t>Mezisoučet</t>
  </si>
  <si>
    <t>"nedostatek ornice pro ohumusování" 91,6*1,5</t>
  </si>
  <si>
    <t>1012537264</t>
  </si>
  <si>
    <t>"úprava podloží pod UV" 5*1,5*1,5</t>
  </si>
  <si>
    <t>1003074122</t>
  </si>
  <si>
    <t>"úprava parapláně" 1574</t>
  </si>
  <si>
    <t>-1106805260</t>
  </si>
  <si>
    <t>"výplň drenážní rýhy" 78,4-8,0-pi*0,08*0,08*160</t>
  </si>
  <si>
    <t>1218395223</t>
  </si>
  <si>
    <t>"opláštění drenážní rýhy" 160*3,15</t>
  </si>
  <si>
    <t>-1229895741</t>
  </si>
  <si>
    <t>"lože pod drenáže" 0,5*0,1*160</t>
  </si>
  <si>
    <t>1034584440</t>
  </si>
  <si>
    <t>"drenáž pod vozovkou" 160</t>
  </si>
  <si>
    <t>160*1,1 'Přepočtené koeficientem množství</t>
  </si>
  <si>
    <t>18326577</t>
  </si>
  <si>
    <t>"planimetrováno ze situací" 1574</t>
  </si>
  <si>
    <t>2030358633</t>
  </si>
  <si>
    <t>"pod sanační vrstvou, resp. vozovkou" 1574</t>
  </si>
  <si>
    <t>"v drenážním žebru" 504</t>
  </si>
  <si>
    <t>2078*1,15 'Přepočtené koeficientem množství</t>
  </si>
  <si>
    <t>-522907112</t>
  </si>
  <si>
    <t>"zaústění drenáží do uličních vpustí - 4ks" 4*0,1</t>
  </si>
  <si>
    <t>-93587293</t>
  </si>
  <si>
    <t>"lože pod UV" 5*0,1*1,5*1,5</t>
  </si>
  <si>
    <t>"lože potrubí přípojek UV" 0,1*0,8*55,3</t>
  </si>
  <si>
    <t>-1638466139</t>
  </si>
  <si>
    <t>"ŠD tl. 200mm" 1364</t>
  </si>
  <si>
    <t>-1439743098</t>
  </si>
  <si>
    <t>"vč. srpovité krajnice"</t>
  </si>
  <si>
    <t>"ŠD min. tl. 250mm, průměrná tl. 270mm" 1574</t>
  </si>
  <si>
    <t>-1837200672</t>
  </si>
  <si>
    <t>"ACP 22S tl. 90mm, v místě celé nové konstrukce vozovky" 1110</t>
  </si>
  <si>
    <t>-169834288</t>
  </si>
  <si>
    <t>"ŠCM tl. 150mm, zastávkový pruh" 20</t>
  </si>
  <si>
    <t>-1298871291</t>
  </si>
  <si>
    <t>"spojovací postřik PS;EP 0,3kg/m2 pod vrstvou SMA a vrstvou ACL" 2*1303</t>
  </si>
  <si>
    <t>-1889869961</t>
  </si>
  <si>
    <t>"frézovaná část" 160</t>
  </si>
  <si>
    <t>"celá konstrukce vozovky" 1143</t>
  </si>
  <si>
    <t>-1644927470</t>
  </si>
  <si>
    <t>"ACL 16S tl. 70mm, výměra dle vrstvy ACO" 1303</t>
  </si>
  <si>
    <t>1892127725</t>
  </si>
  <si>
    <t>"CB I tl. 230mm" 11</t>
  </si>
  <si>
    <t>1929667496</t>
  </si>
  <si>
    <t>"připojení do stávající šachty" 2</t>
  </si>
  <si>
    <t>"připojení do stávajícího potrubí DN 400" 1</t>
  </si>
  <si>
    <t>"připojení do UV" 4</t>
  </si>
  <si>
    <t>-397758911</t>
  </si>
  <si>
    <t>"manžeta nebo nalepovací odbočka na stěny potubí a šachet"</t>
  </si>
  <si>
    <t>"do potrubí" 1</t>
  </si>
  <si>
    <t>"do šachty" 2</t>
  </si>
  <si>
    <t>"do UV" 4</t>
  </si>
  <si>
    <t>207306680</t>
  </si>
  <si>
    <t>"potrubí přípojek UV" 61</t>
  </si>
  <si>
    <t>762578833</t>
  </si>
  <si>
    <t>"tvarovky přípojek UV" 3+2+12</t>
  </si>
  <si>
    <t>1791129353</t>
  </si>
  <si>
    <t>"přesný počet a typ tvarovek bude upřesněn na stavbě během montáže" 2</t>
  </si>
  <si>
    <t>465036895</t>
  </si>
  <si>
    <t>"přesný počet a typ tvarovek bude upřesněn na stavbě během montáže" 3</t>
  </si>
  <si>
    <t>1243188327</t>
  </si>
  <si>
    <t>"nástrčné hrdlo přípojky UV- otvor ve skruži UV" 6</t>
  </si>
  <si>
    <t>"nástrčné hrdlo přípojky UV - otvor ve skruži kanalizace" 2</t>
  </si>
  <si>
    <t>"nástrčné hrdlo drenáže - otvor ve skruži UV" 4</t>
  </si>
  <si>
    <t>1551191246</t>
  </si>
  <si>
    <t>"drenážní šachty D6-D9" 4</t>
  </si>
  <si>
    <t>42856871</t>
  </si>
  <si>
    <t>"dle položky šachty" 4</t>
  </si>
  <si>
    <t>286163125</t>
  </si>
  <si>
    <t>989067973</t>
  </si>
  <si>
    <t>2145188694</t>
  </si>
  <si>
    <t>"otvory v šachtách pro zaústění drenážní trubky" 4</t>
  </si>
  <si>
    <t>-81628801</t>
  </si>
  <si>
    <t>"spojky pro zaústění drenáží do šachet" 4</t>
  </si>
  <si>
    <t>-1789086832</t>
  </si>
  <si>
    <t>"nové vpusti klasické" 5</t>
  </si>
  <si>
    <t>123150438</t>
  </si>
  <si>
    <t>"přesný typ (výška) prstence bude upřesněna na stavbě" 5</t>
  </si>
  <si>
    <t>-925125633</t>
  </si>
  <si>
    <t>592238570</t>
  </si>
  <si>
    <t>skruž betonová pro uliční vpusť horní TBV-Q 450/295/5b, 45x30x5 cm</t>
  </si>
  <si>
    <t>687862545</t>
  </si>
  <si>
    <t>-552165465</t>
  </si>
  <si>
    <t>592238600</t>
  </si>
  <si>
    <t>skruž betonová pro uliční vpusť středová TBV-Q 450/195/6b, 45x20x5 cm</t>
  </si>
  <si>
    <t>-1323708219</t>
  </si>
  <si>
    <t>-1173637465</t>
  </si>
  <si>
    <t>-1466904906</t>
  </si>
  <si>
    <t>-1758904676</t>
  </si>
  <si>
    <t>1903824342</t>
  </si>
  <si>
    <t>"nové vpusti" 5</t>
  </si>
  <si>
    <t>1569423346</t>
  </si>
  <si>
    <t>-674301891</t>
  </si>
  <si>
    <t>-540878118</t>
  </si>
  <si>
    <t>-1455867331</t>
  </si>
  <si>
    <t>"demontáž mříží, rámů a kalových košů stávajících UV" 3</t>
  </si>
  <si>
    <t>-1567255176</t>
  </si>
  <si>
    <t>"odstraňované vpusti UV7, UV8, UV13" 3</t>
  </si>
  <si>
    <t>-780391032</t>
  </si>
  <si>
    <t>"rektifikace poklopů vodovodních šachet" 2</t>
  </si>
  <si>
    <t>976460365</t>
  </si>
  <si>
    <t>"zaslepení otvoru po stávající přípojce - 2ks" 2*0,4*0,4*0,4</t>
  </si>
  <si>
    <t>-37521802</t>
  </si>
  <si>
    <t>"dvojřádek z dlažebních kostek dl. 315m" 2*315</t>
  </si>
  <si>
    <t>-301108964</t>
  </si>
  <si>
    <t>"1t=5,2m2" 315*0,2/5,2</t>
  </si>
  <si>
    <t>-947786410</t>
  </si>
  <si>
    <t>"kamenný krajník KS3" 418</t>
  </si>
  <si>
    <t>-1423441263</t>
  </si>
  <si>
    <t>418*1,01 'Přepočtené koeficientem množství</t>
  </si>
  <si>
    <t>103591028</t>
  </si>
  <si>
    <t xml:space="preserve">"srpovitá krajnice" 4 </t>
  </si>
  <si>
    <t>-719607001</t>
  </si>
  <si>
    <t>-1556903229</t>
  </si>
  <si>
    <t>"po obvodu srpovité krajnice" 19</t>
  </si>
  <si>
    <t>272391002</t>
  </si>
  <si>
    <t>"CB kryt - srpovitá krajnice" 4</t>
  </si>
  <si>
    <t>"živice - napojení na stávající komunikace" 58</t>
  </si>
  <si>
    <t>"živice - po obvodu srp. krajnice" 19</t>
  </si>
  <si>
    <t>-567513051</t>
  </si>
  <si>
    <t>"spára srpovitá krajnice/obrubník" 17</t>
  </si>
  <si>
    <t>1767371930</t>
  </si>
  <si>
    <t>"výztuž CB krytu z KARI sítí 150x150x6 - 3,3kg/m2" 11*3,3/1000</t>
  </si>
  <si>
    <t>0,036*1,1 'Přepočtené koeficientem množství</t>
  </si>
  <si>
    <t>-838619688</t>
  </si>
  <si>
    <t>"planimetrováno ze situací" 58</t>
  </si>
  <si>
    <t>440659915</t>
  </si>
  <si>
    <t>Poznámka k položce:
frézovaný materiál, nestmelené vrstvy</t>
  </si>
  <si>
    <t>-741948723</t>
  </si>
  <si>
    <t>677,988*4 'Přepočtené koeficientem množství</t>
  </si>
  <si>
    <t>1013955610</t>
  </si>
  <si>
    <t>Poznámka k položce:
bouraná betonová suť, dlažební kostky, obruby</t>
  </si>
  <si>
    <t>1871760764</t>
  </si>
  <si>
    <t>98,625*4 'Přepočtené koeficientem množství</t>
  </si>
  <si>
    <t>1113294100</t>
  </si>
  <si>
    <t>Poznámka k položce:
suť, dlažební kostky, obruby</t>
  </si>
  <si>
    <t>818444801</t>
  </si>
  <si>
    <t>-896089239</t>
  </si>
  <si>
    <t>Poznámka k položce:
nestmelené podkladní vrstvy</t>
  </si>
  <si>
    <t>-1145830936</t>
  </si>
  <si>
    <t>-529229768</t>
  </si>
  <si>
    <t>388684171</t>
  </si>
  <si>
    <t>"rezervní chráničky vč. lanka a ucpávek" 21+11</t>
  </si>
  <si>
    <t>345713580</t>
  </si>
  <si>
    <t>trubka elektroinstalační ohebná Kopoflex, HDPE+LDPE KF 09160</t>
  </si>
  <si>
    <t>1365775620</t>
  </si>
  <si>
    <t>32*1,05 'Přepočtené koeficientem množství</t>
  </si>
  <si>
    <t>SO 102.2 - Trvalé dopravní značení - MK</t>
  </si>
  <si>
    <t>-388339057</t>
  </si>
  <si>
    <t>"montáž původních značek ul. Hladnovská" 4</t>
  </si>
  <si>
    <t>"montáž původních značek ul. Keltičkova" 9</t>
  </si>
  <si>
    <t>"nomtáž nově dodaných značek ul. Hladnovská" 1</t>
  </si>
  <si>
    <t>"nomtáž nově dodaných značek ul.Keltičkova" 4</t>
  </si>
  <si>
    <t>1031919703</t>
  </si>
  <si>
    <t>"C1" 1+2</t>
  </si>
  <si>
    <t>"C4a" 1</t>
  </si>
  <si>
    <t>-326191943</t>
  </si>
  <si>
    <t>"P4" 1</t>
  </si>
  <si>
    <t>914111112</t>
  </si>
  <si>
    <t>Montáž svislé dopravní značky do velikosti 1 m2 páskováním na sloup</t>
  </si>
  <si>
    <t>-193692598</t>
  </si>
  <si>
    <t>"montáž původních značek ul. Keltičkova" 2</t>
  </si>
  <si>
    <t>-514895091</t>
  </si>
  <si>
    <t>"IS9b ul. Keltičkova" 1</t>
  </si>
  <si>
    <t>"IS9b ul. Hladnovská" 1</t>
  </si>
  <si>
    <t>-559613785</t>
  </si>
  <si>
    <t>39739937</t>
  </si>
  <si>
    <t>"montáž původních demontovaných sloupků" 3+5</t>
  </si>
  <si>
    <t>"montáž nových sloupků" 3</t>
  </si>
  <si>
    <t>"montáž nových příhradových sloupků" 2+2</t>
  </si>
  <si>
    <t>1149068565</t>
  </si>
  <si>
    <t>"příhradové sloupky značek IS9b" 2+2</t>
  </si>
  <si>
    <t>-1145767378</t>
  </si>
  <si>
    <t>"dodávka nových sloupků značek" 3</t>
  </si>
  <si>
    <t>1722105708</t>
  </si>
  <si>
    <t>"V2b 3/1,5/0,125 podélná čára přerušovaná - délka čáry vč. mezer" 75,0</t>
  </si>
  <si>
    <t>915211126</t>
  </si>
  <si>
    <t>Vodorovné dopravní značení retroreflexním žlutým plastem dělící čáry přerušované šířky 125 mm</t>
  </si>
  <si>
    <t>1005914958</t>
  </si>
  <si>
    <t>"V12c tl. 0,125" 11,5</t>
  </si>
  <si>
    <t>-587485835</t>
  </si>
  <si>
    <t>"V4 vodící čára souvislá" 348,5</t>
  </si>
  <si>
    <t>"V4 0,5/0,5/0,25 vodící čára přerušovaná - délka čáry vč. mezer" 13,5</t>
  </si>
  <si>
    <t>-2031996615</t>
  </si>
  <si>
    <t>"V9c šipka vlevo" 3*4,2</t>
  </si>
  <si>
    <t>"V7 přechod pro chodce" 43,5</t>
  </si>
  <si>
    <t>"V13a šikmé čáry" 9,0</t>
  </si>
  <si>
    <t>-1721614401</t>
  </si>
  <si>
    <t>"vodící pásky na přechodech" 30</t>
  </si>
  <si>
    <t>-440124107</t>
  </si>
  <si>
    <t>"dle položek VDZ čar" 75+11,5+362</t>
  </si>
  <si>
    <t>1275058031</t>
  </si>
  <si>
    <t>"dle položek VDZ ploch" 65,1</t>
  </si>
  <si>
    <t>-109452388</t>
  </si>
  <si>
    <t>"demontáž sloupků stávajících DZ - odvoz suti na skládku, sloupky budou použity" 12</t>
  </si>
  <si>
    <t>1783697691</t>
  </si>
  <si>
    <t>"demontáž stávajících značek - předání správci" 3+3</t>
  </si>
  <si>
    <t>"přemístění značek - budou opětovně instalovány" 3+9</t>
  </si>
  <si>
    <t>-1736329535</t>
  </si>
  <si>
    <t>"čáry" 11+23+40</t>
  </si>
  <si>
    <t>-747166606</t>
  </si>
  <si>
    <t>"šipky" 3*0,9</t>
  </si>
  <si>
    <t>1432838692</t>
  </si>
  <si>
    <t>-447634330</t>
  </si>
  <si>
    <t>1,056*4 'Přepočtené koeficientem množství</t>
  </si>
  <si>
    <t>-1040574325</t>
  </si>
  <si>
    <t>-632818230</t>
  </si>
  <si>
    <t>-892711937</t>
  </si>
  <si>
    <t>103 - SO 103 Komunikace pro pěší</t>
  </si>
  <si>
    <t>SO 103.1 - Komunikace pro pěší</t>
  </si>
  <si>
    <t>PSV - Práce a dodávky PSV</t>
  </si>
  <si>
    <t>113106121</t>
  </si>
  <si>
    <t>Rozebrání dlažeb komunikací pro pěší z betonových nebo kamenných dlaždic</t>
  </si>
  <si>
    <t>1281892883</t>
  </si>
  <si>
    <t>"předláždění vstupu do pojišťovny RBP"</t>
  </si>
  <si>
    <t xml:space="preserve">"odvoz a uložení původní dlažby na skládku" </t>
  </si>
  <si>
    <t>"planimetrováno ze situací" 56</t>
  </si>
  <si>
    <t>113106123</t>
  </si>
  <si>
    <t>Rozebrání dlažeb komunikací pro pěší ze zámkových dlaždic</t>
  </si>
  <si>
    <t>-766717725</t>
  </si>
  <si>
    <t>"dlažba město" 94,3</t>
  </si>
  <si>
    <t>"dlážděný chodník u RBP" 10,1</t>
  </si>
  <si>
    <t>113107171</t>
  </si>
  <si>
    <t>Odstranění krytu pl přes 50 do 200 m2 z betonu prostého tl 150 mm</t>
  </si>
  <si>
    <t>-1370342756</t>
  </si>
  <si>
    <t>"dlažba město" 6,1</t>
  </si>
  <si>
    <t>"dlážděný chodník u RBP" 28,5</t>
  </si>
  <si>
    <t>"parkoviště RBP" 90,4</t>
  </si>
  <si>
    <t>113107222</t>
  </si>
  <si>
    <t>Odstranění podkladu pl přes 200 m2 z kameniva drceného tl 200 mm</t>
  </si>
  <si>
    <t>210242717</t>
  </si>
  <si>
    <t>"planimetrováno ze situací, odvoz 106m3 na meziskládku - použije pro nezhutněný zásyp"</t>
  </si>
  <si>
    <t>"zbytek 32,5m3 odvoz na skládku"</t>
  </si>
  <si>
    <t>"+10% na odstupňování vrstev"</t>
  </si>
  <si>
    <t>"živičná vozovka" 559,4</t>
  </si>
  <si>
    <t>"živičný chodník u RBP" 8,1</t>
  </si>
  <si>
    <t>692,5*1,1 'Přepočtené koeficientem množství</t>
  </si>
  <si>
    <t>113107223</t>
  </si>
  <si>
    <t>Odstranění podkladu pl přes 200 m2 z kameniva drceného tl 240 mm</t>
  </si>
  <si>
    <t>-1460244443</t>
  </si>
  <si>
    <t>"tl. podkladních vrstev 240mm, +10% na odstupňování vrstev"</t>
  </si>
  <si>
    <t>104,4*1,1 'Přepočtené koeficientem množství</t>
  </si>
  <si>
    <t>113107242</t>
  </si>
  <si>
    <t>Odstranění krytu pl přes 200 m2 živičných tl 100 mm</t>
  </si>
  <si>
    <t>1698657583</t>
  </si>
  <si>
    <t>"odstranění stáv. vozovky v tl. 100mm" 559,4</t>
  </si>
  <si>
    <t>"odstranění chodníku u RBP" 8,1</t>
  </si>
  <si>
    <t>-1774744139</t>
  </si>
  <si>
    <t>"obrubník š. 100mm</t>
  </si>
  <si>
    <t>"chodník město" 301,9</t>
  </si>
  <si>
    <t>"chodník RBP" 13,1</t>
  </si>
  <si>
    <t>113204111</t>
  </si>
  <si>
    <t>Vytrhání obrub záhonových</t>
  </si>
  <si>
    <t>-445627182</t>
  </si>
  <si>
    <t>"záhonový obrubník š. 60mm"</t>
  </si>
  <si>
    <t>"chodník město" 17,5</t>
  </si>
  <si>
    <t>"parkoviště RBP" 28,1</t>
  </si>
  <si>
    <t>"v místě výškové úpravy obrubníku - ponechá se na místě" 19</t>
  </si>
  <si>
    <t>132202101</t>
  </si>
  <si>
    <t>Hloubení rýh š do 600 mm ručním nebo pneum nářadím v soudržných horninách tř. 3</t>
  </si>
  <si>
    <t>1304425660</t>
  </si>
  <si>
    <t>"výkop rýh - obnažení sdělovacího vedení T-mobile pro uložení do půlené chráničky"</t>
  </si>
  <si>
    <t>"ponechání zeminy na místě pro zpětný zásyp"</t>
  </si>
  <si>
    <t>0,5*0,8*28</t>
  </si>
  <si>
    <t>-1824969445</t>
  </si>
  <si>
    <t>"odvoz zemin na meziskládku pro nezhutněné zásypy" 106</t>
  </si>
  <si>
    <t>"dovoz zemin z meziskládky pro nezhutněné zásypy" 106</t>
  </si>
  <si>
    <t>1416163601</t>
  </si>
  <si>
    <t>"naloženi zeminy pro nezhutněný násyp na meziskládce" 106</t>
  </si>
  <si>
    <t>-1509891495</t>
  </si>
  <si>
    <t>"planimetrováno ze situací, nenamrzavý materiál"</t>
  </si>
  <si>
    <t>"dosypávky za obrubníkem" 455*0,06</t>
  </si>
  <si>
    <t>-1640527570</t>
  </si>
  <si>
    <t>27,3*1,8 'Přepočtené koeficientem množství</t>
  </si>
  <si>
    <t>1141422169</t>
  </si>
  <si>
    <t>"planimetrováno ze situací, materiál z vybouraných podkladních vrstev"</t>
  </si>
  <si>
    <t>"dosypání zeminy pod ornicí" 106</t>
  </si>
  <si>
    <t>1547511520</t>
  </si>
  <si>
    <t>"zpětný zásyp rýh po uložení sdělovacího vedení T-mobile do půlených chrániček"</t>
  </si>
  <si>
    <t>"použije se zemina z výkopů"</t>
  </si>
  <si>
    <t>"dle položky hloubení rýh" 11,2</t>
  </si>
  <si>
    <t>177121939</t>
  </si>
  <si>
    <t>"úprava pláně před pokládkou konstr. vrstev chodníku" 897</t>
  </si>
  <si>
    <t>-833061779</t>
  </si>
  <si>
    <t>"nedostatek ornice bude kryt nákupem"</t>
  </si>
  <si>
    <t>"ohumusování ploch pro zatravnění" 694</t>
  </si>
  <si>
    <t>1031110R</t>
  </si>
  <si>
    <t>-167131788</t>
  </si>
  <si>
    <t>"nedostatek ornice pro ohumusování" 694*0,1*1,5</t>
  </si>
  <si>
    <t>275311127</t>
  </si>
  <si>
    <t>Základové patky a bloky z betonu prostého C 25/30</t>
  </si>
  <si>
    <t>869573320</t>
  </si>
  <si>
    <t>"základ automatu na jízdenky, vč. montáže stojanu automatu; montáž automatu provede DPO a.s." 0,7*0,7*0,7</t>
  </si>
  <si>
    <t>"základ označníku zastávky; montáž označníku provede DPO a.s." 0,8*0,4*0,8</t>
  </si>
  <si>
    <t>-262635741</t>
  </si>
  <si>
    <t>"v místech drenáží a nových obrubníků" 17</t>
  </si>
  <si>
    <t>"podkladní vrstva dlažby" 803*1,1</t>
  </si>
  <si>
    <t>577143111</t>
  </si>
  <si>
    <t>Asfaltový beton vrstva obrusná ACO 8 (ABJ) tl 50 mm š do 3 m z nemodifikovaného asfaltu</t>
  </si>
  <si>
    <t>-448325472</t>
  </si>
  <si>
    <t>"ACO 8 tl. 50mm v místech drenáží a nových obrubníků" 34*0,5</t>
  </si>
  <si>
    <t>596211113</t>
  </si>
  <si>
    <t>Kladení zámkové dlažby komunikací pro pěší tl 60 mm skupiny A pl přes 300 m2</t>
  </si>
  <si>
    <t>2062244899</t>
  </si>
  <si>
    <t>"planimetrováno ze situací" 80+10+713</t>
  </si>
  <si>
    <t>592450380</t>
  </si>
  <si>
    <t>dlažba zámková H-PROFIL HBB 20x16,5x6 cm přírodní</t>
  </si>
  <si>
    <t>455310757</t>
  </si>
  <si>
    <t>713*1,01 'Přepočtené koeficientem množství</t>
  </si>
  <si>
    <t>592451110</t>
  </si>
  <si>
    <t>dlažba  skladebná HOLLAND HBB 20x10x6 cm červená</t>
  </si>
  <si>
    <t>1957483222</t>
  </si>
  <si>
    <t>10*1,03 'Přepočtené koeficientem množství</t>
  </si>
  <si>
    <t>592451190</t>
  </si>
  <si>
    <t>dlažba zámková PROMENÁDA slepecká 20x10x6 cm barevná</t>
  </si>
  <si>
    <t>1617977574</t>
  </si>
  <si>
    <t>80*1,03 'Přepočtené koeficientem množství</t>
  </si>
  <si>
    <t>596811221</t>
  </si>
  <si>
    <t>Kladení betonové dlažby komunikací pro pěší do lože z kameniva vel do 0,25 m2 plochy do 100 m2</t>
  </si>
  <si>
    <t>-1950657918</t>
  </si>
  <si>
    <t>592457210</t>
  </si>
  <si>
    <t>dlažba betonová na terasy vymývaná BEST-PLATEN 40x40x4 cm</t>
  </si>
  <si>
    <t>-1141038776</t>
  </si>
  <si>
    <t>"typ a odstín dlažby bude shodný se stávající"</t>
  </si>
  <si>
    <t>"6,25ks/m2" 56*6,25</t>
  </si>
  <si>
    <t>350*1,01 'Přepočtené koeficientem množství</t>
  </si>
  <si>
    <t>1710181402</t>
  </si>
  <si>
    <t>"úprava poklopů vodovodních šachet" 2</t>
  </si>
  <si>
    <t>899431111</t>
  </si>
  <si>
    <t>Výšková úprava uličního vstupu nebo vpusti do 200 mm zvýšením krycího hrnce, šoupěte nebo hydrantu</t>
  </si>
  <si>
    <t>-173660246</t>
  </si>
  <si>
    <t>"úprava plynovodních hrnců" 4</t>
  </si>
  <si>
    <t>9139210R</t>
  </si>
  <si>
    <t>Kontrastní páska - označení překážek pro slabozraké</t>
  </si>
  <si>
    <t>-1028211084</t>
  </si>
  <si>
    <t>"kontrastní pásky š. 15cm ve výšce 1.4-1.6m na sloupech Tbs" 4</t>
  </si>
  <si>
    <t>916231213</t>
  </si>
  <si>
    <t>Osazení chodníkového obrubníku betonového stojatého s boční opěrou do lože z betonu prostého</t>
  </si>
  <si>
    <t>-903875566</t>
  </si>
  <si>
    <t>"výšková úprava záhonového obrubníku u RBP" 19</t>
  </si>
  <si>
    <t>"nový chodníkový obrubník" 455</t>
  </si>
  <si>
    <t>5921721R</t>
  </si>
  <si>
    <t>obrubník betonový zahradní 100/6/25 šedý 100 x 6 x 25 cm</t>
  </si>
  <si>
    <t>1129110483</t>
  </si>
  <si>
    <t>"nahrazení poškozených kusů" 9</t>
  </si>
  <si>
    <t>592174100</t>
  </si>
  <si>
    <t>obrubník betonový chodníkový ABO 100/10/25 II nat 100x10x25 cm</t>
  </si>
  <si>
    <t>-1756207698</t>
  </si>
  <si>
    <t>"planimetrováno ze situací" 455</t>
  </si>
  <si>
    <t>455*1,02 'Přepočtené koeficientem množství</t>
  </si>
  <si>
    <t>916431111</t>
  </si>
  <si>
    <t>Osazení bezbariérového betonového obrubníku do betonového lože tl 150 mm</t>
  </si>
  <si>
    <t>-1039134348</t>
  </si>
  <si>
    <t>"nástupištní obrubník HK"</t>
  </si>
  <si>
    <t>"planimetrováno ze situací" 31+2+2</t>
  </si>
  <si>
    <t>592175400</t>
  </si>
  <si>
    <t>obrubník HK přímý 40x33x100 cm šedý</t>
  </si>
  <si>
    <t>-684752052</t>
  </si>
  <si>
    <t>592175410</t>
  </si>
  <si>
    <t>obrubník HK náběhový pravý 40x33-31x100 cm šedý</t>
  </si>
  <si>
    <t>1254420250</t>
  </si>
  <si>
    <t>592175420</t>
  </si>
  <si>
    <t>obrubník HK náběhový levý 40x31-33x100 cm šedý</t>
  </si>
  <si>
    <t>-1297443215</t>
  </si>
  <si>
    <t>592175380</t>
  </si>
  <si>
    <t>obrubník HK přechodový pravý 40x31-H25x100 cm šedý</t>
  </si>
  <si>
    <t>672157697</t>
  </si>
  <si>
    <t>592175390</t>
  </si>
  <si>
    <t>obrubník HK přechodový levý 40xH25-31x100 cm šedý</t>
  </si>
  <si>
    <t>1197028665</t>
  </si>
  <si>
    <t>-1017152745</t>
  </si>
  <si>
    <t>"planimetrováno ze situací" 34</t>
  </si>
  <si>
    <t>761926083</t>
  </si>
  <si>
    <t>936104211</t>
  </si>
  <si>
    <t>Montáž odpadkového koše</t>
  </si>
  <si>
    <t>1235770370</t>
  </si>
  <si>
    <t>"odpadkový koš u zastávky" 1</t>
  </si>
  <si>
    <t>749101300</t>
  </si>
  <si>
    <t>koš odpadkový kovový</t>
  </si>
  <si>
    <t>-934506767</t>
  </si>
  <si>
    <t>9361720R</t>
  </si>
  <si>
    <t>Osazení doplňkových konstrukcí zastávky hmotnosti do 200 kg</t>
  </si>
  <si>
    <t>1075366999</t>
  </si>
  <si>
    <t>"osazení čekárny zastávky a lavičky, vč. kotev a upevňovacích prvků" 1</t>
  </si>
  <si>
    <t>7490000R</t>
  </si>
  <si>
    <t>čekárna autobusové zastávky 3-modulová</t>
  </si>
  <si>
    <t>-200469369</t>
  </si>
  <si>
    <t>Poznámka k položce:
Čekárna třímodulová s třemi příčnými oblouky a bočními stěnami bez reklamních vitrín. 
Zasklení bočních stěn polovičními skly. 
Rozměry přístřešku cca 4140x1460x2290 mm (d. x š. x v.). 
Jednotlivá pole šířky cca 1360 mm. 
Vrchní stavbu tvoří rámy tvaru L a U z ocelového profilu 100/60/5 mm ukotvenými do 6-ti betonových patek z betonu C25/30-XF2 o rozměrech 400x400x600 mm. 
Součástí přístřešku bude i lavička délky cca 1900 mm. 
Lavička bude ukotvena do dvou betonových patek z betonu C25/30-XF2 o rozměrech 400x400x600 mm</t>
  </si>
  <si>
    <t>961044111</t>
  </si>
  <si>
    <t>Bourání základů z betonu prostého</t>
  </si>
  <si>
    <t>-1656905904</t>
  </si>
  <si>
    <t>"bourání betonových základů přístřešku zastávky" 14,85*0,25</t>
  </si>
  <si>
    <t>"bourání základu automatu na jízdenky, stojan automatu se použije; demontáž automatu provede DPO a.s." 0,7*0,7*0,7</t>
  </si>
  <si>
    <t>962032241</t>
  </si>
  <si>
    <t>Bourání zdiva z cihel pálených nebo vápenopískových na MC přes 1 m3</t>
  </si>
  <si>
    <t>-1625476305</t>
  </si>
  <si>
    <t>"bourání zdiva přístřešku zastávky" 0,1*2,2*(3+3+5)</t>
  </si>
  <si>
    <t>966001212</t>
  </si>
  <si>
    <t>Odstranění lavičky stabilní kotvené šrouby na pevný podklad</t>
  </si>
  <si>
    <t>451241435</t>
  </si>
  <si>
    <t>"planimetrováno ze situací, předání správci, odvoz suti na skládku"</t>
  </si>
  <si>
    <t>"lavička v zastávce MHD" 1</t>
  </si>
  <si>
    <t>966001312</t>
  </si>
  <si>
    <t>Odstranění odpadkového koše přichyceného páskováním nebo šrouby</t>
  </si>
  <si>
    <t>-103544712</t>
  </si>
  <si>
    <t>"planimetrováno ze situací, předání správci"</t>
  </si>
  <si>
    <t>408147877</t>
  </si>
  <si>
    <t>"odstranění stávajícího označníku zastávky"</t>
  </si>
  <si>
    <t>"označík se předá správci, suť základu se odveze na skládku" 1</t>
  </si>
  <si>
    <t>1632403150</t>
  </si>
  <si>
    <t>-2030210355</t>
  </si>
  <si>
    <t>78,755*4 'Přepočtené koeficientem množství</t>
  </si>
  <si>
    <t>-987792680</t>
  </si>
  <si>
    <t>115504504</t>
  </si>
  <si>
    <t>251,579*4 'Přepočtené koeficientem množství</t>
  </si>
  <si>
    <t>725491663</t>
  </si>
  <si>
    <t>-1484855767</t>
  </si>
  <si>
    <t>Poznámka k položce:
frézovaný a bouraný živičný materiál</t>
  </si>
  <si>
    <t>-534133986</t>
  </si>
  <si>
    <t>998223011</t>
  </si>
  <si>
    <t>Přesun hmot pro pozemní komunikace s krytem dlážděným</t>
  </si>
  <si>
    <t>433791969</t>
  </si>
  <si>
    <t>998223091</t>
  </si>
  <si>
    <t>Příplatek k přesunu hmot pro pozemní komunikace s krytem dlážděným za zvětšený přesun do 1000 m</t>
  </si>
  <si>
    <t>15211052</t>
  </si>
  <si>
    <t>PSV</t>
  </si>
  <si>
    <t>Práce a dodávky PSV</t>
  </si>
  <si>
    <t>7628418R</t>
  </si>
  <si>
    <t>Demontáž reklamních poutačů</t>
  </si>
  <si>
    <t>-630326451</t>
  </si>
  <si>
    <t>"planimetrováno ze situací, předání vlastníkovi"</t>
  </si>
  <si>
    <t>"reklamní poutače na střeše přístřešku zastávky" 3</t>
  </si>
  <si>
    <t>762841821</t>
  </si>
  <si>
    <t>Demontáž podbíjení obkladů stropů a střech sklonu do 60° z desek měkkých</t>
  </si>
  <si>
    <t>313054041</t>
  </si>
  <si>
    <t>"obložení střechy přístřešku zastávky" 0,75*(5,5+3,5+5,5+3,5)</t>
  </si>
  <si>
    <t>764001841</t>
  </si>
  <si>
    <t>Demontáž krytiny ze šablon do suti</t>
  </si>
  <si>
    <t>587966081</t>
  </si>
  <si>
    <t>"planimetrováno ze situací, odvoz do sběrných surovin"</t>
  </si>
  <si>
    <t>"střechy přístřešku zastávky" 5,5*3,5</t>
  </si>
  <si>
    <t>767996705</t>
  </si>
  <si>
    <t>Demontáž atypických zámečnických konstrukcí řezáním hmotnosti jednotlivých dílů přes 500 kg</t>
  </si>
  <si>
    <t>kg</t>
  </si>
  <si>
    <t>-592998682</t>
  </si>
  <si>
    <t>"konstrukce střechy přístřešku zastávky z ocelových profilů"</t>
  </si>
  <si>
    <t>(2*(3+3+2,2+2,2)+5+5+2,2+2,2+25)*10,6</t>
  </si>
  <si>
    <t>460510054</t>
  </si>
  <si>
    <t>Kabelové prostupy z trub plastových do rýhy bez obsypu, průměru do 10 cm</t>
  </si>
  <si>
    <t>1178568938</t>
  </si>
  <si>
    <t>"chráničky pr VO" 3,5</t>
  </si>
  <si>
    <t>345713530</t>
  </si>
  <si>
    <t>trubka elektroinstalační ohebná Kopoflex, HDPE+LDPE KF 09075</t>
  </si>
  <si>
    <t>-1871603569</t>
  </si>
  <si>
    <t>"chránička DVR 75 vč. lana a ucpávek konců"</t>
  </si>
  <si>
    <t>"pro VO související stavby" 3,5</t>
  </si>
  <si>
    <t>3,5*1,05 'Přepočtené koeficientem množství</t>
  </si>
  <si>
    <t>460510055</t>
  </si>
  <si>
    <t>Kabelové prostupy z trub plastových do rýhy bez obsypu, průměru do 15 cm</t>
  </si>
  <si>
    <t>148424246</t>
  </si>
  <si>
    <t>"ochrana stávajících sděl. vedení a vedení VN" 4,0+20,0</t>
  </si>
  <si>
    <t>"ochrana stávajícího sdělovacího vedení T-mobile" 28</t>
  </si>
  <si>
    <t>10.036.923</t>
  </si>
  <si>
    <t>Trubka pevná 06110/2 KOPOHALF modrá</t>
  </si>
  <si>
    <t>256</t>
  </si>
  <si>
    <t>2027940599</t>
  </si>
  <si>
    <t>"půlená chránička 110mm pro uložení stávajícího kabelu VN" 4</t>
  </si>
  <si>
    <t>"půlená chránička 110mm pro uložení stávajících sděl. kabelů" 20</t>
  </si>
  <si>
    <t>"púlená chránička 110mm pro uložení stávajícího sdělovacího vedení T-mobile" 28</t>
  </si>
  <si>
    <t>-1360416695</t>
  </si>
  <si>
    <t>"chráničky pro kabel Tbs - DPO" 5</t>
  </si>
  <si>
    <t>-1714340620</t>
  </si>
  <si>
    <t>5*1,05 'Přepočtené koeficientem množství</t>
  </si>
  <si>
    <t>460510201</t>
  </si>
  <si>
    <t>Kanály do rýhy neasfaltované z prefabrikovaných betonových žlabů typ TK 1</t>
  </si>
  <si>
    <t>-751630237</t>
  </si>
  <si>
    <t>"ochrana stávajících sděl. vedení - betonová korýtka + víko" 20,0</t>
  </si>
  <si>
    <t>SO 103.2 - Oplocení u poj. RBP</t>
  </si>
  <si>
    <t xml:space="preserve">    3 - Svislé a kompletní konstrukce</t>
  </si>
  <si>
    <t>Svislé a kompletní konstrukce</t>
  </si>
  <si>
    <t>338171113</t>
  </si>
  <si>
    <t>Osazování sloupků a vzpěr plotových ocelových v 2,00 m se zabetonováním</t>
  </si>
  <si>
    <t>-1534258393</t>
  </si>
  <si>
    <t>"osazení sloupků nového oplocení do betonové patky" 12</t>
  </si>
  <si>
    <t>5923116R</t>
  </si>
  <si>
    <t>sloupek plotový dl. 1420mm</t>
  </si>
  <si>
    <t>-1522280592</t>
  </si>
  <si>
    <t>"nové sloupky plotu 80x80mm dl. 1420mm" 12</t>
  </si>
  <si>
    <t>286113110</t>
  </si>
  <si>
    <t>trubka plastová 160x500mm</t>
  </si>
  <si>
    <t>755122831</t>
  </si>
  <si>
    <t>"ztracené bednění betonové patky" 12</t>
  </si>
  <si>
    <t>348171110</t>
  </si>
  <si>
    <t>Osazení rámového oplocení výšky do 1 m ve sklonu svahu do 15°</t>
  </si>
  <si>
    <t>990346500</t>
  </si>
  <si>
    <t>"montáž oplocení v nové poloze" 10*1,355+1*0,725+1*0,655</t>
  </si>
  <si>
    <t>5534231R</t>
  </si>
  <si>
    <t>ocelové plotové pole š. 0,655m ze svařovaných tyčí</t>
  </si>
  <si>
    <t>-1640062392</t>
  </si>
  <si>
    <t>"tvar a povrchová úprava dle stávajícího oplocení"</t>
  </si>
  <si>
    <t>"dodávka nového dílu dl. 0,655m vč. povrchové úpravy" 1</t>
  </si>
  <si>
    <t>5534232R</t>
  </si>
  <si>
    <t>ocelové plotové pole š. 0,725m ze svařovaných tyčí</t>
  </si>
  <si>
    <t>-1300291290</t>
  </si>
  <si>
    <t>"dodávka nového dílu dl. 0,725m vč. povrchové úpravy" 1</t>
  </si>
  <si>
    <t>966071711</t>
  </si>
  <si>
    <t>Bourání sloupků a vzpěr plotových ocelových do 2,5 m zabetonovaných</t>
  </si>
  <si>
    <t>1748735596</t>
  </si>
  <si>
    <t>"planimetrováno ze situace"</t>
  </si>
  <si>
    <t>"demontáž stávajících sloupků" 12</t>
  </si>
  <si>
    <t>966072810</t>
  </si>
  <si>
    <t>Rozebrání rámového oplocení na ocelové sloupky výšky do 1m</t>
  </si>
  <si>
    <t>-693413546</t>
  </si>
  <si>
    <t>"odvoz demontovaných dílů na meziskládku / do dílny - budou osazeny nazpět"</t>
  </si>
  <si>
    <t>"standardní pole 10ks" 10*1,355</t>
  </si>
  <si>
    <t>"zkrácené pole" 1*0,86</t>
  </si>
  <si>
    <t>-1407314179</t>
  </si>
  <si>
    <t>Poznámka k položce:
bouraná betonová suť základů sloupků</t>
  </si>
  <si>
    <t>1363704086</t>
  </si>
  <si>
    <t>7,884*4 'Přepočtené koeficientem množství</t>
  </si>
  <si>
    <t>997221571</t>
  </si>
  <si>
    <t>Vodorovná doprava vybouraných hmot do 1 km</t>
  </si>
  <si>
    <t>-35635509</t>
  </si>
  <si>
    <t>"odvoz plotových dílců do dílny k úpravě" 0,25</t>
  </si>
  <si>
    <t>997221579</t>
  </si>
  <si>
    <t>Příplatek ZKD 1 km u vodorovné dopravy vybouraných hmot</t>
  </si>
  <si>
    <t>-1567511139</t>
  </si>
  <si>
    <t>"vzdálenost 20km, tam a zpět" 0,25</t>
  </si>
  <si>
    <t>0,25*39 'Přepočtené koeficientem množství</t>
  </si>
  <si>
    <t>-251449744</t>
  </si>
  <si>
    <t>Poznámka k položce:
suť bouraných základů</t>
  </si>
  <si>
    <t>998232111</t>
  </si>
  <si>
    <t>Přesun hmot pro oplocení zděné z cihel nebo tvárnic v do 10 m</t>
  </si>
  <si>
    <t>-1352806748</t>
  </si>
  <si>
    <t>998232121</t>
  </si>
  <si>
    <t>Příplatek k přesunu hmot pro oplocení zděné za zvětšený přesun do 1000 m</t>
  </si>
  <si>
    <t>-1830312383</t>
  </si>
  <si>
    <t>301 - SO 301 Přeložka vodovodu DIAMO</t>
  </si>
  <si>
    <t>SO 301 - Přeložka vodovodu DIAMO</t>
  </si>
  <si>
    <t>130001101</t>
  </si>
  <si>
    <t>Příplatek za ztížení vykopávky v blízkosti podzemního vedení</t>
  </si>
  <si>
    <t>1338571812</t>
  </si>
  <si>
    <t>"viz TZ, situace, podélný profil"</t>
  </si>
  <si>
    <t>"ztížená vykopávka v blízkosti vedení sdělovacích kabelů"  2*1.1*1.5*3</t>
  </si>
  <si>
    <t>132201201</t>
  </si>
  <si>
    <t>Hloubení rýh š do 2000 mm v hornině tř. 3 objemu do 100 m3</t>
  </si>
  <si>
    <t>-919305704</t>
  </si>
  <si>
    <t xml:space="preserve">"viz TZ, situace, podélný profil, uložení potrubí" </t>
  </si>
  <si>
    <t>"ponechání zemin pro zpětný zásyp na stavbě, odvoz přebytku zemin na sládku"</t>
  </si>
  <si>
    <t>"pro potrubí De 160" 10,69+18,32+14,05+11,32</t>
  </si>
  <si>
    <t>132201209</t>
  </si>
  <si>
    <t>Příplatek za lepivost k hloubení rýh š do 2000 mm v hornině tř. 3</t>
  </si>
  <si>
    <t>752119404</t>
  </si>
  <si>
    <t>"dle položky hloubení rýh" 54,38</t>
  </si>
  <si>
    <t>2046221392</t>
  </si>
  <si>
    <t>"pažení rýhy výkopu"</t>
  </si>
  <si>
    <t>"pro potrubí De 160" 19,44+33,32+25,54+20,58</t>
  </si>
  <si>
    <t>-1658564563</t>
  </si>
  <si>
    <t>"odvoz materiálu na meziskládku pro zpětný zásyp rýh" 33,62</t>
  </si>
  <si>
    <t>"dovoz materiálu z meziskládky pro zpětný zásyp rýh" 33,62</t>
  </si>
  <si>
    <t>301290326</t>
  </si>
  <si>
    <t>"odvoz přebytku zemin z výkopů na skládku" 54,38-33,62</t>
  </si>
  <si>
    <t>755911742</t>
  </si>
  <si>
    <t>"naložení materiálu na meziskládce pro zpětný zásyp rýh" 33,62</t>
  </si>
  <si>
    <t>912244452</t>
  </si>
  <si>
    <t>"uložení přebytku zeminy z výkopů, dle položky přemístění výkopku"</t>
  </si>
  <si>
    <t>"1m3=2,1t" 20,76*2,1</t>
  </si>
  <si>
    <t>1841288048</t>
  </si>
  <si>
    <t>"zásyp rýh zeminou z výkopů"</t>
  </si>
  <si>
    <t>"pro potrubí De 160" 6,82+11,30+8,45+7,05</t>
  </si>
  <si>
    <t>2088610989</t>
  </si>
  <si>
    <t>"obsyp potrubí pískem"</t>
  </si>
  <si>
    <t>"pro potrubí De 160" 2,80+5,08+4,05+3,08</t>
  </si>
  <si>
    <t>583313450</t>
  </si>
  <si>
    <t>kamenivo těžené drobné frakce 0-4</t>
  </si>
  <si>
    <t>-1050218313</t>
  </si>
  <si>
    <t>15,01*2 'Přepočtené koeficientem množství</t>
  </si>
  <si>
    <t>451572111</t>
  </si>
  <si>
    <t>Lože pod potrubí otevřený výkop z kameniva drobného těženého</t>
  </si>
  <si>
    <t>-301783693</t>
  </si>
  <si>
    <t>"lože pod potrubí z písku"</t>
  </si>
  <si>
    <t>"pro potrubí De 160" 1,04+1,88+1,50+1,14</t>
  </si>
  <si>
    <t>452313121</t>
  </si>
  <si>
    <t>Vyplnění potrubí z betonu prostého tř. C 8/10 otevřený výkop</t>
  </si>
  <si>
    <t>-2001671540</t>
  </si>
  <si>
    <t>"zaslepení stávajícího vodovodního řadu"</t>
  </si>
  <si>
    <t>"výplň řídkou betonovou směsí" 2*0,5*0,1</t>
  </si>
  <si>
    <t>857312121</t>
  </si>
  <si>
    <t>Montáž litinových tvarovek jednoosých přírubových otevřený výkop DN 150</t>
  </si>
  <si>
    <t>947291836</t>
  </si>
  <si>
    <t>"viz TZ, situace, podélné profily, kladečské schéma"</t>
  </si>
  <si>
    <t>"přírubová tvarovka" 1</t>
  </si>
  <si>
    <t>"nákružek" 1</t>
  </si>
  <si>
    <t>"spojky Waga De 160" 2</t>
  </si>
  <si>
    <t>"vymezovací kroužky" 2</t>
  </si>
  <si>
    <t>552552330</t>
  </si>
  <si>
    <t>tvarovka přírubová s hladkým koncem F F-DN 150 PN 10-16 natural</t>
  </si>
  <si>
    <t>1603285504</t>
  </si>
  <si>
    <t>"PRELIMITNÍ POLOŽKA - o čerpání položky se rozhodne během stavebních prací" 1</t>
  </si>
  <si>
    <t>286536000</t>
  </si>
  <si>
    <t>nákružek tlakový lemový IPE D 160 mm</t>
  </si>
  <si>
    <t>88437627</t>
  </si>
  <si>
    <t>552516160</t>
  </si>
  <si>
    <t>příruba litinová úsporná PN10 pro vodovodní ocelové potrubí 150/159 mm</t>
  </si>
  <si>
    <t>1780255021</t>
  </si>
  <si>
    <t>5527151R</t>
  </si>
  <si>
    <t>spojka WAGA De 160</t>
  </si>
  <si>
    <t>1784724236</t>
  </si>
  <si>
    <t>5526131R</t>
  </si>
  <si>
    <t>vymezovací kroužek nerez De 160</t>
  </si>
  <si>
    <t>-1906509542</t>
  </si>
  <si>
    <t>871321121</t>
  </si>
  <si>
    <t>Montáž potrubí z trubek z tlakového polyetylénu otevřený výkop svařovaných vnější průměr 160 mm</t>
  </si>
  <si>
    <t>335234266</t>
  </si>
  <si>
    <t>"viz TZ, situace, podélné profily"</t>
  </si>
  <si>
    <t>286159350</t>
  </si>
  <si>
    <t>trubka vodovodní tlaková RC protect (PE 100 RC) 160x14,6 SDR 11 tyče 12 m</t>
  </si>
  <si>
    <t>-1618628981</t>
  </si>
  <si>
    <t>"HDPE 100RC SDR 11 De160" 34</t>
  </si>
  <si>
    <t>34*1,05 'Přepočtené koeficientem množství</t>
  </si>
  <si>
    <t>8713211R-D</t>
  </si>
  <si>
    <t>Demontáž potrubí PVC DN 160x6,2</t>
  </si>
  <si>
    <t>1707293633</t>
  </si>
  <si>
    <t>"odstranění stávajícího potrubí" 3</t>
  </si>
  <si>
    <t>877311121</t>
  </si>
  <si>
    <t>Montáž elektrotvarovek na potrubí z trubek z tlakového PE otevřený výkop vnější průměr 160 mm</t>
  </si>
  <si>
    <t>1905564321</t>
  </si>
  <si>
    <t>"koleno" 1+3+1</t>
  </si>
  <si>
    <t>2861495R</t>
  </si>
  <si>
    <t>elektrokoleno 11°, De 160 HDPE</t>
  </si>
  <si>
    <t>1801859068</t>
  </si>
  <si>
    <t>2861496R</t>
  </si>
  <si>
    <t>elektrokoleno 22°, De 160 HDPE</t>
  </si>
  <si>
    <t>-1538923296</t>
  </si>
  <si>
    <t>2861497R</t>
  </si>
  <si>
    <t>elektrokoleno 30°, De 160 HDPE</t>
  </si>
  <si>
    <t>1116170405</t>
  </si>
  <si>
    <t>8792211R</t>
  </si>
  <si>
    <t>Přepojení na stávající potrubí De 160</t>
  </si>
  <si>
    <t>106476152</t>
  </si>
  <si>
    <t>"viz TZ, situace, kladečské schéma, podélný profil" 2</t>
  </si>
  <si>
    <t>892351111</t>
  </si>
  <si>
    <t>Tlaková zkouška vodou potrubí DN 150 nebo 200</t>
  </si>
  <si>
    <t>-278453705</t>
  </si>
  <si>
    <t>"viz TZ, situace, podélný profil" 34</t>
  </si>
  <si>
    <t>892353121</t>
  </si>
  <si>
    <t>Proplach a desinfekce vodovodního potrubí DN 150 nebo 200</t>
  </si>
  <si>
    <t>-1997466368</t>
  </si>
  <si>
    <t>892372111</t>
  </si>
  <si>
    <t>Zabezpečení konců potrubí DN do 300 při tlakových zkouškách vodou</t>
  </si>
  <si>
    <t>-647890672</t>
  </si>
  <si>
    <t>"viz TZ, situace, podélný profil" 2</t>
  </si>
  <si>
    <t>899721111</t>
  </si>
  <si>
    <t>Signalizační vodič DN do 150 mm na potrubí PVC</t>
  </si>
  <si>
    <t>-721524637</t>
  </si>
  <si>
    <t>"viz TZ, situace, kladečské schéma"</t>
  </si>
  <si>
    <t>"měděný drát 2xCu 4mm2 vyveden do šoup. poklopů" 2*34</t>
  </si>
  <si>
    <t>68*1,05 'Přepočtené koeficientem množství</t>
  </si>
  <si>
    <t>899722113</t>
  </si>
  <si>
    <t>Krytí potrubí z plastů výstražnou fólií z PVC 34cm</t>
  </si>
  <si>
    <t>891963807</t>
  </si>
  <si>
    <t>"výstražná fólie bílá s nápisem POZOR VODA" 34</t>
  </si>
  <si>
    <t>998276101</t>
  </si>
  <si>
    <t>Přesun hmot pro trubní vedení z trub z plastických hmot otevřený výkop</t>
  </si>
  <si>
    <t>304893262</t>
  </si>
  <si>
    <t>998276124</t>
  </si>
  <si>
    <t>Příplatek k přesunu hmot pro trubní vedení z trub z plastických hmot za zvětšený přesun do 500 m</t>
  </si>
  <si>
    <t>-1429297200</t>
  </si>
  <si>
    <t>401 - SO 401 Veřejné osvětlení</t>
  </si>
  <si>
    <t>SO 401 - Veřejné osvětlení</t>
  </si>
  <si>
    <t xml:space="preserve">    21-M - Elektromontáže</t>
  </si>
  <si>
    <t>21-M</t>
  </si>
  <si>
    <t>Elektromontáže</t>
  </si>
  <si>
    <t>210021012</t>
  </si>
  <si>
    <t>Zhotovení otvorů v plechu tl do 4 mm kruhových D do 29 mm</t>
  </si>
  <si>
    <t>1449652982</t>
  </si>
  <si>
    <t>"otvory průměru 26mm ve výšce 5m v trakčních a osvětlovacích stožárech pro připojení vánočního osvětlení" 13</t>
  </si>
  <si>
    <t>210021017</t>
  </si>
  <si>
    <t>Zhotovení otvorů kruhových D do 60 mm</t>
  </si>
  <si>
    <t>194533531</t>
  </si>
  <si>
    <t>"viz TZ, základy, výkr. č. 3"</t>
  </si>
  <si>
    <t>"vyvrtání otvorů prům. 60mm do plastové trubky základů stožáru č. 103, 111" 4*2</t>
  </si>
  <si>
    <t>210100152</t>
  </si>
  <si>
    <t>Ukončení kabelů smršťovací záklopkou nebo páskou se zapojením bez letování žíly do 4x35 mm2</t>
  </si>
  <si>
    <t>-2135820258</t>
  </si>
  <si>
    <t>"ukončení kabelu AYKY 4x35mm2" 3</t>
  </si>
  <si>
    <t>354363150</t>
  </si>
  <si>
    <t>hlava rozdělovací, smršťovaná přímá do 1kV SKE-4F/3+4 4x 35-150</t>
  </si>
  <si>
    <t>655211913</t>
  </si>
  <si>
    <t>210100173</t>
  </si>
  <si>
    <t>Ukončení kabelů smršťovací záklopkou nebo páskou se zapojením bez letování žíly do 3x4 mm2</t>
  </si>
  <si>
    <t>-1111395618</t>
  </si>
  <si>
    <t>"ukončení kabelu CYKY-J 3x1,5mm2 pro svítidla" (7+5+6+2*2)*2</t>
  </si>
  <si>
    <t>"ukončení kabelu CYKY-J pro vánoční osvětlení" 13</t>
  </si>
  <si>
    <t>210100176</t>
  </si>
  <si>
    <t>Ukončení kabelů smršťovací záklopkou nebo páskou se zapojením bez letování žíly do 3x16 mm2</t>
  </si>
  <si>
    <t>1749779418</t>
  </si>
  <si>
    <t>"ukončení kabelu CYKY-J 3x16mm2" 34</t>
  </si>
  <si>
    <t>3543630R</t>
  </si>
  <si>
    <t>hlava rozdělovací, smršťovaná přímá do 1kV SKE-3F/4 do 3x 16</t>
  </si>
  <si>
    <t>-1982335082</t>
  </si>
  <si>
    <t>210122002</t>
  </si>
  <si>
    <t>Montáž svodiče bleskových proudů nn 1.stupeň jednopólových impulzní proud do 100 kA</t>
  </si>
  <si>
    <t>1078499800</t>
  </si>
  <si>
    <t>"omezovač přepětí, uzavřené jiskřiště s připojovacími svorníky prům. 10mm z nerez oceli"</t>
  </si>
  <si>
    <t>"impulzní proud (10/350) 50kA"</t>
  </si>
  <si>
    <t>"jmenovitý svodový proud (8/20) 100kA" 7</t>
  </si>
  <si>
    <t>3588950R</t>
  </si>
  <si>
    <t>ochrana přepěťová - součtové jiskřiště 1. stupeň</t>
  </si>
  <si>
    <t>612574440</t>
  </si>
  <si>
    <t>210190008</t>
  </si>
  <si>
    <t>Montáž rozvodnic pro síť veřejného osvětlení KS 2, 3A, 3B, 6</t>
  </si>
  <si>
    <t>-1138374795</t>
  </si>
  <si>
    <t>"viz situace"</t>
  </si>
  <si>
    <t>"svorkovnice stožárů č. 4, 43, 47, 36, 37, 3 nebudou nahrazeny"</t>
  </si>
  <si>
    <t>"dle specifikace" 6+2+5+1+1</t>
  </si>
  <si>
    <t>3571380R</t>
  </si>
  <si>
    <t>rozvodnice stožárová, 2ks jistících prvků, 2ks přívodních kabelů</t>
  </si>
  <si>
    <t>-54760571</t>
  </si>
  <si>
    <t>"stožár č. 104(16), 108(10), 105(9), 113(8), 102(1), 103" 6</t>
  </si>
  <si>
    <t>3571381R</t>
  </si>
  <si>
    <t>rozvodnice stožárová, 1ks jistících prvků, 2ks přívodních kabelů</t>
  </si>
  <si>
    <t>-1832224458</t>
  </si>
  <si>
    <t>"stožár č. 110(11), 109(43)" 2</t>
  </si>
  <si>
    <t>3571382R</t>
  </si>
  <si>
    <t>rozvodnice stožárová, 2ks jistících prvků, 3ks přívodních kabelů</t>
  </si>
  <si>
    <t>1096968623</t>
  </si>
  <si>
    <t>"stožár č. 111, 114(17), 107(14), 112(7), 115(18)" 5</t>
  </si>
  <si>
    <t>3571383R</t>
  </si>
  <si>
    <t>rozvodnice stožárová, 3ks jistících prvků, 3ks přívodních kabelů</t>
  </si>
  <si>
    <t>-1156091685</t>
  </si>
  <si>
    <t>"stožár č. 101(20)" 1</t>
  </si>
  <si>
    <t>3571384R</t>
  </si>
  <si>
    <t>rozvodnice stožárová, 3ks jistících prvků, 1ks přívodních kabelů</t>
  </si>
  <si>
    <t>2100268517</t>
  </si>
  <si>
    <t>"stožár č. 106(15)" 1</t>
  </si>
  <si>
    <t>210190008-D</t>
  </si>
  <si>
    <t>Demontáž rozvodnic pro síť veřejného osvětlení KS 2, 3A, 3B, 6</t>
  </si>
  <si>
    <t>2027282871</t>
  </si>
  <si>
    <t>"demontáž stožárových rozvodnic" 15</t>
  </si>
  <si>
    <t>210192124-D</t>
  </si>
  <si>
    <t>Demontáž rozvaděčů litinových, plastových nebo hliníkových skříněk do 50 kg</t>
  </si>
  <si>
    <t>1536755289</t>
  </si>
  <si>
    <t>"demontáž pilířového rozvaděče RVO0 344/1, předání správci" 1</t>
  </si>
  <si>
    <t>210202013-D</t>
  </si>
  <si>
    <t>Demontáž svítidel výbojkových venkovních závěsných na výložník</t>
  </si>
  <si>
    <t>-460334625</t>
  </si>
  <si>
    <t>"viz TZ, situace, předání správci"</t>
  </si>
  <si>
    <t>"svítidla z dvouramenných výložníků" 2*(9+1+4)</t>
  </si>
  <si>
    <t>"svítidla z jednoramenných výložníků" 1</t>
  </si>
  <si>
    <t>2102020R</t>
  </si>
  <si>
    <t>Montáž svítidel LED venkovních závěsných na výložník</t>
  </si>
  <si>
    <t>1151611736</t>
  </si>
  <si>
    <t>"montáž nových svítidel" 22</t>
  </si>
  <si>
    <t>3477420R</t>
  </si>
  <si>
    <t>svítidlo s LED technologií 84W</t>
  </si>
  <si>
    <t>-1012966825</t>
  </si>
  <si>
    <t>Poznámka k položce:
LED SVÍTIDLO 84W
typ ISARO 36L70 BP NR EFL 740 CL2 MA60, osazeno LED 7012 BP 84W/7012lm
el. třídy ochrany II, krytí IP66, IK08
těleso z odlévaného hliníku, difuzor ploché sklo, hmotnost 5,4kg</t>
  </si>
  <si>
    <t>"dodávka nových svítidel" 22</t>
  </si>
  <si>
    <t>210204011</t>
  </si>
  <si>
    <t>Montáž stožárů osvětlení ocelových samostatně stojících délky do 12 m</t>
  </si>
  <si>
    <t>1780614823</t>
  </si>
  <si>
    <t>"nové stožáry č. 103, 111" 2</t>
  </si>
  <si>
    <t>3167220R</t>
  </si>
  <si>
    <t>Osvětlovací stožár ocelový bezpaticový celkové délky 11,5m</t>
  </si>
  <si>
    <t>944222282</t>
  </si>
  <si>
    <t>Poznámka k položce:
OCELOVÝ BEZPATICOVÝ OSMIHRANNÝ KUŽELOVÝ STOŽÁR
dolní prům. 220mm, horní prům. 89mm
nadzemní výška 10m, vetknutí 1,5m, např. typ UDO-10
Povrchová ochrana provedena žárovým zinkováním ponorem (oboustranný) dle DIN 50976, barevná úprava a nátěry dle ZTKP Generelu města Ostravy. 
Poslední nátěr do výšky 2,5 m provést nátěrem ANTIPLAKÁT</t>
  </si>
  <si>
    <t>"stožáry č. 103, 111" 2</t>
  </si>
  <si>
    <t>210204011-D</t>
  </si>
  <si>
    <t>Demontáž stožárů osvětlení ocelových samostatně stojících délky do 12 m</t>
  </si>
  <si>
    <t>-1394845558</t>
  </si>
  <si>
    <t>"demontáž osvětlovacích stožárů č. 1, 2, 39, 48, předání správci" 4</t>
  </si>
  <si>
    <t>210204103</t>
  </si>
  <si>
    <t>Montáž výložníků osvětlení jednoramenných sloupových hmotnosti do 35 kg</t>
  </si>
  <si>
    <t>1026094838</t>
  </si>
  <si>
    <t>"na trakční stožáry" 11+2+2</t>
  </si>
  <si>
    <t>"na osvětlovací stožáry" 3</t>
  </si>
  <si>
    <t>3167700R</t>
  </si>
  <si>
    <t>výložník stožáru jednoramenný délky 2,5m</t>
  </si>
  <si>
    <t>1499720833</t>
  </si>
  <si>
    <t xml:space="preserve">Poznámka k položce:
Ocelový jednoramenný výložník, výška 2,0m, délka ramena 2,5m, průměr 60 mm. 
Výložník bude uchycen k vrcholu osvětlovacího stožáru č. 47, 103, 111 o průměru 89mm. 
Rameno bude zatíženo svítidlem o hmotnosti 5,4kg.  
Povrchová úprava dle ZTKP Generelu města Ostravy   </t>
  </si>
  <si>
    <t>"výložník typ V1G-25D-89" 3</t>
  </si>
  <si>
    <t>3167701R</t>
  </si>
  <si>
    <t>2038856595</t>
  </si>
  <si>
    <t xml:space="preserve">Poznámka k položce:
Ocelový jednoramenný výložník, výška 1,5m, délka ramena 2,5m, průměr 60mm. 
Výložník bude uchycen k vrcholu trakčního stožáru č. 115(18), 114(17), 104(16), 107(14), 110(11), 108(10), 105(9), 113(8), 112(7), 102(1), 109(43) o průměru 240mm. 
Rameno bude zatíženo svítidlem o hmotnosti 5,4kg.  
Povrchová úprava dle ZTKP Generelu města Ostravy   </t>
  </si>
  <si>
    <t>"výložník typ VT1R-25A-240" 11</t>
  </si>
  <si>
    <t>3167702R</t>
  </si>
  <si>
    <t>-1173175143</t>
  </si>
  <si>
    <t xml:space="preserve">Poznámka k položce:
Ocelový jednoramenný výložník, výška 1,5m, délka ramena 2,5m, průměr 60mm. 
Výložník bude uchycen k vrcholu trakčního stožáru č. 3, 36 o průměru 248mm. 
Rameno bude zatíženo svítidlem o hmotnosti 5,4kg.  
Povrchová úprava dle ZTKP Generelu města Ostravy   </t>
  </si>
  <si>
    <t>"výložník typ VT1R-25A-250" 2</t>
  </si>
  <si>
    <t>3167703R</t>
  </si>
  <si>
    <t>1546442478</t>
  </si>
  <si>
    <t xml:space="preserve">Poznámka k položce:
Ocelový jednoramenný výložník, výška 1,5m, délka ramena 2,5m, průměr 60mm. 
Výložník bude uchycen k vrcholu trakčního stožáru č. 4, 37 o průměru 172mm. 
Rameno bude zatíženo svítidlem o hmotnosti 5,4kg.  
Povrchová úprava dle ZTKP Generelu města Ostravy   </t>
  </si>
  <si>
    <t>"výložník typ VT1R-25A-172" 2</t>
  </si>
  <si>
    <t>210204103-D</t>
  </si>
  <si>
    <t>Demontáž výložníků osvětlení jednoramenných sloupových hmotnosti do 35 kg</t>
  </si>
  <si>
    <t>127958253</t>
  </si>
  <si>
    <t>"demontáž jednoramenných výložníků, předání správci"</t>
  </si>
  <si>
    <t>"trakční stožár č. 3" 1</t>
  </si>
  <si>
    <t>210204105</t>
  </si>
  <si>
    <t>Montáž výložníků osvětlení dvouramenných sloupových hmotnosti do 70 kg</t>
  </si>
  <si>
    <t>1358839674</t>
  </si>
  <si>
    <t>"dvouramenné výložníky na trakční stožáry" 2</t>
  </si>
  <si>
    <t>3167710R</t>
  </si>
  <si>
    <t>výložník stožáru dvouramenný délky 2,5m</t>
  </si>
  <si>
    <t>-247123510</t>
  </si>
  <si>
    <t xml:space="preserve">Poznámka k položce:
Ocelový dvouramenný výložník, výška 1,5m, délka ramen 2,5m, průměr 60mm, rozevření ramen 180°. 
Výložník bude uchycen k vrcholu trakčního stožáru č. 106(15), 101(20) o průměru 240mm. 
Ramena budou zatížena svítidly o hmotnosti 5,4kg.  
Povrchová úprava dle ZTKP Generelu města Ostravy   </t>
  </si>
  <si>
    <t>"výložník typ VT2R-25D-240" 2</t>
  </si>
  <si>
    <t>210204105-D</t>
  </si>
  <si>
    <t>Demontáž výložníků osvětlení dvouramenných sloupových hmotnosti do 70 kg</t>
  </si>
  <si>
    <t>-987671902</t>
  </si>
  <si>
    <t>"demontáž dvouramenných výložníků, předání správci"</t>
  </si>
  <si>
    <t>"trakční stožáry č. 4, 41, 43, 44, 42, 40, 38, 36, 37" 9</t>
  </si>
  <si>
    <t>"osvětlovací stožáry č. 47, 1, 2, 39, 48" 5</t>
  </si>
  <si>
    <t>210220002</t>
  </si>
  <si>
    <t>Montáž uzemňovacích vedení vodičů FeZn pomocí svorek na povrchu drátem nebo lanem do 10 mm</t>
  </si>
  <si>
    <t>640687903</t>
  </si>
  <si>
    <t>"viz TZ, situace, základy"</t>
  </si>
  <si>
    <t>"vodič u stožárů" 14*1,5</t>
  </si>
  <si>
    <t>354410730</t>
  </si>
  <si>
    <t>drát průměr 10 mm FeZn</t>
  </si>
  <si>
    <t>1828326665</t>
  </si>
  <si>
    <t>"1m=0,62kg" 21*0,62</t>
  </si>
  <si>
    <t>13,02*1,025 'Přepočtené koeficientem množství</t>
  </si>
  <si>
    <t>210220020</t>
  </si>
  <si>
    <t>Montáž uzemňovacího vedení vodičů FeZn pomocí svorek v zemi páskou do 120 mm2 ve městské zástavbě</t>
  </si>
  <si>
    <t>-1828220848</t>
  </si>
  <si>
    <t>"zemnící pásek" 7*20+30+45+27</t>
  </si>
  <si>
    <t>354420620</t>
  </si>
  <si>
    <t>páska zemnící 30 x 4 mm FeZn</t>
  </si>
  <si>
    <t>2084629060</t>
  </si>
  <si>
    <t>"1m=1,05kg" 242*1,05</t>
  </si>
  <si>
    <t>254,1*1,025 'Přepočtené koeficientem množství</t>
  </si>
  <si>
    <t>210220301</t>
  </si>
  <si>
    <t>Montáž svorek hromosvodných typu SS, SR 03 se 2 šrouby</t>
  </si>
  <si>
    <t>432507074</t>
  </si>
  <si>
    <t>"vč. šroubového spoje, obalení jutou a zalití asfaltem"</t>
  </si>
  <si>
    <t>"dle specifikace" 14+14+2+28</t>
  </si>
  <si>
    <t>354418950</t>
  </si>
  <si>
    <t>svorka připojovací SP1 k připojení kovových částí</t>
  </si>
  <si>
    <t>215117769</t>
  </si>
  <si>
    <t>"zemnící svorka SP 1" 14</t>
  </si>
  <si>
    <t>354420130</t>
  </si>
  <si>
    <t>svorka uzemnění  SS Cu spojovací</t>
  </si>
  <si>
    <t>1709116554</t>
  </si>
  <si>
    <t>"propojení omezovačů" 2*7</t>
  </si>
  <si>
    <t>354419860</t>
  </si>
  <si>
    <t>svorka odbočovací a spojovací SR 2a pro pásek 30x4 mm    FeZn</t>
  </si>
  <si>
    <t>2128453705</t>
  </si>
  <si>
    <t>"zemnící svorka odbočovací a spojovací SR 02" 2</t>
  </si>
  <si>
    <t>354419960</t>
  </si>
  <si>
    <t>svorka odbočovací a spojovací SR 3a pro spojování kruhových a páskových vodičů    FeZn</t>
  </si>
  <si>
    <t>530208126</t>
  </si>
  <si>
    <t>"zemnící svorka SR 03" 14*2</t>
  </si>
  <si>
    <t>210810005</t>
  </si>
  <si>
    <t>Montáž měděných kabelů CYKY, CYKYD, CYKYDY, NYM, NYY, YSLY 750 V 3x1,5 mm2 uložených volně</t>
  </si>
  <si>
    <t>1617047367</t>
  </si>
  <si>
    <t>"viz TZ, situace,"</t>
  </si>
  <si>
    <t>"kabel CYKY-J 3x1,5mm2 v konstrukci stožáru" 22*(11,7+2,8)</t>
  </si>
  <si>
    <t>"kabel pro vánoční osvětlení v konstrukci stožáru" 13*6</t>
  </si>
  <si>
    <t>341110300</t>
  </si>
  <si>
    <t>kabel silový s Cu jádrem CYKY 3x1,5 mm2</t>
  </si>
  <si>
    <t>-1019154350</t>
  </si>
  <si>
    <t>"CYKY-J 3x1,5mm2 propojení svorkovnice - svítidlo" 22*(11,7+2,8)</t>
  </si>
  <si>
    <t>319*1,025 'Přepočtené koeficientem množství</t>
  </si>
  <si>
    <t>3411103R</t>
  </si>
  <si>
    <t>kabel silový s Cu jádrem PVC 3x1,5mm2 a konektorem pro vánoční osvětlení</t>
  </si>
  <si>
    <t>-1374758428</t>
  </si>
  <si>
    <t>"Připojovací kabel (6m) s konektorem pro vánoční osvětlení uložený ve stožáru, například typ SM - 059556"</t>
  </si>
  <si>
    <t>"montáž koncovky do otvorů ve stožárech č. 114(17), 104(16), 106(15), 107(14), 108(10), 105(9), 113(8), 102(1), 112(7), 101(20), 115(18), 103, 111"</t>
  </si>
  <si>
    <t>"13x6m + 13x konektor" 13*6</t>
  </si>
  <si>
    <t>78*1,025 'Přepočtené koeficientem množství</t>
  </si>
  <si>
    <t>210810005-D</t>
  </si>
  <si>
    <t>Demontáž měděných kabelů CYKY, CYKYD, CYKYDY, NYM, NYY, YSLY 750 V 3x1,5 mm2 uložených volně</t>
  </si>
  <si>
    <t>-823075066</t>
  </si>
  <si>
    <t>"z trakčních stožárů" 9*2*11+11</t>
  </si>
  <si>
    <t>"z osvětlovacích stožárů" 11</t>
  </si>
  <si>
    <t>210810014</t>
  </si>
  <si>
    <t>Montáž měděných kabelů CYKY, CYKYD, CYKYDY, NYM, NYY, YSLY 750 V 4x16mm2 uložených volně</t>
  </si>
  <si>
    <t>-844392575</t>
  </si>
  <si>
    <t>"kabel CYKY-J 4x16mm2 v základech stožárů" 51</t>
  </si>
  <si>
    <t>"kabel CYKY-J 4x16mm2 v chráničkách pod komunikacemi" 85</t>
  </si>
  <si>
    <t>"kabel CYKY-J 4x16mm2 v chráničkách v chodníku a terénu" 406</t>
  </si>
  <si>
    <t>341110800</t>
  </si>
  <si>
    <t>kabel silový s Cu jádrem CYKY 4x16 mm2</t>
  </si>
  <si>
    <t>2086255703</t>
  </si>
  <si>
    <t>"v základech stožárů" 1,5*(2+2+1+3+2+2+2+2+2+3+1+2+2+3+1+2+2)</t>
  </si>
  <si>
    <t>"ve výkopech" 18+37+25+33+34+45+40+26+28+19+28+4+23+41+35+26+29</t>
  </si>
  <si>
    <t>542*1,025 'Přepočtené koeficientem množství</t>
  </si>
  <si>
    <t>210901071</t>
  </si>
  <si>
    <t>Montáž hliníkových kabelů AYKY, AMCMK, TFSP, NAYY-J-RE(-O-SM) 1kV 4x35 mm2 volně uložených</t>
  </si>
  <si>
    <t>-126949240</t>
  </si>
  <si>
    <t>"stranová přeložka vedení NN AYKY 4Bx35mm2 u stožárů č. 115(18), 109(43), 114(17)" 5+3+3</t>
  </si>
  <si>
    <t>210901071-D</t>
  </si>
  <si>
    <t>Demontáž hliníkových kabelů AYKY, AMCMK, TFSP, NAYY-J-RE(-O-SM) 1kV 4x35 mm2 volně uložených</t>
  </si>
  <si>
    <t>-1628128817</t>
  </si>
  <si>
    <t>"stranová přeložka vedení NN AYKY 4Bx35mm2" 5+3+3</t>
  </si>
  <si>
    <t>460050023</t>
  </si>
  <si>
    <t>Hloubení nezapažených jam pro stožáry jednoduché délky do 13 m na rovině ručně v hornině tř 3</t>
  </si>
  <si>
    <t>434475897</t>
  </si>
  <si>
    <t>"viz TZ, situace, základy, odvoz zeminy na skládku"</t>
  </si>
  <si>
    <t>"jámy stožárů č . 103, 111" 2</t>
  </si>
  <si>
    <t>460080014</t>
  </si>
  <si>
    <t>Základové konstrukce z monolitického betonu C 25/30 bez bednění</t>
  </si>
  <si>
    <t>-452427637</t>
  </si>
  <si>
    <t>"základy stožárů č. 103, 111" 2*(1,0*1,0*1,9-pi*0,2*0,2*1,5)</t>
  </si>
  <si>
    <t>5922251R</t>
  </si>
  <si>
    <t>trouba plastová prům. 0,40m</t>
  </si>
  <si>
    <t>-1833371595</t>
  </si>
  <si>
    <t>"viz výkr. č. 3, ztracené bednění"</t>
  </si>
  <si>
    <t>"plastová trubka v základu stožáru č. 103, 111" 1,5*2</t>
  </si>
  <si>
    <t>583312900</t>
  </si>
  <si>
    <t>kamenivo těžené drobné frakce 0-2</t>
  </si>
  <si>
    <t>-1677148580</t>
  </si>
  <si>
    <t xml:space="preserve">"písková výplň základů stožáru 103, 111" 2*0,15*1,6 </t>
  </si>
  <si>
    <t>460201553</t>
  </si>
  <si>
    <t>Hloubení kabelových nezapažených rýh ručně ostatních rozměrů v hornině tř 3</t>
  </si>
  <si>
    <t>-39987681</t>
  </si>
  <si>
    <t>"ponechání zeminy pro zpětný zásyp, odvoz přebytku zeminy na skládku"</t>
  </si>
  <si>
    <t>"rýha chodník"  0,35*0,6*33</t>
  </si>
  <si>
    <t>"rýha terén"  0,35*0,8*373+0,35*0,8*11</t>
  </si>
  <si>
    <t>"rýha komunikace"  0,5*1,2*77+0,6*1,2*8</t>
  </si>
  <si>
    <t>460421082</t>
  </si>
  <si>
    <t>Lože kabelů z písku nebo štěrkopísku tl 5 cm nad kabel, kryté plastovou folií, š lože do 50 cm</t>
  </si>
  <si>
    <t>-1972306312</t>
  </si>
  <si>
    <t>"rýha chodník"  33</t>
  </si>
  <si>
    <t>"rýha terén"  373</t>
  </si>
  <si>
    <t>460421182</t>
  </si>
  <si>
    <t>Lože kabelů z písku nebo štěrkopísku tl 10 cm nad kabel, kryté plastovou folií, š lože do 50 cm</t>
  </si>
  <si>
    <t>-1023198166</t>
  </si>
  <si>
    <t>"rýha terén"  11</t>
  </si>
  <si>
    <t>70659946</t>
  </si>
  <si>
    <t>"Nové chráničky v rýze" 406</t>
  </si>
  <si>
    <t>"Prostupy v základech stožárů"  2*4*1,2</t>
  </si>
  <si>
    <t>345713500</t>
  </si>
  <si>
    <t>trubka elektroinstalační ohebná Kopoflex, HDPE+LDPE KF 09040</t>
  </si>
  <si>
    <t>-1059836758</t>
  </si>
  <si>
    <t>"prostupy v základech stožárů č. 103, 111" 2*4*1,2</t>
  </si>
  <si>
    <t>9,6*1,05 'Přepočtené koeficientem množství</t>
  </si>
  <si>
    <t>-708647871</t>
  </si>
  <si>
    <t>"chráničky DVR 75 pro kabel ve výkopech" 491-85</t>
  </si>
  <si>
    <t>406*1,05 'Přepočtené koeficientem množství</t>
  </si>
  <si>
    <t>460510075</t>
  </si>
  <si>
    <t>Kabelové prostupy z trub plastových do rýhy s obetonováním, průměru do 15 cm</t>
  </si>
  <si>
    <t>-438782541</t>
  </si>
  <si>
    <t>"nové chráničky pod komunikacemi" 2*6+2*13+2*14+3*8+2*6+3*8+2*7+2*7</t>
  </si>
  <si>
    <t>345713650</t>
  </si>
  <si>
    <t>trubka elektroinstalační ohebná Kopodur, HDPE KD 09110</t>
  </si>
  <si>
    <t>1856017057</t>
  </si>
  <si>
    <t>"obetonované chráničky DVK 110" 154</t>
  </si>
  <si>
    <t>154*1,05 'Přepočtené koeficientem množství</t>
  </si>
  <si>
    <t>460561603</t>
  </si>
  <si>
    <t>Zásyp rýh ručně ostatních rozměrů, z horniny třídy 3</t>
  </si>
  <si>
    <t>-1561687076</t>
  </si>
  <si>
    <t>"zemina z výkopů rýh ponechaná na stavbě"</t>
  </si>
  <si>
    <t>"rýha chodník"  0,35*0,22*33</t>
  </si>
  <si>
    <t>"rýha terén"  0,35*0,72*373+0,35*0,62*11</t>
  </si>
  <si>
    <t>"rýha komunikace"  0,5*0,3*77+0,6*0,3*8</t>
  </si>
  <si>
    <t>460600023</t>
  </si>
  <si>
    <t>Vodorovné přemístění horniny jakékoliv třídy do 1000 m</t>
  </si>
  <si>
    <t>-1222842753</t>
  </si>
  <si>
    <t>"odvoz přebytku z výkopu na skládku"</t>
  </si>
  <si>
    <t>"z výkopu jam stožárů" 1,0*1,0*1,9*2</t>
  </si>
  <si>
    <t>"z výkopu rýh" 166,41-111,914</t>
  </si>
  <si>
    <t>460600031</t>
  </si>
  <si>
    <t>Příplatek k vodorovnému přemístění horniny za každých dalších 1000 m</t>
  </si>
  <si>
    <t>-1619866267</t>
  </si>
  <si>
    <t>"na skládku celkem 5km" 58,296</t>
  </si>
  <si>
    <t>58,296*4 'Přepočtené koeficientem množství</t>
  </si>
  <si>
    <t>-265726029</t>
  </si>
  <si>
    <t>"uložení přebytku zemin na skládku" 58,296*2,1</t>
  </si>
  <si>
    <t>402 - SO 402 Trolejové vedení Tbs</t>
  </si>
  <si>
    <t>SO402 - TROLEJOVÉ VEDENÍ</t>
  </si>
  <si>
    <t>Elektroline a.s.</t>
  </si>
  <si>
    <t>D1 -   Materiál+montáž</t>
  </si>
  <si>
    <t>46 -   ZEMNÍ PRÁCE</t>
  </si>
  <si>
    <t xml:space="preserve">  Materiál+montáž</t>
  </si>
  <si>
    <t>R1</t>
  </si>
  <si>
    <t>Lišta se dvěma čepy na kulatý stožár 159-330 mm</t>
  </si>
  <si>
    <t>ks</t>
  </si>
  <si>
    <t>1999883713</t>
  </si>
  <si>
    <t>Poznámka k položce:
příloha 10- montážní tabulka</t>
  </si>
  <si>
    <t>R2</t>
  </si>
  <si>
    <t>Spojka troleje dvoudílná pro TRAM/TBUS</t>
  </si>
  <si>
    <t>1466247851</t>
  </si>
  <si>
    <t>R3</t>
  </si>
  <si>
    <t>Křížení tahové TBUSxTBUS 55° pravé (FeZn)</t>
  </si>
  <si>
    <t>-1804447642</t>
  </si>
  <si>
    <t>Lano nerezové 25mm2</t>
  </si>
  <si>
    <t>707416074</t>
  </si>
  <si>
    <t>Lano nerezové 35mm2</t>
  </si>
  <si>
    <t>-1733039928</t>
  </si>
  <si>
    <t>Lano FeZn 50mm2</t>
  </si>
  <si>
    <t>1390783689</t>
  </si>
  <si>
    <t>Cu 100 mm2</t>
  </si>
  <si>
    <t>Trolejový drát Cu 100 mm2</t>
  </si>
  <si>
    <t>-682647657</t>
  </si>
  <si>
    <t>D/10</t>
  </si>
  <si>
    <t xml:space="preserve">Ocel.stožár D/10 </t>
  </si>
  <si>
    <t>-435402279</t>
  </si>
  <si>
    <t>Poznámka k položce:
příloha 8- tabulka stožárů</t>
  </si>
  <si>
    <t>Do/10</t>
  </si>
  <si>
    <t>Ocel.stožár  Do/10</t>
  </si>
  <si>
    <t>2047119864</t>
  </si>
  <si>
    <t>ITS 8,5/22</t>
  </si>
  <si>
    <t>Ocel.stožár  ITS 8,5/22</t>
  </si>
  <si>
    <t>1761443007</t>
  </si>
  <si>
    <t>ITS 8,5/32</t>
  </si>
  <si>
    <t>Ocel.stožár  ITS 8,5/32</t>
  </si>
  <si>
    <t>1827470589</t>
  </si>
  <si>
    <t>ITSK 10,5/20</t>
  </si>
  <si>
    <t>Ocel.stožár ITSK 10,5/22</t>
  </si>
  <si>
    <t>-1691439066</t>
  </si>
  <si>
    <t>TB1Nc</t>
  </si>
  <si>
    <t>TBUS  závěs do oblouku 4-5° na lano</t>
  </si>
  <si>
    <t>2110094628</t>
  </si>
  <si>
    <t>TB-1Nd</t>
  </si>
  <si>
    <t>TBUS  závěs do oblouku 5-7° na lano</t>
  </si>
  <si>
    <t>-326088898</t>
  </si>
  <si>
    <t>TB-1Ne</t>
  </si>
  <si>
    <t>TBUS  závěs do oblouku 7-10° na lano</t>
  </si>
  <si>
    <t>-751310135</t>
  </si>
  <si>
    <t>TB-1Nf</t>
  </si>
  <si>
    <t>TBUS  závěs do oblouku 10-13° na lano</t>
  </si>
  <si>
    <t>-459671220</t>
  </si>
  <si>
    <t>TB-1Ng</t>
  </si>
  <si>
    <t>TBUS  závěs do oblouku 13-30° na lano</t>
  </si>
  <si>
    <t>2132208128</t>
  </si>
  <si>
    <t>TB-1NH1</t>
  </si>
  <si>
    <t>Odtah TBUS obloukových svorek</t>
  </si>
  <si>
    <t>21008634</t>
  </si>
  <si>
    <t>TBDUMR</t>
  </si>
  <si>
    <t>Odpojovač U dvojitý s ručním pohonem (FeZn) na kulatý stožár, upevnění třmeny</t>
  </si>
  <si>
    <t>-1766498883</t>
  </si>
  <si>
    <t>TBK120x0x2N</t>
  </si>
  <si>
    <t>TBUS Kabelové propojení trolej-odpojovač</t>
  </si>
  <si>
    <t>-543882533</t>
  </si>
  <si>
    <t>TBK120x2x2N4</t>
  </si>
  <si>
    <t>TBUS-Ekvipotenciální kabelové propojení TBS stop</t>
  </si>
  <si>
    <t>196885550</t>
  </si>
  <si>
    <t>TBKJ1</t>
  </si>
  <si>
    <t>Jednostranné kotvení TBUS výhybky, izolované</t>
  </si>
  <si>
    <t>-48430917</t>
  </si>
  <si>
    <t>TB-LA-EC</t>
  </si>
  <si>
    <t>Bleskojistka pro T-BUS včetně uzemnění</t>
  </si>
  <si>
    <t>-1997523403</t>
  </si>
  <si>
    <t>TBSE20a</t>
  </si>
  <si>
    <t>Komplet elektrická výhybka 20° symetrická</t>
  </si>
  <si>
    <t>-1685062752</t>
  </si>
  <si>
    <t>TBSE20-L</t>
  </si>
  <si>
    <t>Komplet elektrická výhybka 20° 17,5/2,5 (LEVÁ); mechanický kříž</t>
  </si>
  <si>
    <t>-1042317993</t>
  </si>
  <si>
    <t>TBSM20a</t>
  </si>
  <si>
    <t>Komplet mechanická výhybka 20°; izolace v pravém směru</t>
  </si>
  <si>
    <t>-329263417</t>
  </si>
  <si>
    <t>TBSM20-P</t>
  </si>
  <si>
    <t>Komplet mechanická výhybka 20° 2,5/17,5 (PRAVÁ)</t>
  </si>
  <si>
    <t>889160069</t>
  </si>
  <si>
    <t>TBUD1N</t>
  </si>
  <si>
    <t>TBUS dělič na lano 25-50mm2  - komplet 1 pár</t>
  </si>
  <si>
    <t>789788793</t>
  </si>
  <si>
    <t>TBZ2N260</t>
  </si>
  <si>
    <t>Komplet závěsu DELTA na lano 25-50 mm2</t>
  </si>
  <si>
    <t>1841655894</t>
  </si>
  <si>
    <t>TM2x35CW2x100</t>
  </si>
  <si>
    <t>Dvojité pevné kotvení 2x TD 100 mm2</t>
  </si>
  <si>
    <t>-550069201</t>
  </si>
  <si>
    <t>TV0SN35</t>
  </si>
  <si>
    <t>Izolované spojení nerez lana 35mm2</t>
  </si>
  <si>
    <t>-1223019154</t>
  </si>
  <si>
    <t>TV0SN50</t>
  </si>
  <si>
    <t>Izolované spojení nerez lana 50mm2</t>
  </si>
  <si>
    <t>-648625704</t>
  </si>
  <si>
    <t>TV3S8N50</t>
  </si>
  <si>
    <t>Kroužek 120mm- Spojení  8lan35 a 50mm2</t>
  </si>
  <si>
    <t>-1803036149</t>
  </si>
  <si>
    <t>TV1S1N35</t>
  </si>
  <si>
    <t>Nerozebiratelné ukončení lana N35 s izolátorem</t>
  </si>
  <si>
    <t>1953811000</t>
  </si>
  <si>
    <t>TV1S2N25</t>
  </si>
  <si>
    <t>Ukončení lana N25 s izolátorem a nap. šroubem</t>
  </si>
  <si>
    <t>938428871</t>
  </si>
  <si>
    <t>TV1S2N35</t>
  </si>
  <si>
    <t>Ukončení lana N35 s izolátorem a nap. šroubem</t>
  </si>
  <si>
    <t>897450618</t>
  </si>
  <si>
    <t>TV1S2N50</t>
  </si>
  <si>
    <t>Ukončení lana N50 s izolátorem a nap. šroubem</t>
  </si>
  <si>
    <t>-1862065947</t>
  </si>
  <si>
    <t>TV1S3N35</t>
  </si>
  <si>
    <t>Rozebiratelné ukončení lana N 35 s izolátorem</t>
  </si>
  <si>
    <t>228989135</t>
  </si>
  <si>
    <t>TV3s1 N25</t>
  </si>
  <si>
    <t>Nerozebiratelné trojsměrné spojení lan 25 mm2 kroužkem</t>
  </si>
  <si>
    <t>-1159405829</t>
  </si>
  <si>
    <t>TV3s1 N35</t>
  </si>
  <si>
    <t>Nerozebiratelné trojsměrné spojení lan 35 mm2 kroužkem</t>
  </si>
  <si>
    <t>-1783703807</t>
  </si>
  <si>
    <t>TV50CW</t>
  </si>
  <si>
    <t>Pevné kotvení pro trolejový drát</t>
  </si>
  <si>
    <t>1035053597</t>
  </si>
  <si>
    <t>TVO37</t>
  </si>
  <si>
    <t>Páskovaný kardan 37 mm pro lano</t>
  </si>
  <si>
    <t>-368424798</t>
  </si>
  <si>
    <t>pol002</t>
  </si>
  <si>
    <t>Demontáž TV Tbs</t>
  </si>
  <si>
    <t>kompl</t>
  </si>
  <si>
    <t>512</t>
  </si>
  <si>
    <t>-2111987453</t>
  </si>
  <si>
    <t xml:space="preserve">  ZEMNÍ PRÁCE</t>
  </si>
  <si>
    <t>131201201</t>
  </si>
  <si>
    <t>Sonda</t>
  </si>
  <si>
    <t>-168176010</t>
  </si>
  <si>
    <t>Poznámka k položce:
Příloha 8- Výkaz výměr základů</t>
  </si>
  <si>
    <t>131201202</t>
  </si>
  <si>
    <t>Hloubení jam zapažených v hornině tř. 3 objemu do 1000 m3</t>
  </si>
  <si>
    <t>-1188845890</t>
  </si>
  <si>
    <t>99POPL</t>
  </si>
  <si>
    <t>Vodorovné přemístění vybouraných hmot do 7 km vč. poplatku za uložení vybouraných hmot na skládku</t>
  </si>
  <si>
    <t>-1911526385</t>
  </si>
  <si>
    <t>997241519</t>
  </si>
  <si>
    <t>Příplatek ZKD 1 km u vodorovného přemístění vybouraných hmot</t>
  </si>
  <si>
    <t>-529769586</t>
  </si>
  <si>
    <t>193,73*1,6*5</t>
  </si>
  <si>
    <t>181111300</t>
  </si>
  <si>
    <t>Úprava zrnitosti ornice rozpojením balvanů tl vrstvy do 200 mm v hornině tř. 1 až 4 pl do 500 m2</t>
  </si>
  <si>
    <t>-1683185601</t>
  </si>
  <si>
    <t>589329350</t>
  </si>
  <si>
    <t>Základové konstrukce z monolitického betonu C16/20 bez bednění</t>
  </si>
  <si>
    <t>875850704</t>
  </si>
  <si>
    <t>936941115</t>
  </si>
  <si>
    <t>Výztuž základových konstrukcí svařovanými sítěmi Kari</t>
  </si>
  <si>
    <t>-1173854796</t>
  </si>
  <si>
    <t>589329350.1</t>
  </si>
  <si>
    <t>Základové konstrukce ze ŽB tř. C 25/30</t>
  </si>
  <si>
    <t>-1579564223</t>
  </si>
  <si>
    <t>78583441690</t>
  </si>
  <si>
    <t xml:space="preserve"> štěrkodrť frakce 0-32 třída A </t>
  </si>
  <si>
    <t>2075595795</t>
  </si>
  <si>
    <t>10*0,3*2*2*1,6</t>
  </si>
  <si>
    <t>460080201</t>
  </si>
  <si>
    <t>Zřízení nezabudovaného bednění základových konstrukcí</t>
  </si>
  <si>
    <t>-1954111127</t>
  </si>
  <si>
    <t>460080301</t>
  </si>
  <si>
    <t>Odstranění nezabudovaného bednění základových konstrukcí</t>
  </si>
  <si>
    <t>28351776</t>
  </si>
  <si>
    <t>272354111</t>
  </si>
  <si>
    <t>Bednění kotevních otvorů v základových klenbách</t>
  </si>
  <si>
    <t>1012001802</t>
  </si>
  <si>
    <t>589333310</t>
  </si>
  <si>
    <t>Základové konstrukce z monolitického betonu C 8/10 bez bednění</t>
  </si>
  <si>
    <t>947098826</t>
  </si>
  <si>
    <t>5*0,3</t>
  </si>
  <si>
    <t>226213213</t>
  </si>
  <si>
    <t>Provedení vrtu</t>
  </si>
  <si>
    <t>530849851</t>
  </si>
  <si>
    <t>5*7</t>
  </si>
  <si>
    <t>143332440</t>
  </si>
  <si>
    <t>Trubka ocelová DN600/8</t>
  </si>
  <si>
    <t>-292774699</t>
  </si>
  <si>
    <t>5*8</t>
  </si>
  <si>
    <t>231112113</t>
  </si>
  <si>
    <t>Zřízení piloty</t>
  </si>
  <si>
    <t>1398676675</t>
  </si>
  <si>
    <t>210010125</t>
  </si>
  <si>
    <t>Montáž trubek ochranných plastových tuhých D do 110 mm uložených volně</t>
  </si>
  <si>
    <t>571402397</t>
  </si>
  <si>
    <t>2*9+3*5</t>
  </si>
  <si>
    <t>345713520</t>
  </si>
  <si>
    <t>Chránička DN100</t>
  </si>
  <si>
    <t>-1623889266</t>
  </si>
  <si>
    <t>998001011</t>
  </si>
  <si>
    <t>Přesun hmot pro piloty</t>
  </si>
  <si>
    <t>-202742655</t>
  </si>
  <si>
    <t>460560554</t>
  </si>
  <si>
    <t>Zásyp</t>
  </si>
  <si>
    <t>1523381494</t>
  </si>
  <si>
    <t>162301102</t>
  </si>
  <si>
    <t>Vodorovné přemístění do 1000 m výkopku/sypaniny z horniny tř. 1 až 4</t>
  </si>
  <si>
    <t>1641745194</t>
  </si>
  <si>
    <t>-604929985</t>
  </si>
  <si>
    <t>SO402_I - I_ETAPA dle POV</t>
  </si>
  <si>
    <t>D1 -  M</t>
  </si>
  <si>
    <t xml:space="preserve">    D2 -  MATERIÁL + MONTÁŽ</t>
  </si>
  <si>
    <t xml:space="preserve"> M</t>
  </si>
  <si>
    <t xml:space="preserve"> MATERIÁL + MONTÁŽ</t>
  </si>
  <si>
    <t>pol.21003076x</t>
  </si>
  <si>
    <t>Montáž trolejového vedení</t>
  </si>
  <si>
    <t>1810603158</t>
  </si>
  <si>
    <t>Poznámka k položce:
Příloha 02- Situace - Trolejové vedení
Provizorní stav - I. Etapa</t>
  </si>
  <si>
    <t>271235</t>
  </si>
  <si>
    <t>-199632143</t>
  </si>
  <si>
    <t>-2084444983</t>
  </si>
  <si>
    <t>-1022471230</t>
  </si>
  <si>
    <t>-1051888870</t>
  </si>
  <si>
    <t>614583495</t>
  </si>
  <si>
    <t>706011230</t>
  </si>
  <si>
    <t>pol.21003076xD</t>
  </si>
  <si>
    <t>Demontáž trolejového vedení</t>
  </si>
  <si>
    <t>1804161753</t>
  </si>
  <si>
    <t>SO402_II - II_ETAPA dle POV</t>
  </si>
  <si>
    <t xml:space="preserve">    D2 -      21-M</t>
  </si>
  <si>
    <t xml:space="preserve">     21-M</t>
  </si>
  <si>
    <t>-506770253</t>
  </si>
  <si>
    <t>Poznámka k položce:
Příloha 03- Situace - Trolejové vedení
Provizorní stav - II. Etapa</t>
  </si>
  <si>
    <t>130187096</t>
  </si>
  <si>
    <t>-1911178779</t>
  </si>
  <si>
    <t>1055701800</t>
  </si>
  <si>
    <t>1840905729</t>
  </si>
  <si>
    <t>-219980548</t>
  </si>
  <si>
    <t>1213623213</t>
  </si>
  <si>
    <t>SO402_III - III_ETAPA dle POV</t>
  </si>
  <si>
    <t>37005974</t>
  </si>
  <si>
    <t>Poznámka k položce:
Příloha 04- Situace - Trolejové vedení
Provizorní stav - III. Etapa</t>
  </si>
  <si>
    <t>-1105527176</t>
  </si>
  <si>
    <t>-1818343179</t>
  </si>
  <si>
    <t>84017891</t>
  </si>
  <si>
    <t>-1613926097</t>
  </si>
  <si>
    <t>891660651</t>
  </si>
  <si>
    <t>102864703</t>
  </si>
  <si>
    <t>SO402_IV - IV_ETAPA dle POV</t>
  </si>
  <si>
    <t>-514306675</t>
  </si>
  <si>
    <t>Poznámka k položce:
Příloha 05- Situace - Trolejové vedení
Provizorní stav - IV. Etapa</t>
  </si>
  <si>
    <t>R35</t>
  </si>
  <si>
    <t>1888827651</t>
  </si>
  <si>
    <t>-2050961637</t>
  </si>
  <si>
    <t>TB-1Xg</t>
  </si>
  <si>
    <t>TBUS  odtah do oblouku 13-15° na lano</t>
  </si>
  <si>
    <t>-715997154</t>
  </si>
  <si>
    <t>-784283912</t>
  </si>
  <si>
    <t>-529815952</t>
  </si>
  <si>
    <t>1926535143</t>
  </si>
  <si>
    <t>Trojsměrné spojení</t>
  </si>
  <si>
    <t>69244829</t>
  </si>
  <si>
    <t>-1706754982</t>
  </si>
  <si>
    <t>403 - SO 403 Přeložka kabelu DPO</t>
  </si>
  <si>
    <t>SO 403 - Přeložka kabelu DPO</t>
  </si>
  <si>
    <t>257073261</t>
  </si>
  <si>
    <t>354363030</t>
  </si>
  <si>
    <t>hlava rozdělovací, smršťovaná přímá do 1kV SKE-3F/4 3x 70-150</t>
  </si>
  <si>
    <t>-355418048</t>
  </si>
  <si>
    <t>210100251</t>
  </si>
  <si>
    <t>Ukončení kabelů smršťovací záklopkou nebo páskou se zapojením bez letování žíly do 4x10 mm2</t>
  </si>
  <si>
    <t>1318846986</t>
  </si>
  <si>
    <t>354363140</t>
  </si>
  <si>
    <t>hlava rozdělovací, smršťovaná přímá do 1kV SKE-4F/1+2 4x 1,5-25</t>
  </si>
  <si>
    <t>564553735</t>
  </si>
  <si>
    <t>210192124</t>
  </si>
  <si>
    <t>Montáž rozvaděčů litinových, plastových nebo hliníkových skříněk do 50 kg</t>
  </si>
  <si>
    <t>-1964311278</t>
  </si>
  <si>
    <t>"viz TZ, situace, rozvaděč"</t>
  </si>
  <si>
    <t>"plastový rozvaděč NN ozn. RE+RA" 1</t>
  </si>
  <si>
    <t>3571160R</t>
  </si>
  <si>
    <t>rozvaděč NN ozn. RE+RA 630x250x1835mm</t>
  </si>
  <si>
    <t>-1712021944</t>
  </si>
  <si>
    <t>"kompaktní pilíř typ ES 312+00/NKP8P+MD, provedení z termosetu"</t>
  </si>
  <si>
    <t>"rozměry 630x250x1835mm"</t>
  </si>
  <si>
    <t>"sestávající ze skříně měření a skříně vývodové s jističem a chráničem" 1</t>
  </si>
  <si>
    <t>-1816397208</t>
  </si>
  <si>
    <t>"uzemnění rozvaděče RE+RA" 30</t>
  </si>
  <si>
    <t>"uzemnění jízdenkového automatu" 50</t>
  </si>
  <si>
    <t>115234144</t>
  </si>
  <si>
    <t>"1m=1,05kg" 80*1,05</t>
  </si>
  <si>
    <t>84*1,025 'Přepočtené koeficientem množství</t>
  </si>
  <si>
    <t>210810007</t>
  </si>
  <si>
    <t>Montáž měděných kabelů CYKY, CYKYD, CYKYDY, NYM, NYY, YSLY 750 V 3x4 mm2 uložených volně</t>
  </si>
  <si>
    <t>-491310055</t>
  </si>
  <si>
    <t>"CYKY-J 3x4mm2"</t>
  </si>
  <si>
    <t>"v terénu" 92</t>
  </si>
  <si>
    <t>"v chodníku" 6</t>
  </si>
  <si>
    <t>341110420</t>
  </si>
  <si>
    <t>kabel silový s Cu jádrem CYKY 3x4 mm2</t>
  </si>
  <si>
    <t>-1670041975</t>
  </si>
  <si>
    <t>98*1,025 'Přepočtené koeficientem množství</t>
  </si>
  <si>
    <t>210810013</t>
  </si>
  <si>
    <t>Montáž měděných kabelů CYKY, CYKYD, CYKYDY, NYM, NYY, YSLY 750 V 4x10mm2 uložených volně</t>
  </si>
  <si>
    <t>1570339504</t>
  </si>
  <si>
    <t>"CYKY-J 4x10mm2"</t>
  </si>
  <si>
    <t>"na konstrukci skloupu ČEZ" 2,5</t>
  </si>
  <si>
    <t>"ve výkopu" 1+2</t>
  </si>
  <si>
    <t>"v pilíři RE+RA" 1</t>
  </si>
  <si>
    <t>341110760</t>
  </si>
  <si>
    <t>kabel silový s Cu jádrem CYKY 4x10 mm2</t>
  </si>
  <si>
    <t>611547285</t>
  </si>
  <si>
    <t>6,5*1,025 'Přepočtené koeficientem množství</t>
  </si>
  <si>
    <t>460070163</t>
  </si>
  <si>
    <t>Hloubení nezapažených jam pro základy venkovních rozváděčů RP 1 a 2 ručně v hornině tř 3</t>
  </si>
  <si>
    <t>225089856</t>
  </si>
  <si>
    <t>"ponechání zeminy pro zpětný zásyp, odvoz přebytku zemin na skládku"</t>
  </si>
  <si>
    <t>"jáma pro rozvaděč RE+RA" 1</t>
  </si>
  <si>
    <t>460120012</t>
  </si>
  <si>
    <t>Zásyp jam ručně v hornině třídy 2</t>
  </si>
  <si>
    <t>812092042</t>
  </si>
  <si>
    <t>"zásyp rozvačeče pískem" 0,25*0,63*(0,6+0,3)</t>
  </si>
  <si>
    <t>583312890</t>
  </si>
  <si>
    <t>-1867013813</t>
  </si>
  <si>
    <t>0,142*1,6</t>
  </si>
  <si>
    <t>460120013</t>
  </si>
  <si>
    <t>Zásyp jam ručně v hornině třídy 3</t>
  </si>
  <si>
    <t>-851454920</t>
  </si>
  <si>
    <t>"zásyp rozvaděče" 0,143</t>
  </si>
  <si>
    <t>753885418</t>
  </si>
  <si>
    <t>"rýha HDS - RE+RA"  0,35*0,8*3</t>
  </si>
  <si>
    <t>"rýha chodník"  0,35*0,6*6</t>
  </si>
  <si>
    <t>"rýha terén"  0,35*0,8*92</t>
  </si>
  <si>
    <t>-1014413915</t>
  </si>
  <si>
    <t>"rýha HDS - RE+RA" 3</t>
  </si>
  <si>
    <t>"rýha chodník" 6</t>
  </si>
  <si>
    <t>"rýha terén" 92</t>
  </si>
  <si>
    <t>-1827447460</t>
  </si>
  <si>
    <t>"Nové chráničky v rýze" 92+6</t>
  </si>
  <si>
    <t>-1146204901</t>
  </si>
  <si>
    <t>"chránička DVR 75 vč. lana"</t>
  </si>
  <si>
    <t>"pro kabel DPO" 98</t>
  </si>
  <si>
    <t>98*1,05 'Přepočtené koeficientem množství</t>
  </si>
  <si>
    <t>1222504942</t>
  </si>
  <si>
    <t>"rýha HDS - RE+RA"  0,35*0,62*3</t>
  </si>
  <si>
    <t>"rýha chodník"  0,35*0,22*6</t>
  </si>
  <si>
    <t>"rýha terén"  0,35*0,72*92</t>
  </si>
  <si>
    <t>911238099</t>
  </si>
  <si>
    <t>"z výkopu jam rozveděče" 0,25*0,63*0,65</t>
  </si>
  <si>
    <t>"z výkopu rýh" 27,86-24,297</t>
  </si>
  <si>
    <t>717229745</t>
  </si>
  <si>
    <t>"na skládku celkem 5km" 3,665</t>
  </si>
  <si>
    <t>3,665*4 'Přepočtené koeficientem množství</t>
  </si>
  <si>
    <t>-1315835661</t>
  </si>
  <si>
    <t>"uložení přebytku zemin na skládku" 3,665*2,1</t>
  </si>
  <si>
    <t>460650061</t>
  </si>
  <si>
    <t>Zřízení podkladní vrstvy vozovky a chodníku z kameniva drceného se zhutněním tloušťky do 10 cm</t>
  </si>
  <si>
    <t>1850158499</t>
  </si>
  <si>
    <t>"podklad dlažby kolem rozvaděče" 1,25*1,2-0,25*0,63</t>
  </si>
  <si>
    <t>460650162</t>
  </si>
  <si>
    <t>Kladení dlažby z dlaždic betonových tvarovaných a zámkových do lože z kameniva těženého</t>
  </si>
  <si>
    <t>-1493123038</t>
  </si>
  <si>
    <t>"zámková dlažba kolem rozvaděče" 1,25*1,2-0,25*0,63</t>
  </si>
  <si>
    <t>592451100</t>
  </si>
  <si>
    <t>dlažba skladebná HOLLAND HBB 20x10x6 cm přírodní</t>
  </si>
  <si>
    <t>-979374096</t>
  </si>
  <si>
    <t>1,343*1,03 'Přepočtené koeficientem množství</t>
  </si>
  <si>
    <t>451 - SO 451 Přeložka komunikačních sítí - podzemní optické trasy</t>
  </si>
  <si>
    <t>SO 451n - Objekt není předmětem veřejné soutěže</t>
  </si>
  <si>
    <t>N00 - Všeobecné</t>
  </si>
  <si>
    <t>N00</t>
  </si>
  <si>
    <t>Všeobecné</t>
  </si>
  <si>
    <t>N01</t>
  </si>
  <si>
    <t>Kč</t>
  </si>
  <si>
    <t>1620454309</t>
  </si>
  <si>
    <t>452 - SO 452 Přeložka komunikačních sítí OKD</t>
  </si>
  <si>
    <t>SO 452n - Objekt není předmětem veřejné soutěže</t>
  </si>
  <si>
    <t>453 - SO 453 Přeložka komunikačních sítí OVANET</t>
  </si>
  <si>
    <t>SO 453n - Objekt není předmětem veřejné soutěže</t>
  </si>
  <si>
    <t>801 - SO 801 Vegetační úpravy</t>
  </si>
  <si>
    <t>SO 801.1 - Vegetační úpravy</t>
  </si>
  <si>
    <t>1 - Zemní práce</t>
  </si>
  <si>
    <t>18 - Povrchové úpravy terénu</t>
  </si>
  <si>
    <t>99 - Staveništní přesun hmot</t>
  </si>
  <si>
    <t>112101111R00</t>
  </si>
  <si>
    <t>Kácení stromů listnatých průměru 20 cm, svah 1:5</t>
  </si>
  <si>
    <t>1073371693</t>
  </si>
  <si>
    <t>"dle výkresu číslo C.08-1,2 a technické zprávy:" 1</t>
  </si>
  <si>
    <t>112201111R00</t>
  </si>
  <si>
    <t>Odstranění pařezů o průměru do 20 cm, svah 1:5</t>
  </si>
  <si>
    <t>1451822669</t>
  </si>
  <si>
    <t>162301401R00</t>
  </si>
  <si>
    <t>Vod.přemístění větví listnatých, D 30cm  do 5000 m</t>
  </si>
  <si>
    <t>1099140976</t>
  </si>
  <si>
    <t>162301411R00</t>
  </si>
  <si>
    <t>Vod.přemístění kmenů listnatých, D 30cm  do 5000 m</t>
  </si>
  <si>
    <t>1670494432</t>
  </si>
  <si>
    <t>162301421R00</t>
  </si>
  <si>
    <t>Vodorovné přemístění pařezů  D 30 cm do 5000 m</t>
  </si>
  <si>
    <t>-1090710084</t>
  </si>
  <si>
    <t>162301901R00</t>
  </si>
  <si>
    <t>Příplatek za dalších 5000m - větve listnaté D 30cm</t>
  </si>
  <si>
    <t>-900096350</t>
  </si>
  <si>
    <t>162301911R00</t>
  </si>
  <si>
    <t>Příplatek za dalších 5000m - kmeny listnaté D 30cm</t>
  </si>
  <si>
    <t>1959032235</t>
  </si>
  <si>
    <t>162301921R00</t>
  </si>
  <si>
    <t>Příplatek za dalších 5000m - pařezy D 30cm</t>
  </si>
  <si>
    <t>-1589159572</t>
  </si>
  <si>
    <t>1-Vlastní</t>
  </si>
  <si>
    <t>Poplatek za skládku - kmeny, větve, pařezy</t>
  </si>
  <si>
    <t>strom</t>
  </si>
  <si>
    <t>-379081302</t>
  </si>
  <si>
    <t>Povrchové úpravy terénu</t>
  </si>
  <si>
    <t>111104211R00</t>
  </si>
  <si>
    <t>Pokosení trávníku parkov. svah do 1:5, odvoz 20 km vč. poplatku za skládku</t>
  </si>
  <si>
    <t>416171754</t>
  </si>
  <si>
    <t>'dle výkresu číslo C.08-1,2 a technické zprávy:</t>
  </si>
  <si>
    <t>"trávníky - první 2 seče:" 1739*2</t>
  </si>
  <si>
    <t>180402111R00</t>
  </si>
  <si>
    <t>Založení trávníku parkového výsevem v rovině</t>
  </si>
  <si>
    <t>-444386898</t>
  </si>
  <si>
    <t>"trávníky SO 102 a SO 103:" 1739</t>
  </si>
  <si>
    <t>181301111R00</t>
  </si>
  <si>
    <t>Rozprostření ornice, rovina, tl.do 10 cm,nad 500m2</t>
  </si>
  <si>
    <t>840162589</t>
  </si>
  <si>
    <t>"trávníky - substrát:" 1739</t>
  </si>
  <si>
    <t>182001111R00</t>
  </si>
  <si>
    <t>Plošná úprava terénu, nerovnosti do 10 cm v rovině jemné terénní úpravy</t>
  </si>
  <si>
    <t>-5909812</t>
  </si>
  <si>
    <t>"trávníky:" 1739</t>
  </si>
  <si>
    <t>183402111R00</t>
  </si>
  <si>
    <t>Rozrušení půdy v rovině/svah 1:5 předseťové zpracování půdy</t>
  </si>
  <si>
    <t>1654947198</t>
  </si>
  <si>
    <t>184802111R00</t>
  </si>
  <si>
    <t>Chem. odplevelení před založ. postřikem, v rovině</t>
  </si>
  <si>
    <t>-1625532752</t>
  </si>
  <si>
    <t>185803211R00</t>
  </si>
  <si>
    <t>Uválcování trávníku v rovině</t>
  </si>
  <si>
    <t>-577106613</t>
  </si>
  <si>
    <t>185804312R00</t>
  </si>
  <si>
    <t>Zalití rostlin vodou plochy nad 20 m2</t>
  </si>
  <si>
    <t>1583257612</t>
  </si>
  <si>
    <t>"trávníky:" 1739*0,01</t>
  </si>
  <si>
    <t>185851111R00</t>
  </si>
  <si>
    <t>Dovoz vody pro zálivku rostlin</t>
  </si>
  <si>
    <t>733698569</t>
  </si>
  <si>
    <t>18-Vlastní</t>
  </si>
  <si>
    <t>Přihnojení trávníků po první seči vč. dodávky hnojiva 5g N/m2</t>
  </si>
  <si>
    <t>1549966603</t>
  </si>
  <si>
    <t>18-Vlastní.3</t>
  </si>
  <si>
    <t>Rozvojová záruční péče o trávníky - první rok komplet dle popisu v technické zprávě</t>
  </si>
  <si>
    <t>1987223372</t>
  </si>
  <si>
    <t>'první rok následující činnosti:</t>
  </si>
  <si>
    <t>'jarní válcování, přihnojení, dosetí, postřik proti dvouděložným, sekání 4x, na jaře hnojení a doplnění substrátu a osiva:</t>
  </si>
  <si>
    <t>00572420</t>
  </si>
  <si>
    <t>Směs travní parková - dle technické zprávy vč. přídavku hnojiva</t>
  </si>
  <si>
    <t>-164120621</t>
  </si>
  <si>
    <t>"trávníky:" 1739*0,025*1,03</t>
  </si>
  <si>
    <t>08211320</t>
  </si>
  <si>
    <t>Voda pitná - vodné</t>
  </si>
  <si>
    <t>-1571750427</t>
  </si>
  <si>
    <t>25234009.A</t>
  </si>
  <si>
    <t>Herbicid totální</t>
  </si>
  <si>
    <t>l</t>
  </si>
  <si>
    <t>302454618</t>
  </si>
  <si>
    <t>"trávníky:" 1739*0,0005*1,03</t>
  </si>
  <si>
    <t>103-Vlastní</t>
  </si>
  <si>
    <t>Dodávka trávníkového substrátu s přídavkem hnojiva, vč. dopravy</t>
  </si>
  <si>
    <t>928894604</t>
  </si>
  <si>
    <t>"trávníky:" 1739*0,03*1,03</t>
  </si>
  <si>
    <t>Staveništní přesun hmot</t>
  </si>
  <si>
    <t>998231311R00</t>
  </si>
  <si>
    <t>Přesun hmot pro sadovnické a krajin. úpravy do 5km</t>
  </si>
  <si>
    <t>1590311032</t>
  </si>
  <si>
    <t>SO 801.2 - Vegetační úpravy - ostrůvky ul. Michálkovická</t>
  </si>
  <si>
    <t>214090074</t>
  </si>
  <si>
    <t>'dle situace a technické zprávy:</t>
  </si>
  <si>
    <t>"trávníky - první 2 seče:" 688*2</t>
  </si>
  <si>
    <t>-2079138329</t>
  </si>
  <si>
    <t>"trávníky:" 688</t>
  </si>
  <si>
    <t>181301101R00</t>
  </si>
  <si>
    <t>Rozprostření ornice, rovina, tl.do 10 cm, do 500m2</t>
  </si>
  <si>
    <t>805954378</t>
  </si>
  <si>
    <t>"trávníky - ohumusování" 149</t>
  </si>
  <si>
    <t>"trávníky - substrát" 688</t>
  </si>
  <si>
    <t>-1783193801</t>
  </si>
  <si>
    <t>-103247165</t>
  </si>
  <si>
    <t>-1470294809</t>
  </si>
  <si>
    <t>153890983</t>
  </si>
  <si>
    <t>798997212</t>
  </si>
  <si>
    <t>"trávníky:" 688*0,01</t>
  </si>
  <si>
    <t>-906843630</t>
  </si>
  <si>
    <t>"dle položky zálití rostlin" 6,88</t>
  </si>
  <si>
    <t>-1427438153</t>
  </si>
  <si>
    <t>801444686</t>
  </si>
  <si>
    <t>'během 1. roku následující činnosti:</t>
  </si>
  <si>
    <t>707237104</t>
  </si>
  <si>
    <t>"trávníky:" 688*0,025*1,03</t>
  </si>
  <si>
    <t>-587150464</t>
  </si>
  <si>
    <t>"dle položky zalití rostlin" 6,88</t>
  </si>
  <si>
    <t>2080862332</t>
  </si>
  <si>
    <t>"trávníky:" 688*0,0005*1,03</t>
  </si>
  <si>
    <t>-1316667412</t>
  </si>
  <si>
    <t>"trávníky:" 688*0,03*1,03</t>
  </si>
  <si>
    <t>928835594</t>
  </si>
  <si>
    <t>SO 801.3 - Následná péče 1 rok</t>
  </si>
  <si>
    <t>319958617</t>
  </si>
  <si>
    <t>"trávníky - 4x ročně:" 2427*4</t>
  </si>
  <si>
    <t>1418720116</t>
  </si>
  <si>
    <t>"trávníky - 7x ročně:" 2427*0,01*7</t>
  </si>
  <si>
    <t>841508210</t>
  </si>
  <si>
    <t>-1803965508</t>
  </si>
  <si>
    <t>-984010827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</si>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</sst>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6" x14ac:knownFonts="1">
    <font>
      <sz val="8"/>
      <name val="Trebuchet MS"/>
      <charset val="238"/>
    </font>
    <font>
      <sz val="8"/>
      <color indexed="43"/>
      <name val="Trebuchet MS"/>
      <charset val="238"/>
    </font>
    <font>
      <b/>
      <sz val="16"/>
      <name val="Trebuchet MS"/>
      <charset val="238"/>
    </font>
    <font>
      <sz val="8"/>
      <color indexed="48"/>
      <name val="Trebuchet MS"/>
      <charset val="238"/>
    </font>
    <font>
      <b/>
      <sz val="12"/>
      <color indexed="55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b/>
      <sz val="8"/>
      <color indexed="55"/>
      <name val="Trebuchet MS"/>
      <charset val="238"/>
    </font>
    <font>
      <b/>
      <sz val="12"/>
      <name val="Trebuchet MS"/>
      <charset val="238"/>
    </font>
    <font>
      <b/>
      <sz val="10"/>
      <name val="Trebuchet MS"/>
      <charset val="238"/>
    </font>
    <font>
      <sz val="8"/>
      <color indexed="55"/>
      <name val="Trebuchet MS"/>
      <charset val="238"/>
    </font>
    <font>
      <b/>
      <sz val="9"/>
      <name val="Trebuchet MS"/>
      <charset val="238"/>
    </font>
    <font>
      <sz val="12"/>
      <color indexed="55"/>
      <name val="Trebuchet MS"/>
      <charset val="238"/>
    </font>
    <font>
      <b/>
      <sz val="12"/>
      <color indexed="16"/>
      <name val="Trebuchet MS"/>
      <charset val="238"/>
    </font>
    <font>
      <sz val="12"/>
      <name val="Trebuchet MS"/>
      <charset val="238"/>
    </font>
    <font>
      <sz val="11"/>
      <name val="Trebuchet MS"/>
      <charset val="238"/>
    </font>
    <font>
      <b/>
      <sz val="11"/>
      <color indexed="56"/>
      <name val="Trebuchet MS"/>
      <charset val="238"/>
    </font>
    <font>
      <sz val="11"/>
      <color indexed="56"/>
      <name val="Trebuchet MS"/>
      <charset val="238"/>
    </font>
    <font>
      <b/>
      <sz val="11"/>
      <name val="Trebuchet MS"/>
      <charset val="238"/>
    </font>
    <font>
      <sz val="11"/>
      <color indexed="55"/>
      <name val="Trebuchet MS"/>
      <charset val="238"/>
    </font>
    <font>
      <sz val="10"/>
      <name val="Trebuchet MS"/>
      <charset val="238"/>
    </font>
    <font>
      <sz val="10"/>
      <color indexed="56"/>
      <name val="Trebuchet MS"/>
      <charset val="238"/>
    </font>
    <font>
      <sz val="10"/>
      <color indexed="55"/>
      <name val="Trebuchet MS"/>
      <charset val="238"/>
    </font>
    <font>
      <sz val="12"/>
      <color indexed="56"/>
      <name val="Trebuchet MS"/>
      <charset val="238"/>
    </font>
    <font>
      <sz val="8"/>
      <color indexed="16"/>
      <name val="Trebuchet MS"/>
      <charset val="238"/>
    </font>
    <font>
      <b/>
      <sz val="8"/>
      <name val="Trebuchet MS"/>
      <charset val="238"/>
    </font>
    <font>
      <sz val="8"/>
      <color indexed="56"/>
      <name val="Trebuchet MS"/>
      <charset val="238"/>
    </font>
    <font>
      <sz val="7"/>
      <color indexed="55"/>
      <name val="Trebuchet MS"/>
      <charset val="238"/>
    </font>
    <font>
      <i/>
      <sz val="7"/>
      <color indexed="55"/>
      <name val="Trebuchet MS"/>
      <charset val="238"/>
    </font>
    <font>
      <sz val="8"/>
      <color indexed="20"/>
      <name val="Trebuchet MS"/>
      <charset val="238"/>
    </font>
    <font>
      <sz val="8"/>
      <color indexed="63"/>
      <name val="Trebuchet MS"/>
      <charset val="238"/>
    </font>
    <font>
      <sz val="8"/>
      <color indexed="10"/>
      <name val="Trebuchet MS"/>
      <charset val="238"/>
    </font>
    <font>
      <i/>
      <sz val="8"/>
      <color indexed="12"/>
      <name val="Trebuchet MS"/>
      <charset val="238"/>
    </font>
    <font>
      <sz val="8"/>
      <color indexed="18"/>
      <name val="Trebuchet MS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u/>
      <sz val="8"/>
      <color theme="10"/>
      <name val="Trebuchet MS"/>
      <charset val="238"/>
    </font>
    <font>
      <sz val="18"/>
      <color theme="10"/>
      <name val="Wingdings 2"/>
      <family val="1"/>
      <charset val="2"/>
    </font>
    <font>
      <u/>
      <sz val="10"/>
      <color theme="1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43" fillId="0" borderId="0" applyNumberFormat="0" applyFill="0" applyBorder="0" applyAlignment="0" applyProtection="0">
      <alignment vertical="top" wrapText="1"/>
      <protection locked="0"/>
    </xf>
  </cellStyleXfs>
  <cellXfs count="354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4" borderId="0" xfId="0" applyFill="1" applyAlignment="1">
      <alignment horizontal="left" vertical="top"/>
      <protection locked="0"/>
    </xf>
    <xf numFmtId="0" fontId="1" fillId="4" borderId="0" xfId="0" applyFont="1" applyFill="1" applyAlignment="1">
      <alignment horizontal="left" vertical="center"/>
      <protection locked="0"/>
    </xf>
    <xf numFmtId="0" fontId="0" fillId="4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0" fillId="0" borderId="5" xfId="0" applyBorder="1" applyAlignment="1" applyProtection="1">
      <alignment horizontal="left" vertical="top"/>
    </xf>
    <xf numFmtId="0" fontId="3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2" borderId="0" xfId="0" applyFont="1" applyFill="1" applyAlignment="1">
      <alignment horizontal="left" vertical="center"/>
      <protection locked="0"/>
    </xf>
    <xf numFmtId="49" fontId="6" fillId="2" borderId="0" xfId="0" applyNumberFormat="1" applyFont="1" applyFill="1" applyAlignment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center" vertical="center"/>
    </xf>
    <xf numFmtId="164" fontId="8" fillId="3" borderId="9" xfId="0" applyNumberFormat="1" applyFon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166" fontId="6" fillId="0" borderId="0" xfId="0" applyNumberFormat="1" applyFont="1" applyAlignment="1" applyProtection="1">
      <alignment horizontal="left" vertical="top"/>
    </xf>
    <xf numFmtId="0" fontId="0" fillId="0" borderId="13" xfId="0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164" fontId="12" fillId="0" borderId="16" xfId="0" applyNumberFormat="1" applyFont="1" applyBorder="1" applyAlignment="1" applyProtection="1">
      <alignment horizontal="right" vertical="center"/>
    </xf>
    <xf numFmtId="164" fontId="12" fillId="0" borderId="0" xfId="0" applyNumberFormat="1" applyFont="1" applyAlignment="1" applyProtection="1">
      <alignment horizontal="right" vertical="center"/>
    </xf>
    <xf numFmtId="167" fontId="12" fillId="0" borderId="0" xfId="0" applyNumberFormat="1" applyFont="1" applyAlignment="1" applyProtection="1">
      <alignment horizontal="right" vertical="center"/>
    </xf>
    <xf numFmtId="164" fontId="12" fillId="0" borderId="15" xfId="0" applyNumberFormat="1" applyFont="1" applyBorder="1" applyAlignment="1" applyProtection="1">
      <alignment horizontal="right" vertical="center"/>
    </xf>
    <xf numFmtId="0" fontId="14" fillId="0" borderId="0" xfId="0" applyFont="1" applyAlignment="1">
      <alignment horizontal="left" vertical="center"/>
      <protection locked="0"/>
    </xf>
    <xf numFmtId="0" fontId="15" fillId="0" borderId="0" xfId="0" applyFont="1" applyAlignment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5" fillId="0" borderId="4" xfId="0" applyFont="1" applyBorder="1" applyAlignment="1">
      <alignment horizontal="left" vertical="center"/>
      <protection locked="0"/>
    </xf>
    <xf numFmtId="164" fontId="19" fillId="0" borderId="16" xfId="0" applyNumberFormat="1" applyFont="1" applyBorder="1" applyAlignment="1" applyProtection="1">
      <alignment horizontal="right" vertical="center"/>
    </xf>
    <xf numFmtId="164" fontId="19" fillId="0" borderId="0" xfId="0" applyNumberFormat="1" applyFont="1" applyAlignment="1" applyProtection="1">
      <alignment horizontal="right" vertical="center"/>
    </xf>
    <xf numFmtId="167" fontId="19" fillId="0" borderId="0" xfId="0" applyNumberFormat="1" applyFont="1" applyAlignment="1" applyProtection="1">
      <alignment horizontal="right" vertical="center"/>
    </xf>
    <xf numFmtId="164" fontId="19" fillId="0" borderId="15" xfId="0" applyNumberFormat="1" applyFont="1" applyBorder="1" applyAlignment="1" applyProtection="1">
      <alignment horizontal="right" vertical="center"/>
    </xf>
    <xf numFmtId="0" fontId="20" fillId="0" borderId="0" xfId="0" applyFont="1" applyAlignment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20" fillId="0" borderId="4" xfId="0" applyFont="1" applyBorder="1" applyAlignment="1">
      <alignment horizontal="left" vertical="center"/>
      <protection locked="0"/>
    </xf>
    <xf numFmtId="164" fontId="22" fillId="0" borderId="16" xfId="0" applyNumberFormat="1" applyFont="1" applyBorder="1" applyAlignment="1" applyProtection="1">
      <alignment horizontal="right" vertical="center"/>
    </xf>
    <xf numFmtId="164" fontId="22" fillId="0" borderId="0" xfId="0" applyNumberFormat="1" applyFont="1" applyAlignment="1" applyProtection="1">
      <alignment horizontal="right" vertical="center"/>
    </xf>
    <xf numFmtId="167" fontId="22" fillId="0" borderId="0" xfId="0" applyNumberFormat="1" applyFont="1" applyAlignment="1" applyProtection="1">
      <alignment horizontal="right" vertical="center"/>
    </xf>
    <xf numFmtId="164" fontId="22" fillId="0" borderId="15" xfId="0" applyNumberFormat="1" applyFont="1" applyBorder="1" applyAlignment="1" applyProtection="1">
      <alignment horizontal="right" vertical="center"/>
    </xf>
    <xf numFmtId="164" fontId="22" fillId="0" borderId="22" xfId="0" applyNumberFormat="1" applyFont="1" applyBorder="1" applyAlignment="1" applyProtection="1">
      <alignment horizontal="right" vertical="center"/>
    </xf>
    <xf numFmtId="164" fontId="22" fillId="0" borderId="23" xfId="0" applyNumberFormat="1" applyFont="1" applyBorder="1" applyAlignment="1" applyProtection="1">
      <alignment horizontal="right" vertical="center"/>
    </xf>
    <xf numFmtId="167" fontId="22" fillId="0" borderId="23" xfId="0" applyNumberFormat="1" applyFont="1" applyBorder="1" applyAlignment="1" applyProtection="1">
      <alignment horizontal="right" vertical="center"/>
    </xf>
    <xf numFmtId="164" fontId="22" fillId="0" borderId="24" xfId="0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left" vertical="top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right" vertical="center"/>
      <protection locked="0"/>
    </xf>
    <xf numFmtId="164" fontId="10" fillId="0" borderId="0" xfId="0" applyNumberFormat="1" applyFont="1" applyAlignment="1" applyProtection="1">
      <alignment horizontal="right" vertical="center"/>
    </xf>
    <xf numFmtId="165" fontId="10" fillId="0" borderId="0" xfId="0" applyNumberFormat="1" applyFont="1" applyAlignment="1">
      <alignment horizontal="right" vertical="center"/>
      <protection locked="0"/>
    </xf>
    <xf numFmtId="0" fontId="8" fillId="3" borderId="9" xfId="0" applyFont="1" applyFill="1" applyBorder="1" applyAlignment="1" applyProtection="1">
      <alignment horizontal="right" vertical="center"/>
    </xf>
    <xf numFmtId="0" fontId="0" fillId="3" borderId="9" xfId="0" applyFill="1" applyBorder="1" applyAlignment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</xf>
    <xf numFmtId="0" fontId="0" fillId="0" borderId="11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 vertical="center"/>
      <protection locked="0"/>
    </xf>
    <xf numFmtId="0" fontId="6" fillId="3" borderId="0" xfId="0" applyFont="1" applyFill="1" applyAlignment="1" applyProtection="1">
      <alignment horizontal="right" vertical="center"/>
    </xf>
    <xf numFmtId="0" fontId="23" fillId="0" borderId="4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3" fillId="0" borderId="23" xfId="0" applyFont="1" applyBorder="1" applyAlignment="1" applyProtection="1">
      <alignment horizontal="left" vertical="center"/>
    </xf>
    <xf numFmtId="0" fontId="23" fillId="0" borderId="23" xfId="0" applyFont="1" applyBorder="1" applyAlignment="1">
      <alignment horizontal="left" vertical="center"/>
      <protection locked="0"/>
    </xf>
    <xf numFmtId="164" fontId="23" fillId="0" borderId="23" xfId="0" applyNumberFormat="1" applyFont="1" applyBorder="1" applyAlignment="1" applyProtection="1">
      <alignment horizontal="right" vertical="center"/>
    </xf>
    <xf numFmtId="0" fontId="23" fillId="0" borderId="5" xfId="0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top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right"/>
    </xf>
    <xf numFmtId="167" fontId="24" fillId="0" borderId="13" xfId="0" applyNumberFormat="1" applyFont="1" applyBorder="1" applyAlignment="1" applyProtection="1">
      <alignment horizontal="right"/>
    </xf>
    <xf numFmtId="167" fontId="24" fillId="0" borderId="14" xfId="0" applyNumberFormat="1" applyFont="1" applyBorder="1" applyAlignment="1" applyProtection="1">
      <alignment horizontal="right"/>
    </xf>
    <xf numFmtId="164" fontId="25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6" fillId="0" borderId="4" xfId="0" applyFont="1" applyBorder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164" fontId="23" fillId="0" borderId="0" xfId="0" applyNumberFormat="1" applyFont="1" applyAlignment="1" applyProtection="1">
      <alignment horizontal="right"/>
    </xf>
    <xf numFmtId="0" fontId="26" fillId="0" borderId="4" xfId="0" applyFont="1" applyBorder="1" applyAlignment="1">
      <alignment horizontal="left"/>
      <protection locked="0"/>
    </xf>
    <xf numFmtId="0" fontId="26" fillId="0" borderId="16" xfId="0" applyFont="1" applyBorder="1" applyAlignment="1" applyProtection="1">
      <alignment horizontal="left"/>
    </xf>
    <xf numFmtId="167" fontId="26" fillId="0" borderId="0" xfId="0" applyNumberFormat="1" applyFont="1" applyAlignment="1" applyProtection="1">
      <alignment horizontal="right"/>
    </xf>
    <xf numFmtId="167" fontId="26" fillId="0" borderId="15" xfId="0" applyNumberFormat="1" applyFont="1" applyBorder="1" applyAlignment="1" applyProtection="1">
      <alignment horizontal="right"/>
    </xf>
    <xf numFmtId="0" fontId="26" fillId="0" borderId="0" xfId="0" applyFont="1" applyAlignment="1">
      <alignment horizontal="left"/>
      <protection locked="0"/>
    </xf>
    <xf numFmtId="164" fontId="26" fillId="0" borderId="0" xfId="0" applyNumberFormat="1" applyFont="1" applyAlignment="1">
      <alignment horizontal="right" vertical="center"/>
      <protection locked="0"/>
    </xf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8" fontId="0" fillId="0" borderId="27" xfId="0" applyNumberFormat="1" applyFont="1" applyBorder="1" applyAlignment="1" applyProtection="1">
      <alignment horizontal="right" vertical="center"/>
    </xf>
    <xf numFmtId="164" fontId="0" fillId="2" borderId="27" xfId="0" applyNumberFormat="1" applyFont="1" applyFill="1" applyBorder="1" applyAlignment="1">
      <alignment horizontal="right" vertical="center"/>
      <protection locked="0"/>
    </xf>
    <xf numFmtId="164" fontId="0" fillId="0" borderId="27" xfId="0" applyNumberFormat="1" applyFont="1" applyBorder="1" applyAlignment="1" applyProtection="1">
      <alignment horizontal="right" vertical="center"/>
    </xf>
    <xf numFmtId="0" fontId="10" fillId="2" borderId="27" xfId="0" applyFont="1" applyFill="1" applyBorder="1" applyAlignment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167" fontId="10" fillId="0" borderId="0" xfId="0" applyNumberFormat="1" applyFont="1" applyAlignment="1" applyProtection="1">
      <alignment horizontal="right" vertical="center"/>
    </xf>
    <xf numFmtId="167" fontId="10" fillId="0" borderId="15" xfId="0" applyNumberFormat="1" applyFont="1" applyBorder="1" applyAlignment="1" applyProtection="1">
      <alignment horizontal="right" vertical="center"/>
    </xf>
    <xf numFmtId="164" fontId="0" fillId="0" borderId="0" xfId="0" applyNumberFormat="1" applyFont="1" applyAlignment="1">
      <alignment horizontal="right" vertical="center"/>
      <protection locked="0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23" xfId="0" applyFont="1" applyBorder="1" applyAlignment="1" applyProtection="1">
      <alignment horizontal="left" vertical="center"/>
    </xf>
    <xf numFmtId="0" fontId="21" fillId="0" borderId="23" xfId="0" applyFont="1" applyBorder="1" applyAlignment="1">
      <alignment horizontal="left" vertical="center"/>
      <protection locked="0"/>
    </xf>
    <xf numFmtId="164" fontId="21" fillId="0" borderId="23" xfId="0" applyNumberFormat="1" applyFont="1" applyBorder="1" applyAlignment="1" applyProtection="1">
      <alignment horizontal="right" vertical="center"/>
    </xf>
    <xf numFmtId="0" fontId="21" fillId="0" borderId="5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/>
    </xf>
    <xf numFmtId="164" fontId="21" fillId="0" borderId="0" xfId="0" applyNumberFormat="1" applyFont="1" applyAlignment="1" applyProtection="1">
      <alignment horizontal="right"/>
    </xf>
    <xf numFmtId="0" fontId="29" fillId="0" borderId="4" xfId="0" applyFont="1" applyBorder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4" xfId="0" applyFont="1" applyBorder="1" applyAlignment="1">
      <alignment horizontal="left" vertical="center"/>
      <protection locked="0"/>
    </xf>
    <xf numFmtId="0" fontId="29" fillId="0" borderId="16" xfId="0" applyFont="1" applyBorder="1" applyAlignment="1" applyProtection="1">
      <alignment horizontal="left" vertical="center"/>
    </xf>
    <xf numFmtId="0" fontId="29" fillId="0" borderId="15" xfId="0" applyFont="1" applyBorder="1" applyAlignment="1" applyProtection="1">
      <alignment horizontal="left" vertical="center"/>
    </xf>
    <xf numFmtId="0" fontId="29" fillId="0" borderId="0" xfId="0" applyFont="1" applyAlignment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</xf>
    <xf numFmtId="0" fontId="30" fillId="0" borderId="4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168" fontId="30" fillId="0" borderId="0" xfId="0" applyNumberFormat="1" applyFont="1" applyAlignment="1" applyProtection="1">
      <alignment horizontal="right" vertical="center"/>
    </xf>
    <xf numFmtId="0" fontId="30" fillId="0" borderId="4" xfId="0" applyFont="1" applyBorder="1" applyAlignment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</xf>
    <xf numFmtId="0" fontId="30" fillId="0" borderId="15" xfId="0" applyFont="1" applyBorder="1" applyAlignment="1" applyProtection="1">
      <alignment horizontal="left" vertical="center"/>
    </xf>
    <xf numFmtId="0" fontId="30" fillId="0" borderId="0" xfId="0" applyFont="1" applyAlignment="1">
      <alignment horizontal="left" vertical="center"/>
      <protection locked="0"/>
    </xf>
    <xf numFmtId="0" fontId="31" fillId="0" borderId="4" xfId="0" applyFont="1" applyBorder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168" fontId="31" fillId="0" borderId="0" xfId="0" applyNumberFormat="1" applyFont="1" applyAlignment="1" applyProtection="1">
      <alignment horizontal="right" vertical="center"/>
    </xf>
    <xf numFmtId="0" fontId="31" fillId="0" borderId="4" xfId="0" applyFont="1" applyBorder="1" applyAlignment="1">
      <alignment horizontal="left" vertical="center"/>
      <protection locked="0"/>
    </xf>
    <xf numFmtId="0" fontId="31" fillId="0" borderId="16" xfId="0" applyFont="1" applyBorder="1" applyAlignment="1" applyProtection="1">
      <alignment horizontal="left" vertical="center"/>
    </xf>
    <xf numFmtId="0" fontId="31" fillId="0" borderId="15" xfId="0" applyFont="1" applyBorder="1" applyAlignment="1" applyProtection="1">
      <alignment horizontal="left" vertical="center"/>
    </xf>
    <xf numFmtId="0" fontId="31" fillId="0" borderId="0" xfId="0" applyFont="1" applyAlignment="1">
      <alignment horizontal="left" vertical="center"/>
      <protection locked="0"/>
    </xf>
    <xf numFmtId="0" fontId="32" fillId="0" borderId="27" xfId="0" applyFont="1" applyBorder="1" applyAlignment="1" applyProtection="1">
      <alignment horizontal="center" vertical="center"/>
    </xf>
    <xf numFmtId="49" fontId="32" fillId="0" borderId="27" xfId="0" applyNumberFormat="1" applyFont="1" applyBorder="1" applyAlignment="1" applyProtection="1">
      <alignment horizontal="left" vertical="center" wrapText="1"/>
    </xf>
    <xf numFmtId="0" fontId="32" fillId="0" borderId="27" xfId="0" applyFont="1" applyBorder="1" applyAlignment="1" applyProtection="1">
      <alignment horizontal="left" vertical="center" wrapText="1"/>
    </xf>
    <xf numFmtId="0" fontId="32" fillId="0" borderId="27" xfId="0" applyFont="1" applyBorder="1" applyAlignment="1" applyProtection="1">
      <alignment horizontal="center" vertical="center" wrapText="1"/>
    </xf>
    <xf numFmtId="168" fontId="32" fillId="0" borderId="27" xfId="0" applyNumberFormat="1" applyFont="1" applyBorder="1" applyAlignment="1" applyProtection="1">
      <alignment horizontal="right" vertical="center"/>
    </xf>
    <xf numFmtId="164" fontId="32" fillId="2" borderId="27" xfId="0" applyNumberFormat="1" applyFont="1" applyFill="1" applyBorder="1" applyAlignment="1">
      <alignment horizontal="right" vertical="center"/>
      <protection locked="0"/>
    </xf>
    <xf numFmtId="164" fontId="32" fillId="0" borderId="27" xfId="0" applyNumberFormat="1" applyFont="1" applyBorder="1" applyAlignment="1" applyProtection="1">
      <alignment horizontal="right" vertical="center"/>
    </xf>
    <xf numFmtId="0" fontId="32" fillId="0" borderId="4" xfId="0" applyFont="1" applyBorder="1" applyAlignment="1">
      <alignment horizontal="left" vertical="center"/>
      <protection locked="0"/>
    </xf>
    <xf numFmtId="0" fontId="32" fillId="2" borderId="27" xfId="0" applyFont="1" applyFill="1" applyBorder="1" applyAlignment="1">
      <alignment horizontal="left" vertical="center" wrapText="1"/>
      <protection locked="0"/>
    </xf>
    <xf numFmtId="0" fontId="32" fillId="0" borderId="0" xfId="0" applyFont="1" applyAlignment="1" applyProtection="1">
      <alignment horizontal="center" vertical="center" wrapText="1"/>
    </xf>
    <xf numFmtId="0" fontId="30" fillId="0" borderId="22" xfId="0" applyFont="1" applyBorder="1" applyAlignment="1" applyProtection="1">
      <alignment horizontal="left" vertical="center"/>
    </xf>
    <xf numFmtId="0" fontId="30" fillId="0" borderId="23" xfId="0" applyFont="1" applyBorder="1" applyAlignment="1" applyProtection="1">
      <alignment horizontal="left" vertical="center"/>
    </xf>
    <xf numFmtId="0" fontId="30" fillId="0" borderId="24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center" vertical="center" wrapText="1"/>
    </xf>
    <xf numFmtId="167" fontId="10" fillId="0" borderId="23" xfId="0" applyNumberFormat="1" applyFont="1" applyBorder="1" applyAlignment="1" applyProtection="1">
      <alignment horizontal="right" vertical="center"/>
    </xf>
    <xf numFmtId="167" fontId="10" fillId="0" borderId="24" xfId="0" applyNumberFormat="1" applyFont="1" applyBorder="1" applyAlignment="1" applyProtection="1">
      <alignment horizontal="right" vertical="center"/>
    </xf>
    <xf numFmtId="0" fontId="33" fillId="0" borderId="4" xfId="0" applyFont="1" applyBorder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168" fontId="33" fillId="0" borderId="0" xfId="0" applyNumberFormat="1" applyFont="1" applyAlignment="1" applyProtection="1">
      <alignment horizontal="right" vertical="center"/>
    </xf>
    <xf numFmtId="0" fontId="33" fillId="0" borderId="4" xfId="0" applyFont="1" applyBorder="1" applyAlignment="1">
      <alignment horizontal="left" vertical="center"/>
      <protection locked="0"/>
    </xf>
    <xf numFmtId="0" fontId="33" fillId="0" borderId="16" xfId="0" applyFont="1" applyBorder="1" applyAlignment="1" applyProtection="1">
      <alignment horizontal="left" vertical="center"/>
    </xf>
    <xf numFmtId="0" fontId="33" fillId="0" borderId="15" xfId="0" applyFont="1" applyBorder="1" applyAlignment="1" applyProtection="1">
      <alignment horizontal="left" vertical="center"/>
    </xf>
    <xf numFmtId="0" fontId="33" fillId="0" borderId="0" xfId="0" applyFont="1" applyAlignment="1">
      <alignment horizontal="left" vertical="center"/>
      <protection locked="0"/>
    </xf>
    <xf numFmtId="0" fontId="43" fillId="4" borderId="0" xfId="1" applyFill="1" applyAlignment="1">
      <alignment horizontal="left" vertical="top"/>
      <protection locked="0"/>
    </xf>
    <xf numFmtId="0" fontId="44" fillId="0" borderId="0" xfId="1" applyFont="1" applyAlignment="1">
      <alignment horizontal="center" vertical="center"/>
      <protection locked="0"/>
    </xf>
    <xf numFmtId="0" fontId="35" fillId="4" borderId="0" xfId="0" applyFont="1" applyFill="1" applyAlignment="1">
      <alignment horizontal="left" vertical="center"/>
      <protection locked="0"/>
    </xf>
    <xf numFmtId="0" fontId="34" fillId="4" borderId="0" xfId="0" applyFont="1" applyFill="1" applyAlignment="1">
      <alignment horizontal="left" vertical="center"/>
      <protection locked="0"/>
    </xf>
    <xf numFmtId="0" fontId="45" fillId="4" borderId="0" xfId="1" applyFont="1" applyFill="1" applyAlignment="1">
      <alignment horizontal="left" vertical="center"/>
      <protection locked="0"/>
    </xf>
    <xf numFmtId="0" fontId="1" fillId="4" borderId="0" xfId="0" applyFont="1" applyFill="1" applyAlignment="1" applyProtection="1">
      <alignment horizontal="left" vertical="center"/>
    </xf>
    <xf numFmtId="0" fontId="34" fillId="4" borderId="0" xfId="0" applyFont="1" applyFill="1" applyAlignment="1" applyProtection="1">
      <alignment horizontal="left" vertical="center"/>
    </xf>
    <xf numFmtId="0" fontId="35" fillId="4" borderId="0" xfId="0" applyFont="1" applyFill="1" applyAlignment="1" applyProtection="1">
      <alignment horizontal="left" vertical="center"/>
    </xf>
    <xf numFmtId="0" fontId="45" fillId="4" borderId="0" xfId="1" applyFont="1" applyFill="1" applyAlignment="1" applyProtection="1">
      <alignment horizontal="left" vertical="center"/>
    </xf>
    <xf numFmtId="0" fontId="36" fillId="0" borderId="28" xfId="0" applyFont="1" applyBorder="1" applyAlignment="1">
      <alignment vertical="center" wrapText="1"/>
      <protection locked="0"/>
    </xf>
    <xf numFmtId="0" fontId="36" fillId="0" borderId="29" xfId="0" applyFont="1" applyBorder="1" applyAlignment="1">
      <alignment vertical="center" wrapText="1"/>
      <protection locked="0"/>
    </xf>
    <xf numFmtId="0" fontId="36" fillId="0" borderId="30" xfId="0" applyFont="1" applyBorder="1" applyAlignment="1">
      <alignment vertical="center" wrapText="1"/>
      <protection locked="0"/>
    </xf>
    <xf numFmtId="0" fontId="36" fillId="0" borderId="31" xfId="0" applyFont="1" applyBorder="1" applyAlignment="1">
      <alignment horizontal="center" vertical="center" wrapText="1"/>
      <protection locked="0"/>
    </xf>
    <xf numFmtId="0" fontId="36" fillId="0" borderId="32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center" vertical="center"/>
      <protection locked="0"/>
    </xf>
    <xf numFmtId="0" fontId="36" fillId="0" borderId="31" xfId="0" applyFont="1" applyBorder="1" applyAlignment="1">
      <alignment vertical="center" wrapText="1"/>
      <protection locked="0"/>
    </xf>
    <xf numFmtId="0" fontId="36" fillId="0" borderId="32" xfId="0" applyFont="1" applyBorder="1" applyAlignment="1">
      <alignment vertical="center" wrapText="1"/>
      <protection locked="0"/>
    </xf>
    <xf numFmtId="0" fontId="38" fillId="0" borderId="0" xfId="0" applyFont="1" applyBorder="1" applyAlignment="1">
      <alignment horizontal="left" vertical="center" wrapText="1"/>
      <protection locked="0"/>
    </xf>
    <xf numFmtId="0" fontId="39" fillId="0" borderId="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0" xfId="0" applyFont="1" applyBorder="1" applyAlignment="1">
      <alignment vertical="center" wrapText="1"/>
      <protection locked="0"/>
    </xf>
    <xf numFmtId="0" fontId="39" fillId="0" borderId="0" xfId="0" applyFont="1" applyBorder="1" applyAlignment="1">
      <alignment vertical="center"/>
      <protection locked="0"/>
    </xf>
    <xf numFmtId="0" fontId="39" fillId="0" borderId="0" xfId="0" applyFont="1" applyBorder="1" applyAlignment="1">
      <alignment horizontal="left" vertical="center"/>
      <protection locked="0"/>
    </xf>
    <xf numFmtId="49" fontId="39" fillId="0" borderId="0" xfId="0" applyNumberFormat="1" applyFont="1" applyBorder="1" applyAlignment="1">
      <alignment vertical="center" wrapText="1"/>
      <protection locked="0"/>
    </xf>
    <xf numFmtId="0" fontId="36" fillId="0" borderId="34" xfId="0" applyFont="1" applyBorder="1" applyAlignment="1">
      <alignment vertical="center" wrapText="1"/>
      <protection locked="0"/>
    </xf>
    <xf numFmtId="0" fontId="34" fillId="0" borderId="33" xfId="0" applyFont="1" applyBorder="1" applyAlignment="1">
      <alignment vertical="center" wrapText="1"/>
      <protection locked="0"/>
    </xf>
    <xf numFmtId="0" fontId="36" fillId="0" borderId="35" xfId="0" applyFont="1" applyBorder="1" applyAlignment="1">
      <alignment vertical="center" wrapText="1"/>
      <protection locked="0"/>
    </xf>
    <xf numFmtId="0" fontId="36" fillId="0" borderId="0" xfId="0" applyFont="1" applyBorder="1" applyAlignment="1">
      <alignment vertical="top"/>
      <protection locked="0"/>
    </xf>
    <xf numFmtId="0" fontId="36" fillId="0" borderId="0" xfId="0" applyFont="1" applyAlignment="1">
      <alignment vertical="top"/>
      <protection locked="0"/>
    </xf>
    <xf numFmtId="0" fontId="36" fillId="0" borderId="28" xfId="0" applyFont="1" applyBorder="1" applyAlignment="1">
      <alignment horizontal="left" vertical="center"/>
      <protection locked="0"/>
    </xf>
    <xf numFmtId="0" fontId="36" fillId="0" borderId="29" xfId="0" applyFont="1" applyBorder="1" applyAlignment="1">
      <alignment horizontal="left" vertical="center"/>
      <protection locked="0"/>
    </xf>
    <xf numFmtId="0" fontId="36" fillId="0" borderId="30" xfId="0" applyFont="1" applyBorder="1" applyAlignment="1">
      <alignment horizontal="left" vertical="center"/>
      <protection locked="0"/>
    </xf>
    <xf numFmtId="0" fontId="36" fillId="0" borderId="31" xfId="0" applyFont="1" applyBorder="1" applyAlignment="1">
      <alignment horizontal="left" vertical="center"/>
      <protection locked="0"/>
    </xf>
    <xf numFmtId="0" fontId="36" fillId="0" borderId="32" xfId="0" applyFont="1" applyBorder="1" applyAlignment="1">
      <alignment horizontal="left" vertical="center"/>
      <protection locked="0"/>
    </xf>
    <xf numFmtId="0" fontId="38" fillId="0" borderId="0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3" xfId="0" applyFont="1" applyBorder="1" applyAlignment="1">
      <alignment horizontal="center" vertical="center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1" fillId="0" borderId="0" xfId="0" applyFont="1" applyBorder="1" applyAlignment="1">
      <alignment horizontal="left" vertical="center"/>
      <protection locked="0"/>
    </xf>
    <xf numFmtId="0" fontId="39" fillId="0" borderId="0" xfId="0" applyFont="1" applyAlignment="1">
      <alignment horizontal="left" vertical="center"/>
      <protection locked="0"/>
    </xf>
    <xf numFmtId="0" fontId="39" fillId="0" borderId="0" xfId="0" applyFont="1" applyBorder="1" applyAlignment="1">
      <alignment horizontal="center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0" xfId="0" applyFont="1" applyFill="1" applyBorder="1" applyAlignment="1">
      <alignment horizontal="left" vertical="center"/>
      <protection locked="0"/>
    </xf>
    <xf numFmtId="0" fontId="39" fillId="0" borderId="0" xfId="0" applyFont="1" applyFill="1" applyBorder="1" applyAlignment="1">
      <alignment horizontal="center" vertical="center"/>
      <protection locked="0"/>
    </xf>
    <xf numFmtId="0" fontId="36" fillId="0" borderId="34" xfId="0" applyFont="1" applyBorder="1" applyAlignment="1">
      <alignment horizontal="left" vertical="center"/>
      <protection locked="0"/>
    </xf>
    <xf numFmtId="0" fontId="34" fillId="0" borderId="33" xfId="0" applyFont="1" applyBorder="1" applyAlignment="1">
      <alignment horizontal="left" vertical="center"/>
      <protection locked="0"/>
    </xf>
    <xf numFmtId="0" fontId="36" fillId="0" borderId="35" xfId="0" applyFont="1" applyBorder="1" applyAlignment="1">
      <alignment horizontal="left" vertical="center"/>
      <protection locked="0"/>
    </xf>
    <xf numFmtId="0" fontId="36" fillId="0" borderId="0" xfId="0" applyFont="1" applyBorder="1" applyAlignment="1">
      <alignment horizontal="left" vertical="center"/>
      <protection locked="0"/>
    </xf>
    <xf numFmtId="0" fontId="34" fillId="0" borderId="0" xfId="0" applyFont="1" applyBorder="1" applyAlignment="1">
      <alignment horizontal="left" vertical="center"/>
      <protection locked="0"/>
    </xf>
    <xf numFmtId="0" fontId="42" fillId="0" borderId="0" xfId="0" applyFont="1" applyBorder="1" applyAlignment="1">
      <alignment horizontal="left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36" fillId="0" borderId="0" xfId="0" applyFont="1" applyBorder="1" applyAlignment="1">
      <alignment horizontal="left" vertical="center" wrapText="1"/>
      <protection locked="0"/>
    </xf>
    <xf numFmtId="0" fontId="39" fillId="0" borderId="0" xfId="0" applyFont="1" applyBorder="1" applyAlignment="1">
      <alignment horizontal="center" vertical="center" wrapText="1"/>
      <protection locked="0"/>
    </xf>
    <xf numFmtId="0" fontId="36" fillId="0" borderId="28" xfId="0" applyFont="1" applyBorder="1" applyAlignment="1">
      <alignment horizontal="left" vertical="center" wrapText="1"/>
      <protection locked="0"/>
    </xf>
    <xf numFmtId="0" fontId="36" fillId="0" borderId="29" xfId="0" applyFont="1" applyBorder="1" applyAlignment="1">
      <alignment horizontal="left" vertical="center" wrapText="1"/>
      <protection locked="0"/>
    </xf>
    <xf numFmtId="0" fontId="36" fillId="0" borderId="30" xfId="0" applyFont="1" applyBorder="1" applyAlignment="1">
      <alignment horizontal="left" vertical="center" wrapText="1"/>
      <protection locked="0"/>
    </xf>
    <xf numFmtId="0" fontId="36" fillId="0" borderId="31" xfId="0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horizontal="left" vertical="center" wrapText="1"/>
      <protection locked="0"/>
    </xf>
    <xf numFmtId="0" fontId="42" fillId="0" borderId="3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39" fillId="0" borderId="35" xfId="0" applyFont="1" applyBorder="1" applyAlignment="1">
      <alignment horizontal="left" vertical="center" wrapText="1"/>
      <protection locked="0"/>
    </xf>
    <xf numFmtId="0" fontId="39" fillId="0" borderId="0" xfId="0" applyFont="1" applyBorder="1" applyAlignment="1">
      <alignment horizontal="left" vertical="top"/>
      <protection locked="0"/>
    </xf>
    <xf numFmtId="0" fontId="39" fillId="0" borderId="0" xfId="0" applyFont="1" applyBorder="1" applyAlignment="1">
      <alignment horizontal="center" vertical="top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2" fillId="0" borderId="0" xfId="0" applyFont="1" applyAlignment="1">
      <alignment vertical="center"/>
      <protection locked="0"/>
    </xf>
    <xf numFmtId="0" fontId="38" fillId="0" borderId="0" xfId="0" applyFont="1" applyBorder="1" applyAlignment="1">
      <alignment vertical="center"/>
      <protection locked="0"/>
    </xf>
    <xf numFmtId="0" fontId="42" fillId="0" borderId="33" xfId="0" applyFont="1" applyBorder="1" applyAlignment="1">
      <alignment vertical="center"/>
      <protection locked="0"/>
    </xf>
    <xf numFmtId="0" fontId="38" fillId="0" borderId="33" xfId="0" applyFont="1" applyBorder="1" applyAlignment="1">
      <alignment vertical="center"/>
      <protection locked="0"/>
    </xf>
    <xf numFmtId="0" fontId="38" fillId="0" borderId="33" xfId="0" applyFont="1" applyBorder="1" applyAlignment="1">
      <alignment horizontal="left"/>
      <protection locked="0"/>
    </xf>
    <xf numFmtId="0" fontId="42" fillId="0" borderId="33" xfId="0" applyFont="1" applyBorder="1" applyAlignment="1">
      <protection locked="0"/>
    </xf>
    <xf numFmtId="0" fontId="36" fillId="0" borderId="31" xfId="0" applyFont="1" applyBorder="1" applyAlignment="1">
      <alignment vertical="top"/>
      <protection locked="0"/>
    </xf>
    <xf numFmtId="0" fontId="36" fillId="0" borderId="32" xfId="0" applyFont="1" applyBorder="1" applyAlignment="1">
      <alignment vertical="top"/>
      <protection locked="0"/>
    </xf>
    <xf numFmtId="0" fontId="36" fillId="0" borderId="0" xfId="0" applyFont="1" applyBorder="1" applyAlignment="1">
      <alignment horizontal="center" vertical="center"/>
      <protection locked="0"/>
    </xf>
    <xf numFmtId="0" fontId="36" fillId="0" borderId="0" xfId="0" applyFont="1" applyBorder="1" applyAlignment="1">
      <alignment horizontal="left" vertical="top"/>
      <protection locked="0"/>
    </xf>
    <xf numFmtId="0" fontId="36" fillId="0" borderId="34" xfId="0" applyFont="1" applyBorder="1" applyAlignment="1">
      <alignment vertical="top"/>
      <protection locked="0"/>
    </xf>
    <xf numFmtId="0" fontId="36" fillId="0" borderId="33" xfId="0" applyFont="1" applyBorder="1" applyAlignment="1">
      <alignment vertical="top"/>
      <protection locked="0"/>
    </xf>
    <xf numFmtId="0" fontId="36" fillId="0" borderId="35" xfId="0" applyFont="1" applyBorder="1" applyAlignment="1">
      <alignment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21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 wrapText="1"/>
    </xf>
    <xf numFmtId="164" fontId="13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164" fontId="17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right" vertical="center"/>
    </xf>
    <xf numFmtId="0" fontId="8" fillId="3" borderId="9" xfId="0" applyFont="1" applyFill="1" applyBorder="1" applyAlignment="1" applyProtection="1">
      <alignment horizontal="left" vertical="center"/>
    </xf>
    <xf numFmtId="164" fontId="8" fillId="3" borderId="9" xfId="0" applyNumberFormat="1" applyFont="1" applyFill="1" applyBorder="1" applyAlignment="1" applyProtection="1">
      <alignment horizontal="right" vertical="center"/>
    </xf>
    <xf numFmtId="0" fontId="0" fillId="3" borderId="17" xfId="0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166" fontId="6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2" fillId="0" borderId="21" xfId="0" applyFont="1" applyBorder="1" applyAlignment="1">
      <alignment horizontal="center" vertical="center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</xf>
    <xf numFmtId="165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164" fontId="7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top" wrapText="1"/>
      <protection locked="0"/>
    </xf>
    <xf numFmtId="0" fontId="10" fillId="0" borderId="0" xfId="0" applyFont="1" applyAlignment="1">
      <alignment horizontal="left" vertical="center"/>
      <protection locked="0"/>
    </xf>
    <xf numFmtId="0" fontId="0" fillId="0" borderId="0" xfId="0" applyAlignment="1" applyProtection="1">
      <alignment horizontal="left" vertical="top"/>
    </xf>
    <xf numFmtId="0" fontId="8" fillId="0" borderId="0" xfId="0" applyFont="1" applyAlignment="1" applyProtection="1">
      <alignment horizontal="left" vertical="top" wrapText="1"/>
    </xf>
    <xf numFmtId="49" fontId="6" fillId="2" borderId="0" xfId="0" applyNumberFormat="1" applyFont="1" applyFill="1" applyAlignment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</xf>
    <xf numFmtId="164" fontId="9" fillId="0" borderId="7" xfId="0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 wrapText="1"/>
    </xf>
    <xf numFmtId="0" fontId="45" fillId="4" borderId="0" xfId="1" applyFont="1" applyFill="1" applyAlignment="1">
      <alignment horizontal="left" vertical="center"/>
      <protection locked="0"/>
    </xf>
    <xf numFmtId="0" fontId="0" fillId="0" borderId="0" xfId="0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39" fillId="0" borderId="0" xfId="0" applyFont="1" applyBorder="1" applyAlignment="1">
      <alignment horizontal="left" vertical="top"/>
      <protection locked="0"/>
    </xf>
    <xf numFmtId="0" fontId="39" fillId="0" borderId="0" xfId="0" applyFont="1" applyBorder="1" applyAlignment="1">
      <alignment horizontal="left" vertical="center"/>
      <protection locked="0"/>
    </xf>
    <xf numFmtId="0" fontId="37" fillId="0" borderId="0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left"/>
      <protection locked="0"/>
    </xf>
    <xf numFmtId="0" fontId="39" fillId="0" borderId="0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center" vertical="center"/>
      <protection locked="0"/>
    </xf>
    <xf numFmtId="49" fontId="39" fillId="0" borderId="0" xfId="0" applyNumberFormat="1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679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CE6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4F6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8C7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30E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6ED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210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78C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5BC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7F1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D00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661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1B9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C17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2DE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6B5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DB2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CE1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2CB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A62C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AA41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99A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721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5F7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673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A405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35D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7B2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26" name="Obrázek 1" descr="C:\KROSplusData\System\Temp\rad7679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251" name="Obrázek 1" descr="C:\KROSplusData\System\Temp\rad2CE6A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1275" name="Obrázek 1" descr="C:\KROSplusData\System\Temp\radE4F6B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2299" name="Obrázek 1" descr="C:\KROSplusData\System\Temp\radD8C77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3323" name="Obrázek 1" descr="C:\KROSplusData\System\Temp\radD30E5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4347" name="Obrázek 1" descr="C:\KROSplusData\System\Temp\radB6ED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5371" name="Obrázek 1" descr="C:\KROSplusData\System\Temp\radB210C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6395" name="Obrázek 1" descr="C:\KROSplusData\System\Temp\rad578CC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7419" name="Obrázek 1" descr="C:\KROSplusData\System\Temp\rad05BCD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8443" name="Obrázek 1" descr="C:\KROSplusData\System\Temp\radB7F1C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9467" name="Obrázek 1" descr="C:\KROSplusData\System\Temp\rad9D00A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59" name="Obrázek 1" descr="C:\KROSplusData\System\Temp\rad86617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491" name="Obrázek 1" descr="C:\KROSplusData\System\Temp\rad81B9C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1515" name="Obrázek 1" descr="C:\KROSplusData\System\Temp\rad3C177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2539" name="Obrázek 1" descr="C:\KROSplusData\System\Temp\radB2DE7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3563" name="Obrázek 1" descr="C:\KROSplusData\System\Temp\rad76B5D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4587" name="Obrázek 1" descr="C:\KROSplusData\System\Temp\rad0DB2F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5611" name="Obrázek 1" descr="C:\KROSplusData\System\Temp\radCCE1E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6635" name="Obrázek 1" descr="C:\KROSplusData\System\Temp\rad02CBD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7659" name="Obrázek 1" descr="C:\KROSplusData\System\Temp\radA62CB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8683" name="Obrázek 1" descr="C:\KROSplusData\System\Temp\radAA41B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3083" name="Obrázek 1" descr="C:\KROSplusData\System\Temp\rad799A5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4107" name="Obrázek 1" descr="C:\KROSplusData\System\Temp\radD721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5131" name="Obrázek 1" descr="C:\KROSplusData\System\Temp\rad65F75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6155" name="Obrázek 1" descr="C:\KROSplusData\System\Temp\rad4673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7179" name="Obrázek 1" descr="C:\KROSplusData\System\Temp\radA4058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8203" name="Obrázek 1" descr="C:\KROSplusData\System\Temp\rad035D5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9227" name="Obrázek 1" descr="C:\KROSplusData\System\Temp\rad47B2A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3"/>
  <sheetViews>
    <sheetView showGridLines="0" tabSelected="1" workbookViewId="0">
      <pane ySplit="1" topLeftCell="A2" activePane="bottomLeft" state="frozenSplit"/>
      <selection pane="bottomLeft"/>
    </sheetView>
  </sheetViews>
  <sheetFormatPr defaultColWidth="10.664062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33" width="2.6640625" style="2" customWidth="1"/>
    <col min="34" max="34" width="3.33203125" style="2" customWidth="1"/>
    <col min="35" max="35" width="31.6640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40625" style="2" customWidth="1"/>
    <col min="43" max="43" width="15.6640625" style="2" customWidth="1"/>
    <col min="44" max="44" width="13.6640625" style="2" customWidth="1"/>
    <col min="45" max="46" width="25.83203125" style="2" hidden="1" customWidth="1"/>
    <col min="47" max="47" width="25" style="2" hidden="1" customWidth="1"/>
    <col min="48" max="52" width="21.6640625" style="2" hidden="1" customWidth="1"/>
    <col min="53" max="53" width="19.1640625" style="2" hidden="1" customWidth="1"/>
    <col min="54" max="54" width="25" style="2" hidden="1" customWidth="1"/>
    <col min="55" max="56" width="19.1640625" style="2" hidden="1" customWidth="1"/>
    <col min="57" max="57" width="66.5" style="2" customWidth="1"/>
    <col min="58" max="70" width="10.6640625" style="1" customWidth="1"/>
    <col min="71" max="91" width="10.6640625" style="2" hidden="1" customWidth="1"/>
    <col min="92" max="16384" width="10.6640625" style="1"/>
  </cols>
  <sheetData>
    <row r="1" spans="1:256" s="3" customFormat="1" ht="22.5" customHeight="1" x14ac:dyDescent="0.3">
      <c r="A1" s="223" t="s">
        <v>0</v>
      </c>
      <c r="B1" s="224"/>
      <c r="C1" s="224"/>
      <c r="D1" s="225" t="s">
        <v>1</v>
      </c>
      <c r="E1" s="224"/>
      <c r="F1" s="224"/>
      <c r="G1" s="224"/>
      <c r="H1" s="224"/>
      <c r="I1" s="224"/>
      <c r="J1" s="224"/>
      <c r="K1" s="226" t="s">
        <v>2846</v>
      </c>
      <c r="L1" s="226"/>
      <c r="M1" s="226"/>
      <c r="N1" s="226"/>
      <c r="O1" s="226"/>
      <c r="P1" s="226"/>
      <c r="Q1" s="226"/>
      <c r="R1" s="226"/>
      <c r="S1" s="226"/>
      <c r="T1" s="224"/>
      <c r="U1" s="224"/>
      <c r="V1" s="224"/>
      <c r="W1" s="226" t="s">
        <v>2847</v>
      </c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1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AR2" s="302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6" t="s">
        <v>6</v>
      </c>
      <c r="BT2" s="6" t="s">
        <v>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1:256" s="2" customFormat="1" ht="37.5" customHeight="1" x14ac:dyDescent="0.3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1:256" s="2" customFormat="1" ht="15" customHeight="1" x14ac:dyDescent="0.3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324" t="s">
        <v>14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11"/>
      <c r="AQ5" s="13"/>
      <c r="BE5" s="333" t="s">
        <v>15</v>
      </c>
      <c r="BS5" s="6" t="s">
        <v>6</v>
      </c>
    </row>
    <row r="6" spans="1:256" s="2" customFormat="1" ht="37.5" customHeight="1" x14ac:dyDescent="0.3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36" t="s">
        <v>17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11"/>
      <c r="AQ6" s="13"/>
      <c r="BE6" s="303"/>
      <c r="BS6" s="6" t="s">
        <v>18</v>
      </c>
    </row>
    <row r="7" spans="1:256" s="2" customFormat="1" ht="15" customHeight="1" x14ac:dyDescent="0.3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21</v>
      </c>
      <c r="AL7" s="11"/>
      <c r="AM7" s="11"/>
      <c r="AN7" s="17"/>
      <c r="AO7" s="11"/>
      <c r="AP7" s="11"/>
      <c r="AQ7" s="13"/>
      <c r="BE7" s="303"/>
      <c r="BS7" s="6" t="s">
        <v>22</v>
      </c>
    </row>
    <row r="8" spans="1:256" s="2" customFormat="1" ht="15" customHeight="1" x14ac:dyDescent="0.3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303"/>
      <c r="BS8" s="6" t="s">
        <v>27</v>
      </c>
    </row>
    <row r="9" spans="1:256" s="2" customFormat="1" ht="15" customHeight="1" x14ac:dyDescent="0.3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303"/>
      <c r="BS9" s="6" t="s">
        <v>28</v>
      </c>
    </row>
    <row r="10" spans="1:256" s="2" customFormat="1" ht="15" customHeight="1" x14ac:dyDescent="0.3">
      <c r="B10" s="10"/>
      <c r="C10" s="11"/>
      <c r="D10" s="19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30</v>
      </c>
      <c r="AL10" s="11"/>
      <c r="AM10" s="11"/>
      <c r="AN10" s="17" t="s">
        <v>31</v>
      </c>
      <c r="AO10" s="11"/>
      <c r="AP10" s="11"/>
      <c r="AQ10" s="13"/>
      <c r="BE10" s="303"/>
      <c r="BS10" s="6" t="s">
        <v>18</v>
      </c>
    </row>
    <row r="11" spans="1:256" s="2" customFormat="1" ht="19.5" customHeight="1" x14ac:dyDescent="0.3">
      <c r="B11" s="10"/>
      <c r="C11" s="11"/>
      <c r="D11" s="11"/>
      <c r="E11" s="17" t="s">
        <v>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33</v>
      </c>
      <c r="AL11" s="11"/>
      <c r="AM11" s="11"/>
      <c r="AN11" s="17"/>
      <c r="AO11" s="11"/>
      <c r="AP11" s="11"/>
      <c r="AQ11" s="13"/>
      <c r="BE11" s="303"/>
      <c r="BS11" s="6" t="s">
        <v>18</v>
      </c>
    </row>
    <row r="12" spans="1:256" s="2" customFormat="1" ht="7.5" customHeight="1" x14ac:dyDescent="0.3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303"/>
      <c r="BS12" s="6" t="s">
        <v>18</v>
      </c>
    </row>
    <row r="13" spans="1:256" s="2" customFormat="1" ht="15" customHeight="1" x14ac:dyDescent="0.3">
      <c r="B13" s="10"/>
      <c r="C13" s="11"/>
      <c r="D13" s="19" t="s">
        <v>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30</v>
      </c>
      <c r="AL13" s="11"/>
      <c r="AM13" s="11"/>
      <c r="AN13" s="21" t="s">
        <v>35</v>
      </c>
      <c r="AO13" s="11"/>
      <c r="AP13" s="11"/>
      <c r="AQ13" s="13"/>
      <c r="BE13" s="303"/>
      <c r="BS13" s="6" t="s">
        <v>18</v>
      </c>
    </row>
    <row r="14" spans="1:256" s="2" customFormat="1" ht="15.75" customHeight="1" x14ac:dyDescent="0.3">
      <c r="B14" s="10"/>
      <c r="C14" s="11"/>
      <c r="D14" s="11"/>
      <c r="E14" s="337" t="s">
        <v>35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19" t="s">
        <v>33</v>
      </c>
      <c r="AL14" s="11"/>
      <c r="AM14" s="11"/>
      <c r="AN14" s="21" t="s">
        <v>35</v>
      </c>
      <c r="AO14" s="11"/>
      <c r="AP14" s="11"/>
      <c r="AQ14" s="13"/>
      <c r="BE14" s="303"/>
      <c r="BS14" s="6" t="s">
        <v>18</v>
      </c>
    </row>
    <row r="15" spans="1:256" s="2" customFormat="1" ht="7.5" customHeight="1" x14ac:dyDescent="0.3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303"/>
      <c r="BS15" s="6" t="s">
        <v>4</v>
      </c>
    </row>
    <row r="16" spans="1:256" s="2" customFormat="1" ht="15" customHeight="1" x14ac:dyDescent="0.3">
      <c r="B16" s="10"/>
      <c r="C16" s="11"/>
      <c r="D16" s="19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30</v>
      </c>
      <c r="AL16" s="11"/>
      <c r="AM16" s="11"/>
      <c r="AN16" s="17" t="s">
        <v>37</v>
      </c>
      <c r="AO16" s="11"/>
      <c r="AP16" s="11"/>
      <c r="AQ16" s="13"/>
      <c r="BE16" s="303"/>
      <c r="BS16" s="6" t="s">
        <v>4</v>
      </c>
    </row>
    <row r="17" spans="2:71" s="2" customFormat="1" ht="19.5" customHeight="1" x14ac:dyDescent="0.3">
      <c r="B17" s="10"/>
      <c r="C17" s="11"/>
      <c r="D17" s="11"/>
      <c r="E17" s="17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33</v>
      </c>
      <c r="AL17" s="11"/>
      <c r="AM17" s="11"/>
      <c r="AN17" s="17"/>
      <c r="AO17" s="11"/>
      <c r="AP17" s="11"/>
      <c r="AQ17" s="13"/>
      <c r="BE17" s="303"/>
      <c r="BS17" s="6" t="s">
        <v>39</v>
      </c>
    </row>
    <row r="18" spans="2:71" s="2" customFormat="1" ht="7.5" customHeight="1" x14ac:dyDescent="0.3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303"/>
      <c r="BS18" s="6" t="s">
        <v>6</v>
      </c>
    </row>
    <row r="19" spans="2:71" s="2" customFormat="1" ht="15" customHeight="1" x14ac:dyDescent="0.3">
      <c r="B19" s="10"/>
      <c r="C19" s="11"/>
      <c r="D19" s="19" t="s">
        <v>40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303"/>
      <c r="BS19" s="6" t="s">
        <v>6</v>
      </c>
    </row>
    <row r="20" spans="2:71" s="2" customFormat="1" ht="15.75" customHeight="1" x14ac:dyDescent="0.3">
      <c r="B20" s="10"/>
      <c r="C20" s="11"/>
      <c r="D20" s="11"/>
      <c r="E20" s="338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11"/>
      <c r="AP20" s="11"/>
      <c r="AQ20" s="13"/>
      <c r="BE20" s="303"/>
      <c r="BS20" s="6" t="s">
        <v>39</v>
      </c>
    </row>
    <row r="21" spans="2:71" s="2" customFormat="1" ht="7.5" customHeight="1" x14ac:dyDescent="0.3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303"/>
    </row>
    <row r="22" spans="2:71" s="2" customFormat="1" ht="7.5" customHeight="1" x14ac:dyDescent="0.3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303"/>
    </row>
    <row r="23" spans="2:71" s="6" customFormat="1" ht="27" customHeight="1" x14ac:dyDescent="0.3">
      <c r="B23" s="23"/>
      <c r="C23" s="24"/>
      <c r="D23" s="25" t="s">
        <v>41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39">
        <f>ROUND($AG$51,2)</f>
        <v>0</v>
      </c>
      <c r="AL23" s="340"/>
      <c r="AM23" s="340"/>
      <c r="AN23" s="340"/>
      <c r="AO23" s="340"/>
      <c r="AP23" s="24"/>
      <c r="AQ23" s="27"/>
      <c r="BE23" s="328"/>
    </row>
    <row r="24" spans="2:71" s="6" customFormat="1" ht="7.5" customHeight="1" x14ac:dyDescent="0.3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28"/>
    </row>
    <row r="25" spans="2:71" s="6" customFormat="1" ht="14.25" customHeight="1" x14ac:dyDescent="0.3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41" t="s">
        <v>42</v>
      </c>
      <c r="M25" s="323"/>
      <c r="N25" s="323"/>
      <c r="O25" s="323"/>
      <c r="P25" s="24"/>
      <c r="Q25" s="24"/>
      <c r="R25" s="24"/>
      <c r="S25" s="24"/>
      <c r="T25" s="24"/>
      <c r="U25" s="24"/>
      <c r="V25" s="24"/>
      <c r="W25" s="341" t="s">
        <v>43</v>
      </c>
      <c r="X25" s="323"/>
      <c r="Y25" s="323"/>
      <c r="Z25" s="323"/>
      <c r="AA25" s="323"/>
      <c r="AB25" s="323"/>
      <c r="AC25" s="323"/>
      <c r="AD25" s="323"/>
      <c r="AE25" s="323"/>
      <c r="AF25" s="24"/>
      <c r="AG25" s="24"/>
      <c r="AH25" s="24"/>
      <c r="AI25" s="24"/>
      <c r="AJ25" s="24"/>
      <c r="AK25" s="341" t="s">
        <v>44</v>
      </c>
      <c r="AL25" s="323"/>
      <c r="AM25" s="323"/>
      <c r="AN25" s="323"/>
      <c r="AO25" s="323"/>
      <c r="AP25" s="24"/>
      <c r="AQ25" s="27"/>
      <c r="BE25" s="328"/>
    </row>
    <row r="26" spans="2:71" s="6" customFormat="1" ht="15" customHeight="1" x14ac:dyDescent="0.3">
      <c r="B26" s="29"/>
      <c r="C26" s="30"/>
      <c r="D26" s="30" t="s">
        <v>45</v>
      </c>
      <c r="E26" s="30"/>
      <c r="F26" s="30" t="s">
        <v>46</v>
      </c>
      <c r="G26" s="30"/>
      <c r="H26" s="30"/>
      <c r="I26" s="30"/>
      <c r="J26" s="30"/>
      <c r="K26" s="30"/>
      <c r="L26" s="330">
        <v>0.21</v>
      </c>
      <c r="M26" s="331"/>
      <c r="N26" s="331"/>
      <c r="O26" s="331"/>
      <c r="P26" s="30"/>
      <c r="Q26" s="30"/>
      <c r="R26" s="30"/>
      <c r="S26" s="30"/>
      <c r="T26" s="30"/>
      <c r="U26" s="30"/>
      <c r="V26" s="30"/>
      <c r="W26" s="332">
        <f>ROUND($AZ$51,2)</f>
        <v>0</v>
      </c>
      <c r="X26" s="331"/>
      <c r="Y26" s="331"/>
      <c r="Z26" s="331"/>
      <c r="AA26" s="331"/>
      <c r="AB26" s="331"/>
      <c r="AC26" s="331"/>
      <c r="AD26" s="331"/>
      <c r="AE26" s="331"/>
      <c r="AF26" s="30"/>
      <c r="AG26" s="30"/>
      <c r="AH26" s="30"/>
      <c r="AI26" s="30"/>
      <c r="AJ26" s="30"/>
      <c r="AK26" s="332">
        <f>ROUND($AV$51,2)</f>
        <v>0</v>
      </c>
      <c r="AL26" s="331"/>
      <c r="AM26" s="331"/>
      <c r="AN26" s="331"/>
      <c r="AO26" s="331"/>
      <c r="AP26" s="30"/>
      <c r="AQ26" s="31"/>
      <c r="BE26" s="334"/>
    </row>
    <row r="27" spans="2:71" s="6" customFormat="1" ht="15" customHeight="1" x14ac:dyDescent="0.3">
      <c r="B27" s="29"/>
      <c r="C27" s="30"/>
      <c r="D27" s="30"/>
      <c r="E27" s="30"/>
      <c r="F27" s="30" t="s">
        <v>47</v>
      </c>
      <c r="G27" s="30"/>
      <c r="H27" s="30"/>
      <c r="I27" s="30"/>
      <c r="J27" s="30"/>
      <c r="K27" s="30"/>
      <c r="L27" s="330">
        <v>0.15</v>
      </c>
      <c r="M27" s="331"/>
      <c r="N27" s="331"/>
      <c r="O27" s="331"/>
      <c r="P27" s="30"/>
      <c r="Q27" s="30"/>
      <c r="R27" s="30"/>
      <c r="S27" s="30"/>
      <c r="T27" s="30"/>
      <c r="U27" s="30"/>
      <c r="V27" s="30"/>
      <c r="W27" s="332">
        <f>ROUND($BA$51,2)</f>
        <v>0</v>
      </c>
      <c r="X27" s="331"/>
      <c r="Y27" s="331"/>
      <c r="Z27" s="331"/>
      <c r="AA27" s="331"/>
      <c r="AB27" s="331"/>
      <c r="AC27" s="331"/>
      <c r="AD27" s="331"/>
      <c r="AE27" s="331"/>
      <c r="AF27" s="30"/>
      <c r="AG27" s="30"/>
      <c r="AH27" s="30"/>
      <c r="AI27" s="30"/>
      <c r="AJ27" s="30"/>
      <c r="AK27" s="332">
        <f>ROUND($AW$51,2)</f>
        <v>0</v>
      </c>
      <c r="AL27" s="331"/>
      <c r="AM27" s="331"/>
      <c r="AN27" s="331"/>
      <c r="AO27" s="331"/>
      <c r="AP27" s="30"/>
      <c r="AQ27" s="31"/>
      <c r="BE27" s="334"/>
    </row>
    <row r="28" spans="2:71" s="6" customFormat="1" ht="15" hidden="1" customHeight="1" x14ac:dyDescent="0.3">
      <c r="B28" s="29"/>
      <c r="C28" s="30"/>
      <c r="D28" s="30"/>
      <c r="E28" s="30"/>
      <c r="F28" s="30" t="s">
        <v>48</v>
      </c>
      <c r="G28" s="30"/>
      <c r="H28" s="30"/>
      <c r="I28" s="30"/>
      <c r="J28" s="30"/>
      <c r="K28" s="30"/>
      <c r="L28" s="330">
        <v>0.21</v>
      </c>
      <c r="M28" s="331"/>
      <c r="N28" s="331"/>
      <c r="O28" s="331"/>
      <c r="P28" s="30"/>
      <c r="Q28" s="30"/>
      <c r="R28" s="30"/>
      <c r="S28" s="30"/>
      <c r="T28" s="30"/>
      <c r="U28" s="30"/>
      <c r="V28" s="30"/>
      <c r="W28" s="332">
        <f>ROUND($BB$51,2)</f>
        <v>0</v>
      </c>
      <c r="X28" s="331"/>
      <c r="Y28" s="331"/>
      <c r="Z28" s="331"/>
      <c r="AA28" s="331"/>
      <c r="AB28" s="331"/>
      <c r="AC28" s="331"/>
      <c r="AD28" s="331"/>
      <c r="AE28" s="331"/>
      <c r="AF28" s="30"/>
      <c r="AG28" s="30"/>
      <c r="AH28" s="30"/>
      <c r="AI28" s="30"/>
      <c r="AJ28" s="30"/>
      <c r="AK28" s="332">
        <v>0</v>
      </c>
      <c r="AL28" s="331"/>
      <c r="AM28" s="331"/>
      <c r="AN28" s="331"/>
      <c r="AO28" s="331"/>
      <c r="AP28" s="30"/>
      <c r="AQ28" s="31"/>
      <c r="BE28" s="334"/>
    </row>
    <row r="29" spans="2:71" s="6" customFormat="1" ht="15" hidden="1" customHeight="1" x14ac:dyDescent="0.3">
      <c r="B29" s="29"/>
      <c r="C29" s="30"/>
      <c r="D29" s="30"/>
      <c r="E29" s="30"/>
      <c r="F29" s="30" t="s">
        <v>49</v>
      </c>
      <c r="G29" s="30"/>
      <c r="H29" s="30"/>
      <c r="I29" s="30"/>
      <c r="J29" s="30"/>
      <c r="K29" s="30"/>
      <c r="L29" s="330">
        <v>0.15</v>
      </c>
      <c r="M29" s="331"/>
      <c r="N29" s="331"/>
      <c r="O29" s="331"/>
      <c r="P29" s="30"/>
      <c r="Q29" s="30"/>
      <c r="R29" s="30"/>
      <c r="S29" s="30"/>
      <c r="T29" s="30"/>
      <c r="U29" s="30"/>
      <c r="V29" s="30"/>
      <c r="W29" s="332">
        <f>ROUND($BC$51,2)</f>
        <v>0</v>
      </c>
      <c r="X29" s="331"/>
      <c r="Y29" s="331"/>
      <c r="Z29" s="331"/>
      <c r="AA29" s="331"/>
      <c r="AB29" s="331"/>
      <c r="AC29" s="331"/>
      <c r="AD29" s="331"/>
      <c r="AE29" s="331"/>
      <c r="AF29" s="30"/>
      <c r="AG29" s="30"/>
      <c r="AH29" s="30"/>
      <c r="AI29" s="30"/>
      <c r="AJ29" s="30"/>
      <c r="AK29" s="332">
        <v>0</v>
      </c>
      <c r="AL29" s="331"/>
      <c r="AM29" s="331"/>
      <c r="AN29" s="331"/>
      <c r="AO29" s="331"/>
      <c r="AP29" s="30"/>
      <c r="AQ29" s="31"/>
      <c r="BE29" s="334"/>
    </row>
    <row r="30" spans="2:71" s="6" customFormat="1" ht="15" hidden="1" customHeight="1" x14ac:dyDescent="0.3">
      <c r="B30" s="29"/>
      <c r="C30" s="30"/>
      <c r="D30" s="30"/>
      <c r="E30" s="30"/>
      <c r="F30" s="30" t="s">
        <v>50</v>
      </c>
      <c r="G30" s="30"/>
      <c r="H30" s="30"/>
      <c r="I30" s="30"/>
      <c r="J30" s="30"/>
      <c r="K30" s="30"/>
      <c r="L30" s="330">
        <v>0</v>
      </c>
      <c r="M30" s="331"/>
      <c r="N30" s="331"/>
      <c r="O30" s="331"/>
      <c r="P30" s="30"/>
      <c r="Q30" s="30"/>
      <c r="R30" s="30"/>
      <c r="S30" s="30"/>
      <c r="T30" s="30"/>
      <c r="U30" s="30"/>
      <c r="V30" s="30"/>
      <c r="W30" s="332">
        <f>ROUND($BD$51,2)</f>
        <v>0</v>
      </c>
      <c r="X30" s="331"/>
      <c r="Y30" s="331"/>
      <c r="Z30" s="331"/>
      <c r="AA30" s="331"/>
      <c r="AB30" s="331"/>
      <c r="AC30" s="331"/>
      <c r="AD30" s="331"/>
      <c r="AE30" s="331"/>
      <c r="AF30" s="30"/>
      <c r="AG30" s="30"/>
      <c r="AH30" s="30"/>
      <c r="AI30" s="30"/>
      <c r="AJ30" s="30"/>
      <c r="AK30" s="332">
        <v>0</v>
      </c>
      <c r="AL30" s="331"/>
      <c r="AM30" s="331"/>
      <c r="AN30" s="331"/>
      <c r="AO30" s="331"/>
      <c r="AP30" s="30"/>
      <c r="AQ30" s="31"/>
      <c r="BE30" s="334"/>
    </row>
    <row r="31" spans="2:71" s="6" customFormat="1" ht="7.5" customHeight="1" x14ac:dyDescent="0.3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28"/>
    </row>
    <row r="32" spans="2:71" s="6" customFormat="1" ht="27" customHeight="1" x14ac:dyDescent="0.3">
      <c r="B32" s="23"/>
      <c r="C32" s="32"/>
      <c r="D32" s="33" t="s">
        <v>51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52</v>
      </c>
      <c r="U32" s="34"/>
      <c r="V32" s="34"/>
      <c r="W32" s="34"/>
      <c r="X32" s="317" t="s">
        <v>53</v>
      </c>
      <c r="Y32" s="314"/>
      <c r="Z32" s="314"/>
      <c r="AA32" s="314"/>
      <c r="AB32" s="314"/>
      <c r="AC32" s="34"/>
      <c r="AD32" s="34"/>
      <c r="AE32" s="34"/>
      <c r="AF32" s="34"/>
      <c r="AG32" s="34"/>
      <c r="AH32" s="34"/>
      <c r="AI32" s="34"/>
      <c r="AJ32" s="34"/>
      <c r="AK32" s="318">
        <f>SUM($AK$23:$AK$30)</f>
        <v>0</v>
      </c>
      <c r="AL32" s="314"/>
      <c r="AM32" s="314"/>
      <c r="AN32" s="314"/>
      <c r="AO32" s="319"/>
      <c r="AP32" s="32"/>
      <c r="AQ32" s="37"/>
      <c r="BE32" s="328"/>
    </row>
    <row r="33" spans="2:56" s="6" customFormat="1" ht="7.5" customHeight="1" x14ac:dyDescent="0.3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56" s="6" customFormat="1" ht="7.5" customHeight="1" x14ac:dyDescent="0.3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56" s="6" customFormat="1" ht="7.5" customHeight="1" x14ac:dyDescent="0.3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56" s="6" customFormat="1" ht="37.5" customHeight="1" x14ac:dyDescent="0.3">
      <c r="B39" s="23"/>
      <c r="C39" s="12" t="s">
        <v>54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56" s="6" customFormat="1" ht="7.5" customHeight="1" x14ac:dyDescent="0.3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56" s="44" customFormat="1" ht="15" customHeight="1" x14ac:dyDescent="0.3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5/13131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56" s="47" customFormat="1" ht="37.5" customHeight="1" x14ac:dyDescent="0.3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320" t="str">
        <f>$K$6</f>
        <v>Silnice III/4721 Ostrava, ul. Michálkovická okružní křižovatka s ulicí Hladnovskou a Keltičkovou</v>
      </c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49"/>
      <c r="AQ42" s="49"/>
      <c r="AR42" s="50"/>
    </row>
    <row r="43" spans="2:56" s="6" customFormat="1" ht="7.5" customHeight="1" x14ac:dyDescent="0.3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56" s="6" customFormat="1" ht="15.75" customHeight="1" x14ac:dyDescent="0.3">
      <c r="B44" s="23"/>
      <c r="C44" s="19" t="s">
        <v>23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Ostrava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25</v>
      </c>
      <c r="AJ44" s="24"/>
      <c r="AK44" s="24"/>
      <c r="AL44" s="24"/>
      <c r="AM44" s="322" t="str">
        <f>IF($AN$8="","",$AN$8)</f>
        <v>15.09.2014</v>
      </c>
      <c r="AN44" s="323"/>
      <c r="AO44" s="24"/>
      <c r="AP44" s="24"/>
      <c r="AQ44" s="24"/>
      <c r="AR44" s="43"/>
    </row>
    <row r="45" spans="2:56" s="6" customFormat="1" ht="7.5" customHeight="1" x14ac:dyDescent="0.3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 x14ac:dyDescent="0.3">
      <c r="B46" s="23"/>
      <c r="C46" s="19" t="s">
        <v>29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Správa silnic Moravskoslezského kraje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36</v>
      </c>
      <c r="AJ46" s="24"/>
      <c r="AK46" s="24"/>
      <c r="AL46" s="24"/>
      <c r="AM46" s="324" t="str">
        <f>IF($E$17="","",$E$17)</f>
        <v>SHB, akciová společnost</v>
      </c>
      <c r="AN46" s="323"/>
      <c r="AO46" s="323"/>
      <c r="AP46" s="323"/>
      <c r="AQ46" s="24"/>
      <c r="AR46" s="43"/>
      <c r="AS46" s="325" t="s">
        <v>55</v>
      </c>
      <c r="AT46" s="32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 x14ac:dyDescent="0.3">
      <c r="B47" s="23"/>
      <c r="C47" s="19" t="s">
        <v>34</v>
      </c>
      <c r="D47" s="24"/>
      <c r="E47" s="24"/>
      <c r="F47" s="24"/>
      <c r="G47" s="24"/>
      <c r="H47" s="24"/>
      <c r="I47" s="24"/>
      <c r="J47" s="24"/>
      <c r="K47" s="24"/>
      <c r="L47" s="17" t="str">
        <f>IF($E$14="Vyplň údaj","",$E$14)</f>
        <v/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27"/>
      <c r="AT47" s="328"/>
      <c r="BD47" s="55"/>
    </row>
    <row r="48" spans="2:56" s="6" customFormat="1" ht="12" customHeight="1" x14ac:dyDescent="0.3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29"/>
      <c r="AT48" s="323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1:91" s="6" customFormat="1" ht="30" customHeight="1" x14ac:dyDescent="0.3">
      <c r="B49" s="23"/>
      <c r="C49" s="313" t="s">
        <v>56</v>
      </c>
      <c r="D49" s="314"/>
      <c r="E49" s="314"/>
      <c r="F49" s="314"/>
      <c r="G49" s="314"/>
      <c r="H49" s="34"/>
      <c r="I49" s="315" t="s">
        <v>57</v>
      </c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6" t="s">
        <v>58</v>
      </c>
      <c r="AH49" s="314"/>
      <c r="AI49" s="314"/>
      <c r="AJ49" s="314"/>
      <c r="AK49" s="314"/>
      <c r="AL49" s="314"/>
      <c r="AM49" s="314"/>
      <c r="AN49" s="315" t="s">
        <v>59</v>
      </c>
      <c r="AO49" s="314"/>
      <c r="AP49" s="314"/>
      <c r="AQ49" s="58" t="s">
        <v>60</v>
      </c>
      <c r="AR49" s="43"/>
      <c r="AS49" s="59" t="s">
        <v>61</v>
      </c>
      <c r="AT49" s="60" t="s">
        <v>62</v>
      </c>
      <c r="AU49" s="60" t="s">
        <v>63</v>
      </c>
      <c r="AV49" s="60" t="s">
        <v>64</v>
      </c>
      <c r="AW49" s="60" t="s">
        <v>65</v>
      </c>
      <c r="AX49" s="60" t="s">
        <v>66</v>
      </c>
      <c r="AY49" s="60" t="s">
        <v>67</v>
      </c>
      <c r="AZ49" s="60" t="s">
        <v>68</v>
      </c>
      <c r="BA49" s="60" t="s">
        <v>69</v>
      </c>
      <c r="BB49" s="60" t="s">
        <v>70</v>
      </c>
      <c r="BC49" s="60" t="s">
        <v>71</v>
      </c>
      <c r="BD49" s="61" t="s">
        <v>72</v>
      </c>
      <c r="BE49" s="62"/>
    </row>
    <row r="50" spans="1:91" s="6" customFormat="1" ht="12" customHeight="1" x14ac:dyDescent="0.3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1:91" s="47" customFormat="1" ht="33" customHeight="1" x14ac:dyDescent="0.3">
      <c r="B51" s="48"/>
      <c r="C51" s="66" t="s">
        <v>73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07">
        <f>ROUND($AG$52+$AG$54+$AG$64+$AG$67+$AG$70+$AG$72+$AG$74+$AG$80+$AG$82+$AG$84+$AG$86+$AG$88,2)</f>
        <v>0</v>
      </c>
      <c r="AH51" s="308"/>
      <c r="AI51" s="308"/>
      <c r="AJ51" s="308"/>
      <c r="AK51" s="308"/>
      <c r="AL51" s="308"/>
      <c r="AM51" s="308"/>
      <c r="AN51" s="307">
        <f>SUM($AG$51,$AT$51)</f>
        <v>0</v>
      </c>
      <c r="AO51" s="308"/>
      <c r="AP51" s="308"/>
      <c r="AQ51" s="68"/>
      <c r="AR51" s="50"/>
      <c r="AS51" s="69">
        <f>ROUND($AS$52+$AS$54+$AS$64+$AS$67+$AS$70+$AS$72+$AS$74+$AS$80+$AS$82+$AS$84+$AS$86+$AS$88,2)</f>
        <v>0</v>
      </c>
      <c r="AT51" s="70">
        <f>ROUND(SUM($AV$51:$AW$51),2)</f>
        <v>0</v>
      </c>
      <c r="AU51" s="71">
        <f>ROUND($AU$52+$AU$54+$AU$64+$AU$67+$AU$70+$AU$72+$AU$74+$AU$80+$AU$82+$AU$84+$AU$86+$AU$88,5)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ROUND($AZ$52+$AZ$54+$AZ$64+$AZ$67+$AZ$70+$AZ$72+$AZ$74+$AZ$80+$AZ$82+$AZ$84+$AZ$86+$AZ$88,2)</f>
        <v>0</v>
      </c>
      <c r="BA51" s="70">
        <f>ROUND($BA$52+$BA$54+$BA$64+$BA$67+$BA$70+$BA$72+$BA$74+$BA$80+$BA$82+$BA$84+$BA$86+$BA$88,2)</f>
        <v>0</v>
      </c>
      <c r="BB51" s="70">
        <f>ROUND($BB$52+$BB$54+$BB$64+$BB$67+$BB$70+$BB$72+$BB$74+$BB$80+$BB$82+$BB$84+$BB$86+$BB$88,2)</f>
        <v>0</v>
      </c>
      <c r="BC51" s="70">
        <f>ROUND($BC$52+$BC$54+$BC$64+$BC$67+$BC$70+$BC$72+$BC$74+$BC$80+$BC$82+$BC$84+$BC$86+$BC$88,2)</f>
        <v>0</v>
      </c>
      <c r="BD51" s="72">
        <f>ROUND($BD$52+$BD$54+$BD$64+$BD$67+$BD$70+$BD$72+$BD$74+$BD$80+$BD$82+$BD$84+$BD$86+$BD$88,2)</f>
        <v>0</v>
      </c>
      <c r="BS51" s="47" t="s">
        <v>74</v>
      </c>
      <c r="BT51" s="47" t="s">
        <v>75</v>
      </c>
      <c r="BU51" s="73" t="s">
        <v>76</v>
      </c>
      <c r="BV51" s="47" t="s">
        <v>77</v>
      </c>
      <c r="BW51" s="47" t="s">
        <v>5</v>
      </c>
      <c r="BX51" s="47" t="s">
        <v>78</v>
      </c>
      <c r="CL51" s="47" t="s">
        <v>20</v>
      </c>
    </row>
    <row r="52" spans="1:91" s="74" customFormat="1" ht="28.5" customHeight="1" x14ac:dyDescent="0.3">
      <c r="B52" s="75"/>
      <c r="C52" s="76"/>
      <c r="D52" s="311" t="s">
        <v>79</v>
      </c>
      <c r="E52" s="312"/>
      <c r="F52" s="312"/>
      <c r="G52" s="312"/>
      <c r="H52" s="312"/>
      <c r="I52" s="76"/>
      <c r="J52" s="311" t="s">
        <v>80</v>
      </c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09">
        <f>ROUND($AG$53,2)</f>
        <v>0</v>
      </c>
      <c r="AH52" s="310"/>
      <c r="AI52" s="310"/>
      <c r="AJ52" s="310"/>
      <c r="AK52" s="310"/>
      <c r="AL52" s="310"/>
      <c r="AM52" s="310"/>
      <c r="AN52" s="309">
        <f>SUM($AG$52,$AT$52)</f>
        <v>0</v>
      </c>
      <c r="AO52" s="310"/>
      <c r="AP52" s="310"/>
      <c r="AQ52" s="77" t="s">
        <v>81</v>
      </c>
      <c r="AR52" s="78"/>
      <c r="AS52" s="79">
        <f>ROUND($AS$53,2)</f>
        <v>0</v>
      </c>
      <c r="AT52" s="80">
        <f>ROUND(SUM($AV$52:$AW$52),2)</f>
        <v>0</v>
      </c>
      <c r="AU52" s="81">
        <f>ROUND($AU$53,5)</f>
        <v>0</v>
      </c>
      <c r="AV52" s="80">
        <f>ROUND($AZ$52*$L$26,2)</f>
        <v>0</v>
      </c>
      <c r="AW52" s="80">
        <f>ROUND($BA$52*$L$27,2)</f>
        <v>0</v>
      </c>
      <c r="AX52" s="80">
        <f>ROUND($BB$52*$L$26,2)</f>
        <v>0</v>
      </c>
      <c r="AY52" s="80">
        <f>ROUND($BC$52*$L$27,2)</f>
        <v>0</v>
      </c>
      <c r="AZ52" s="80">
        <f>ROUND($AZ$53,2)</f>
        <v>0</v>
      </c>
      <c r="BA52" s="80">
        <f>ROUND($BA$53,2)</f>
        <v>0</v>
      </c>
      <c r="BB52" s="80">
        <f>ROUND($BB$53,2)</f>
        <v>0</v>
      </c>
      <c r="BC52" s="80">
        <f>ROUND($BC$53,2)</f>
        <v>0</v>
      </c>
      <c r="BD52" s="82">
        <f>ROUND($BD$53,2)</f>
        <v>0</v>
      </c>
      <c r="BS52" s="74" t="s">
        <v>74</v>
      </c>
      <c r="BT52" s="74" t="s">
        <v>22</v>
      </c>
      <c r="BU52" s="74" t="s">
        <v>76</v>
      </c>
      <c r="BV52" s="74" t="s">
        <v>77</v>
      </c>
      <c r="BW52" s="74" t="s">
        <v>82</v>
      </c>
      <c r="BX52" s="74" t="s">
        <v>5</v>
      </c>
      <c r="CL52" s="74" t="s">
        <v>20</v>
      </c>
      <c r="CM52" s="74" t="s">
        <v>83</v>
      </c>
    </row>
    <row r="53" spans="1:91" s="83" customFormat="1" ht="23.25" customHeight="1" x14ac:dyDescent="0.3">
      <c r="A53" s="219" t="s">
        <v>2848</v>
      </c>
      <c r="B53" s="84"/>
      <c r="C53" s="85"/>
      <c r="D53" s="85"/>
      <c r="E53" s="306" t="s">
        <v>84</v>
      </c>
      <c r="F53" s="305"/>
      <c r="G53" s="305"/>
      <c r="H53" s="305"/>
      <c r="I53" s="305"/>
      <c r="J53" s="85"/>
      <c r="K53" s="306" t="s">
        <v>85</v>
      </c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4">
        <f>'SO 000 - Vedlejší a ostat...'!$J$29</f>
        <v>0</v>
      </c>
      <c r="AH53" s="305"/>
      <c r="AI53" s="305"/>
      <c r="AJ53" s="305"/>
      <c r="AK53" s="305"/>
      <c r="AL53" s="305"/>
      <c r="AM53" s="305"/>
      <c r="AN53" s="304">
        <f>SUM($AG$53,$AT$53)</f>
        <v>0</v>
      </c>
      <c r="AO53" s="305"/>
      <c r="AP53" s="305"/>
      <c r="AQ53" s="86" t="s">
        <v>86</v>
      </c>
      <c r="AR53" s="87"/>
      <c r="AS53" s="88">
        <v>0</v>
      </c>
      <c r="AT53" s="89">
        <f>ROUND(SUM($AV$53:$AW$53),2)</f>
        <v>0</v>
      </c>
      <c r="AU53" s="90">
        <f>'SO 000 - Vedlejší a ostat...'!$P$85</f>
        <v>0</v>
      </c>
      <c r="AV53" s="89">
        <f>'SO 000 - Vedlejší a ostat...'!$J$32</f>
        <v>0</v>
      </c>
      <c r="AW53" s="89">
        <f>'SO 000 - Vedlejší a ostat...'!$J$33</f>
        <v>0</v>
      </c>
      <c r="AX53" s="89">
        <f>'SO 000 - Vedlejší a ostat...'!$J$34</f>
        <v>0</v>
      </c>
      <c r="AY53" s="89">
        <f>'SO 000 - Vedlejší a ostat...'!$J$35</f>
        <v>0</v>
      </c>
      <c r="AZ53" s="89">
        <f>'SO 000 - Vedlejší a ostat...'!$F$32</f>
        <v>0</v>
      </c>
      <c r="BA53" s="89">
        <f>'SO 000 - Vedlejší a ostat...'!$F$33</f>
        <v>0</v>
      </c>
      <c r="BB53" s="89">
        <f>'SO 000 - Vedlejší a ostat...'!$F$34</f>
        <v>0</v>
      </c>
      <c r="BC53" s="89">
        <f>'SO 000 - Vedlejší a ostat...'!$F$35</f>
        <v>0</v>
      </c>
      <c r="BD53" s="91">
        <f>'SO 000 - Vedlejší a ostat...'!$F$36</f>
        <v>0</v>
      </c>
      <c r="BT53" s="83" t="s">
        <v>83</v>
      </c>
      <c r="BV53" s="83" t="s">
        <v>77</v>
      </c>
      <c r="BW53" s="83" t="s">
        <v>87</v>
      </c>
      <c r="BX53" s="83" t="s">
        <v>82</v>
      </c>
      <c r="CL53" s="83" t="s">
        <v>20</v>
      </c>
    </row>
    <row r="54" spans="1:91" s="74" customFormat="1" ht="28.5" customHeight="1" x14ac:dyDescent="0.3">
      <c r="B54" s="75"/>
      <c r="C54" s="76"/>
      <c r="D54" s="311" t="s">
        <v>88</v>
      </c>
      <c r="E54" s="312"/>
      <c r="F54" s="312"/>
      <c r="G54" s="312"/>
      <c r="H54" s="312"/>
      <c r="I54" s="76"/>
      <c r="J54" s="311" t="s">
        <v>89</v>
      </c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09">
        <f>ROUND($AG$55+$AG$56+$AG$57,2)</f>
        <v>0</v>
      </c>
      <c r="AH54" s="310"/>
      <c r="AI54" s="310"/>
      <c r="AJ54" s="310"/>
      <c r="AK54" s="310"/>
      <c r="AL54" s="310"/>
      <c r="AM54" s="310"/>
      <c r="AN54" s="309">
        <f>SUM($AG$54,$AT$54)</f>
        <v>0</v>
      </c>
      <c r="AO54" s="310"/>
      <c r="AP54" s="310"/>
      <c r="AQ54" s="77" t="s">
        <v>90</v>
      </c>
      <c r="AR54" s="78"/>
      <c r="AS54" s="79">
        <f>ROUND($AS$55+$AS$56+$AS$57,2)</f>
        <v>0</v>
      </c>
      <c r="AT54" s="80">
        <f>ROUND(SUM($AV$54:$AW$54),2)</f>
        <v>0</v>
      </c>
      <c r="AU54" s="81">
        <f>ROUND($AU$55+$AU$56+$AU$57,5)</f>
        <v>0</v>
      </c>
      <c r="AV54" s="80">
        <f>ROUND($AZ$54*$L$26,2)</f>
        <v>0</v>
      </c>
      <c r="AW54" s="80">
        <f>ROUND($BA$54*$L$27,2)</f>
        <v>0</v>
      </c>
      <c r="AX54" s="80">
        <f>ROUND($BB$54*$L$26,2)</f>
        <v>0</v>
      </c>
      <c r="AY54" s="80">
        <f>ROUND($BC$54*$L$27,2)</f>
        <v>0</v>
      </c>
      <c r="AZ54" s="80">
        <f>ROUND($AZ$55+$AZ$56+$AZ$57,2)</f>
        <v>0</v>
      </c>
      <c r="BA54" s="80">
        <f>ROUND($BA$55+$BA$56+$BA$57,2)</f>
        <v>0</v>
      </c>
      <c r="BB54" s="80">
        <f>ROUND($BB$55+$BB$56+$BB$57,2)</f>
        <v>0</v>
      </c>
      <c r="BC54" s="80">
        <f>ROUND($BC$55+$BC$56+$BC$57,2)</f>
        <v>0</v>
      </c>
      <c r="BD54" s="82">
        <f>ROUND($BD$55+$BD$56+$BD$57,2)</f>
        <v>0</v>
      </c>
      <c r="BS54" s="74" t="s">
        <v>74</v>
      </c>
      <c r="BT54" s="74" t="s">
        <v>22</v>
      </c>
      <c r="BU54" s="74" t="s">
        <v>76</v>
      </c>
      <c r="BV54" s="74" t="s">
        <v>77</v>
      </c>
      <c r="BW54" s="74" t="s">
        <v>91</v>
      </c>
      <c r="BX54" s="74" t="s">
        <v>5</v>
      </c>
      <c r="CL54" s="74" t="s">
        <v>20</v>
      </c>
      <c r="CM54" s="74" t="s">
        <v>83</v>
      </c>
    </row>
    <row r="55" spans="1:91" s="83" customFormat="1" ht="23.25" customHeight="1" x14ac:dyDescent="0.3">
      <c r="A55" s="219" t="s">
        <v>2848</v>
      </c>
      <c r="B55" s="84"/>
      <c r="C55" s="85"/>
      <c r="D55" s="85"/>
      <c r="E55" s="306" t="s">
        <v>92</v>
      </c>
      <c r="F55" s="305"/>
      <c r="G55" s="305"/>
      <c r="H55" s="305"/>
      <c r="I55" s="305"/>
      <c r="J55" s="85"/>
      <c r="K55" s="306" t="s">
        <v>93</v>
      </c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4">
        <f>'SO 101.1 - Vozovka silnic'!$J$29</f>
        <v>0</v>
      </c>
      <c r="AH55" s="305"/>
      <c r="AI55" s="305"/>
      <c r="AJ55" s="305"/>
      <c r="AK55" s="305"/>
      <c r="AL55" s="305"/>
      <c r="AM55" s="305"/>
      <c r="AN55" s="304">
        <f>SUM($AG$55,$AT$55)</f>
        <v>0</v>
      </c>
      <c r="AO55" s="305"/>
      <c r="AP55" s="305"/>
      <c r="AQ55" s="86" t="s">
        <v>86</v>
      </c>
      <c r="AR55" s="87"/>
      <c r="AS55" s="88">
        <v>0</v>
      </c>
      <c r="AT55" s="89">
        <f>ROUND(SUM($AV$55:$AW$55),2)</f>
        <v>0</v>
      </c>
      <c r="AU55" s="90">
        <f>'SO 101.1 - Vozovka silnic'!$P$93</f>
        <v>0</v>
      </c>
      <c r="AV55" s="89">
        <f>'SO 101.1 - Vozovka silnic'!$J$32</f>
        <v>0</v>
      </c>
      <c r="AW55" s="89">
        <f>'SO 101.1 - Vozovka silnic'!$J$33</f>
        <v>0</v>
      </c>
      <c r="AX55" s="89">
        <f>'SO 101.1 - Vozovka silnic'!$J$34</f>
        <v>0</v>
      </c>
      <c r="AY55" s="89">
        <f>'SO 101.1 - Vozovka silnic'!$J$35</f>
        <v>0</v>
      </c>
      <c r="AZ55" s="89">
        <f>'SO 101.1 - Vozovka silnic'!$F$32</f>
        <v>0</v>
      </c>
      <c r="BA55" s="89">
        <f>'SO 101.1 - Vozovka silnic'!$F$33</f>
        <v>0</v>
      </c>
      <c r="BB55" s="89">
        <f>'SO 101.1 - Vozovka silnic'!$F$34</f>
        <v>0</v>
      </c>
      <c r="BC55" s="89">
        <f>'SO 101.1 - Vozovka silnic'!$F$35</f>
        <v>0</v>
      </c>
      <c r="BD55" s="91">
        <f>'SO 101.1 - Vozovka silnic'!$F$36</f>
        <v>0</v>
      </c>
      <c r="BT55" s="83" t="s">
        <v>83</v>
      </c>
      <c r="BV55" s="83" t="s">
        <v>77</v>
      </c>
      <c r="BW55" s="83" t="s">
        <v>94</v>
      </c>
      <c r="BX55" s="83" t="s">
        <v>91</v>
      </c>
      <c r="CL55" s="83" t="s">
        <v>20</v>
      </c>
    </row>
    <row r="56" spans="1:91" s="83" customFormat="1" ht="23.25" customHeight="1" x14ac:dyDescent="0.3">
      <c r="A56" s="219" t="s">
        <v>2848</v>
      </c>
      <c r="B56" s="84"/>
      <c r="C56" s="85"/>
      <c r="D56" s="85"/>
      <c r="E56" s="306" t="s">
        <v>95</v>
      </c>
      <c r="F56" s="305"/>
      <c r="G56" s="305"/>
      <c r="H56" s="305"/>
      <c r="I56" s="305"/>
      <c r="J56" s="85"/>
      <c r="K56" s="306" t="s">
        <v>96</v>
      </c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4">
        <f>'SO 101.2 - Trvalé dopravn...'!$J$29</f>
        <v>0</v>
      </c>
      <c r="AH56" s="305"/>
      <c r="AI56" s="305"/>
      <c r="AJ56" s="305"/>
      <c r="AK56" s="305"/>
      <c r="AL56" s="305"/>
      <c r="AM56" s="305"/>
      <c r="AN56" s="304">
        <f>SUM($AG$56,$AT$56)</f>
        <v>0</v>
      </c>
      <c r="AO56" s="305"/>
      <c r="AP56" s="305"/>
      <c r="AQ56" s="86" t="s">
        <v>86</v>
      </c>
      <c r="AR56" s="87"/>
      <c r="AS56" s="88">
        <v>0</v>
      </c>
      <c r="AT56" s="89">
        <f>ROUND(SUM($AV$56:$AW$56),2)</f>
        <v>0</v>
      </c>
      <c r="AU56" s="90">
        <f>'SO 101.2 - Trvalé dopravn...'!$P$86</f>
        <v>0</v>
      </c>
      <c r="AV56" s="89">
        <f>'SO 101.2 - Trvalé dopravn...'!$J$32</f>
        <v>0</v>
      </c>
      <c r="AW56" s="89">
        <f>'SO 101.2 - Trvalé dopravn...'!$J$33</f>
        <v>0</v>
      </c>
      <c r="AX56" s="89">
        <f>'SO 101.2 - Trvalé dopravn...'!$J$34</f>
        <v>0</v>
      </c>
      <c r="AY56" s="89">
        <f>'SO 101.2 - Trvalé dopravn...'!$J$35</f>
        <v>0</v>
      </c>
      <c r="AZ56" s="89">
        <f>'SO 101.2 - Trvalé dopravn...'!$F$32</f>
        <v>0</v>
      </c>
      <c r="BA56" s="89">
        <f>'SO 101.2 - Trvalé dopravn...'!$F$33</f>
        <v>0</v>
      </c>
      <c r="BB56" s="89">
        <f>'SO 101.2 - Trvalé dopravn...'!$F$34</f>
        <v>0</v>
      </c>
      <c r="BC56" s="89">
        <f>'SO 101.2 - Trvalé dopravn...'!$F$35</f>
        <v>0</v>
      </c>
      <c r="BD56" s="91">
        <f>'SO 101.2 - Trvalé dopravn...'!$F$36</f>
        <v>0</v>
      </c>
      <c r="BT56" s="83" t="s">
        <v>83</v>
      </c>
      <c r="BV56" s="83" t="s">
        <v>77</v>
      </c>
      <c r="BW56" s="83" t="s">
        <v>97</v>
      </c>
      <c r="BX56" s="83" t="s">
        <v>91</v>
      </c>
      <c r="CL56" s="83" t="s">
        <v>20</v>
      </c>
    </row>
    <row r="57" spans="1:91" s="83" customFormat="1" ht="23.25" customHeight="1" x14ac:dyDescent="0.3">
      <c r="B57" s="84"/>
      <c r="C57" s="85"/>
      <c r="D57" s="85"/>
      <c r="E57" s="306" t="s">
        <v>98</v>
      </c>
      <c r="F57" s="305"/>
      <c r="G57" s="305"/>
      <c r="H57" s="305"/>
      <c r="I57" s="305"/>
      <c r="J57" s="85"/>
      <c r="K57" s="306" t="s">
        <v>99</v>
      </c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4">
        <f>ROUND(SUM($AG$58:$AG$63),2)</f>
        <v>0</v>
      </c>
      <c r="AH57" s="305"/>
      <c r="AI57" s="305"/>
      <c r="AJ57" s="305"/>
      <c r="AK57" s="305"/>
      <c r="AL57" s="305"/>
      <c r="AM57" s="305"/>
      <c r="AN57" s="304">
        <f>SUM($AG$57,$AT$57)</f>
        <v>0</v>
      </c>
      <c r="AO57" s="305"/>
      <c r="AP57" s="305"/>
      <c r="AQ57" s="86" t="s">
        <v>86</v>
      </c>
      <c r="AR57" s="87"/>
      <c r="AS57" s="88">
        <f>ROUND(SUM($AS$58:$AS$63),2)</f>
        <v>0</v>
      </c>
      <c r="AT57" s="89">
        <f>ROUND(SUM($AV$57:$AW$57),2)</f>
        <v>0</v>
      </c>
      <c r="AU57" s="90">
        <f>ROUND(SUM($AU$58:$AU$63),5)</f>
        <v>0</v>
      </c>
      <c r="AV57" s="89">
        <f>ROUND($AZ$57*$L$26,2)</f>
        <v>0</v>
      </c>
      <c r="AW57" s="89">
        <f>ROUND($BA$57*$L$27,2)</f>
        <v>0</v>
      </c>
      <c r="AX57" s="89">
        <f>ROUND($BB$57*$L$26,2)</f>
        <v>0</v>
      </c>
      <c r="AY57" s="89">
        <f>ROUND($BC$57*$L$27,2)</f>
        <v>0</v>
      </c>
      <c r="AZ57" s="89">
        <f>ROUND(SUM($AZ$58:$AZ$63),2)</f>
        <v>0</v>
      </c>
      <c r="BA57" s="89">
        <f>ROUND(SUM($BA$58:$BA$63),2)</f>
        <v>0</v>
      </c>
      <c r="BB57" s="89">
        <f>ROUND(SUM($BB$58:$BB$63),2)</f>
        <v>0</v>
      </c>
      <c r="BC57" s="89">
        <f>ROUND(SUM($BC$58:$BC$63),2)</f>
        <v>0</v>
      </c>
      <c r="BD57" s="91">
        <f>ROUND(SUM($BD$58:$BD$63),2)</f>
        <v>0</v>
      </c>
      <c r="BS57" s="83" t="s">
        <v>74</v>
      </c>
      <c r="BT57" s="83" t="s">
        <v>83</v>
      </c>
      <c r="BU57" s="83" t="s">
        <v>76</v>
      </c>
      <c r="BV57" s="83" t="s">
        <v>77</v>
      </c>
      <c r="BW57" s="83" t="s">
        <v>100</v>
      </c>
      <c r="BX57" s="83" t="s">
        <v>91</v>
      </c>
      <c r="CL57" s="83" t="s">
        <v>20</v>
      </c>
    </row>
    <row r="58" spans="1:91" s="83" customFormat="1" ht="23.25" customHeight="1" x14ac:dyDescent="0.3">
      <c r="A58" s="219" t="s">
        <v>2848</v>
      </c>
      <c r="B58" s="84"/>
      <c r="C58" s="85"/>
      <c r="D58" s="85"/>
      <c r="E58" s="85"/>
      <c r="F58" s="306" t="s">
        <v>101</v>
      </c>
      <c r="G58" s="305"/>
      <c r="H58" s="305"/>
      <c r="I58" s="305"/>
      <c r="J58" s="305"/>
      <c r="K58" s="85"/>
      <c r="L58" s="306" t="s">
        <v>102</v>
      </c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4">
        <f>'SO 101.3.1 - Přechodné do...'!$J$31</f>
        <v>0</v>
      </c>
      <c r="AH58" s="305"/>
      <c r="AI58" s="305"/>
      <c r="AJ58" s="305"/>
      <c r="AK58" s="305"/>
      <c r="AL58" s="305"/>
      <c r="AM58" s="305"/>
      <c r="AN58" s="304">
        <f>SUM($AG$58,$AT$58)</f>
        <v>0</v>
      </c>
      <c r="AO58" s="305"/>
      <c r="AP58" s="305"/>
      <c r="AQ58" s="86" t="s">
        <v>86</v>
      </c>
      <c r="AR58" s="87"/>
      <c r="AS58" s="88">
        <v>0</v>
      </c>
      <c r="AT58" s="89">
        <f>ROUND(SUM($AV$58:$AW$58),2)</f>
        <v>0</v>
      </c>
      <c r="AU58" s="90">
        <f>'SO 101.3.1 - Přechodné do...'!$P$91</f>
        <v>0</v>
      </c>
      <c r="AV58" s="89">
        <f>'SO 101.3.1 - Přechodné do...'!$J$34</f>
        <v>0</v>
      </c>
      <c r="AW58" s="89">
        <f>'SO 101.3.1 - Přechodné do...'!$J$35</f>
        <v>0</v>
      </c>
      <c r="AX58" s="89">
        <f>'SO 101.3.1 - Přechodné do...'!$J$36</f>
        <v>0</v>
      </c>
      <c r="AY58" s="89">
        <f>'SO 101.3.1 - Přechodné do...'!$J$37</f>
        <v>0</v>
      </c>
      <c r="AZ58" s="89">
        <f>'SO 101.3.1 - Přechodné do...'!$F$34</f>
        <v>0</v>
      </c>
      <c r="BA58" s="89">
        <f>'SO 101.3.1 - Přechodné do...'!$F$35</f>
        <v>0</v>
      </c>
      <c r="BB58" s="89">
        <f>'SO 101.3.1 - Přechodné do...'!$F$36</f>
        <v>0</v>
      </c>
      <c r="BC58" s="89">
        <f>'SO 101.3.1 - Přechodné do...'!$F$37</f>
        <v>0</v>
      </c>
      <c r="BD58" s="91">
        <f>'SO 101.3.1 - Přechodné do...'!$F$38</f>
        <v>0</v>
      </c>
      <c r="BT58" s="83" t="s">
        <v>103</v>
      </c>
      <c r="BV58" s="83" t="s">
        <v>77</v>
      </c>
      <c r="BW58" s="83" t="s">
        <v>104</v>
      </c>
      <c r="BX58" s="83" t="s">
        <v>100</v>
      </c>
      <c r="CL58" s="83" t="s">
        <v>20</v>
      </c>
    </row>
    <row r="59" spans="1:91" s="83" customFormat="1" ht="23.25" customHeight="1" x14ac:dyDescent="0.3">
      <c r="A59" s="219" t="s">
        <v>2848</v>
      </c>
      <c r="B59" s="84"/>
      <c r="C59" s="85"/>
      <c r="D59" s="85"/>
      <c r="E59" s="85"/>
      <c r="F59" s="306" t="s">
        <v>105</v>
      </c>
      <c r="G59" s="305"/>
      <c r="H59" s="305"/>
      <c r="I59" s="305"/>
      <c r="J59" s="305"/>
      <c r="K59" s="85"/>
      <c r="L59" s="306" t="s">
        <v>106</v>
      </c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4">
        <f>'SO 101.3.2 - Přechodné do...'!$J$31</f>
        <v>0</v>
      </c>
      <c r="AH59" s="305"/>
      <c r="AI59" s="305"/>
      <c r="AJ59" s="305"/>
      <c r="AK59" s="305"/>
      <c r="AL59" s="305"/>
      <c r="AM59" s="305"/>
      <c r="AN59" s="304">
        <f>SUM($AG$59,$AT$59)</f>
        <v>0</v>
      </c>
      <c r="AO59" s="305"/>
      <c r="AP59" s="305"/>
      <c r="AQ59" s="86" t="s">
        <v>86</v>
      </c>
      <c r="AR59" s="87"/>
      <c r="AS59" s="88">
        <v>0</v>
      </c>
      <c r="AT59" s="89">
        <f>ROUND(SUM($AV$59:$AW$59),2)</f>
        <v>0</v>
      </c>
      <c r="AU59" s="90">
        <f>'SO 101.3.2 - Přechodné do...'!$P$90</f>
        <v>0</v>
      </c>
      <c r="AV59" s="89">
        <f>'SO 101.3.2 - Přechodné do...'!$J$34</f>
        <v>0</v>
      </c>
      <c r="AW59" s="89">
        <f>'SO 101.3.2 - Přechodné do...'!$J$35</f>
        <v>0</v>
      </c>
      <c r="AX59" s="89">
        <f>'SO 101.3.2 - Přechodné do...'!$J$36</f>
        <v>0</v>
      </c>
      <c r="AY59" s="89">
        <f>'SO 101.3.2 - Přechodné do...'!$J$37</f>
        <v>0</v>
      </c>
      <c r="AZ59" s="89">
        <f>'SO 101.3.2 - Přechodné do...'!$F$34</f>
        <v>0</v>
      </c>
      <c r="BA59" s="89">
        <f>'SO 101.3.2 - Přechodné do...'!$F$35</f>
        <v>0</v>
      </c>
      <c r="BB59" s="89">
        <f>'SO 101.3.2 - Přechodné do...'!$F$36</f>
        <v>0</v>
      </c>
      <c r="BC59" s="89">
        <f>'SO 101.3.2 - Přechodné do...'!$F$37</f>
        <v>0</v>
      </c>
      <c r="BD59" s="91">
        <f>'SO 101.3.2 - Přechodné do...'!$F$38</f>
        <v>0</v>
      </c>
      <c r="BT59" s="83" t="s">
        <v>103</v>
      </c>
      <c r="BV59" s="83" t="s">
        <v>77</v>
      </c>
      <c r="BW59" s="83" t="s">
        <v>107</v>
      </c>
      <c r="BX59" s="83" t="s">
        <v>100</v>
      </c>
      <c r="CL59" s="83" t="s">
        <v>20</v>
      </c>
    </row>
    <row r="60" spans="1:91" s="83" customFormat="1" ht="23.25" customHeight="1" x14ac:dyDescent="0.3">
      <c r="A60" s="219" t="s">
        <v>2848</v>
      </c>
      <c r="B60" s="84"/>
      <c r="C60" s="85"/>
      <c r="D60" s="85"/>
      <c r="E60" s="85"/>
      <c r="F60" s="306" t="s">
        <v>108</v>
      </c>
      <c r="G60" s="305"/>
      <c r="H60" s="305"/>
      <c r="I60" s="305"/>
      <c r="J60" s="305"/>
      <c r="K60" s="85"/>
      <c r="L60" s="306" t="s">
        <v>109</v>
      </c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4">
        <f>'SO 101.3.3 - Přechodné do...'!$J$31</f>
        <v>0</v>
      </c>
      <c r="AH60" s="305"/>
      <c r="AI60" s="305"/>
      <c r="AJ60" s="305"/>
      <c r="AK60" s="305"/>
      <c r="AL60" s="305"/>
      <c r="AM60" s="305"/>
      <c r="AN60" s="304">
        <f>SUM($AG$60,$AT$60)</f>
        <v>0</v>
      </c>
      <c r="AO60" s="305"/>
      <c r="AP60" s="305"/>
      <c r="AQ60" s="86" t="s">
        <v>86</v>
      </c>
      <c r="AR60" s="87"/>
      <c r="AS60" s="88">
        <v>0</v>
      </c>
      <c r="AT60" s="89">
        <f>ROUND(SUM($AV$60:$AW$60),2)</f>
        <v>0</v>
      </c>
      <c r="AU60" s="90">
        <f>'SO 101.3.3 - Přechodné do...'!$P$90</f>
        <v>0</v>
      </c>
      <c r="AV60" s="89">
        <f>'SO 101.3.3 - Přechodné do...'!$J$34</f>
        <v>0</v>
      </c>
      <c r="AW60" s="89">
        <f>'SO 101.3.3 - Přechodné do...'!$J$35</f>
        <v>0</v>
      </c>
      <c r="AX60" s="89">
        <f>'SO 101.3.3 - Přechodné do...'!$J$36</f>
        <v>0</v>
      </c>
      <c r="AY60" s="89">
        <f>'SO 101.3.3 - Přechodné do...'!$J$37</f>
        <v>0</v>
      </c>
      <c r="AZ60" s="89">
        <f>'SO 101.3.3 - Přechodné do...'!$F$34</f>
        <v>0</v>
      </c>
      <c r="BA60" s="89">
        <f>'SO 101.3.3 - Přechodné do...'!$F$35</f>
        <v>0</v>
      </c>
      <c r="BB60" s="89">
        <f>'SO 101.3.3 - Přechodné do...'!$F$36</f>
        <v>0</v>
      </c>
      <c r="BC60" s="89">
        <f>'SO 101.3.3 - Přechodné do...'!$F$37</f>
        <v>0</v>
      </c>
      <c r="BD60" s="91">
        <f>'SO 101.3.3 - Přechodné do...'!$F$38</f>
        <v>0</v>
      </c>
      <c r="BT60" s="83" t="s">
        <v>103</v>
      </c>
      <c r="BV60" s="83" t="s">
        <v>77</v>
      </c>
      <c r="BW60" s="83" t="s">
        <v>110</v>
      </c>
      <c r="BX60" s="83" t="s">
        <v>100</v>
      </c>
      <c r="CL60" s="83" t="s">
        <v>20</v>
      </c>
    </row>
    <row r="61" spans="1:91" s="83" customFormat="1" ht="23.25" customHeight="1" x14ac:dyDescent="0.3">
      <c r="A61" s="219" t="s">
        <v>2848</v>
      </c>
      <c r="B61" s="84"/>
      <c r="C61" s="85"/>
      <c r="D61" s="85"/>
      <c r="E61" s="85"/>
      <c r="F61" s="306" t="s">
        <v>111</v>
      </c>
      <c r="G61" s="305"/>
      <c r="H61" s="305"/>
      <c r="I61" s="305"/>
      <c r="J61" s="305"/>
      <c r="K61" s="85"/>
      <c r="L61" s="306" t="s">
        <v>112</v>
      </c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4">
        <f>'SO 101.3.4 - Přechodné do...'!$J$31</f>
        <v>0</v>
      </c>
      <c r="AH61" s="305"/>
      <c r="AI61" s="305"/>
      <c r="AJ61" s="305"/>
      <c r="AK61" s="305"/>
      <c r="AL61" s="305"/>
      <c r="AM61" s="305"/>
      <c r="AN61" s="304">
        <f>SUM($AG$61,$AT$61)</f>
        <v>0</v>
      </c>
      <c r="AO61" s="305"/>
      <c r="AP61" s="305"/>
      <c r="AQ61" s="86" t="s">
        <v>86</v>
      </c>
      <c r="AR61" s="87"/>
      <c r="AS61" s="88">
        <v>0</v>
      </c>
      <c r="AT61" s="89">
        <f>ROUND(SUM($AV$61:$AW$61),2)</f>
        <v>0</v>
      </c>
      <c r="AU61" s="90">
        <f>'SO 101.3.4 - Přechodné do...'!$P$90</f>
        <v>0</v>
      </c>
      <c r="AV61" s="89">
        <f>'SO 101.3.4 - Přechodné do...'!$J$34</f>
        <v>0</v>
      </c>
      <c r="AW61" s="89">
        <f>'SO 101.3.4 - Přechodné do...'!$J$35</f>
        <v>0</v>
      </c>
      <c r="AX61" s="89">
        <f>'SO 101.3.4 - Přechodné do...'!$J$36</f>
        <v>0</v>
      </c>
      <c r="AY61" s="89">
        <f>'SO 101.3.4 - Přechodné do...'!$J$37</f>
        <v>0</v>
      </c>
      <c r="AZ61" s="89">
        <f>'SO 101.3.4 - Přechodné do...'!$F$34</f>
        <v>0</v>
      </c>
      <c r="BA61" s="89">
        <f>'SO 101.3.4 - Přechodné do...'!$F$35</f>
        <v>0</v>
      </c>
      <c r="BB61" s="89">
        <f>'SO 101.3.4 - Přechodné do...'!$F$36</f>
        <v>0</v>
      </c>
      <c r="BC61" s="89">
        <f>'SO 101.3.4 - Přechodné do...'!$F$37</f>
        <v>0</v>
      </c>
      <c r="BD61" s="91">
        <f>'SO 101.3.4 - Přechodné do...'!$F$38</f>
        <v>0</v>
      </c>
      <c r="BT61" s="83" t="s">
        <v>103</v>
      </c>
      <c r="BV61" s="83" t="s">
        <v>77</v>
      </c>
      <c r="BW61" s="83" t="s">
        <v>113</v>
      </c>
      <c r="BX61" s="83" t="s">
        <v>100</v>
      </c>
      <c r="CL61" s="83" t="s">
        <v>20</v>
      </c>
    </row>
    <row r="62" spans="1:91" s="83" customFormat="1" ht="23.25" customHeight="1" x14ac:dyDescent="0.3">
      <c r="A62" s="219" t="s">
        <v>2848</v>
      </c>
      <c r="B62" s="84"/>
      <c r="C62" s="85"/>
      <c r="D62" s="85"/>
      <c r="E62" s="85"/>
      <c r="F62" s="306" t="s">
        <v>114</v>
      </c>
      <c r="G62" s="305"/>
      <c r="H62" s="305"/>
      <c r="I62" s="305"/>
      <c r="J62" s="305"/>
      <c r="K62" s="85"/>
      <c r="L62" s="306" t="s">
        <v>115</v>
      </c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4">
        <f>'SO 101.3.5 - Přechodné do...'!$J$31</f>
        <v>0</v>
      </c>
      <c r="AH62" s="305"/>
      <c r="AI62" s="305"/>
      <c r="AJ62" s="305"/>
      <c r="AK62" s="305"/>
      <c r="AL62" s="305"/>
      <c r="AM62" s="305"/>
      <c r="AN62" s="304">
        <f>SUM($AG$62,$AT$62)</f>
        <v>0</v>
      </c>
      <c r="AO62" s="305"/>
      <c r="AP62" s="305"/>
      <c r="AQ62" s="86" t="s">
        <v>86</v>
      </c>
      <c r="AR62" s="87"/>
      <c r="AS62" s="88">
        <v>0</v>
      </c>
      <c r="AT62" s="89">
        <f>ROUND(SUM($AV$62:$AW$62),2)</f>
        <v>0</v>
      </c>
      <c r="AU62" s="90">
        <f>'SO 101.3.5 - Přechodné do...'!$P$90</f>
        <v>0</v>
      </c>
      <c r="AV62" s="89">
        <f>'SO 101.3.5 - Přechodné do...'!$J$34</f>
        <v>0</v>
      </c>
      <c r="AW62" s="89">
        <f>'SO 101.3.5 - Přechodné do...'!$J$35</f>
        <v>0</v>
      </c>
      <c r="AX62" s="89">
        <f>'SO 101.3.5 - Přechodné do...'!$J$36</f>
        <v>0</v>
      </c>
      <c r="AY62" s="89">
        <f>'SO 101.3.5 - Přechodné do...'!$J$37</f>
        <v>0</v>
      </c>
      <c r="AZ62" s="89">
        <f>'SO 101.3.5 - Přechodné do...'!$F$34</f>
        <v>0</v>
      </c>
      <c r="BA62" s="89">
        <f>'SO 101.3.5 - Přechodné do...'!$F$35</f>
        <v>0</v>
      </c>
      <c r="BB62" s="89">
        <f>'SO 101.3.5 - Přechodné do...'!$F$36</f>
        <v>0</v>
      </c>
      <c r="BC62" s="89">
        <f>'SO 101.3.5 - Přechodné do...'!$F$37</f>
        <v>0</v>
      </c>
      <c r="BD62" s="91">
        <f>'SO 101.3.5 - Přechodné do...'!$F$38</f>
        <v>0</v>
      </c>
      <c r="BT62" s="83" t="s">
        <v>103</v>
      </c>
      <c r="BV62" s="83" t="s">
        <v>77</v>
      </c>
      <c r="BW62" s="83" t="s">
        <v>116</v>
      </c>
      <c r="BX62" s="83" t="s">
        <v>100</v>
      </c>
      <c r="CL62" s="83" t="s">
        <v>20</v>
      </c>
    </row>
    <row r="63" spans="1:91" s="83" customFormat="1" ht="23.25" customHeight="1" x14ac:dyDescent="0.3">
      <c r="A63" s="219" t="s">
        <v>2848</v>
      </c>
      <c r="B63" s="84"/>
      <c r="C63" s="85"/>
      <c r="D63" s="85"/>
      <c r="E63" s="85"/>
      <c r="F63" s="306" t="s">
        <v>117</v>
      </c>
      <c r="G63" s="305"/>
      <c r="H63" s="305"/>
      <c r="I63" s="305"/>
      <c r="J63" s="305"/>
      <c r="K63" s="85"/>
      <c r="L63" s="306" t="s">
        <v>118</v>
      </c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4">
        <f>'SO 101.3.6 - Provizorní v...'!$J$31</f>
        <v>0</v>
      </c>
      <c r="AH63" s="305"/>
      <c r="AI63" s="305"/>
      <c r="AJ63" s="305"/>
      <c r="AK63" s="305"/>
      <c r="AL63" s="305"/>
      <c r="AM63" s="305"/>
      <c r="AN63" s="304">
        <f>SUM($AG$63,$AT$63)</f>
        <v>0</v>
      </c>
      <c r="AO63" s="305"/>
      <c r="AP63" s="305"/>
      <c r="AQ63" s="86" t="s">
        <v>86</v>
      </c>
      <c r="AR63" s="87"/>
      <c r="AS63" s="88">
        <v>0</v>
      </c>
      <c r="AT63" s="89">
        <f>ROUND(SUM($AV$63:$AW$63),2)</f>
        <v>0</v>
      </c>
      <c r="AU63" s="90">
        <f>'SO 101.3.6 - Provizorní v...'!$P$92</f>
        <v>0</v>
      </c>
      <c r="AV63" s="89">
        <f>'SO 101.3.6 - Provizorní v...'!$J$34</f>
        <v>0</v>
      </c>
      <c r="AW63" s="89">
        <f>'SO 101.3.6 - Provizorní v...'!$J$35</f>
        <v>0</v>
      </c>
      <c r="AX63" s="89">
        <f>'SO 101.3.6 - Provizorní v...'!$J$36</f>
        <v>0</v>
      </c>
      <c r="AY63" s="89">
        <f>'SO 101.3.6 - Provizorní v...'!$J$37</f>
        <v>0</v>
      </c>
      <c r="AZ63" s="89">
        <f>'SO 101.3.6 - Provizorní v...'!$F$34</f>
        <v>0</v>
      </c>
      <c r="BA63" s="89">
        <f>'SO 101.3.6 - Provizorní v...'!$F$35</f>
        <v>0</v>
      </c>
      <c r="BB63" s="89">
        <f>'SO 101.3.6 - Provizorní v...'!$F$36</f>
        <v>0</v>
      </c>
      <c r="BC63" s="89">
        <f>'SO 101.3.6 - Provizorní v...'!$F$37</f>
        <v>0</v>
      </c>
      <c r="BD63" s="91">
        <f>'SO 101.3.6 - Provizorní v...'!$F$38</f>
        <v>0</v>
      </c>
      <c r="BT63" s="83" t="s">
        <v>103</v>
      </c>
      <c r="BV63" s="83" t="s">
        <v>77</v>
      </c>
      <c r="BW63" s="83" t="s">
        <v>119</v>
      </c>
      <c r="BX63" s="83" t="s">
        <v>100</v>
      </c>
      <c r="CL63" s="83" t="s">
        <v>20</v>
      </c>
    </row>
    <row r="64" spans="1:91" s="74" customFormat="1" ht="28.5" customHeight="1" x14ac:dyDescent="0.3">
      <c r="B64" s="75"/>
      <c r="C64" s="76"/>
      <c r="D64" s="311" t="s">
        <v>120</v>
      </c>
      <c r="E64" s="312"/>
      <c r="F64" s="312"/>
      <c r="G64" s="312"/>
      <c r="H64" s="312"/>
      <c r="I64" s="76"/>
      <c r="J64" s="311" t="s">
        <v>121</v>
      </c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09">
        <f>ROUND(SUM($AG$65:$AG$66),2)</f>
        <v>0</v>
      </c>
      <c r="AH64" s="310"/>
      <c r="AI64" s="310"/>
      <c r="AJ64" s="310"/>
      <c r="AK64" s="310"/>
      <c r="AL64" s="310"/>
      <c r="AM64" s="310"/>
      <c r="AN64" s="309">
        <f>SUM($AG$64,$AT$64)</f>
        <v>0</v>
      </c>
      <c r="AO64" s="310"/>
      <c r="AP64" s="310"/>
      <c r="AQ64" s="77" t="s">
        <v>90</v>
      </c>
      <c r="AR64" s="78"/>
      <c r="AS64" s="79">
        <f>ROUND(SUM($AS$65:$AS$66),2)</f>
        <v>0</v>
      </c>
      <c r="AT64" s="80">
        <f>ROUND(SUM($AV$64:$AW$64),2)</f>
        <v>0</v>
      </c>
      <c r="AU64" s="81">
        <f>ROUND(SUM($AU$65:$AU$66),5)</f>
        <v>0</v>
      </c>
      <c r="AV64" s="80">
        <f>ROUND($AZ$64*$L$26,2)</f>
        <v>0</v>
      </c>
      <c r="AW64" s="80">
        <f>ROUND($BA$64*$L$27,2)</f>
        <v>0</v>
      </c>
      <c r="AX64" s="80">
        <f>ROUND($BB$64*$L$26,2)</f>
        <v>0</v>
      </c>
      <c r="AY64" s="80">
        <f>ROUND($BC$64*$L$27,2)</f>
        <v>0</v>
      </c>
      <c r="AZ64" s="80">
        <f>ROUND(SUM($AZ$65:$AZ$66),2)</f>
        <v>0</v>
      </c>
      <c r="BA64" s="80">
        <f>ROUND(SUM($BA$65:$BA$66),2)</f>
        <v>0</v>
      </c>
      <c r="BB64" s="80">
        <f>ROUND(SUM($BB$65:$BB$66),2)</f>
        <v>0</v>
      </c>
      <c r="BC64" s="80">
        <f>ROUND(SUM($BC$65:$BC$66),2)</f>
        <v>0</v>
      </c>
      <c r="BD64" s="82">
        <f>ROUND(SUM($BD$65:$BD$66),2)</f>
        <v>0</v>
      </c>
      <c r="BS64" s="74" t="s">
        <v>74</v>
      </c>
      <c r="BT64" s="74" t="s">
        <v>22</v>
      </c>
      <c r="BU64" s="74" t="s">
        <v>76</v>
      </c>
      <c r="BV64" s="74" t="s">
        <v>77</v>
      </c>
      <c r="BW64" s="74" t="s">
        <v>122</v>
      </c>
      <c r="BX64" s="74" t="s">
        <v>5</v>
      </c>
      <c r="CL64" s="74" t="s">
        <v>123</v>
      </c>
      <c r="CM64" s="74" t="s">
        <v>83</v>
      </c>
    </row>
    <row r="65" spans="1:91" s="83" customFormat="1" ht="23.25" customHeight="1" x14ac:dyDescent="0.3">
      <c r="A65" s="219" t="s">
        <v>2848</v>
      </c>
      <c r="B65" s="84"/>
      <c r="C65" s="85"/>
      <c r="D65" s="85"/>
      <c r="E65" s="306" t="s">
        <v>124</v>
      </c>
      <c r="F65" s="305"/>
      <c r="G65" s="305"/>
      <c r="H65" s="305"/>
      <c r="I65" s="305"/>
      <c r="J65" s="85"/>
      <c r="K65" s="306" t="s">
        <v>125</v>
      </c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4">
        <f>'SO 102.1 - Vozovka místní...'!$J$29</f>
        <v>0</v>
      </c>
      <c r="AH65" s="305"/>
      <c r="AI65" s="305"/>
      <c r="AJ65" s="305"/>
      <c r="AK65" s="305"/>
      <c r="AL65" s="305"/>
      <c r="AM65" s="305"/>
      <c r="AN65" s="304">
        <f>SUM($AG$65,$AT$65)</f>
        <v>0</v>
      </c>
      <c r="AO65" s="305"/>
      <c r="AP65" s="305"/>
      <c r="AQ65" s="86" t="s">
        <v>86</v>
      </c>
      <c r="AR65" s="87"/>
      <c r="AS65" s="88">
        <v>0</v>
      </c>
      <c r="AT65" s="89">
        <f>ROUND(SUM($AV$65:$AW$65),2)</f>
        <v>0</v>
      </c>
      <c r="AU65" s="90">
        <f>'SO 102.1 - Vozovka místní...'!$P$93</f>
        <v>0</v>
      </c>
      <c r="AV65" s="89">
        <f>'SO 102.1 - Vozovka místní...'!$J$32</f>
        <v>0</v>
      </c>
      <c r="AW65" s="89">
        <f>'SO 102.1 - Vozovka místní...'!$J$33</f>
        <v>0</v>
      </c>
      <c r="AX65" s="89">
        <f>'SO 102.1 - Vozovka místní...'!$J$34</f>
        <v>0</v>
      </c>
      <c r="AY65" s="89">
        <f>'SO 102.1 - Vozovka místní...'!$J$35</f>
        <v>0</v>
      </c>
      <c r="AZ65" s="89">
        <f>'SO 102.1 - Vozovka místní...'!$F$32</f>
        <v>0</v>
      </c>
      <c r="BA65" s="89">
        <f>'SO 102.1 - Vozovka místní...'!$F$33</f>
        <v>0</v>
      </c>
      <c r="BB65" s="89">
        <f>'SO 102.1 - Vozovka místní...'!$F$34</f>
        <v>0</v>
      </c>
      <c r="BC65" s="89">
        <f>'SO 102.1 - Vozovka místní...'!$F$35</f>
        <v>0</v>
      </c>
      <c r="BD65" s="91">
        <f>'SO 102.1 - Vozovka místní...'!$F$36</f>
        <v>0</v>
      </c>
      <c r="BT65" s="83" t="s">
        <v>83</v>
      </c>
      <c r="BV65" s="83" t="s">
        <v>77</v>
      </c>
      <c r="BW65" s="83" t="s">
        <v>126</v>
      </c>
      <c r="BX65" s="83" t="s">
        <v>122</v>
      </c>
      <c r="CL65" s="83" t="s">
        <v>123</v>
      </c>
    </row>
    <row r="66" spans="1:91" s="83" customFormat="1" ht="23.25" customHeight="1" x14ac:dyDescent="0.3">
      <c r="A66" s="219" t="s">
        <v>2848</v>
      </c>
      <c r="B66" s="84"/>
      <c r="C66" s="85"/>
      <c r="D66" s="85"/>
      <c r="E66" s="306" t="s">
        <v>127</v>
      </c>
      <c r="F66" s="305"/>
      <c r="G66" s="305"/>
      <c r="H66" s="305"/>
      <c r="I66" s="305"/>
      <c r="J66" s="85"/>
      <c r="K66" s="306" t="s">
        <v>128</v>
      </c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4">
        <f>'SO 102.2 - Trvalé dopravn...'!$J$29</f>
        <v>0</v>
      </c>
      <c r="AH66" s="305"/>
      <c r="AI66" s="305"/>
      <c r="AJ66" s="305"/>
      <c r="AK66" s="305"/>
      <c r="AL66" s="305"/>
      <c r="AM66" s="305"/>
      <c r="AN66" s="304">
        <f>SUM($AG$66,$AT$66)</f>
        <v>0</v>
      </c>
      <c r="AO66" s="305"/>
      <c r="AP66" s="305"/>
      <c r="AQ66" s="86" t="s">
        <v>86</v>
      </c>
      <c r="AR66" s="87"/>
      <c r="AS66" s="88">
        <v>0</v>
      </c>
      <c r="AT66" s="89">
        <f>ROUND(SUM($AV$66:$AW$66),2)</f>
        <v>0</v>
      </c>
      <c r="AU66" s="90">
        <f>'SO 102.2 - Trvalé dopravn...'!$P$86</f>
        <v>0</v>
      </c>
      <c r="AV66" s="89">
        <f>'SO 102.2 - Trvalé dopravn...'!$J$32</f>
        <v>0</v>
      </c>
      <c r="AW66" s="89">
        <f>'SO 102.2 - Trvalé dopravn...'!$J$33</f>
        <v>0</v>
      </c>
      <c r="AX66" s="89">
        <f>'SO 102.2 - Trvalé dopravn...'!$J$34</f>
        <v>0</v>
      </c>
      <c r="AY66" s="89">
        <f>'SO 102.2 - Trvalé dopravn...'!$J$35</f>
        <v>0</v>
      </c>
      <c r="AZ66" s="89">
        <f>'SO 102.2 - Trvalé dopravn...'!$F$32</f>
        <v>0</v>
      </c>
      <c r="BA66" s="89">
        <f>'SO 102.2 - Trvalé dopravn...'!$F$33</f>
        <v>0</v>
      </c>
      <c r="BB66" s="89">
        <f>'SO 102.2 - Trvalé dopravn...'!$F$34</f>
        <v>0</v>
      </c>
      <c r="BC66" s="89">
        <f>'SO 102.2 - Trvalé dopravn...'!$F$35</f>
        <v>0</v>
      </c>
      <c r="BD66" s="91">
        <f>'SO 102.2 - Trvalé dopravn...'!$F$36</f>
        <v>0</v>
      </c>
      <c r="BT66" s="83" t="s">
        <v>83</v>
      </c>
      <c r="BV66" s="83" t="s">
        <v>77</v>
      </c>
      <c r="BW66" s="83" t="s">
        <v>129</v>
      </c>
      <c r="BX66" s="83" t="s">
        <v>122</v>
      </c>
      <c r="CL66" s="83" t="s">
        <v>123</v>
      </c>
    </row>
    <row r="67" spans="1:91" s="74" customFormat="1" ht="28.5" customHeight="1" x14ac:dyDescent="0.3">
      <c r="B67" s="75"/>
      <c r="C67" s="76"/>
      <c r="D67" s="311" t="s">
        <v>130</v>
      </c>
      <c r="E67" s="312"/>
      <c r="F67" s="312"/>
      <c r="G67" s="312"/>
      <c r="H67" s="312"/>
      <c r="I67" s="76"/>
      <c r="J67" s="311" t="s">
        <v>131</v>
      </c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09">
        <f>ROUND(SUM($AG$68:$AG$69),2)</f>
        <v>0</v>
      </c>
      <c r="AH67" s="310"/>
      <c r="AI67" s="310"/>
      <c r="AJ67" s="310"/>
      <c r="AK67" s="310"/>
      <c r="AL67" s="310"/>
      <c r="AM67" s="310"/>
      <c r="AN67" s="309">
        <f>SUM($AG$67,$AT$67)</f>
        <v>0</v>
      </c>
      <c r="AO67" s="310"/>
      <c r="AP67" s="310"/>
      <c r="AQ67" s="77" t="s">
        <v>90</v>
      </c>
      <c r="AR67" s="78"/>
      <c r="AS67" s="79">
        <f>ROUND(SUM($AS$68:$AS$69),2)</f>
        <v>0</v>
      </c>
      <c r="AT67" s="80">
        <f>ROUND(SUM($AV$67:$AW$67),2)</f>
        <v>0</v>
      </c>
      <c r="AU67" s="81">
        <f>ROUND(SUM($AU$68:$AU$69),5)</f>
        <v>0</v>
      </c>
      <c r="AV67" s="80">
        <f>ROUND($AZ$67*$L$26,2)</f>
        <v>0</v>
      </c>
      <c r="AW67" s="80">
        <f>ROUND($BA$67*$L$27,2)</f>
        <v>0</v>
      </c>
      <c r="AX67" s="80">
        <f>ROUND($BB$67*$L$26,2)</f>
        <v>0</v>
      </c>
      <c r="AY67" s="80">
        <f>ROUND($BC$67*$L$27,2)</f>
        <v>0</v>
      </c>
      <c r="AZ67" s="80">
        <f>ROUND(SUM($AZ$68:$AZ$69),2)</f>
        <v>0</v>
      </c>
      <c r="BA67" s="80">
        <f>ROUND(SUM($BA$68:$BA$69),2)</f>
        <v>0</v>
      </c>
      <c r="BB67" s="80">
        <f>ROUND(SUM($BB$68:$BB$69),2)</f>
        <v>0</v>
      </c>
      <c r="BC67" s="80">
        <f>ROUND(SUM($BC$68:$BC$69),2)</f>
        <v>0</v>
      </c>
      <c r="BD67" s="82">
        <f>ROUND(SUM($BD$68:$BD$69),2)</f>
        <v>0</v>
      </c>
      <c r="BS67" s="74" t="s">
        <v>74</v>
      </c>
      <c r="BT67" s="74" t="s">
        <v>22</v>
      </c>
      <c r="BU67" s="74" t="s">
        <v>76</v>
      </c>
      <c r="BV67" s="74" t="s">
        <v>77</v>
      </c>
      <c r="BW67" s="74" t="s">
        <v>132</v>
      </c>
      <c r="BX67" s="74" t="s">
        <v>5</v>
      </c>
      <c r="CL67" s="74" t="s">
        <v>133</v>
      </c>
      <c r="CM67" s="74" t="s">
        <v>83</v>
      </c>
    </row>
    <row r="68" spans="1:91" s="83" customFormat="1" ht="23.25" customHeight="1" x14ac:dyDescent="0.3">
      <c r="A68" s="219" t="s">
        <v>2848</v>
      </c>
      <c r="B68" s="84"/>
      <c r="C68" s="85"/>
      <c r="D68" s="85"/>
      <c r="E68" s="306" t="s">
        <v>134</v>
      </c>
      <c r="F68" s="305"/>
      <c r="G68" s="305"/>
      <c r="H68" s="305"/>
      <c r="I68" s="305"/>
      <c r="J68" s="85"/>
      <c r="K68" s="306" t="s">
        <v>135</v>
      </c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4">
        <f>'SO 103.1 - Komunikace pro...'!$J$29</f>
        <v>0</v>
      </c>
      <c r="AH68" s="305"/>
      <c r="AI68" s="305"/>
      <c r="AJ68" s="305"/>
      <c r="AK68" s="305"/>
      <c r="AL68" s="305"/>
      <c r="AM68" s="305"/>
      <c r="AN68" s="304">
        <f>SUM($AG$68,$AT$68)</f>
        <v>0</v>
      </c>
      <c r="AO68" s="305"/>
      <c r="AP68" s="305"/>
      <c r="AQ68" s="86" t="s">
        <v>86</v>
      </c>
      <c r="AR68" s="87"/>
      <c r="AS68" s="88">
        <v>0</v>
      </c>
      <c r="AT68" s="89">
        <f>ROUND(SUM($AV$68:$AW$68),2)</f>
        <v>0</v>
      </c>
      <c r="AU68" s="90">
        <f>'SO 103.1 - Komunikace pro...'!$P$93</f>
        <v>0</v>
      </c>
      <c r="AV68" s="89">
        <f>'SO 103.1 - Komunikace pro...'!$J$32</f>
        <v>0</v>
      </c>
      <c r="AW68" s="89">
        <f>'SO 103.1 - Komunikace pro...'!$J$33</f>
        <v>0</v>
      </c>
      <c r="AX68" s="89">
        <f>'SO 103.1 - Komunikace pro...'!$J$34</f>
        <v>0</v>
      </c>
      <c r="AY68" s="89">
        <f>'SO 103.1 - Komunikace pro...'!$J$35</f>
        <v>0</v>
      </c>
      <c r="AZ68" s="89">
        <f>'SO 103.1 - Komunikace pro...'!$F$32</f>
        <v>0</v>
      </c>
      <c r="BA68" s="89">
        <f>'SO 103.1 - Komunikace pro...'!$F$33</f>
        <v>0</v>
      </c>
      <c r="BB68" s="89">
        <f>'SO 103.1 - Komunikace pro...'!$F$34</f>
        <v>0</v>
      </c>
      <c r="BC68" s="89">
        <f>'SO 103.1 - Komunikace pro...'!$F$35</f>
        <v>0</v>
      </c>
      <c r="BD68" s="91">
        <f>'SO 103.1 - Komunikace pro...'!$F$36</f>
        <v>0</v>
      </c>
      <c r="BT68" s="83" t="s">
        <v>83</v>
      </c>
      <c r="BV68" s="83" t="s">
        <v>77</v>
      </c>
      <c r="BW68" s="83" t="s">
        <v>136</v>
      </c>
      <c r="BX68" s="83" t="s">
        <v>132</v>
      </c>
      <c r="CL68" s="83" t="s">
        <v>133</v>
      </c>
    </row>
    <row r="69" spans="1:91" s="83" customFormat="1" ht="23.25" customHeight="1" x14ac:dyDescent="0.3">
      <c r="A69" s="219" t="s">
        <v>2848</v>
      </c>
      <c r="B69" s="84"/>
      <c r="C69" s="85"/>
      <c r="D69" s="85"/>
      <c r="E69" s="306" t="s">
        <v>137</v>
      </c>
      <c r="F69" s="305"/>
      <c r="G69" s="305"/>
      <c r="H69" s="305"/>
      <c r="I69" s="305"/>
      <c r="J69" s="85"/>
      <c r="K69" s="306" t="s">
        <v>138</v>
      </c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4">
        <f>'SO 103.2 - Oplocení u poj...'!$J$29</f>
        <v>0</v>
      </c>
      <c r="AH69" s="305"/>
      <c r="AI69" s="305"/>
      <c r="AJ69" s="305"/>
      <c r="AK69" s="305"/>
      <c r="AL69" s="305"/>
      <c r="AM69" s="305"/>
      <c r="AN69" s="304">
        <f>SUM($AG$69,$AT$69)</f>
        <v>0</v>
      </c>
      <c r="AO69" s="305"/>
      <c r="AP69" s="305"/>
      <c r="AQ69" s="86" t="s">
        <v>86</v>
      </c>
      <c r="AR69" s="87"/>
      <c r="AS69" s="88">
        <v>0</v>
      </c>
      <c r="AT69" s="89">
        <f>ROUND(SUM($AV$69:$AW$69),2)</f>
        <v>0</v>
      </c>
      <c r="AU69" s="90">
        <f>'SO 103.2 - Oplocení u poj...'!$P$87</f>
        <v>0</v>
      </c>
      <c r="AV69" s="89">
        <f>'SO 103.2 - Oplocení u poj...'!$J$32</f>
        <v>0</v>
      </c>
      <c r="AW69" s="89">
        <f>'SO 103.2 - Oplocení u poj...'!$J$33</f>
        <v>0</v>
      </c>
      <c r="AX69" s="89">
        <f>'SO 103.2 - Oplocení u poj...'!$J$34</f>
        <v>0</v>
      </c>
      <c r="AY69" s="89">
        <f>'SO 103.2 - Oplocení u poj...'!$J$35</f>
        <v>0</v>
      </c>
      <c r="AZ69" s="89">
        <f>'SO 103.2 - Oplocení u poj...'!$F$32</f>
        <v>0</v>
      </c>
      <c r="BA69" s="89">
        <f>'SO 103.2 - Oplocení u poj...'!$F$33</f>
        <v>0</v>
      </c>
      <c r="BB69" s="89">
        <f>'SO 103.2 - Oplocení u poj...'!$F$34</f>
        <v>0</v>
      </c>
      <c r="BC69" s="89">
        <f>'SO 103.2 - Oplocení u poj...'!$F$35</f>
        <v>0</v>
      </c>
      <c r="BD69" s="91">
        <f>'SO 103.2 - Oplocení u poj...'!$F$36</f>
        <v>0</v>
      </c>
      <c r="BT69" s="83" t="s">
        <v>83</v>
      </c>
      <c r="BV69" s="83" t="s">
        <v>77</v>
      </c>
      <c r="BW69" s="83" t="s">
        <v>139</v>
      </c>
      <c r="BX69" s="83" t="s">
        <v>132</v>
      </c>
      <c r="CL69" s="83" t="s">
        <v>133</v>
      </c>
    </row>
    <row r="70" spans="1:91" s="74" customFormat="1" ht="28.5" customHeight="1" x14ac:dyDescent="0.3">
      <c r="B70" s="75"/>
      <c r="C70" s="76"/>
      <c r="D70" s="311" t="s">
        <v>140</v>
      </c>
      <c r="E70" s="312"/>
      <c r="F70" s="312"/>
      <c r="G70" s="312"/>
      <c r="H70" s="312"/>
      <c r="I70" s="76"/>
      <c r="J70" s="311" t="s">
        <v>141</v>
      </c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09">
        <f>ROUND($AG$71,2)</f>
        <v>0</v>
      </c>
      <c r="AH70" s="310"/>
      <c r="AI70" s="310"/>
      <c r="AJ70" s="310"/>
      <c r="AK70" s="310"/>
      <c r="AL70" s="310"/>
      <c r="AM70" s="310"/>
      <c r="AN70" s="309">
        <f>SUM($AG$70,$AT$70)</f>
        <v>0</v>
      </c>
      <c r="AO70" s="310"/>
      <c r="AP70" s="310"/>
      <c r="AQ70" s="77" t="s">
        <v>142</v>
      </c>
      <c r="AR70" s="78"/>
      <c r="AS70" s="79">
        <f>ROUND($AS$71,2)</f>
        <v>0</v>
      </c>
      <c r="AT70" s="80">
        <f>ROUND(SUM($AV$70:$AW$70),2)</f>
        <v>0</v>
      </c>
      <c r="AU70" s="81">
        <f>ROUND($AU$71,5)</f>
        <v>0</v>
      </c>
      <c r="AV70" s="80">
        <f>ROUND($AZ$70*$L$26,2)</f>
        <v>0</v>
      </c>
      <c r="AW70" s="80">
        <f>ROUND($BA$70*$L$27,2)</f>
        <v>0</v>
      </c>
      <c r="AX70" s="80">
        <f>ROUND($BB$70*$L$26,2)</f>
        <v>0</v>
      </c>
      <c r="AY70" s="80">
        <f>ROUND($BC$70*$L$27,2)</f>
        <v>0</v>
      </c>
      <c r="AZ70" s="80">
        <f>ROUND($AZ$71,2)</f>
        <v>0</v>
      </c>
      <c r="BA70" s="80">
        <f>ROUND($BA$71,2)</f>
        <v>0</v>
      </c>
      <c r="BB70" s="80">
        <f>ROUND($BB$71,2)</f>
        <v>0</v>
      </c>
      <c r="BC70" s="80">
        <f>ROUND($BC$71,2)</f>
        <v>0</v>
      </c>
      <c r="BD70" s="82">
        <f>ROUND($BD$71,2)</f>
        <v>0</v>
      </c>
      <c r="BS70" s="74" t="s">
        <v>74</v>
      </c>
      <c r="BT70" s="74" t="s">
        <v>22</v>
      </c>
      <c r="BU70" s="74" t="s">
        <v>76</v>
      </c>
      <c r="BV70" s="74" t="s">
        <v>77</v>
      </c>
      <c r="BW70" s="74" t="s">
        <v>143</v>
      </c>
      <c r="BX70" s="74" t="s">
        <v>5</v>
      </c>
      <c r="CL70" s="74" t="s">
        <v>144</v>
      </c>
      <c r="CM70" s="74" t="s">
        <v>83</v>
      </c>
    </row>
    <row r="71" spans="1:91" s="83" customFormat="1" ht="23.25" customHeight="1" x14ac:dyDescent="0.3">
      <c r="A71" s="219" t="s">
        <v>2848</v>
      </c>
      <c r="B71" s="84"/>
      <c r="C71" s="85"/>
      <c r="D71" s="85"/>
      <c r="E71" s="306" t="s">
        <v>145</v>
      </c>
      <c r="F71" s="305"/>
      <c r="G71" s="305"/>
      <c r="H71" s="305"/>
      <c r="I71" s="305"/>
      <c r="J71" s="85"/>
      <c r="K71" s="306" t="s">
        <v>146</v>
      </c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4">
        <f>'SO 301 - Přeložka vodovod...'!$J$29</f>
        <v>0</v>
      </c>
      <c r="AH71" s="305"/>
      <c r="AI71" s="305"/>
      <c r="AJ71" s="305"/>
      <c r="AK71" s="305"/>
      <c r="AL71" s="305"/>
      <c r="AM71" s="305"/>
      <c r="AN71" s="304">
        <f>SUM($AG$71,$AT$71)</f>
        <v>0</v>
      </c>
      <c r="AO71" s="305"/>
      <c r="AP71" s="305"/>
      <c r="AQ71" s="86" t="s">
        <v>86</v>
      </c>
      <c r="AR71" s="87"/>
      <c r="AS71" s="88">
        <v>0</v>
      </c>
      <c r="AT71" s="89">
        <f>ROUND(SUM($AV$71:$AW$71),2)</f>
        <v>0</v>
      </c>
      <c r="AU71" s="90">
        <f>'SO 301 - Přeložka vodovod...'!$P$87</f>
        <v>0</v>
      </c>
      <c r="AV71" s="89">
        <f>'SO 301 - Přeložka vodovod...'!$J$32</f>
        <v>0</v>
      </c>
      <c r="AW71" s="89">
        <f>'SO 301 - Přeložka vodovod...'!$J$33</f>
        <v>0</v>
      </c>
      <c r="AX71" s="89">
        <f>'SO 301 - Přeložka vodovod...'!$J$34</f>
        <v>0</v>
      </c>
      <c r="AY71" s="89">
        <f>'SO 301 - Přeložka vodovod...'!$J$35</f>
        <v>0</v>
      </c>
      <c r="AZ71" s="89">
        <f>'SO 301 - Přeložka vodovod...'!$F$32</f>
        <v>0</v>
      </c>
      <c r="BA71" s="89">
        <f>'SO 301 - Přeložka vodovod...'!$F$33</f>
        <v>0</v>
      </c>
      <c r="BB71" s="89">
        <f>'SO 301 - Přeložka vodovod...'!$F$34</f>
        <v>0</v>
      </c>
      <c r="BC71" s="89">
        <f>'SO 301 - Přeložka vodovod...'!$F$35</f>
        <v>0</v>
      </c>
      <c r="BD71" s="91">
        <f>'SO 301 - Přeložka vodovod...'!$F$36</f>
        <v>0</v>
      </c>
      <c r="BT71" s="83" t="s">
        <v>83</v>
      </c>
      <c r="BV71" s="83" t="s">
        <v>77</v>
      </c>
      <c r="BW71" s="83" t="s">
        <v>147</v>
      </c>
      <c r="BX71" s="83" t="s">
        <v>143</v>
      </c>
      <c r="CL71" s="83" t="s">
        <v>144</v>
      </c>
    </row>
    <row r="72" spans="1:91" s="74" customFormat="1" ht="28.5" customHeight="1" x14ac:dyDescent="0.3">
      <c r="B72" s="75"/>
      <c r="C72" s="76"/>
      <c r="D72" s="311" t="s">
        <v>148</v>
      </c>
      <c r="E72" s="312"/>
      <c r="F72" s="312"/>
      <c r="G72" s="312"/>
      <c r="H72" s="312"/>
      <c r="I72" s="76"/>
      <c r="J72" s="311" t="s">
        <v>149</v>
      </c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09">
        <f>ROUND($AG$73,2)</f>
        <v>0</v>
      </c>
      <c r="AH72" s="310"/>
      <c r="AI72" s="310"/>
      <c r="AJ72" s="310"/>
      <c r="AK72" s="310"/>
      <c r="AL72" s="310"/>
      <c r="AM72" s="310"/>
      <c r="AN72" s="309">
        <f>SUM($AG$72,$AT$72)</f>
        <v>0</v>
      </c>
      <c r="AO72" s="310"/>
      <c r="AP72" s="310"/>
      <c r="AQ72" s="77" t="s">
        <v>142</v>
      </c>
      <c r="AR72" s="78"/>
      <c r="AS72" s="79">
        <f>ROUND($AS$73,2)</f>
        <v>0</v>
      </c>
      <c r="AT72" s="80">
        <f>ROUND(SUM($AV$72:$AW$72),2)</f>
        <v>0</v>
      </c>
      <c r="AU72" s="81">
        <f>ROUND($AU$73,5)</f>
        <v>0</v>
      </c>
      <c r="AV72" s="80">
        <f>ROUND($AZ$72*$L$26,2)</f>
        <v>0</v>
      </c>
      <c r="AW72" s="80">
        <f>ROUND($BA$72*$L$27,2)</f>
        <v>0</v>
      </c>
      <c r="AX72" s="80">
        <f>ROUND($BB$72*$L$26,2)</f>
        <v>0</v>
      </c>
      <c r="AY72" s="80">
        <f>ROUND($BC$72*$L$27,2)</f>
        <v>0</v>
      </c>
      <c r="AZ72" s="80">
        <f>ROUND($AZ$73,2)</f>
        <v>0</v>
      </c>
      <c r="BA72" s="80">
        <f>ROUND($BA$73,2)</f>
        <v>0</v>
      </c>
      <c r="BB72" s="80">
        <f>ROUND($BB$73,2)</f>
        <v>0</v>
      </c>
      <c r="BC72" s="80">
        <f>ROUND($BC$73,2)</f>
        <v>0</v>
      </c>
      <c r="BD72" s="82">
        <f>ROUND($BD$73,2)</f>
        <v>0</v>
      </c>
      <c r="BS72" s="74" t="s">
        <v>74</v>
      </c>
      <c r="BT72" s="74" t="s">
        <v>22</v>
      </c>
      <c r="BU72" s="74" t="s">
        <v>76</v>
      </c>
      <c r="BV72" s="74" t="s">
        <v>77</v>
      </c>
      <c r="BW72" s="74" t="s">
        <v>150</v>
      </c>
      <c r="BX72" s="74" t="s">
        <v>5</v>
      </c>
      <c r="CL72" s="74" t="s">
        <v>151</v>
      </c>
      <c r="CM72" s="74" t="s">
        <v>83</v>
      </c>
    </row>
    <row r="73" spans="1:91" s="83" customFormat="1" ht="23.25" customHeight="1" x14ac:dyDescent="0.3">
      <c r="A73" s="219" t="s">
        <v>2848</v>
      </c>
      <c r="B73" s="84"/>
      <c r="C73" s="85"/>
      <c r="D73" s="85"/>
      <c r="E73" s="306" t="s">
        <v>152</v>
      </c>
      <c r="F73" s="305"/>
      <c r="G73" s="305"/>
      <c r="H73" s="305"/>
      <c r="I73" s="305"/>
      <c r="J73" s="85"/>
      <c r="K73" s="306" t="s">
        <v>153</v>
      </c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4">
        <f>'SO 401 - Veřejné osvětlení'!$J$29</f>
        <v>0</v>
      </c>
      <c r="AH73" s="305"/>
      <c r="AI73" s="305"/>
      <c r="AJ73" s="305"/>
      <c r="AK73" s="305"/>
      <c r="AL73" s="305"/>
      <c r="AM73" s="305"/>
      <c r="AN73" s="304">
        <f>SUM($AG$73,$AT$73)</f>
        <v>0</v>
      </c>
      <c r="AO73" s="305"/>
      <c r="AP73" s="305"/>
      <c r="AQ73" s="86" t="s">
        <v>86</v>
      </c>
      <c r="AR73" s="87"/>
      <c r="AS73" s="88">
        <v>0</v>
      </c>
      <c r="AT73" s="89">
        <f>ROUND(SUM($AV$73:$AW$73),2)</f>
        <v>0</v>
      </c>
      <c r="AU73" s="90">
        <f>'SO 401 - Veřejné osvětlení'!$P$85</f>
        <v>0</v>
      </c>
      <c r="AV73" s="89">
        <f>'SO 401 - Veřejné osvětlení'!$J$32</f>
        <v>0</v>
      </c>
      <c r="AW73" s="89">
        <f>'SO 401 - Veřejné osvětlení'!$J$33</f>
        <v>0</v>
      </c>
      <c r="AX73" s="89">
        <f>'SO 401 - Veřejné osvětlení'!$J$34</f>
        <v>0</v>
      </c>
      <c r="AY73" s="89">
        <f>'SO 401 - Veřejné osvětlení'!$J$35</f>
        <v>0</v>
      </c>
      <c r="AZ73" s="89">
        <f>'SO 401 - Veřejné osvětlení'!$F$32</f>
        <v>0</v>
      </c>
      <c r="BA73" s="89">
        <f>'SO 401 - Veřejné osvětlení'!$F$33</f>
        <v>0</v>
      </c>
      <c r="BB73" s="89">
        <f>'SO 401 - Veřejné osvětlení'!$F$34</f>
        <v>0</v>
      </c>
      <c r="BC73" s="89">
        <f>'SO 401 - Veřejné osvětlení'!$F$35</f>
        <v>0</v>
      </c>
      <c r="BD73" s="91">
        <f>'SO 401 - Veřejné osvětlení'!$F$36</f>
        <v>0</v>
      </c>
      <c r="BT73" s="83" t="s">
        <v>83</v>
      </c>
      <c r="BV73" s="83" t="s">
        <v>77</v>
      </c>
      <c r="BW73" s="83" t="s">
        <v>154</v>
      </c>
      <c r="BX73" s="83" t="s">
        <v>150</v>
      </c>
      <c r="CL73" s="83" t="s">
        <v>151</v>
      </c>
    </row>
    <row r="74" spans="1:91" s="74" customFormat="1" ht="28.5" customHeight="1" x14ac:dyDescent="0.3">
      <c r="B74" s="75"/>
      <c r="C74" s="76"/>
      <c r="D74" s="311" t="s">
        <v>155</v>
      </c>
      <c r="E74" s="312"/>
      <c r="F74" s="312"/>
      <c r="G74" s="312"/>
      <c r="H74" s="312"/>
      <c r="I74" s="76"/>
      <c r="J74" s="311" t="s">
        <v>156</v>
      </c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09">
        <f>ROUND(SUM($AG$75:$AG$79),2)</f>
        <v>0</v>
      </c>
      <c r="AH74" s="310"/>
      <c r="AI74" s="310"/>
      <c r="AJ74" s="310"/>
      <c r="AK74" s="310"/>
      <c r="AL74" s="310"/>
      <c r="AM74" s="310"/>
      <c r="AN74" s="309">
        <f>SUM($AG$74,$AT$74)</f>
        <v>0</v>
      </c>
      <c r="AO74" s="310"/>
      <c r="AP74" s="310"/>
      <c r="AQ74" s="77" t="s">
        <v>142</v>
      </c>
      <c r="AR74" s="78"/>
      <c r="AS74" s="79">
        <f>ROUND(SUM($AS$75:$AS$79),2)</f>
        <v>0</v>
      </c>
      <c r="AT74" s="80">
        <f>ROUND(SUM($AV$74:$AW$74),2)</f>
        <v>0</v>
      </c>
      <c r="AU74" s="81">
        <f>ROUND(SUM($AU$75:$AU$79),5)</f>
        <v>0</v>
      </c>
      <c r="AV74" s="80">
        <f>ROUND($AZ$74*$L$26,2)</f>
        <v>0</v>
      </c>
      <c r="AW74" s="80">
        <f>ROUND($BA$74*$L$27,2)</f>
        <v>0</v>
      </c>
      <c r="AX74" s="80">
        <f>ROUND($BB$74*$L$26,2)</f>
        <v>0</v>
      </c>
      <c r="AY74" s="80">
        <f>ROUND($BC$74*$L$27,2)</f>
        <v>0</v>
      </c>
      <c r="AZ74" s="80">
        <f>ROUND(SUM($AZ$75:$AZ$79),2)</f>
        <v>0</v>
      </c>
      <c r="BA74" s="80">
        <f>ROUND(SUM($BA$75:$BA$79),2)</f>
        <v>0</v>
      </c>
      <c r="BB74" s="80">
        <f>ROUND(SUM($BB$75:$BB$79),2)</f>
        <v>0</v>
      </c>
      <c r="BC74" s="80">
        <f>ROUND(SUM($BC$75:$BC$79),2)</f>
        <v>0</v>
      </c>
      <c r="BD74" s="82">
        <f>ROUND(SUM($BD$75:$BD$79),2)</f>
        <v>0</v>
      </c>
      <c r="BS74" s="74" t="s">
        <v>74</v>
      </c>
      <c r="BT74" s="74" t="s">
        <v>22</v>
      </c>
      <c r="BU74" s="74" t="s">
        <v>76</v>
      </c>
      <c r="BV74" s="74" t="s">
        <v>77</v>
      </c>
      <c r="BW74" s="74" t="s">
        <v>157</v>
      </c>
      <c r="BX74" s="74" t="s">
        <v>5</v>
      </c>
      <c r="CL74" s="74" t="s">
        <v>158</v>
      </c>
      <c r="CM74" s="74" t="s">
        <v>83</v>
      </c>
    </row>
    <row r="75" spans="1:91" s="83" customFormat="1" ht="23.25" customHeight="1" x14ac:dyDescent="0.3">
      <c r="A75" s="219" t="s">
        <v>2848</v>
      </c>
      <c r="B75" s="84"/>
      <c r="C75" s="85"/>
      <c r="D75" s="85"/>
      <c r="E75" s="306" t="s">
        <v>159</v>
      </c>
      <c r="F75" s="305"/>
      <c r="G75" s="305"/>
      <c r="H75" s="305"/>
      <c r="I75" s="305"/>
      <c r="J75" s="85"/>
      <c r="K75" s="306" t="s">
        <v>160</v>
      </c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4">
        <f>'SO402 - TROLEJOVÉ VEDENÍ'!$J$29</f>
        <v>0</v>
      </c>
      <c r="AH75" s="305"/>
      <c r="AI75" s="305"/>
      <c r="AJ75" s="305"/>
      <c r="AK75" s="305"/>
      <c r="AL75" s="305"/>
      <c r="AM75" s="305"/>
      <c r="AN75" s="304">
        <f>SUM($AG$75,$AT$75)</f>
        <v>0</v>
      </c>
      <c r="AO75" s="305"/>
      <c r="AP75" s="305"/>
      <c r="AQ75" s="86" t="s">
        <v>86</v>
      </c>
      <c r="AR75" s="87"/>
      <c r="AS75" s="88">
        <v>0</v>
      </c>
      <c r="AT75" s="89">
        <f>ROUND(SUM($AV$75:$AW$75),2)</f>
        <v>0</v>
      </c>
      <c r="AU75" s="90">
        <f>'SO402 - TROLEJOVÉ VEDENÍ'!$P$84</f>
        <v>0</v>
      </c>
      <c r="AV75" s="89">
        <f>'SO402 - TROLEJOVÉ VEDENÍ'!$J$32</f>
        <v>0</v>
      </c>
      <c r="AW75" s="89">
        <f>'SO402 - TROLEJOVÉ VEDENÍ'!$J$33</f>
        <v>0</v>
      </c>
      <c r="AX75" s="89">
        <f>'SO402 - TROLEJOVÉ VEDENÍ'!$J$34</f>
        <v>0</v>
      </c>
      <c r="AY75" s="89">
        <f>'SO402 - TROLEJOVÉ VEDENÍ'!$J$35</f>
        <v>0</v>
      </c>
      <c r="AZ75" s="89">
        <f>'SO402 - TROLEJOVÉ VEDENÍ'!$F$32</f>
        <v>0</v>
      </c>
      <c r="BA75" s="89">
        <f>'SO402 - TROLEJOVÉ VEDENÍ'!$F$33</f>
        <v>0</v>
      </c>
      <c r="BB75" s="89">
        <f>'SO402 - TROLEJOVÉ VEDENÍ'!$F$34</f>
        <v>0</v>
      </c>
      <c r="BC75" s="89">
        <f>'SO402 - TROLEJOVÉ VEDENÍ'!$F$35</f>
        <v>0</v>
      </c>
      <c r="BD75" s="91">
        <f>'SO402 - TROLEJOVÉ VEDENÍ'!$F$36</f>
        <v>0</v>
      </c>
      <c r="BT75" s="83" t="s">
        <v>83</v>
      </c>
      <c r="BV75" s="83" t="s">
        <v>77</v>
      </c>
      <c r="BW75" s="83" t="s">
        <v>161</v>
      </c>
      <c r="BX75" s="83" t="s">
        <v>157</v>
      </c>
    </row>
    <row r="76" spans="1:91" s="83" customFormat="1" ht="23.25" customHeight="1" x14ac:dyDescent="0.3">
      <c r="A76" s="219" t="s">
        <v>2848</v>
      </c>
      <c r="B76" s="84"/>
      <c r="C76" s="85"/>
      <c r="D76" s="85"/>
      <c r="E76" s="306" t="s">
        <v>162</v>
      </c>
      <c r="F76" s="305"/>
      <c r="G76" s="305"/>
      <c r="H76" s="305"/>
      <c r="I76" s="305"/>
      <c r="J76" s="85"/>
      <c r="K76" s="306" t="s">
        <v>163</v>
      </c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4">
        <f>'SO402_I - I_ETAPA dle POV'!$J$29</f>
        <v>0</v>
      </c>
      <c r="AH76" s="305"/>
      <c r="AI76" s="305"/>
      <c r="AJ76" s="305"/>
      <c r="AK76" s="305"/>
      <c r="AL76" s="305"/>
      <c r="AM76" s="305"/>
      <c r="AN76" s="304">
        <f>SUM($AG$76,$AT$76)</f>
        <v>0</v>
      </c>
      <c r="AO76" s="305"/>
      <c r="AP76" s="305"/>
      <c r="AQ76" s="86" t="s">
        <v>86</v>
      </c>
      <c r="AR76" s="87"/>
      <c r="AS76" s="88">
        <v>0</v>
      </c>
      <c r="AT76" s="89">
        <f>ROUND(SUM($AV$76:$AW$76),2)</f>
        <v>0</v>
      </c>
      <c r="AU76" s="90">
        <f>'SO402_I - I_ETAPA dle POV'!$P$84</f>
        <v>0</v>
      </c>
      <c r="AV76" s="89">
        <f>'SO402_I - I_ETAPA dle POV'!$J$32</f>
        <v>0</v>
      </c>
      <c r="AW76" s="89">
        <f>'SO402_I - I_ETAPA dle POV'!$J$33</f>
        <v>0</v>
      </c>
      <c r="AX76" s="89">
        <f>'SO402_I - I_ETAPA dle POV'!$J$34</f>
        <v>0</v>
      </c>
      <c r="AY76" s="89">
        <f>'SO402_I - I_ETAPA dle POV'!$J$35</f>
        <v>0</v>
      </c>
      <c r="AZ76" s="89">
        <f>'SO402_I - I_ETAPA dle POV'!$F$32</f>
        <v>0</v>
      </c>
      <c r="BA76" s="89">
        <f>'SO402_I - I_ETAPA dle POV'!$F$33</f>
        <v>0</v>
      </c>
      <c r="BB76" s="89">
        <f>'SO402_I - I_ETAPA dle POV'!$F$34</f>
        <v>0</v>
      </c>
      <c r="BC76" s="89">
        <f>'SO402_I - I_ETAPA dle POV'!$F$35</f>
        <v>0</v>
      </c>
      <c r="BD76" s="91">
        <f>'SO402_I - I_ETAPA dle POV'!$F$36</f>
        <v>0</v>
      </c>
      <c r="BT76" s="83" t="s">
        <v>83</v>
      </c>
      <c r="BV76" s="83" t="s">
        <v>77</v>
      </c>
      <c r="BW76" s="83" t="s">
        <v>164</v>
      </c>
      <c r="BX76" s="83" t="s">
        <v>157</v>
      </c>
      <c r="CL76" s="83" t="s">
        <v>165</v>
      </c>
    </row>
    <row r="77" spans="1:91" s="83" customFormat="1" ht="23.25" customHeight="1" x14ac:dyDescent="0.3">
      <c r="A77" s="219" t="s">
        <v>2848</v>
      </c>
      <c r="B77" s="84"/>
      <c r="C77" s="85"/>
      <c r="D77" s="85"/>
      <c r="E77" s="306" t="s">
        <v>166</v>
      </c>
      <c r="F77" s="305"/>
      <c r="G77" s="305"/>
      <c r="H77" s="305"/>
      <c r="I77" s="305"/>
      <c r="J77" s="85"/>
      <c r="K77" s="306" t="s">
        <v>167</v>
      </c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4">
        <f>'SO402_II - II_ETAPA dle POV'!$J$29</f>
        <v>0</v>
      </c>
      <c r="AH77" s="305"/>
      <c r="AI77" s="305"/>
      <c r="AJ77" s="305"/>
      <c r="AK77" s="305"/>
      <c r="AL77" s="305"/>
      <c r="AM77" s="305"/>
      <c r="AN77" s="304">
        <f>SUM($AG$77,$AT$77)</f>
        <v>0</v>
      </c>
      <c r="AO77" s="305"/>
      <c r="AP77" s="305"/>
      <c r="AQ77" s="86" t="s">
        <v>86</v>
      </c>
      <c r="AR77" s="87"/>
      <c r="AS77" s="88">
        <v>0</v>
      </c>
      <c r="AT77" s="89">
        <f>ROUND(SUM($AV$77:$AW$77),2)</f>
        <v>0</v>
      </c>
      <c r="AU77" s="90">
        <f>'SO402_II - II_ETAPA dle POV'!$P$84</f>
        <v>0</v>
      </c>
      <c r="AV77" s="89">
        <f>'SO402_II - II_ETAPA dle POV'!$J$32</f>
        <v>0</v>
      </c>
      <c r="AW77" s="89">
        <f>'SO402_II - II_ETAPA dle POV'!$J$33</f>
        <v>0</v>
      </c>
      <c r="AX77" s="89">
        <f>'SO402_II - II_ETAPA dle POV'!$J$34</f>
        <v>0</v>
      </c>
      <c r="AY77" s="89">
        <f>'SO402_II - II_ETAPA dle POV'!$J$35</f>
        <v>0</v>
      </c>
      <c r="AZ77" s="89">
        <f>'SO402_II - II_ETAPA dle POV'!$F$32</f>
        <v>0</v>
      </c>
      <c r="BA77" s="89">
        <f>'SO402_II - II_ETAPA dle POV'!$F$33</f>
        <v>0</v>
      </c>
      <c r="BB77" s="89">
        <f>'SO402_II - II_ETAPA dle POV'!$F$34</f>
        <v>0</v>
      </c>
      <c r="BC77" s="89">
        <f>'SO402_II - II_ETAPA dle POV'!$F$35</f>
        <v>0</v>
      </c>
      <c r="BD77" s="91">
        <f>'SO402_II - II_ETAPA dle POV'!$F$36</f>
        <v>0</v>
      </c>
      <c r="BT77" s="83" t="s">
        <v>83</v>
      </c>
      <c r="BV77" s="83" t="s">
        <v>77</v>
      </c>
      <c r="BW77" s="83" t="s">
        <v>168</v>
      </c>
      <c r="BX77" s="83" t="s">
        <v>157</v>
      </c>
      <c r="CL77" s="83" t="s">
        <v>165</v>
      </c>
    </row>
    <row r="78" spans="1:91" s="83" customFormat="1" ht="23.25" customHeight="1" x14ac:dyDescent="0.3">
      <c r="A78" s="219" t="s">
        <v>2848</v>
      </c>
      <c r="B78" s="84"/>
      <c r="C78" s="85"/>
      <c r="D78" s="85"/>
      <c r="E78" s="306" t="s">
        <v>169</v>
      </c>
      <c r="F78" s="305"/>
      <c r="G78" s="305"/>
      <c r="H78" s="305"/>
      <c r="I78" s="305"/>
      <c r="J78" s="85"/>
      <c r="K78" s="306" t="s">
        <v>170</v>
      </c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4">
        <f>'SO402_III - III_ETAPA dle...'!$J$29</f>
        <v>0</v>
      </c>
      <c r="AH78" s="305"/>
      <c r="AI78" s="305"/>
      <c r="AJ78" s="305"/>
      <c r="AK78" s="305"/>
      <c r="AL78" s="305"/>
      <c r="AM78" s="305"/>
      <c r="AN78" s="304">
        <f>SUM($AG$78,$AT$78)</f>
        <v>0</v>
      </c>
      <c r="AO78" s="305"/>
      <c r="AP78" s="305"/>
      <c r="AQ78" s="86" t="s">
        <v>86</v>
      </c>
      <c r="AR78" s="87"/>
      <c r="AS78" s="88">
        <v>0</v>
      </c>
      <c r="AT78" s="89">
        <f>ROUND(SUM($AV$78:$AW$78),2)</f>
        <v>0</v>
      </c>
      <c r="AU78" s="90">
        <f>'SO402_III - III_ETAPA dle...'!$P$84</f>
        <v>0</v>
      </c>
      <c r="AV78" s="89">
        <f>'SO402_III - III_ETAPA dle...'!$J$32</f>
        <v>0</v>
      </c>
      <c r="AW78" s="89">
        <f>'SO402_III - III_ETAPA dle...'!$J$33</f>
        <v>0</v>
      </c>
      <c r="AX78" s="89">
        <f>'SO402_III - III_ETAPA dle...'!$J$34</f>
        <v>0</v>
      </c>
      <c r="AY78" s="89">
        <f>'SO402_III - III_ETAPA dle...'!$J$35</f>
        <v>0</v>
      </c>
      <c r="AZ78" s="89">
        <f>'SO402_III - III_ETAPA dle...'!$F$32</f>
        <v>0</v>
      </c>
      <c r="BA78" s="89">
        <f>'SO402_III - III_ETAPA dle...'!$F$33</f>
        <v>0</v>
      </c>
      <c r="BB78" s="89">
        <f>'SO402_III - III_ETAPA dle...'!$F$34</f>
        <v>0</v>
      </c>
      <c r="BC78" s="89">
        <f>'SO402_III - III_ETAPA dle...'!$F$35</f>
        <v>0</v>
      </c>
      <c r="BD78" s="91">
        <f>'SO402_III - III_ETAPA dle...'!$F$36</f>
        <v>0</v>
      </c>
      <c r="BT78" s="83" t="s">
        <v>83</v>
      </c>
      <c r="BV78" s="83" t="s">
        <v>77</v>
      </c>
      <c r="BW78" s="83" t="s">
        <v>171</v>
      </c>
      <c r="BX78" s="83" t="s">
        <v>157</v>
      </c>
      <c r="CL78" s="83" t="s">
        <v>165</v>
      </c>
    </row>
    <row r="79" spans="1:91" s="83" customFormat="1" ht="23.25" customHeight="1" x14ac:dyDescent="0.3">
      <c r="A79" s="219" t="s">
        <v>2848</v>
      </c>
      <c r="B79" s="84"/>
      <c r="C79" s="85"/>
      <c r="D79" s="85"/>
      <c r="E79" s="306" t="s">
        <v>172</v>
      </c>
      <c r="F79" s="305"/>
      <c r="G79" s="305"/>
      <c r="H79" s="305"/>
      <c r="I79" s="305"/>
      <c r="J79" s="85"/>
      <c r="K79" s="306" t="s">
        <v>173</v>
      </c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4">
        <f>'SO402_IV - IV_ETAPA dle POV'!$J$29</f>
        <v>0</v>
      </c>
      <c r="AH79" s="305"/>
      <c r="AI79" s="305"/>
      <c r="AJ79" s="305"/>
      <c r="AK79" s="305"/>
      <c r="AL79" s="305"/>
      <c r="AM79" s="305"/>
      <c r="AN79" s="304">
        <f>SUM($AG$79,$AT$79)</f>
        <v>0</v>
      </c>
      <c r="AO79" s="305"/>
      <c r="AP79" s="305"/>
      <c r="AQ79" s="86" t="s">
        <v>86</v>
      </c>
      <c r="AR79" s="87"/>
      <c r="AS79" s="88">
        <v>0</v>
      </c>
      <c r="AT79" s="89">
        <f>ROUND(SUM($AV$79:$AW$79),2)</f>
        <v>0</v>
      </c>
      <c r="AU79" s="90">
        <f>'SO402_IV - IV_ETAPA dle POV'!$P$84</f>
        <v>0</v>
      </c>
      <c r="AV79" s="89">
        <f>'SO402_IV - IV_ETAPA dle POV'!$J$32</f>
        <v>0</v>
      </c>
      <c r="AW79" s="89">
        <f>'SO402_IV - IV_ETAPA dle POV'!$J$33</f>
        <v>0</v>
      </c>
      <c r="AX79" s="89">
        <f>'SO402_IV - IV_ETAPA dle POV'!$J$34</f>
        <v>0</v>
      </c>
      <c r="AY79" s="89">
        <f>'SO402_IV - IV_ETAPA dle POV'!$J$35</f>
        <v>0</v>
      </c>
      <c r="AZ79" s="89">
        <f>'SO402_IV - IV_ETAPA dle POV'!$F$32</f>
        <v>0</v>
      </c>
      <c r="BA79" s="89">
        <f>'SO402_IV - IV_ETAPA dle POV'!$F$33</f>
        <v>0</v>
      </c>
      <c r="BB79" s="89">
        <f>'SO402_IV - IV_ETAPA dle POV'!$F$34</f>
        <v>0</v>
      </c>
      <c r="BC79" s="89">
        <f>'SO402_IV - IV_ETAPA dle POV'!$F$35</f>
        <v>0</v>
      </c>
      <c r="BD79" s="91">
        <f>'SO402_IV - IV_ETAPA dle POV'!$F$36</f>
        <v>0</v>
      </c>
      <c r="BT79" s="83" t="s">
        <v>83</v>
      </c>
      <c r="BV79" s="83" t="s">
        <v>77</v>
      </c>
      <c r="BW79" s="83" t="s">
        <v>174</v>
      </c>
      <c r="BX79" s="83" t="s">
        <v>157</v>
      </c>
      <c r="CL79" s="83" t="s">
        <v>165</v>
      </c>
    </row>
    <row r="80" spans="1:91" s="74" customFormat="1" ht="28.5" customHeight="1" x14ac:dyDescent="0.3">
      <c r="B80" s="75"/>
      <c r="C80" s="76"/>
      <c r="D80" s="311" t="s">
        <v>175</v>
      </c>
      <c r="E80" s="312"/>
      <c r="F80" s="312"/>
      <c r="G80" s="312"/>
      <c r="H80" s="312"/>
      <c r="I80" s="76"/>
      <c r="J80" s="311" t="s">
        <v>176</v>
      </c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09">
        <f>ROUND($AG$81,2)</f>
        <v>0</v>
      </c>
      <c r="AH80" s="310"/>
      <c r="AI80" s="310"/>
      <c r="AJ80" s="310"/>
      <c r="AK80" s="310"/>
      <c r="AL80" s="310"/>
      <c r="AM80" s="310"/>
      <c r="AN80" s="309">
        <f>SUM($AG$80,$AT$80)</f>
        <v>0</v>
      </c>
      <c r="AO80" s="310"/>
      <c r="AP80" s="310"/>
      <c r="AQ80" s="77" t="s">
        <v>142</v>
      </c>
      <c r="AR80" s="78"/>
      <c r="AS80" s="79">
        <f>ROUND($AS$81,2)</f>
        <v>0</v>
      </c>
      <c r="AT80" s="80">
        <f>ROUND(SUM($AV$80:$AW$80),2)</f>
        <v>0</v>
      </c>
      <c r="AU80" s="81">
        <f>ROUND($AU$81,5)</f>
        <v>0</v>
      </c>
      <c r="AV80" s="80">
        <f>ROUND($AZ$80*$L$26,2)</f>
        <v>0</v>
      </c>
      <c r="AW80" s="80">
        <f>ROUND($BA$80*$L$27,2)</f>
        <v>0</v>
      </c>
      <c r="AX80" s="80">
        <f>ROUND($BB$80*$L$26,2)</f>
        <v>0</v>
      </c>
      <c r="AY80" s="80">
        <f>ROUND($BC$80*$L$27,2)</f>
        <v>0</v>
      </c>
      <c r="AZ80" s="80">
        <f>ROUND($AZ$81,2)</f>
        <v>0</v>
      </c>
      <c r="BA80" s="80">
        <f>ROUND($BA$81,2)</f>
        <v>0</v>
      </c>
      <c r="BB80" s="80">
        <f>ROUND($BB$81,2)</f>
        <v>0</v>
      </c>
      <c r="BC80" s="80">
        <f>ROUND($BC$81,2)</f>
        <v>0</v>
      </c>
      <c r="BD80" s="82">
        <f>ROUND($BD$81,2)</f>
        <v>0</v>
      </c>
      <c r="BS80" s="74" t="s">
        <v>74</v>
      </c>
      <c r="BT80" s="74" t="s">
        <v>22</v>
      </c>
      <c r="BU80" s="74" t="s">
        <v>76</v>
      </c>
      <c r="BV80" s="74" t="s">
        <v>77</v>
      </c>
      <c r="BW80" s="74" t="s">
        <v>177</v>
      </c>
      <c r="BX80" s="74" t="s">
        <v>5</v>
      </c>
      <c r="CL80" s="74" t="s">
        <v>178</v>
      </c>
      <c r="CM80" s="74" t="s">
        <v>83</v>
      </c>
    </row>
    <row r="81" spans="1:91" s="83" customFormat="1" ht="23.25" customHeight="1" x14ac:dyDescent="0.3">
      <c r="A81" s="219" t="s">
        <v>2848</v>
      </c>
      <c r="B81" s="84"/>
      <c r="C81" s="85"/>
      <c r="D81" s="85"/>
      <c r="E81" s="306" t="s">
        <v>179</v>
      </c>
      <c r="F81" s="305"/>
      <c r="G81" s="305"/>
      <c r="H81" s="305"/>
      <c r="I81" s="305"/>
      <c r="J81" s="85"/>
      <c r="K81" s="306" t="s">
        <v>180</v>
      </c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4">
        <f>'SO 403 - Přeložka kabelu DPO'!$J$29</f>
        <v>0</v>
      </c>
      <c r="AH81" s="305"/>
      <c r="AI81" s="305"/>
      <c r="AJ81" s="305"/>
      <c r="AK81" s="305"/>
      <c r="AL81" s="305"/>
      <c r="AM81" s="305"/>
      <c r="AN81" s="304">
        <f>SUM($AG$81,$AT$81)</f>
        <v>0</v>
      </c>
      <c r="AO81" s="305"/>
      <c r="AP81" s="305"/>
      <c r="AQ81" s="86" t="s">
        <v>86</v>
      </c>
      <c r="AR81" s="87"/>
      <c r="AS81" s="88">
        <v>0</v>
      </c>
      <c r="AT81" s="89">
        <f>ROUND(SUM($AV$81:$AW$81),2)</f>
        <v>0</v>
      </c>
      <c r="AU81" s="90">
        <f>'SO 403 - Přeložka kabelu DPO'!$P$85</f>
        <v>0</v>
      </c>
      <c r="AV81" s="89">
        <f>'SO 403 - Přeložka kabelu DPO'!$J$32</f>
        <v>0</v>
      </c>
      <c r="AW81" s="89">
        <f>'SO 403 - Přeložka kabelu DPO'!$J$33</f>
        <v>0</v>
      </c>
      <c r="AX81" s="89">
        <f>'SO 403 - Přeložka kabelu DPO'!$J$34</f>
        <v>0</v>
      </c>
      <c r="AY81" s="89">
        <f>'SO 403 - Přeložka kabelu DPO'!$J$35</f>
        <v>0</v>
      </c>
      <c r="AZ81" s="89">
        <f>'SO 403 - Přeložka kabelu DPO'!$F$32</f>
        <v>0</v>
      </c>
      <c r="BA81" s="89">
        <f>'SO 403 - Přeložka kabelu DPO'!$F$33</f>
        <v>0</v>
      </c>
      <c r="BB81" s="89">
        <f>'SO 403 - Přeložka kabelu DPO'!$F$34</f>
        <v>0</v>
      </c>
      <c r="BC81" s="89">
        <f>'SO 403 - Přeložka kabelu DPO'!$F$35</f>
        <v>0</v>
      </c>
      <c r="BD81" s="91">
        <f>'SO 403 - Přeložka kabelu DPO'!$F$36</f>
        <v>0</v>
      </c>
      <c r="BT81" s="83" t="s">
        <v>83</v>
      </c>
      <c r="BV81" s="83" t="s">
        <v>77</v>
      </c>
      <c r="BW81" s="83" t="s">
        <v>181</v>
      </c>
      <c r="BX81" s="83" t="s">
        <v>177</v>
      </c>
      <c r="CL81" s="83" t="s">
        <v>178</v>
      </c>
    </row>
    <row r="82" spans="1:91" s="74" customFormat="1" ht="28.5" customHeight="1" x14ac:dyDescent="0.3">
      <c r="B82" s="75"/>
      <c r="C82" s="76"/>
      <c r="D82" s="311" t="s">
        <v>182</v>
      </c>
      <c r="E82" s="312"/>
      <c r="F82" s="312"/>
      <c r="G82" s="312"/>
      <c r="H82" s="312"/>
      <c r="I82" s="76"/>
      <c r="J82" s="311" t="s">
        <v>183</v>
      </c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09">
        <f>ROUND($AG$83,2)</f>
        <v>0</v>
      </c>
      <c r="AH82" s="310"/>
      <c r="AI82" s="310"/>
      <c r="AJ82" s="310"/>
      <c r="AK82" s="310"/>
      <c r="AL82" s="310"/>
      <c r="AM82" s="310"/>
      <c r="AN82" s="309">
        <f>SUM($AG$82,$AT$82)</f>
        <v>0</v>
      </c>
      <c r="AO82" s="310"/>
      <c r="AP82" s="310"/>
      <c r="AQ82" s="77" t="s">
        <v>142</v>
      </c>
      <c r="AR82" s="78"/>
      <c r="AS82" s="79">
        <f>ROUND($AS$83,2)</f>
        <v>0</v>
      </c>
      <c r="AT82" s="80">
        <f>ROUND(SUM($AV$82:$AW$82),2)</f>
        <v>0</v>
      </c>
      <c r="AU82" s="81">
        <f>ROUND($AU$83,5)</f>
        <v>0</v>
      </c>
      <c r="AV82" s="80">
        <f>ROUND($AZ$82*$L$26,2)</f>
        <v>0</v>
      </c>
      <c r="AW82" s="80">
        <f>ROUND($BA$82*$L$27,2)</f>
        <v>0</v>
      </c>
      <c r="AX82" s="80">
        <f>ROUND($BB$82*$L$26,2)</f>
        <v>0</v>
      </c>
      <c r="AY82" s="80">
        <f>ROUND($BC$82*$L$27,2)</f>
        <v>0</v>
      </c>
      <c r="AZ82" s="80">
        <f>ROUND($AZ$83,2)</f>
        <v>0</v>
      </c>
      <c r="BA82" s="80">
        <f>ROUND($BA$83,2)</f>
        <v>0</v>
      </c>
      <c r="BB82" s="80">
        <f>ROUND($BB$83,2)</f>
        <v>0</v>
      </c>
      <c r="BC82" s="80">
        <f>ROUND($BC$83,2)</f>
        <v>0</v>
      </c>
      <c r="BD82" s="82">
        <f>ROUND($BD$83,2)</f>
        <v>0</v>
      </c>
      <c r="BS82" s="74" t="s">
        <v>74</v>
      </c>
      <c r="BT82" s="74" t="s">
        <v>22</v>
      </c>
      <c r="BU82" s="74" t="s">
        <v>76</v>
      </c>
      <c r="BV82" s="74" t="s">
        <v>77</v>
      </c>
      <c r="BW82" s="74" t="s">
        <v>184</v>
      </c>
      <c r="BX82" s="74" t="s">
        <v>5</v>
      </c>
      <c r="CL82" s="74" t="s">
        <v>185</v>
      </c>
      <c r="CM82" s="74" t="s">
        <v>83</v>
      </c>
    </row>
    <row r="83" spans="1:91" s="83" customFormat="1" ht="23.25" customHeight="1" x14ac:dyDescent="0.3">
      <c r="A83" s="219" t="s">
        <v>2848</v>
      </c>
      <c r="B83" s="84"/>
      <c r="C83" s="85"/>
      <c r="D83" s="85"/>
      <c r="E83" s="306" t="s">
        <v>186</v>
      </c>
      <c r="F83" s="305"/>
      <c r="G83" s="305"/>
      <c r="H83" s="305"/>
      <c r="I83" s="305"/>
      <c r="J83" s="85"/>
      <c r="K83" s="306" t="s">
        <v>187</v>
      </c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4">
        <f>'SO 451n - Objekt není pře...'!$J$29</f>
        <v>0</v>
      </c>
      <c r="AH83" s="305"/>
      <c r="AI83" s="305"/>
      <c r="AJ83" s="305"/>
      <c r="AK83" s="305"/>
      <c r="AL83" s="305"/>
      <c r="AM83" s="305"/>
      <c r="AN83" s="304">
        <f>SUM($AG$83,$AT$83)</f>
        <v>0</v>
      </c>
      <c r="AO83" s="305"/>
      <c r="AP83" s="305"/>
      <c r="AQ83" s="86" t="s">
        <v>86</v>
      </c>
      <c r="AR83" s="87"/>
      <c r="AS83" s="88">
        <v>0</v>
      </c>
      <c r="AT83" s="89">
        <f>ROUND(SUM($AV$83:$AW$83),2)</f>
        <v>0</v>
      </c>
      <c r="AU83" s="90">
        <f>'SO 451n - Objekt není pře...'!$P$83</f>
        <v>0</v>
      </c>
      <c r="AV83" s="89">
        <f>'SO 451n - Objekt není pře...'!$J$32</f>
        <v>0</v>
      </c>
      <c r="AW83" s="89">
        <f>'SO 451n - Objekt není pře...'!$J$33</f>
        <v>0</v>
      </c>
      <c r="AX83" s="89">
        <f>'SO 451n - Objekt není pře...'!$J$34</f>
        <v>0</v>
      </c>
      <c r="AY83" s="89">
        <f>'SO 451n - Objekt není pře...'!$J$35</f>
        <v>0</v>
      </c>
      <c r="AZ83" s="89">
        <f>'SO 451n - Objekt není pře...'!$F$32</f>
        <v>0</v>
      </c>
      <c r="BA83" s="89">
        <f>'SO 451n - Objekt není pře...'!$F$33</f>
        <v>0</v>
      </c>
      <c r="BB83" s="89">
        <f>'SO 451n - Objekt není pře...'!$F$34</f>
        <v>0</v>
      </c>
      <c r="BC83" s="89">
        <f>'SO 451n - Objekt není pře...'!$F$35</f>
        <v>0</v>
      </c>
      <c r="BD83" s="91">
        <f>'SO 451n - Objekt není pře...'!$F$36</f>
        <v>0</v>
      </c>
      <c r="BT83" s="83" t="s">
        <v>83</v>
      </c>
      <c r="BV83" s="83" t="s">
        <v>77</v>
      </c>
      <c r="BW83" s="83" t="s">
        <v>188</v>
      </c>
      <c r="BX83" s="83" t="s">
        <v>184</v>
      </c>
      <c r="CL83" s="83" t="s">
        <v>185</v>
      </c>
    </row>
    <row r="84" spans="1:91" s="74" customFormat="1" ht="28.5" customHeight="1" x14ac:dyDescent="0.3">
      <c r="B84" s="75"/>
      <c r="C84" s="76"/>
      <c r="D84" s="311" t="s">
        <v>189</v>
      </c>
      <c r="E84" s="312"/>
      <c r="F84" s="312"/>
      <c r="G84" s="312"/>
      <c r="H84" s="312"/>
      <c r="I84" s="76"/>
      <c r="J84" s="311" t="s">
        <v>190</v>
      </c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09">
        <f>ROUND($AG$85,2)</f>
        <v>0</v>
      </c>
      <c r="AH84" s="310"/>
      <c r="AI84" s="310"/>
      <c r="AJ84" s="310"/>
      <c r="AK84" s="310"/>
      <c r="AL84" s="310"/>
      <c r="AM84" s="310"/>
      <c r="AN84" s="309">
        <f>SUM($AG$84,$AT$84)</f>
        <v>0</v>
      </c>
      <c r="AO84" s="310"/>
      <c r="AP84" s="310"/>
      <c r="AQ84" s="77" t="s">
        <v>142</v>
      </c>
      <c r="AR84" s="78"/>
      <c r="AS84" s="79">
        <f>ROUND($AS$85,2)</f>
        <v>0</v>
      </c>
      <c r="AT84" s="80">
        <f>ROUND(SUM($AV$84:$AW$84),2)</f>
        <v>0</v>
      </c>
      <c r="AU84" s="81">
        <f>ROUND($AU$85,5)</f>
        <v>0</v>
      </c>
      <c r="AV84" s="80">
        <f>ROUND($AZ$84*$L$26,2)</f>
        <v>0</v>
      </c>
      <c r="AW84" s="80">
        <f>ROUND($BA$84*$L$27,2)</f>
        <v>0</v>
      </c>
      <c r="AX84" s="80">
        <f>ROUND($BB$84*$L$26,2)</f>
        <v>0</v>
      </c>
      <c r="AY84" s="80">
        <f>ROUND($BC$84*$L$27,2)</f>
        <v>0</v>
      </c>
      <c r="AZ84" s="80">
        <f>ROUND($AZ$85,2)</f>
        <v>0</v>
      </c>
      <c r="BA84" s="80">
        <f>ROUND($BA$85,2)</f>
        <v>0</v>
      </c>
      <c r="BB84" s="80">
        <f>ROUND($BB$85,2)</f>
        <v>0</v>
      </c>
      <c r="BC84" s="80">
        <f>ROUND($BC$85,2)</f>
        <v>0</v>
      </c>
      <c r="BD84" s="82">
        <f>ROUND($BD$85,2)</f>
        <v>0</v>
      </c>
      <c r="BS84" s="74" t="s">
        <v>74</v>
      </c>
      <c r="BT84" s="74" t="s">
        <v>22</v>
      </c>
      <c r="BU84" s="74" t="s">
        <v>76</v>
      </c>
      <c r="BV84" s="74" t="s">
        <v>77</v>
      </c>
      <c r="BW84" s="74" t="s">
        <v>191</v>
      </c>
      <c r="BX84" s="74" t="s">
        <v>5</v>
      </c>
      <c r="CL84" s="74" t="s">
        <v>185</v>
      </c>
      <c r="CM84" s="74" t="s">
        <v>83</v>
      </c>
    </row>
    <row r="85" spans="1:91" s="83" customFormat="1" ht="23.25" customHeight="1" x14ac:dyDescent="0.3">
      <c r="A85" s="219" t="s">
        <v>2848</v>
      </c>
      <c r="B85" s="84"/>
      <c r="C85" s="85"/>
      <c r="D85" s="85"/>
      <c r="E85" s="306" t="s">
        <v>192</v>
      </c>
      <c r="F85" s="305"/>
      <c r="G85" s="305"/>
      <c r="H85" s="305"/>
      <c r="I85" s="305"/>
      <c r="J85" s="85"/>
      <c r="K85" s="306" t="s">
        <v>187</v>
      </c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4">
        <f>'SO 452n - Objekt není pře...'!$J$29</f>
        <v>0</v>
      </c>
      <c r="AH85" s="305"/>
      <c r="AI85" s="305"/>
      <c r="AJ85" s="305"/>
      <c r="AK85" s="305"/>
      <c r="AL85" s="305"/>
      <c r="AM85" s="305"/>
      <c r="AN85" s="304">
        <f>SUM($AG$85,$AT$85)</f>
        <v>0</v>
      </c>
      <c r="AO85" s="305"/>
      <c r="AP85" s="305"/>
      <c r="AQ85" s="86" t="s">
        <v>86</v>
      </c>
      <c r="AR85" s="87"/>
      <c r="AS85" s="88">
        <v>0</v>
      </c>
      <c r="AT85" s="89">
        <f>ROUND(SUM($AV$85:$AW$85),2)</f>
        <v>0</v>
      </c>
      <c r="AU85" s="90">
        <f>'SO 452n - Objekt není pře...'!$P$83</f>
        <v>0</v>
      </c>
      <c r="AV85" s="89">
        <f>'SO 452n - Objekt není pře...'!$J$32</f>
        <v>0</v>
      </c>
      <c r="AW85" s="89">
        <f>'SO 452n - Objekt není pře...'!$J$33</f>
        <v>0</v>
      </c>
      <c r="AX85" s="89">
        <f>'SO 452n - Objekt není pře...'!$J$34</f>
        <v>0</v>
      </c>
      <c r="AY85" s="89">
        <f>'SO 452n - Objekt není pře...'!$J$35</f>
        <v>0</v>
      </c>
      <c r="AZ85" s="89">
        <f>'SO 452n - Objekt není pře...'!$F$32</f>
        <v>0</v>
      </c>
      <c r="BA85" s="89">
        <f>'SO 452n - Objekt není pře...'!$F$33</f>
        <v>0</v>
      </c>
      <c r="BB85" s="89">
        <f>'SO 452n - Objekt není pře...'!$F$34</f>
        <v>0</v>
      </c>
      <c r="BC85" s="89">
        <f>'SO 452n - Objekt není pře...'!$F$35</f>
        <v>0</v>
      </c>
      <c r="BD85" s="91">
        <f>'SO 452n - Objekt není pře...'!$F$36</f>
        <v>0</v>
      </c>
      <c r="BT85" s="83" t="s">
        <v>83</v>
      </c>
      <c r="BV85" s="83" t="s">
        <v>77</v>
      </c>
      <c r="BW85" s="83" t="s">
        <v>193</v>
      </c>
      <c r="BX85" s="83" t="s">
        <v>191</v>
      </c>
      <c r="CL85" s="83" t="s">
        <v>185</v>
      </c>
    </row>
    <row r="86" spans="1:91" s="74" customFormat="1" ht="28.5" customHeight="1" x14ac:dyDescent="0.3">
      <c r="B86" s="75"/>
      <c r="C86" s="76"/>
      <c r="D86" s="311" t="s">
        <v>194</v>
      </c>
      <c r="E86" s="312"/>
      <c r="F86" s="312"/>
      <c r="G86" s="312"/>
      <c r="H86" s="312"/>
      <c r="I86" s="76"/>
      <c r="J86" s="311" t="s">
        <v>195</v>
      </c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09">
        <f>ROUND($AG$87,2)</f>
        <v>0</v>
      </c>
      <c r="AH86" s="310"/>
      <c r="AI86" s="310"/>
      <c r="AJ86" s="310"/>
      <c r="AK86" s="310"/>
      <c r="AL86" s="310"/>
      <c r="AM86" s="310"/>
      <c r="AN86" s="309">
        <f>SUM($AG$86,$AT$86)</f>
        <v>0</v>
      </c>
      <c r="AO86" s="310"/>
      <c r="AP86" s="310"/>
      <c r="AQ86" s="77" t="s">
        <v>142</v>
      </c>
      <c r="AR86" s="78"/>
      <c r="AS86" s="79">
        <f>ROUND($AS$87,2)</f>
        <v>0</v>
      </c>
      <c r="AT86" s="80">
        <f>ROUND(SUM($AV$86:$AW$86),2)</f>
        <v>0</v>
      </c>
      <c r="AU86" s="81">
        <f>ROUND($AU$87,5)</f>
        <v>0</v>
      </c>
      <c r="AV86" s="80">
        <f>ROUND($AZ$86*$L$26,2)</f>
        <v>0</v>
      </c>
      <c r="AW86" s="80">
        <f>ROUND($BA$86*$L$27,2)</f>
        <v>0</v>
      </c>
      <c r="AX86" s="80">
        <f>ROUND($BB$86*$L$26,2)</f>
        <v>0</v>
      </c>
      <c r="AY86" s="80">
        <f>ROUND($BC$86*$L$27,2)</f>
        <v>0</v>
      </c>
      <c r="AZ86" s="80">
        <f>ROUND($AZ$87,2)</f>
        <v>0</v>
      </c>
      <c r="BA86" s="80">
        <f>ROUND($BA$87,2)</f>
        <v>0</v>
      </c>
      <c r="BB86" s="80">
        <f>ROUND($BB$87,2)</f>
        <v>0</v>
      </c>
      <c r="BC86" s="80">
        <f>ROUND($BC$87,2)</f>
        <v>0</v>
      </c>
      <c r="BD86" s="82">
        <f>ROUND($BD$87,2)</f>
        <v>0</v>
      </c>
      <c r="BS86" s="74" t="s">
        <v>74</v>
      </c>
      <c r="BT86" s="74" t="s">
        <v>22</v>
      </c>
      <c r="BU86" s="74" t="s">
        <v>76</v>
      </c>
      <c r="BV86" s="74" t="s">
        <v>77</v>
      </c>
      <c r="BW86" s="74" t="s">
        <v>196</v>
      </c>
      <c r="BX86" s="74" t="s">
        <v>5</v>
      </c>
      <c r="CL86" s="74" t="s">
        <v>185</v>
      </c>
      <c r="CM86" s="74" t="s">
        <v>83</v>
      </c>
    </row>
    <row r="87" spans="1:91" s="83" customFormat="1" ht="23.25" customHeight="1" x14ac:dyDescent="0.3">
      <c r="A87" s="219" t="s">
        <v>2848</v>
      </c>
      <c r="B87" s="84"/>
      <c r="C87" s="85"/>
      <c r="D87" s="85"/>
      <c r="E87" s="306" t="s">
        <v>197</v>
      </c>
      <c r="F87" s="305"/>
      <c r="G87" s="305"/>
      <c r="H87" s="305"/>
      <c r="I87" s="305"/>
      <c r="J87" s="85"/>
      <c r="K87" s="306" t="s">
        <v>187</v>
      </c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4">
        <f>'SO 453n - Objekt není pře...'!$J$29</f>
        <v>0</v>
      </c>
      <c r="AH87" s="305"/>
      <c r="AI87" s="305"/>
      <c r="AJ87" s="305"/>
      <c r="AK87" s="305"/>
      <c r="AL87" s="305"/>
      <c r="AM87" s="305"/>
      <c r="AN87" s="304">
        <f>SUM($AG$87,$AT$87)</f>
        <v>0</v>
      </c>
      <c r="AO87" s="305"/>
      <c r="AP87" s="305"/>
      <c r="AQ87" s="86" t="s">
        <v>86</v>
      </c>
      <c r="AR87" s="87"/>
      <c r="AS87" s="88">
        <v>0</v>
      </c>
      <c r="AT87" s="89">
        <f>ROUND(SUM($AV$87:$AW$87),2)</f>
        <v>0</v>
      </c>
      <c r="AU87" s="90">
        <f>'SO 453n - Objekt není pře...'!$P$83</f>
        <v>0</v>
      </c>
      <c r="AV87" s="89">
        <f>'SO 453n - Objekt není pře...'!$J$32</f>
        <v>0</v>
      </c>
      <c r="AW87" s="89">
        <f>'SO 453n - Objekt není pře...'!$J$33</f>
        <v>0</v>
      </c>
      <c r="AX87" s="89">
        <f>'SO 453n - Objekt není pře...'!$J$34</f>
        <v>0</v>
      </c>
      <c r="AY87" s="89">
        <f>'SO 453n - Objekt není pře...'!$J$35</f>
        <v>0</v>
      </c>
      <c r="AZ87" s="89">
        <f>'SO 453n - Objekt není pře...'!$F$32</f>
        <v>0</v>
      </c>
      <c r="BA87" s="89">
        <f>'SO 453n - Objekt není pře...'!$F$33</f>
        <v>0</v>
      </c>
      <c r="BB87" s="89">
        <f>'SO 453n - Objekt není pře...'!$F$34</f>
        <v>0</v>
      </c>
      <c r="BC87" s="89">
        <f>'SO 453n - Objekt není pře...'!$F$35</f>
        <v>0</v>
      </c>
      <c r="BD87" s="91">
        <f>'SO 453n - Objekt není pře...'!$F$36</f>
        <v>0</v>
      </c>
      <c r="BT87" s="83" t="s">
        <v>83</v>
      </c>
      <c r="BV87" s="83" t="s">
        <v>77</v>
      </c>
      <c r="BW87" s="83" t="s">
        <v>198</v>
      </c>
      <c r="BX87" s="83" t="s">
        <v>196</v>
      </c>
      <c r="CL87" s="83" t="s">
        <v>185</v>
      </c>
    </row>
    <row r="88" spans="1:91" s="74" customFormat="1" ht="28.5" customHeight="1" x14ac:dyDescent="0.3">
      <c r="B88" s="75"/>
      <c r="C88" s="76"/>
      <c r="D88" s="311" t="s">
        <v>199</v>
      </c>
      <c r="E88" s="312"/>
      <c r="F88" s="312"/>
      <c r="G88" s="312"/>
      <c r="H88" s="312"/>
      <c r="I88" s="76"/>
      <c r="J88" s="311" t="s">
        <v>200</v>
      </c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09">
        <f>ROUND(SUM($AG$89:$AG$91),2)</f>
        <v>0</v>
      </c>
      <c r="AH88" s="310"/>
      <c r="AI88" s="310"/>
      <c r="AJ88" s="310"/>
      <c r="AK88" s="310"/>
      <c r="AL88" s="310"/>
      <c r="AM88" s="310"/>
      <c r="AN88" s="309">
        <f>SUM($AG$88,$AT$88)</f>
        <v>0</v>
      </c>
      <c r="AO88" s="310"/>
      <c r="AP88" s="310"/>
      <c r="AQ88" s="77" t="s">
        <v>90</v>
      </c>
      <c r="AR88" s="78"/>
      <c r="AS88" s="79">
        <f>ROUND(SUM($AS$89:$AS$91),2)</f>
        <v>0</v>
      </c>
      <c r="AT88" s="80">
        <f>ROUND(SUM($AV$88:$AW$88),2)</f>
        <v>0</v>
      </c>
      <c r="AU88" s="81">
        <f>ROUND(SUM($AU$89:$AU$91),5)</f>
        <v>0</v>
      </c>
      <c r="AV88" s="80">
        <f>ROUND($AZ$88*$L$26,2)</f>
        <v>0</v>
      </c>
      <c r="AW88" s="80">
        <f>ROUND($BA$88*$L$27,2)</f>
        <v>0</v>
      </c>
      <c r="AX88" s="80">
        <f>ROUND($BB$88*$L$26,2)</f>
        <v>0</v>
      </c>
      <c r="AY88" s="80">
        <f>ROUND($BC$88*$L$27,2)</f>
        <v>0</v>
      </c>
      <c r="AZ88" s="80">
        <f>ROUND(SUM($AZ$89:$AZ$91),2)</f>
        <v>0</v>
      </c>
      <c r="BA88" s="80">
        <f>ROUND(SUM($BA$89:$BA$91),2)</f>
        <v>0</v>
      </c>
      <c r="BB88" s="80">
        <f>ROUND(SUM($BB$89:$BB$91),2)</f>
        <v>0</v>
      </c>
      <c r="BC88" s="80">
        <f>ROUND(SUM($BC$89:$BC$91),2)</f>
        <v>0</v>
      </c>
      <c r="BD88" s="82">
        <f>ROUND(SUM($BD$89:$BD$91),2)</f>
        <v>0</v>
      </c>
      <c r="BS88" s="74" t="s">
        <v>74</v>
      </c>
      <c r="BT88" s="74" t="s">
        <v>22</v>
      </c>
      <c r="BU88" s="74" t="s">
        <v>76</v>
      </c>
      <c r="BV88" s="74" t="s">
        <v>77</v>
      </c>
      <c r="BW88" s="74" t="s">
        <v>201</v>
      </c>
      <c r="BX88" s="74" t="s">
        <v>5</v>
      </c>
      <c r="CL88" s="74" t="s">
        <v>202</v>
      </c>
      <c r="CM88" s="74" t="s">
        <v>83</v>
      </c>
    </row>
    <row r="89" spans="1:91" s="83" customFormat="1" ht="23.25" customHeight="1" x14ac:dyDescent="0.3">
      <c r="A89" s="219" t="s">
        <v>2848</v>
      </c>
      <c r="B89" s="84"/>
      <c r="C89" s="85"/>
      <c r="D89" s="85"/>
      <c r="E89" s="306" t="s">
        <v>203</v>
      </c>
      <c r="F89" s="305"/>
      <c r="G89" s="305"/>
      <c r="H89" s="305"/>
      <c r="I89" s="305"/>
      <c r="J89" s="85"/>
      <c r="K89" s="306" t="s">
        <v>204</v>
      </c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4">
        <f>'SO 801.1 - Vegetační úpravy'!$J$29</f>
        <v>0</v>
      </c>
      <c r="AH89" s="305"/>
      <c r="AI89" s="305"/>
      <c r="AJ89" s="305"/>
      <c r="AK89" s="305"/>
      <c r="AL89" s="305"/>
      <c r="AM89" s="305"/>
      <c r="AN89" s="304">
        <f>SUM($AG$89,$AT$89)</f>
        <v>0</v>
      </c>
      <c r="AO89" s="305"/>
      <c r="AP89" s="305"/>
      <c r="AQ89" s="86" t="s">
        <v>86</v>
      </c>
      <c r="AR89" s="87"/>
      <c r="AS89" s="88">
        <v>0</v>
      </c>
      <c r="AT89" s="89">
        <f>ROUND(SUM($AV$89:$AW$89),2)</f>
        <v>0</v>
      </c>
      <c r="AU89" s="90">
        <f>'SO 801.1 - Vegetační úpravy'!$P$85</f>
        <v>0</v>
      </c>
      <c r="AV89" s="89">
        <f>'SO 801.1 - Vegetační úpravy'!$J$32</f>
        <v>0</v>
      </c>
      <c r="AW89" s="89">
        <f>'SO 801.1 - Vegetační úpravy'!$J$33</f>
        <v>0</v>
      </c>
      <c r="AX89" s="89">
        <f>'SO 801.1 - Vegetační úpravy'!$J$34</f>
        <v>0</v>
      </c>
      <c r="AY89" s="89">
        <f>'SO 801.1 - Vegetační úpravy'!$J$35</f>
        <v>0</v>
      </c>
      <c r="AZ89" s="89">
        <f>'SO 801.1 - Vegetační úpravy'!$F$32</f>
        <v>0</v>
      </c>
      <c r="BA89" s="89">
        <f>'SO 801.1 - Vegetační úpravy'!$F$33</f>
        <v>0</v>
      </c>
      <c r="BB89" s="89">
        <f>'SO 801.1 - Vegetační úpravy'!$F$34</f>
        <v>0</v>
      </c>
      <c r="BC89" s="89">
        <f>'SO 801.1 - Vegetační úpravy'!$F$35</f>
        <v>0</v>
      </c>
      <c r="BD89" s="91">
        <f>'SO 801.1 - Vegetační úpravy'!$F$36</f>
        <v>0</v>
      </c>
      <c r="BT89" s="83" t="s">
        <v>83</v>
      </c>
      <c r="BV89" s="83" t="s">
        <v>77</v>
      </c>
      <c r="BW89" s="83" t="s">
        <v>205</v>
      </c>
      <c r="BX89" s="83" t="s">
        <v>201</v>
      </c>
      <c r="CL89" s="83" t="s">
        <v>202</v>
      </c>
    </row>
    <row r="90" spans="1:91" s="83" customFormat="1" ht="23.25" customHeight="1" x14ac:dyDescent="0.3">
      <c r="A90" s="219" t="s">
        <v>2848</v>
      </c>
      <c r="B90" s="84"/>
      <c r="C90" s="85"/>
      <c r="D90" s="85"/>
      <c r="E90" s="306" t="s">
        <v>206</v>
      </c>
      <c r="F90" s="305"/>
      <c r="G90" s="305"/>
      <c r="H90" s="305"/>
      <c r="I90" s="305"/>
      <c r="J90" s="85"/>
      <c r="K90" s="306" t="s">
        <v>207</v>
      </c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4">
        <f>'SO 801.2 - Vegetační úpra...'!$J$29</f>
        <v>0</v>
      </c>
      <c r="AH90" s="305"/>
      <c r="AI90" s="305"/>
      <c r="AJ90" s="305"/>
      <c r="AK90" s="305"/>
      <c r="AL90" s="305"/>
      <c r="AM90" s="305"/>
      <c r="AN90" s="304">
        <f>SUM($AG$90,$AT$90)</f>
        <v>0</v>
      </c>
      <c r="AO90" s="305"/>
      <c r="AP90" s="305"/>
      <c r="AQ90" s="86" t="s">
        <v>86</v>
      </c>
      <c r="AR90" s="87"/>
      <c r="AS90" s="88">
        <v>0</v>
      </c>
      <c r="AT90" s="89">
        <f>ROUND(SUM($AV$90:$AW$90),2)</f>
        <v>0</v>
      </c>
      <c r="AU90" s="90">
        <f>'SO 801.2 - Vegetační úpra...'!$P$84</f>
        <v>0</v>
      </c>
      <c r="AV90" s="89">
        <f>'SO 801.2 - Vegetační úpra...'!$J$32</f>
        <v>0</v>
      </c>
      <c r="AW90" s="89">
        <f>'SO 801.2 - Vegetační úpra...'!$J$33</f>
        <v>0</v>
      </c>
      <c r="AX90" s="89">
        <f>'SO 801.2 - Vegetační úpra...'!$J$34</f>
        <v>0</v>
      </c>
      <c r="AY90" s="89">
        <f>'SO 801.2 - Vegetační úpra...'!$J$35</f>
        <v>0</v>
      </c>
      <c r="AZ90" s="89">
        <f>'SO 801.2 - Vegetační úpra...'!$F$32</f>
        <v>0</v>
      </c>
      <c r="BA90" s="89">
        <f>'SO 801.2 - Vegetační úpra...'!$F$33</f>
        <v>0</v>
      </c>
      <c r="BB90" s="89">
        <f>'SO 801.2 - Vegetační úpra...'!$F$34</f>
        <v>0</v>
      </c>
      <c r="BC90" s="89">
        <f>'SO 801.2 - Vegetační úpra...'!$F$35</f>
        <v>0</v>
      </c>
      <c r="BD90" s="91">
        <f>'SO 801.2 - Vegetační úpra...'!$F$36</f>
        <v>0</v>
      </c>
      <c r="BT90" s="83" t="s">
        <v>83</v>
      </c>
      <c r="BV90" s="83" t="s">
        <v>77</v>
      </c>
      <c r="BW90" s="83" t="s">
        <v>208</v>
      </c>
      <c r="BX90" s="83" t="s">
        <v>201</v>
      </c>
      <c r="CL90" s="83" t="s">
        <v>202</v>
      </c>
    </row>
    <row r="91" spans="1:91" s="83" customFormat="1" ht="23.25" customHeight="1" x14ac:dyDescent="0.3">
      <c r="A91" s="219" t="s">
        <v>2848</v>
      </c>
      <c r="B91" s="84"/>
      <c r="C91" s="85"/>
      <c r="D91" s="85"/>
      <c r="E91" s="306" t="s">
        <v>209</v>
      </c>
      <c r="F91" s="305"/>
      <c r="G91" s="305"/>
      <c r="H91" s="305"/>
      <c r="I91" s="305"/>
      <c r="J91" s="85"/>
      <c r="K91" s="306" t="s">
        <v>210</v>
      </c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4">
        <f>'SO 801.3 - Následná péče ...'!$J$29</f>
        <v>0</v>
      </c>
      <c r="AH91" s="305"/>
      <c r="AI91" s="305"/>
      <c r="AJ91" s="305"/>
      <c r="AK91" s="305"/>
      <c r="AL91" s="305"/>
      <c r="AM91" s="305"/>
      <c r="AN91" s="304">
        <f>SUM($AG$91,$AT$91)</f>
        <v>0</v>
      </c>
      <c r="AO91" s="305"/>
      <c r="AP91" s="305"/>
      <c r="AQ91" s="86" t="s">
        <v>86</v>
      </c>
      <c r="AR91" s="87"/>
      <c r="AS91" s="92">
        <v>0</v>
      </c>
      <c r="AT91" s="93">
        <f>ROUND(SUM($AV$91:$AW$91),2)</f>
        <v>0</v>
      </c>
      <c r="AU91" s="94">
        <f>'SO 801.3 - Následná péče ...'!$P$84</f>
        <v>0</v>
      </c>
      <c r="AV91" s="93">
        <f>'SO 801.3 - Následná péče ...'!$J$32</f>
        <v>0</v>
      </c>
      <c r="AW91" s="93">
        <f>'SO 801.3 - Následná péče ...'!$J$33</f>
        <v>0</v>
      </c>
      <c r="AX91" s="93">
        <f>'SO 801.3 - Následná péče ...'!$J$34</f>
        <v>0</v>
      </c>
      <c r="AY91" s="93">
        <f>'SO 801.3 - Následná péče ...'!$J$35</f>
        <v>0</v>
      </c>
      <c r="AZ91" s="93">
        <f>'SO 801.3 - Následná péče ...'!$F$32</f>
        <v>0</v>
      </c>
      <c r="BA91" s="93">
        <f>'SO 801.3 - Následná péče ...'!$F$33</f>
        <v>0</v>
      </c>
      <c r="BB91" s="93">
        <f>'SO 801.3 - Následná péče ...'!$F$34</f>
        <v>0</v>
      </c>
      <c r="BC91" s="93">
        <f>'SO 801.3 - Následná péče ...'!$F$35</f>
        <v>0</v>
      </c>
      <c r="BD91" s="95">
        <f>'SO 801.3 - Následná péče ...'!$F$36</f>
        <v>0</v>
      </c>
      <c r="BT91" s="83" t="s">
        <v>83</v>
      </c>
      <c r="BV91" s="83" t="s">
        <v>77</v>
      </c>
      <c r="BW91" s="83" t="s">
        <v>211</v>
      </c>
      <c r="BX91" s="83" t="s">
        <v>201</v>
      </c>
      <c r="CL91" s="83" t="s">
        <v>202</v>
      </c>
    </row>
    <row r="92" spans="1:91" s="6" customFormat="1" ht="30.75" customHeight="1" x14ac:dyDescent="0.3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43"/>
    </row>
    <row r="93" spans="1:91" s="6" customFormat="1" ht="7.5" customHeight="1" x14ac:dyDescent="0.3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</row>
  </sheetData>
  <sheetProtection password="CC35" sheet="1" objects="1" scenarios="1" formatColumns="0" formatRows="0" sort="0" autoFilter="0"/>
  <mergeCells count="19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F60:J60"/>
    <mergeCell ref="L60:AF60"/>
    <mergeCell ref="AN61:AP61"/>
    <mergeCell ref="AG61:AM61"/>
    <mergeCell ref="F61:J61"/>
    <mergeCell ref="L61:AF61"/>
    <mergeCell ref="AN62:AP62"/>
    <mergeCell ref="AG62:AM62"/>
    <mergeCell ref="F62:J62"/>
    <mergeCell ref="L62:AF62"/>
    <mergeCell ref="AN63:AP63"/>
    <mergeCell ref="AG63:AM63"/>
    <mergeCell ref="F63:J63"/>
    <mergeCell ref="L63:AF63"/>
    <mergeCell ref="AN64:AP64"/>
    <mergeCell ref="AG64:AM64"/>
    <mergeCell ref="D64:H64"/>
    <mergeCell ref="J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7:AP67"/>
    <mergeCell ref="AG67:AM67"/>
    <mergeCell ref="D67:H67"/>
    <mergeCell ref="J67:AF67"/>
    <mergeCell ref="AN68:AP68"/>
    <mergeCell ref="AG68:AM68"/>
    <mergeCell ref="E68:I68"/>
    <mergeCell ref="K68:AF68"/>
    <mergeCell ref="AN69:AP69"/>
    <mergeCell ref="AG69:AM69"/>
    <mergeCell ref="E69:I69"/>
    <mergeCell ref="K69:AF69"/>
    <mergeCell ref="AN70:AP70"/>
    <mergeCell ref="AG70:AM70"/>
    <mergeCell ref="D70:H70"/>
    <mergeCell ref="J70:AF70"/>
    <mergeCell ref="AN71:AP71"/>
    <mergeCell ref="AG71:AM71"/>
    <mergeCell ref="E71:I71"/>
    <mergeCell ref="K71:AF71"/>
    <mergeCell ref="AN72:AP72"/>
    <mergeCell ref="AG72:AM72"/>
    <mergeCell ref="D72:H72"/>
    <mergeCell ref="J72:AF72"/>
    <mergeCell ref="AN73:AP73"/>
    <mergeCell ref="AG73:AM73"/>
    <mergeCell ref="E73:I73"/>
    <mergeCell ref="K73:AF73"/>
    <mergeCell ref="AN74:AP74"/>
    <mergeCell ref="AG74:AM74"/>
    <mergeCell ref="D74:H74"/>
    <mergeCell ref="J74:AF74"/>
    <mergeCell ref="AN75:AP75"/>
    <mergeCell ref="AG75:AM75"/>
    <mergeCell ref="E75:I75"/>
    <mergeCell ref="K75:AF75"/>
    <mergeCell ref="AN76:AP76"/>
    <mergeCell ref="AG76:AM76"/>
    <mergeCell ref="E76:I76"/>
    <mergeCell ref="K76:AF76"/>
    <mergeCell ref="AN77:AP77"/>
    <mergeCell ref="AG77:AM77"/>
    <mergeCell ref="E77:I77"/>
    <mergeCell ref="K77:AF77"/>
    <mergeCell ref="AN78:AP78"/>
    <mergeCell ref="AG78:AM78"/>
    <mergeCell ref="E78:I78"/>
    <mergeCell ref="K78:AF78"/>
    <mergeCell ref="AN79:AP79"/>
    <mergeCell ref="AG79:AM79"/>
    <mergeCell ref="E79:I79"/>
    <mergeCell ref="K79:AF79"/>
    <mergeCell ref="AN80:AP80"/>
    <mergeCell ref="AG80:AM80"/>
    <mergeCell ref="D80:H80"/>
    <mergeCell ref="J80:AF80"/>
    <mergeCell ref="AN81:AP81"/>
    <mergeCell ref="AG81:AM81"/>
    <mergeCell ref="E81:I81"/>
    <mergeCell ref="K81:AF81"/>
    <mergeCell ref="AN82:AP82"/>
    <mergeCell ref="AG82:AM82"/>
    <mergeCell ref="D82:H82"/>
    <mergeCell ref="J82:AF82"/>
    <mergeCell ref="J86:AF86"/>
    <mergeCell ref="AN83:AP83"/>
    <mergeCell ref="AG83:AM83"/>
    <mergeCell ref="E83:I83"/>
    <mergeCell ref="K83:AF83"/>
    <mergeCell ref="AN84:AP84"/>
    <mergeCell ref="AG84:AM84"/>
    <mergeCell ref="D84:H84"/>
    <mergeCell ref="J84:AF84"/>
    <mergeCell ref="AG88:AM88"/>
    <mergeCell ref="D88:H88"/>
    <mergeCell ref="J88:AF88"/>
    <mergeCell ref="AN85:AP85"/>
    <mergeCell ref="AG85:AM85"/>
    <mergeCell ref="E85:I85"/>
    <mergeCell ref="K85:AF85"/>
    <mergeCell ref="AN86:AP86"/>
    <mergeCell ref="AG86:AM86"/>
    <mergeCell ref="D86:H86"/>
    <mergeCell ref="K89:AF89"/>
    <mergeCell ref="AN90:AP90"/>
    <mergeCell ref="AG90:AM90"/>
    <mergeCell ref="E90:I90"/>
    <mergeCell ref="K90:AF90"/>
    <mergeCell ref="AN87:AP87"/>
    <mergeCell ref="AG87:AM87"/>
    <mergeCell ref="E87:I87"/>
    <mergeCell ref="K87:AF87"/>
    <mergeCell ref="AN88:AP88"/>
    <mergeCell ref="AR2:BE2"/>
    <mergeCell ref="AN91:AP91"/>
    <mergeCell ref="AG91:AM91"/>
    <mergeCell ref="E91:I91"/>
    <mergeCell ref="K91:AF91"/>
    <mergeCell ref="AG51:AM51"/>
    <mergeCell ref="AN51:AP51"/>
    <mergeCell ref="AN89:AP89"/>
    <mergeCell ref="AG89:AM89"/>
    <mergeCell ref="E89:I8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000 - Vedlejší a ostat...'!C2" tooltip="SO 000 - Vedlejší a ostat..." display="/"/>
    <hyperlink ref="A55" location="'SO 101.1 - Vozovka silnic'!C2" tooltip="SO 101.1 - Vozovka silnic" display="/"/>
    <hyperlink ref="A56" location="'SO 101.2 - Trvalé dopravn...'!C2" tooltip="SO 101.2 - Trvalé dopravn..." display="/"/>
    <hyperlink ref="A58" location="'SO 101.3.1 - Přechodné do...'!C2" tooltip="SO 101.3.1 - Přechodné do..." display="/"/>
    <hyperlink ref="A59" location="'SO 101.3.2 - Přechodné do...'!C2" tooltip="SO 101.3.2 - Přechodné do..." display="/"/>
    <hyperlink ref="A60" location="'SO 101.3.3 - Přechodné do...'!C2" tooltip="SO 101.3.3 - Přechodné do..." display="/"/>
    <hyperlink ref="A61" location="'SO 101.3.4 - Přechodné do...'!C2" tooltip="SO 101.3.4 - Přechodné do..." display="/"/>
    <hyperlink ref="A62" location="'SO 101.3.5 - Přechodné do...'!C2" tooltip="SO 101.3.5 - Přechodné do..." display="/"/>
    <hyperlink ref="A63" location="'SO 101.3.6 - Provizorní v...'!C2" tooltip="SO 101.3.6 - Provizorní v..." display="/"/>
    <hyperlink ref="A65" location="'SO 102.1 - Vozovka místní...'!C2" tooltip="SO 102.1 - Vozovka místní..." display="/"/>
    <hyperlink ref="A66" location="'SO 102.2 - Trvalé dopravn...'!C2" tooltip="SO 102.2 - Trvalé dopravn..." display="/"/>
    <hyperlink ref="A68" location="'SO 103.1 - Komunikace pro...'!C2" tooltip="SO 103.1 - Komunikace pro..." display="/"/>
    <hyperlink ref="A69" location="'SO 103.2 - Oplocení u poj...'!C2" tooltip="SO 103.2 - Oplocení u poj..." display="/"/>
    <hyperlink ref="A71" location="'SO 301 - Přeložka vodovod...'!C2" tooltip="SO 301 - Přeložka vodovod..." display="/"/>
    <hyperlink ref="A73" location="'SO 401 - Veřejné osvětlení'!C2" tooltip="SO 401 - Veřejné osvětlení" display="/"/>
    <hyperlink ref="A75" location="'SO402 - TROLEJOVÉ VEDENÍ'!C2" tooltip="SO402 - TROLEJOVÉ VEDENÍ" display="/"/>
    <hyperlink ref="A76" location="'SO402_I - I_ETAPA dle POV'!C2" tooltip="SO402_I - I_ETAPA dle POV" display="/"/>
    <hyperlink ref="A77" location="'SO402_II - II_ETAPA dle POV'!C2" tooltip="SO402_II - II_ETAPA dle POV" display="/"/>
    <hyperlink ref="A78" location="'SO402_III - III_ETAPA dle...'!C2" tooltip="SO402_III - III_ETAPA dle..." display="/"/>
    <hyperlink ref="A79" location="'SO402_IV - IV_ETAPA dle POV'!C2" tooltip="SO402_IV - IV_ETAPA dle POV" display="/"/>
    <hyperlink ref="A81" location="'SO 403 - Přeložka kabelu DPO'!C2" tooltip="SO 403 - Přeložka kabelu DPO" display="/"/>
    <hyperlink ref="A83" location="'SO 451n - Objekt není pře...'!C2" tooltip="SO 451n - Objekt není pře..." display="/"/>
    <hyperlink ref="A85" location="'SO 452n - Objekt není pře...'!C2" tooltip="SO 452n - Objekt není pře..." display="/"/>
    <hyperlink ref="A87" location="'SO 453n - Objekt není pře...'!C2" tooltip="SO 453n - Objekt není pře..." display="/"/>
    <hyperlink ref="A89" location="'SO 801.1 - Vegetační úpravy'!C2" tooltip="SO 801.1 - Vegetační úpravy" display="/"/>
    <hyperlink ref="A90" location="'SO 801.2 - Vegetační úpra...'!C2" tooltip="SO 801.2 - Vegetační úpra..." display="/"/>
    <hyperlink ref="A91" location="'SO 801.3 - Následná péče ...'!C2" tooltip="SO 801.3 - Následná péče ..." display="/"/>
  </hyperlinks>
  <pageMargins left="0.59027779102325439" right="0.59027779102325439" top="0.59027779102325439" bottom="0.59027779102325439" header="0" footer="0"/>
  <pageSetup paperSize="9" fitToHeight="100" orientation="landscape" blackAndWhite="1" r:id="rId1"/>
  <headerFooter alignWithMargins="0"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119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2" customFormat="1" ht="16.5" customHeight="1" x14ac:dyDescent="0.3">
      <c r="B9" s="10"/>
      <c r="C9" s="11"/>
      <c r="D9" s="11"/>
      <c r="E9" s="342" t="s">
        <v>333</v>
      </c>
      <c r="F9" s="335"/>
      <c r="G9" s="335"/>
      <c r="H9" s="335"/>
      <c r="J9" s="11"/>
      <c r="K9" s="13"/>
    </row>
    <row r="10" spans="1:256" s="2" customFormat="1" ht="15.75" customHeight="1" x14ac:dyDescent="0.3">
      <c r="B10" s="10"/>
      <c r="C10" s="11"/>
      <c r="D10" s="19" t="s">
        <v>216</v>
      </c>
      <c r="E10" s="11"/>
      <c r="F10" s="11"/>
      <c r="G10" s="11"/>
      <c r="H10" s="11"/>
      <c r="J10" s="11"/>
      <c r="K10" s="13"/>
    </row>
    <row r="11" spans="1:256" s="97" customFormat="1" ht="16.5" customHeight="1" x14ac:dyDescent="0.3">
      <c r="B11" s="98"/>
      <c r="C11" s="99"/>
      <c r="D11" s="99"/>
      <c r="E11" s="345" t="s">
        <v>1056</v>
      </c>
      <c r="F11" s="344"/>
      <c r="G11" s="344"/>
      <c r="H11" s="344"/>
      <c r="J11" s="99"/>
      <c r="K11" s="100"/>
    </row>
    <row r="12" spans="1:256" s="6" customFormat="1" ht="15.75" customHeight="1" x14ac:dyDescent="0.3">
      <c r="B12" s="23"/>
      <c r="C12" s="24"/>
      <c r="D12" s="19" t="s">
        <v>1057</v>
      </c>
      <c r="E12" s="24"/>
      <c r="F12" s="24"/>
      <c r="G12" s="24"/>
      <c r="H12" s="24"/>
      <c r="J12" s="24"/>
      <c r="K12" s="27"/>
    </row>
    <row r="13" spans="1:256" s="6" customFormat="1" ht="37.5" customHeight="1" x14ac:dyDescent="0.3">
      <c r="B13" s="23"/>
      <c r="C13" s="24"/>
      <c r="D13" s="24"/>
      <c r="E13" s="320" t="s">
        <v>1221</v>
      </c>
      <c r="F13" s="323"/>
      <c r="G13" s="323"/>
      <c r="H13" s="323"/>
      <c r="J13" s="24"/>
      <c r="K13" s="27"/>
    </row>
    <row r="14" spans="1:256" s="6" customFormat="1" ht="14.25" customHeight="1" x14ac:dyDescent="0.3">
      <c r="B14" s="23"/>
      <c r="C14" s="24"/>
      <c r="D14" s="24"/>
      <c r="E14" s="24"/>
      <c r="F14" s="24"/>
      <c r="G14" s="24"/>
      <c r="H14" s="24"/>
      <c r="J14" s="24"/>
      <c r="K14" s="27"/>
    </row>
    <row r="15" spans="1:256" s="6" customFormat="1" ht="15" customHeight="1" x14ac:dyDescent="0.3">
      <c r="B15" s="23"/>
      <c r="C15" s="24"/>
      <c r="D15" s="19" t="s">
        <v>19</v>
      </c>
      <c r="E15" s="24"/>
      <c r="F15" s="17" t="s">
        <v>20</v>
      </c>
      <c r="G15" s="24"/>
      <c r="H15" s="24"/>
      <c r="I15" s="101" t="s">
        <v>21</v>
      </c>
      <c r="J15" s="17"/>
      <c r="K15" s="27"/>
    </row>
    <row r="16" spans="1:256" s="6" customFormat="1" ht="15" customHeight="1" x14ac:dyDescent="0.3">
      <c r="B16" s="23"/>
      <c r="C16" s="24"/>
      <c r="D16" s="19" t="s">
        <v>23</v>
      </c>
      <c r="E16" s="24"/>
      <c r="F16" s="17" t="s">
        <v>24</v>
      </c>
      <c r="G16" s="24"/>
      <c r="H16" s="24"/>
      <c r="I16" s="101" t="s">
        <v>25</v>
      </c>
      <c r="J16" s="52" t="str">
        <f>'Rekapitulace stavby'!$AN$8</f>
        <v>15.09.2014</v>
      </c>
      <c r="K16" s="27"/>
    </row>
    <row r="17" spans="2:11" s="6" customFormat="1" ht="12" customHeight="1" x14ac:dyDescent="0.3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 x14ac:dyDescent="0.3">
      <c r="B18" s="23"/>
      <c r="C18" s="24"/>
      <c r="D18" s="19" t="s">
        <v>29</v>
      </c>
      <c r="E18" s="24"/>
      <c r="F18" s="24"/>
      <c r="G18" s="24"/>
      <c r="H18" s="24"/>
      <c r="I18" s="101" t="s">
        <v>30</v>
      </c>
      <c r="J18" s="17" t="s">
        <v>31</v>
      </c>
      <c r="K18" s="27"/>
    </row>
    <row r="19" spans="2:11" s="6" customFormat="1" ht="18.75" customHeight="1" x14ac:dyDescent="0.3">
      <c r="B19" s="23"/>
      <c r="C19" s="24"/>
      <c r="D19" s="24"/>
      <c r="E19" s="17" t="s">
        <v>32</v>
      </c>
      <c r="F19" s="24"/>
      <c r="G19" s="24"/>
      <c r="H19" s="24"/>
      <c r="I19" s="101" t="s">
        <v>33</v>
      </c>
      <c r="J19" s="17"/>
      <c r="K19" s="27"/>
    </row>
    <row r="20" spans="2:11" s="6" customFormat="1" ht="7.5" customHeight="1" x14ac:dyDescent="0.3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 x14ac:dyDescent="0.3">
      <c r="B21" s="23"/>
      <c r="C21" s="24"/>
      <c r="D21" s="19" t="s">
        <v>34</v>
      </c>
      <c r="E21" s="24"/>
      <c r="F21" s="24"/>
      <c r="G21" s="24"/>
      <c r="H21" s="24"/>
      <c r="I21" s="101" t="s">
        <v>30</v>
      </c>
      <c r="J21" s="17" t="str">
        <f>IF('Rekapitulace stavby'!$AN$13="Vyplň údaj","",IF('Rekapitulace stavby'!$AN$13="","",'Rekapitulace stavby'!$AN$13))</f>
        <v/>
      </c>
      <c r="K21" s="27"/>
    </row>
    <row r="22" spans="2:11" s="6" customFormat="1" ht="18.75" customHeight="1" x14ac:dyDescent="0.3">
      <c r="B22" s="23"/>
      <c r="C22" s="24"/>
      <c r="D22" s="24"/>
      <c r="E22" s="17" t="str">
        <f>IF('Rekapitulace stavby'!$E$14="Vyplň údaj","",IF('Rekapitulace stavby'!$E$14="","",'Rekapitulace stavby'!$E$14))</f>
        <v/>
      </c>
      <c r="F22" s="24"/>
      <c r="G22" s="24"/>
      <c r="H22" s="24"/>
      <c r="I22" s="101" t="s">
        <v>33</v>
      </c>
      <c r="J22" s="17" t="str">
        <f>IF('Rekapitulace stavby'!$AN$14="Vyplň údaj","",IF('Rekapitulace stavby'!$AN$14="","",'Rekapitulace stavby'!$AN$14))</f>
        <v/>
      </c>
      <c r="K22" s="27"/>
    </row>
    <row r="23" spans="2:11" s="6" customFormat="1" ht="7.5" customHeight="1" x14ac:dyDescent="0.3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15" customHeight="1" x14ac:dyDescent="0.3">
      <c r="B24" s="23"/>
      <c r="C24" s="24"/>
      <c r="D24" s="19" t="s">
        <v>36</v>
      </c>
      <c r="E24" s="24"/>
      <c r="F24" s="24"/>
      <c r="G24" s="24"/>
      <c r="H24" s="24"/>
      <c r="I24" s="101" t="s">
        <v>30</v>
      </c>
      <c r="J24" s="17" t="s">
        <v>37</v>
      </c>
      <c r="K24" s="27"/>
    </row>
    <row r="25" spans="2:11" s="6" customFormat="1" ht="18.75" customHeight="1" x14ac:dyDescent="0.3">
      <c r="B25" s="23"/>
      <c r="C25" s="24"/>
      <c r="D25" s="24"/>
      <c r="E25" s="17" t="s">
        <v>38</v>
      </c>
      <c r="F25" s="24"/>
      <c r="G25" s="24"/>
      <c r="H25" s="24"/>
      <c r="I25" s="101" t="s">
        <v>33</v>
      </c>
      <c r="J25" s="17"/>
      <c r="K25" s="27"/>
    </row>
    <row r="26" spans="2:11" s="6" customFormat="1" ht="7.5" customHeight="1" x14ac:dyDescent="0.3">
      <c r="B26" s="23"/>
      <c r="C26" s="24"/>
      <c r="D26" s="24"/>
      <c r="E26" s="24"/>
      <c r="F26" s="24"/>
      <c r="G26" s="24"/>
      <c r="H26" s="24"/>
      <c r="J26" s="24"/>
      <c r="K26" s="27"/>
    </row>
    <row r="27" spans="2:11" s="6" customFormat="1" ht="15" customHeight="1" x14ac:dyDescent="0.3">
      <c r="B27" s="23"/>
      <c r="C27" s="24"/>
      <c r="D27" s="19" t="s">
        <v>40</v>
      </c>
      <c r="E27" s="24"/>
      <c r="F27" s="24"/>
      <c r="G27" s="24"/>
      <c r="H27" s="24"/>
      <c r="J27" s="24"/>
      <c r="K27" s="27"/>
    </row>
    <row r="28" spans="2:11" s="97" customFormat="1" ht="367.5" customHeight="1" x14ac:dyDescent="0.3">
      <c r="B28" s="98"/>
      <c r="C28" s="99"/>
      <c r="D28" s="99"/>
      <c r="E28" s="338" t="s">
        <v>335</v>
      </c>
      <c r="F28" s="344"/>
      <c r="G28" s="344"/>
      <c r="H28" s="344"/>
      <c r="J28" s="99"/>
      <c r="K28" s="100"/>
    </row>
    <row r="29" spans="2:11" s="6" customFormat="1" ht="7.5" customHeight="1" x14ac:dyDescent="0.3">
      <c r="B29" s="23"/>
      <c r="C29" s="24"/>
      <c r="D29" s="24"/>
      <c r="E29" s="24"/>
      <c r="F29" s="24"/>
      <c r="G29" s="24"/>
      <c r="H29" s="24"/>
      <c r="J29" s="24"/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26.25" customHeight="1" x14ac:dyDescent="0.3">
      <c r="B31" s="23"/>
      <c r="C31" s="24"/>
      <c r="D31" s="103" t="s">
        <v>41</v>
      </c>
      <c r="E31" s="24"/>
      <c r="F31" s="24"/>
      <c r="G31" s="24"/>
      <c r="H31" s="24"/>
      <c r="J31" s="67">
        <f>ROUND($J$92,2)</f>
        <v>0</v>
      </c>
      <c r="K31" s="27"/>
    </row>
    <row r="32" spans="2:11" s="6" customFormat="1" ht="7.5" customHeight="1" x14ac:dyDescent="0.3">
      <c r="B32" s="23"/>
      <c r="C32" s="24"/>
      <c r="D32" s="64"/>
      <c r="E32" s="64"/>
      <c r="F32" s="64"/>
      <c r="G32" s="64"/>
      <c r="H32" s="64"/>
      <c r="I32" s="53"/>
      <c r="J32" s="64"/>
      <c r="K32" s="102"/>
    </row>
    <row r="33" spans="2:11" s="6" customFormat="1" ht="15" customHeight="1" x14ac:dyDescent="0.3">
      <c r="B33" s="23"/>
      <c r="C33" s="24"/>
      <c r="D33" s="24"/>
      <c r="E33" s="24"/>
      <c r="F33" s="28" t="s">
        <v>43</v>
      </c>
      <c r="G33" s="24"/>
      <c r="H33" s="24"/>
      <c r="I33" s="104" t="s">
        <v>42</v>
      </c>
      <c r="J33" s="28" t="s">
        <v>44</v>
      </c>
      <c r="K33" s="27"/>
    </row>
    <row r="34" spans="2:11" s="6" customFormat="1" ht="15" customHeight="1" x14ac:dyDescent="0.3">
      <c r="B34" s="23"/>
      <c r="C34" s="24"/>
      <c r="D34" s="30" t="s">
        <v>45</v>
      </c>
      <c r="E34" s="30" t="s">
        <v>46</v>
      </c>
      <c r="F34" s="105">
        <f>ROUND(SUM($BE$92:$BE$119),2)</f>
        <v>0</v>
      </c>
      <c r="G34" s="24"/>
      <c r="H34" s="24"/>
      <c r="I34" s="106">
        <v>0.21</v>
      </c>
      <c r="J34" s="105">
        <f>ROUND(ROUND((SUM($BE$92:$BE$119)),2)*$I$34,2)</f>
        <v>0</v>
      </c>
      <c r="K34" s="27"/>
    </row>
    <row r="35" spans="2:11" s="6" customFormat="1" ht="15" customHeight="1" x14ac:dyDescent="0.3">
      <c r="B35" s="23"/>
      <c r="C35" s="24"/>
      <c r="D35" s="24"/>
      <c r="E35" s="30" t="s">
        <v>47</v>
      </c>
      <c r="F35" s="105">
        <f>ROUND(SUM($BF$92:$BF$119),2)</f>
        <v>0</v>
      </c>
      <c r="G35" s="24"/>
      <c r="H35" s="24"/>
      <c r="I35" s="106">
        <v>0.15</v>
      </c>
      <c r="J35" s="105">
        <f>ROUND(ROUND((SUM($BF$92:$BF$119)),2)*$I$35,2)</f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48</v>
      </c>
      <c r="F36" s="105">
        <f>ROUND(SUM($BG$92:$BG$119),2)</f>
        <v>0</v>
      </c>
      <c r="G36" s="24"/>
      <c r="H36" s="24"/>
      <c r="I36" s="106">
        <v>0.21</v>
      </c>
      <c r="J36" s="105">
        <v>0</v>
      </c>
      <c r="K36" s="27"/>
    </row>
    <row r="37" spans="2:11" s="6" customFormat="1" ht="15" hidden="1" customHeight="1" x14ac:dyDescent="0.3">
      <c r="B37" s="23"/>
      <c r="C37" s="24"/>
      <c r="D37" s="24"/>
      <c r="E37" s="30" t="s">
        <v>49</v>
      </c>
      <c r="F37" s="105">
        <f>ROUND(SUM($BH$92:$BH$119),2)</f>
        <v>0</v>
      </c>
      <c r="G37" s="24"/>
      <c r="H37" s="24"/>
      <c r="I37" s="106">
        <v>0.15</v>
      </c>
      <c r="J37" s="105">
        <v>0</v>
      </c>
      <c r="K37" s="27"/>
    </row>
    <row r="38" spans="2:11" s="6" customFormat="1" ht="15" hidden="1" customHeight="1" x14ac:dyDescent="0.3">
      <c r="B38" s="23"/>
      <c r="C38" s="24"/>
      <c r="D38" s="24"/>
      <c r="E38" s="30" t="s">
        <v>50</v>
      </c>
      <c r="F38" s="105">
        <f>ROUND(SUM($BI$92:$BI$119),2)</f>
        <v>0</v>
      </c>
      <c r="G38" s="24"/>
      <c r="H38" s="24"/>
      <c r="I38" s="106">
        <v>0</v>
      </c>
      <c r="J38" s="105">
        <v>0</v>
      </c>
      <c r="K38" s="27"/>
    </row>
    <row r="39" spans="2:11" s="6" customFormat="1" ht="7.5" customHeight="1" x14ac:dyDescent="0.3">
      <c r="B39" s="23"/>
      <c r="C39" s="24"/>
      <c r="D39" s="24"/>
      <c r="E39" s="24"/>
      <c r="F39" s="24"/>
      <c r="G39" s="24"/>
      <c r="H39" s="24"/>
      <c r="J39" s="24"/>
      <c r="K39" s="27"/>
    </row>
    <row r="40" spans="2:11" s="6" customFormat="1" ht="26.25" customHeight="1" x14ac:dyDescent="0.3">
      <c r="B40" s="23"/>
      <c r="C40" s="32"/>
      <c r="D40" s="33" t="s">
        <v>51</v>
      </c>
      <c r="E40" s="34"/>
      <c r="F40" s="34"/>
      <c r="G40" s="107" t="s">
        <v>52</v>
      </c>
      <c r="H40" s="35" t="s">
        <v>53</v>
      </c>
      <c r="I40" s="108"/>
      <c r="J40" s="36">
        <f>SUM($J$31:$J$38)</f>
        <v>0</v>
      </c>
      <c r="K40" s="109"/>
    </row>
    <row r="41" spans="2:11" s="6" customFormat="1" ht="15" customHeight="1" x14ac:dyDescent="0.3">
      <c r="B41" s="38"/>
      <c r="C41" s="39"/>
      <c r="D41" s="39"/>
      <c r="E41" s="39"/>
      <c r="F41" s="39"/>
      <c r="G41" s="39"/>
      <c r="H41" s="39"/>
      <c r="I41" s="110"/>
      <c r="J41" s="39"/>
      <c r="K41" s="40"/>
    </row>
    <row r="45" spans="2:11" s="6" customFormat="1" ht="7.5" customHeight="1" x14ac:dyDescent="0.3">
      <c r="B45" s="111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2:11" s="6" customFormat="1" ht="37.5" customHeight="1" x14ac:dyDescent="0.3">
      <c r="B46" s="23"/>
      <c r="C46" s="12" t="s">
        <v>218</v>
      </c>
      <c r="D46" s="24"/>
      <c r="E46" s="24"/>
      <c r="F46" s="24"/>
      <c r="G46" s="24"/>
      <c r="H46" s="24"/>
      <c r="J46" s="24"/>
      <c r="K46" s="27"/>
    </row>
    <row r="47" spans="2:11" s="6" customFormat="1" ht="7.5" customHeight="1" x14ac:dyDescent="0.3">
      <c r="B47" s="23"/>
      <c r="C47" s="24"/>
      <c r="D47" s="24"/>
      <c r="E47" s="24"/>
      <c r="F47" s="24"/>
      <c r="G47" s="24"/>
      <c r="H47" s="24"/>
      <c r="J47" s="24"/>
      <c r="K47" s="27"/>
    </row>
    <row r="48" spans="2:11" s="6" customFormat="1" ht="15" customHeight="1" x14ac:dyDescent="0.3">
      <c r="B48" s="23"/>
      <c r="C48" s="19" t="s">
        <v>16</v>
      </c>
      <c r="D48" s="24"/>
      <c r="E48" s="24"/>
      <c r="F48" s="24"/>
      <c r="G48" s="24"/>
      <c r="H48" s="24"/>
      <c r="J48" s="24"/>
      <c r="K48" s="27"/>
    </row>
    <row r="49" spans="2:47" s="6" customFormat="1" ht="16.5" customHeight="1" x14ac:dyDescent="0.3">
      <c r="B49" s="23"/>
      <c r="C49" s="24"/>
      <c r="D49" s="24"/>
      <c r="E49" s="342" t="str">
        <f>$E$7</f>
        <v>Silnice III/4721 Ostrava, ul. Michálkovická okružní křižovatka s ulicí Hladnovskou a Keltičkovou</v>
      </c>
      <c r="F49" s="323"/>
      <c r="G49" s="323"/>
      <c r="H49" s="323"/>
      <c r="J49" s="24"/>
      <c r="K49" s="27"/>
    </row>
    <row r="50" spans="2:47" s="2" customFormat="1" ht="15.75" customHeight="1" x14ac:dyDescent="0.3">
      <c r="B50" s="10"/>
      <c r="C50" s="19" t="s">
        <v>214</v>
      </c>
      <c r="D50" s="11"/>
      <c r="E50" s="11"/>
      <c r="F50" s="11"/>
      <c r="G50" s="11"/>
      <c r="H50" s="11"/>
      <c r="J50" s="11"/>
      <c r="K50" s="13"/>
    </row>
    <row r="51" spans="2:47" s="2" customFormat="1" ht="16.5" customHeight="1" x14ac:dyDescent="0.3">
      <c r="B51" s="10"/>
      <c r="C51" s="11"/>
      <c r="D51" s="11"/>
      <c r="E51" s="342" t="s">
        <v>333</v>
      </c>
      <c r="F51" s="335"/>
      <c r="G51" s="335"/>
      <c r="H51" s="335"/>
      <c r="J51" s="11"/>
      <c r="K51" s="13"/>
    </row>
    <row r="52" spans="2:47" s="2" customFormat="1" ht="15.75" customHeight="1" x14ac:dyDescent="0.3">
      <c r="B52" s="10"/>
      <c r="C52" s="19" t="s">
        <v>216</v>
      </c>
      <c r="D52" s="11"/>
      <c r="E52" s="11"/>
      <c r="F52" s="11"/>
      <c r="G52" s="11"/>
      <c r="H52" s="11"/>
      <c r="J52" s="11"/>
      <c r="K52" s="13"/>
    </row>
    <row r="53" spans="2:47" s="6" customFormat="1" ht="16.5" customHeight="1" x14ac:dyDescent="0.3">
      <c r="B53" s="23"/>
      <c r="C53" s="24"/>
      <c r="D53" s="24"/>
      <c r="E53" s="331" t="s">
        <v>1056</v>
      </c>
      <c r="F53" s="323"/>
      <c r="G53" s="323"/>
      <c r="H53" s="323"/>
      <c r="J53" s="24"/>
      <c r="K53" s="27"/>
    </row>
    <row r="54" spans="2:47" s="6" customFormat="1" ht="15" customHeight="1" x14ac:dyDescent="0.3">
      <c r="B54" s="23"/>
      <c r="C54" s="19" t="s">
        <v>1057</v>
      </c>
      <c r="D54" s="24"/>
      <c r="E54" s="24"/>
      <c r="F54" s="24"/>
      <c r="G54" s="24"/>
      <c r="H54" s="24"/>
      <c r="J54" s="24"/>
      <c r="K54" s="27"/>
    </row>
    <row r="55" spans="2:47" s="6" customFormat="1" ht="19.5" customHeight="1" x14ac:dyDescent="0.3">
      <c r="B55" s="23"/>
      <c r="C55" s="24"/>
      <c r="D55" s="24"/>
      <c r="E55" s="320" t="str">
        <f>$E$13</f>
        <v>SO 101.3.6 - Provizorní vozovky</v>
      </c>
      <c r="F55" s="323"/>
      <c r="G55" s="323"/>
      <c r="H55" s="323"/>
      <c r="J55" s="24"/>
      <c r="K55" s="27"/>
    </row>
    <row r="56" spans="2:47" s="6" customFormat="1" ht="7.5" customHeight="1" x14ac:dyDescent="0.3">
      <c r="B56" s="23"/>
      <c r="C56" s="24"/>
      <c r="D56" s="24"/>
      <c r="E56" s="24"/>
      <c r="F56" s="24"/>
      <c r="G56" s="24"/>
      <c r="H56" s="24"/>
      <c r="J56" s="24"/>
      <c r="K56" s="27"/>
    </row>
    <row r="57" spans="2:47" s="6" customFormat="1" ht="18.75" customHeight="1" x14ac:dyDescent="0.3">
      <c r="B57" s="23"/>
      <c r="C57" s="19" t="s">
        <v>23</v>
      </c>
      <c r="D57" s="24"/>
      <c r="E57" s="24"/>
      <c r="F57" s="17" t="str">
        <f>$F$16</f>
        <v>Ostrava</v>
      </c>
      <c r="G57" s="24"/>
      <c r="H57" s="24"/>
      <c r="I57" s="101" t="s">
        <v>25</v>
      </c>
      <c r="J57" s="52" t="str">
        <f>IF($J$16="","",$J$16)</f>
        <v>15.09.2014</v>
      </c>
      <c r="K57" s="27"/>
    </row>
    <row r="58" spans="2:47" s="6" customFormat="1" ht="7.5" customHeight="1" x14ac:dyDescent="0.3">
      <c r="B58" s="23"/>
      <c r="C58" s="24"/>
      <c r="D58" s="24"/>
      <c r="E58" s="24"/>
      <c r="F58" s="24"/>
      <c r="G58" s="24"/>
      <c r="H58" s="24"/>
      <c r="J58" s="24"/>
      <c r="K58" s="27"/>
    </row>
    <row r="59" spans="2:47" s="6" customFormat="1" ht="15.75" customHeight="1" x14ac:dyDescent="0.3">
      <c r="B59" s="23"/>
      <c r="C59" s="19" t="s">
        <v>29</v>
      </c>
      <c r="D59" s="24"/>
      <c r="E59" s="24"/>
      <c r="F59" s="17" t="str">
        <f>$E$19</f>
        <v>Správa silnic Moravskoslezského kraje</v>
      </c>
      <c r="G59" s="24"/>
      <c r="H59" s="24"/>
      <c r="I59" s="101" t="s">
        <v>36</v>
      </c>
      <c r="J59" s="17" t="str">
        <f>$E$25</f>
        <v>SHB, akciová společnost</v>
      </c>
      <c r="K59" s="27"/>
    </row>
    <row r="60" spans="2:47" s="6" customFormat="1" ht="15" customHeight="1" x14ac:dyDescent="0.3">
      <c r="B60" s="23"/>
      <c r="C60" s="19" t="s">
        <v>34</v>
      </c>
      <c r="D60" s="24"/>
      <c r="E60" s="24"/>
      <c r="F60" s="17" t="str">
        <f>IF($E$22="","",$E$22)</f>
        <v/>
      </c>
      <c r="G60" s="24"/>
      <c r="H60" s="24"/>
      <c r="J60" s="24"/>
      <c r="K60" s="27"/>
    </row>
    <row r="61" spans="2:47" s="6" customFormat="1" ht="11.25" customHeight="1" x14ac:dyDescent="0.3">
      <c r="B61" s="23"/>
      <c r="C61" s="24"/>
      <c r="D61" s="24"/>
      <c r="E61" s="24"/>
      <c r="F61" s="24"/>
      <c r="G61" s="24"/>
      <c r="H61" s="24"/>
      <c r="J61" s="24"/>
      <c r="K61" s="27"/>
    </row>
    <row r="62" spans="2:47" s="6" customFormat="1" ht="30" customHeight="1" x14ac:dyDescent="0.3">
      <c r="B62" s="23"/>
      <c r="C62" s="114" t="s">
        <v>219</v>
      </c>
      <c r="D62" s="32"/>
      <c r="E62" s="32"/>
      <c r="F62" s="32"/>
      <c r="G62" s="32"/>
      <c r="H62" s="32"/>
      <c r="I62" s="115"/>
      <c r="J62" s="116" t="s">
        <v>220</v>
      </c>
      <c r="K62" s="37"/>
    </row>
    <row r="63" spans="2:47" s="6" customFormat="1" ht="11.2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30" customHeight="1" x14ac:dyDescent="0.3">
      <c r="B64" s="23"/>
      <c r="C64" s="66" t="s">
        <v>221</v>
      </c>
      <c r="D64" s="24"/>
      <c r="E64" s="24"/>
      <c r="F64" s="24"/>
      <c r="G64" s="24"/>
      <c r="H64" s="24"/>
      <c r="J64" s="67">
        <f>$J$92</f>
        <v>0</v>
      </c>
      <c r="K64" s="27"/>
      <c r="AU64" s="6" t="s">
        <v>222</v>
      </c>
    </row>
    <row r="65" spans="2:12" s="73" customFormat="1" ht="25.5" customHeight="1" x14ac:dyDescent="0.3">
      <c r="B65" s="117"/>
      <c r="C65" s="118"/>
      <c r="D65" s="119" t="s">
        <v>336</v>
      </c>
      <c r="E65" s="119"/>
      <c r="F65" s="119"/>
      <c r="G65" s="119"/>
      <c r="H65" s="119"/>
      <c r="I65" s="120"/>
      <c r="J65" s="121">
        <f>$J$93</f>
        <v>0</v>
      </c>
      <c r="K65" s="122"/>
    </row>
    <row r="66" spans="2:12" s="83" customFormat="1" ht="21" customHeight="1" x14ac:dyDescent="0.3">
      <c r="B66" s="163"/>
      <c r="C66" s="85"/>
      <c r="D66" s="164" t="s">
        <v>337</v>
      </c>
      <c r="E66" s="164"/>
      <c r="F66" s="164"/>
      <c r="G66" s="164"/>
      <c r="H66" s="164"/>
      <c r="I66" s="165"/>
      <c r="J66" s="166">
        <f>$J$94</f>
        <v>0</v>
      </c>
      <c r="K66" s="167"/>
    </row>
    <row r="67" spans="2:12" s="83" customFormat="1" ht="21" customHeight="1" x14ac:dyDescent="0.3">
      <c r="B67" s="163"/>
      <c r="C67" s="85"/>
      <c r="D67" s="164" t="s">
        <v>340</v>
      </c>
      <c r="E67" s="164"/>
      <c r="F67" s="164"/>
      <c r="G67" s="164"/>
      <c r="H67" s="164"/>
      <c r="I67" s="165"/>
      <c r="J67" s="166">
        <f>$J$99</f>
        <v>0</v>
      </c>
      <c r="K67" s="167"/>
    </row>
    <row r="68" spans="2:12" s="83" customFormat="1" ht="21" customHeight="1" x14ac:dyDescent="0.3">
      <c r="B68" s="163"/>
      <c r="C68" s="85"/>
      <c r="D68" s="164" t="s">
        <v>343</v>
      </c>
      <c r="E68" s="164"/>
      <c r="F68" s="164"/>
      <c r="G68" s="164"/>
      <c r="H68" s="164"/>
      <c r="I68" s="165"/>
      <c r="J68" s="166">
        <f>$J$112</f>
        <v>0</v>
      </c>
      <c r="K68" s="167"/>
    </row>
    <row r="69" spans="2:12" s="6" customFormat="1" ht="22.5" customHeight="1" x14ac:dyDescent="0.3">
      <c r="B69" s="23"/>
      <c r="C69" s="24"/>
      <c r="D69" s="24"/>
      <c r="E69" s="24"/>
      <c r="F69" s="24"/>
      <c r="G69" s="24"/>
      <c r="H69" s="24"/>
      <c r="J69" s="24"/>
      <c r="K69" s="27"/>
    </row>
    <row r="70" spans="2:12" s="6" customFormat="1" ht="7.5" customHeight="1" x14ac:dyDescent="0.3">
      <c r="B70" s="38"/>
      <c r="C70" s="39"/>
      <c r="D70" s="39"/>
      <c r="E70" s="39"/>
      <c r="F70" s="39"/>
      <c r="G70" s="39"/>
      <c r="H70" s="39"/>
      <c r="I70" s="110"/>
      <c r="J70" s="39"/>
      <c r="K70" s="40"/>
    </row>
    <row r="74" spans="2:12" s="6" customFormat="1" ht="7.5" customHeight="1" x14ac:dyDescent="0.3">
      <c r="B74" s="41"/>
      <c r="C74" s="42"/>
      <c r="D74" s="42"/>
      <c r="E74" s="42"/>
      <c r="F74" s="42"/>
      <c r="G74" s="42"/>
      <c r="H74" s="42"/>
      <c r="I74" s="112"/>
      <c r="J74" s="42"/>
      <c r="K74" s="42"/>
      <c r="L74" s="43"/>
    </row>
    <row r="75" spans="2:12" s="6" customFormat="1" ht="37.5" customHeight="1" x14ac:dyDescent="0.3">
      <c r="B75" s="23"/>
      <c r="C75" s="12" t="s">
        <v>226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7.5" customHeight="1" x14ac:dyDescent="0.3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" customHeight="1" x14ac:dyDescent="0.3">
      <c r="B77" s="23"/>
      <c r="C77" s="19" t="s">
        <v>16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6.5" customHeight="1" x14ac:dyDescent="0.3">
      <c r="B78" s="23"/>
      <c r="C78" s="24"/>
      <c r="D78" s="24"/>
      <c r="E78" s="342" t="str">
        <f>$E$7</f>
        <v>Silnice III/4721 Ostrava, ul. Michálkovická okružní křižovatka s ulicí Hladnovskou a Keltičkovou</v>
      </c>
      <c r="F78" s="323"/>
      <c r="G78" s="323"/>
      <c r="H78" s="323"/>
      <c r="J78" s="24"/>
      <c r="K78" s="24"/>
      <c r="L78" s="43"/>
    </row>
    <row r="79" spans="2:12" s="2" customFormat="1" ht="15.75" customHeight="1" x14ac:dyDescent="0.3">
      <c r="B79" s="10"/>
      <c r="C79" s="19" t="s">
        <v>214</v>
      </c>
      <c r="D79" s="11"/>
      <c r="E79" s="11"/>
      <c r="F79" s="11"/>
      <c r="G79" s="11"/>
      <c r="H79" s="11"/>
      <c r="J79" s="11"/>
      <c r="K79" s="11"/>
      <c r="L79" s="123"/>
    </row>
    <row r="80" spans="2:12" s="2" customFormat="1" ht="16.5" customHeight="1" x14ac:dyDescent="0.3">
      <c r="B80" s="10"/>
      <c r="C80" s="11"/>
      <c r="D80" s="11"/>
      <c r="E80" s="342" t="s">
        <v>333</v>
      </c>
      <c r="F80" s="335"/>
      <c r="G80" s="335"/>
      <c r="H80" s="335"/>
      <c r="J80" s="11"/>
      <c r="K80" s="11"/>
      <c r="L80" s="123"/>
    </row>
    <row r="81" spans="2:65" s="2" customFormat="1" ht="15.75" customHeight="1" x14ac:dyDescent="0.3">
      <c r="B81" s="10"/>
      <c r="C81" s="19" t="s">
        <v>216</v>
      </c>
      <c r="D81" s="11"/>
      <c r="E81" s="11"/>
      <c r="F81" s="11"/>
      <c r="G81" s="11"/>
      <c r="H81" s="11"/>
      <c r="J81" s="11"/>
      <c r="K81" s="11"/>
      <c r="L81" s="123"/>
    </row>
    <row r="82" spans="2:65" s="6" customFormat="1" ht="16.5" customHeight="1" x14ac:dyDescent="0.3">
      <c r="B82" s="23"/>
      <c r="C82" s="24"/>
      <c r="D82" s="24"/>
      <c r="E82" s="331" t="s">
        <v>1056</v>
      </c>
      <c r="F82" s="323"/>
      <c r="G82" s="323"/>
      <c r="H82" s="323"/>
      <c r="J82" s="24"/>
      <c r="K82" s="24"/>
      <c r="L82" s="43"/>
    </row>
    <row r="83" spans="2:65" s="6" customFormat="1" ht="15" customHeight="1" x14ac:dyDescent="0.3">
      <c r="B83" s="23"/>
      <c r="C83" s="19" t="s">
        <v>1057</v>
      </c>
      <c r="D83" s="24"/>
      <c r="E83" s="24"/>
      <c r="F83" s="24"/>
      <c r="G83" s="24"/>
      <c r="H83" s="24"/>
      <c r="J83" s="24"/>
      <c r="K83" s="24"/>
      <c r="L83" s="43"/>
    </row>
    <row r="84" spans="2:65" s="6" customFormat="1" ht="19.5" customHeight="1" x14ac:dyDescent="0.3">
      <c r="B84" s="23"/>
      <c r="C84" s="24"/>
      <c r="D84" s="24"/>
      <c r="E84" s="320" t="str">
        <f>$E$13</f>
        <v>SO 101.3.6 - Provizorní vozovky</v>
      </c>
      <c r="F84" s="323"/>
      <c r="G84" s="323"/>
      <c r="H84" s="323"/>
      <c r="J84" s="24"/>
      <c r="K84" s="24"/>
      <c r="L84" s="43"/>
    </row>
    <row r="85" spans="2:65" s="6" customFormat="1" ht="7.5" customHeight="1" x14ac:dyDescent="0.3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65" s="6" customFormat="1" ht="18.75" customHeight="1" x14ac:dyDescent="0.3">
      <c r="B86" s="23"/>
      <c r="C86" s="19" t="s">
        <v>23</v>
      </c>
      <c r="D86" s="24"/>
      <c r="E86" s="24"/>
      <c r="F86" s="17" t="str">
        <f>$F$16</f>
        <v>Ostrava</v>
      </c>
      <c r="G86" s="24"/>
      <c r="H86" s="24"/>
      <c r="I86" s="101" t="s">
        <v>25</v>
      </c>
      <c r="J86" s="52" t="str">
        <f>IF($J$16="","",$J$16)</f>
        <v>15.09.2014</v>
      </c>
      <c r="K86" s="24"/>
      <c r="L86" s="43"/>
    </row>
    <row r="87" spans="2:65" s="6" customFormat="1" ht="7.5" customHeight="1" x14ac:dyDescent="0.3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65" s="6" customFormat="1" ht="15.75" customHeight="1" x14ac:dyDescent="0.3">
      <c r="B88" s="23"/>
      <c r="C88" s="19" t="s">
        <v>29</v>
      </c>
      <c r="D88" s="24"/>
      <c r="E88" s="24"/>
      <c r="F88" s="17" t="str">
        <f>$E$19</f>
        <v>Správa silnic Moravskoslezského kraje</v>
      </c>
      <c r="G88" s="24"/>
      <c r="H88" s="24"/>
      <c r="I88" s="101" t="s">
        <v>36</v>
      </c>
      <c r="J88" s="17" t="str">
        <f>$E$25</f>
        <v>SHB, akciová společnost</v>
      </c>
      <c r="K88" s="24"/>
      <c r="L88" s="43"/>
    </row>
    <row r="89" spans="2:65" s="6" customFormat="1" ht="15" customHeight="1" x14ac:dyDescent="0.3">
      <c r="B89" s="23"/>
      <c r="C89" s="19" t="s">
        <v>34</v>
      </c>
      <c r="D89" s="24"/>
      <c r="E89" s="24"/>
      <c r="F89" s="17" t="str">
        <f>IF($E$22="","",$E$22)</f>
        <v/>
      </c>
      <c r="G89" s="24"/>
      <c r="H89" s="24"/>
      <c r="J89" s="24"/>
      <c r="K89" s="24"/>
      <c r="L89" s="43"/>
    </row>
    <row r="90" spans="2:65" s="6" customFormat="1" ht="11.25" customHeight="1" x14ac:dyDescent="0.3">
      <c r="B90" s="23"/>
      <c r="C90" s="24"/>
      <c r="D90" s="24"/>
      <c r="E90" s="24"/>
      <c r="F90" s="24"/>
      <c r="G90" s="24"/>
      <c r="H90" s="24"/>
      <c r="J90" s="24"/>
      <c r="K90" s="24"/>
      <c r="L90" s="43"/>
    </row>
    <row r="91" spans="2:65" s="124" customFormat="1" ht="30" customHeight="1" x14ac:dyDescent="0.3">
      <c r="B91" s="125"/>
      <c r="C91" s="126" t="s">
        <v>227</v>
      </c>
      <c r="D91" s="127" t="s">
        <v>60</v>
      </c>
      <c r="E91" s="127" t="s">
        <v>56</v>
      </c>
      <c r="F91" s="127" t="s">
        <v>228</v>
      </c>
      <c r="G91" s="127" t="s">
        <v>229</v>
      </c>
      <c r="H91" s="127" t="s">
        <v>230</v>
      </c>
      <c r="I91" s="128" t="s">
        <v>231</v>
      </c>
      <c r="J91" s="127" t="s">
        <v>232</v>
      </c>
      <c r="K91" s="129" t="s">
        <v>233</v>
      </c>
      <c r="L91" s="130"/>
      <c r="M91" s="59" t="s">
        <v>234</v>
      </c>
      <c r="N91" s="60" t="s">
        <v>45</v>
      </c>
      <c r="O91" s="60" t="s">
        <v>235</v>
      </c>
      <c r="P91" s="60" t="s">
        <v>236</v>
      </c>
      <c r="Q91" s="60" t="s">
        <v>237</v>
      </c>
      <c r="R91" s="60" t="s">
        <v>238</v>
      </c>
      <c r="S91" s="60" t="s">
        <v>239</v>
      </c>
      <c r="T91" s="61" t="s">
        <v>240</v>
      </c>
    </row>
    <row r="92" spans="2:65" s="6" customFormat="1" ht="30" customHeight="1" x14ac:dyDescent="0.35">
      <c r="B92" s="23"/>
      <c r="C92" s="66" t="s">
        <v>221</v>
      </c>
      <c r="D92" s="24"/>
      <c r="E92" s="24"/>
      <c r="F92" s="24"/>
      <c r="G92" s="24"/>
      <c r="H92" s="24"/>
      <c r="J92" s="131">
        <f>$BK$92</f>
        <v>0</v>
      </c>
      <c r="K92" s="24"/>
      <c r="L92" s="43"/>
      <c r="M92" s="63"/>
      <c r="N92" s="64"/>
      <c r="O92" s="64"/>
      <c r="P92" s="132">
        <f>$P$93</f>
        <v>0</v>
      </c>
      <c r="Q92" s="64"/>
      <c r="R92" s="132">
        <f>$R$93</f>
        <v>0</v>
      </c>
      <c r="S92" s="64"/>
      <c r="T92" s="133">
        <f>$T$93</f>
        <v>28.688000000000002</v>
      </c>
      <c r="AT92" s="6" t="s">
        <v>74</v>
      </c>
      <c r="AU92" s="6" t="s">
        <v>222</v>
      </c>
      <c r="BK92" s="134">
        <f>$BK$93</f>
        <v>0</v>
      </c>
    </row>
    <row r="93" spans="2:65" s="135" customFormat="1" ht="37.5" customHeight="1" x14ac:dyDescent="0.35">
      <c r="B93" s="136"/>
      <c r="C93" s="137"/>
      <c r="D93" s="137" t="s">
        <v>74</v>
      </c>
      <c r="E93" s="138" t="s">
        <v>347</v>
      </c>
      <c r="F93" s="138" t="s">
        <v>348</v>
      </c>
      <c r="G93" s="137"/>
      <c r="H93" s="137"/>
      <c r="J93" s="139">
        <f>$BK$93</f>
        <v>0</v>
      </c>
      <c r="K93" s="137"/>
      <c r="L93" s="140"/>
      <c r="M93" s="141"/>
      <c r="N93" s="137"/>
      <c r="O93" s="137"/>
      <c r="P93" s="142">
        <f>$P$94+$P$99+$P$112</f>
        <v>0</v>
      </c>
      <c r="Q93" s="137"/>
      <c r="R93" s="142">
        <f>$R$94+$R$99+$R$112</f>
        <v>0</v>
      </c>
      <c r="S93" s="137"/>
      <c r="T93" s="143">
        <f>$T$94+$T$99+$T$112</f>
        <v>28.688000000000002</v>
      </c>
      <c r="AR93" s="144" t="s">
        <v>22</v>
      </c>
      <c r="AT93" s="144" t="s">
        <v>74</v>
      </c>
      <c r="AU93" s="144" t="s">
        <v>75</v>
      </c>
      <c r="AY93" s="144" t="s">
        <v>243</v>
      </c>
      <c r="BK93" s="145">
        <f>$BK$94+$BK$99+$BK$112</f>
        <v>0</v>
      </c>
    </row>
    <row r="94" spans="2:65" s="135" customFormat="1" ht="21" customHeight="1" x14ac:dyDescent="0.3">
      <c r="B94" s="136"/>
      <c r="C94" s="137"/>
      <c r="D94" s="137" t="s">
        <v>74</v>
      </c>
      <c r="E94" s="168" t="s">
        <v>22</v>
      </c>
      <c r="F94" s="168" t="s">
        <v>349</v>
      </c>
      <c r="G94" s="137"/>
      <c r="H94" s="137"/>
      <c r="J94" s="169">
        <f>$BK$94</f>
        <v>0</v>
      </c>
      <c r="K94" s="137"/>
      <c r="L94" s="140"/>
      <c r="M94" s="141"/>
      <c r="N94" s="137"/>
      <c r="O94" s="137"/>
      <c r="P94" s="142">
        <f>SUM($P$95:$P$98)</f>
        <v>0</v>
      </c>
      <c r="Q94" s="137"/>
      <c r="R94" s="142">
        <f>SUM($R$95:$R$98)</f>
        <v>0</v>
      </c>
      <c r="S94" s="137"/>
      <c r="T94" s="143">
        <f>SUM($T$95:$T$98)</f>
        <v>28.688000000000002</v>
      </c>
      <c r="AR94" s="144" t="s">
        <v>22</v>
      </c>
      <c r="AT94" s="144" t="s">
        <v>74</v>
      </c>
      <c r="AU94" s="144" t="s">
        <v>22</v>
      </c>
      <c r="AY94" s="144" t="s">
        <v>243</v>
      </c>
      <c r="BK94" s="145">
        <f>SUM($BK$95:$BK$98)</f>
        <v>0</v>
      </c>
    </row>
    <row r="95" spans="2:65" s="6" customFormat="1" ht="15.75" customHeight="1" x14ac:dyDescent="0.3">
      <c r="B95" s="23"/>
      <c r="C95" s="146" t="s">
        <v>22</v>
      </c>
      <c r="D95" s="146" t="s">
        <v>244</v>
      </c>
      <c r="E95" s="147" t="s">
        <v>1222</v>
      </c>
      <c r="F95" s="148" t="s">
        <v>1223</v>
      </c>
      <c r="G95" s="149" t="s">
        <v>352</v>
      </c>
      <c r="H95" s="150">
        <v>176</v>
      </c>
      <c r="I95" s="151"/>
      <c r="J95" s="152">
        <f>ROUND($I$95*$H$95,2)</f>
        <v>0</v>
      </c>
      <c r="K95" s="148" t="s">
        <v>353</v>
      </c>
      <c r="L95" s="43"/>
      <c r="M95" s="153"/>
      <c r="N95" s="154" t="s">
        <v>46</v>
      </c>
      <c r="O95" s="24"/>
      <c r="P95" s="155">
        <f>$O$95*$H$95</f>
        <v>0</v>
      </c>
      <c r="Q95" s="155">
        <v>0</v>
      </c>
      <c r="R95" s="155">
        <f>$Q$95*$H$95</f>
        <v>0</v>
      </c>
      <c r="S95" s="155">
        <v>0.16300000000000001</v>
      </c>
      <c r="T95" s="156">
        <f>$S$95*$H$95</f>
        <v>28.688000000000002</v>
      </c>
      <c r="AR95" s="97" t="s">
        <v>248</v>
      </c>
      <c r="AT95" s="97" t="s">
        <v>244</v>
      </c>
      <c r="AU95" s="97" t="s">
        <v>83</v>
      </c>
      <c r="AY95" s="6" t="s">
        <v>243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7" t="s">
        <v>22</v>
      </c>
      <c r="BK95" s="157">
        <f>ROUND($I$95*$H$95,2)</f>
        <v>0</v>
      </c>
      <c r="BL95" s="97" t="s">
        <v>248</v>
      </c>
      <c r="BM95" s="97" t="s">
        <v>1224</v>
      </c>
    </row>
    <row r="96" spans="2:65" s="6" customFormat="1" ht="15.75" customHeight="1" x14ac:dyDescent="0.3">
      <c r="B96" s="170"/>
      <c r="C96" s="171"/>
      <c r="D96" s="158" t="s">
        <v>355</v>
      </c>
      <c r="E96" s="172"/>
      <c r="F96" s="172" t="s">
        <v>380</v>
      </c>
      <c r="G96" s="171"/>
      <c r="H96" s="171"/>
      <c r="J96" s="171"/>
      <c r="K96" s="171"/>
      <c r="L96" s="173"/>
      <c r="M96" s="174"/>
      <c r="N96" s="171"/>
      <c r="O96" s="171"/>
      <c r="P96" s="171"/>
      <c r="Q96" s="171"/>
      <c r="R96" s="171"/>
      <c r="S96" s="171"/>
      <c r="T96" s="175"/>
      <c r="AT96" s="176" t="s">
        <v>355</v>
      </c>
      <c r="AU96" s="176" t="s">
        <v>83</v>
      </c>
      <c r="AV96" s="176" t="s">
        <v>22</v>
      </c>
      <c r="AW96" s="176" t="s">
        <v>222</v>
      </c>
      <c r="AX96" s="176" t="s">
        <v>75</v>
      </c>
      <c r="AY96" s="176" t="s">
        <v>243</v>
      </c>
    </row>
    <row r="97" spans="2:65" s="6" customFormat="1" ht="15.75" customHeight="1" x14ac:dyDescent="0.3">
      <c r="B97" s="170"/>
      <c r="C97" s="171"/>
      <c r="D97" s="177" t="s">
        <v>355</v>
      </c>
      <c r="E97" s="171"/>
      <c r="F97" s="172" t="s">
        <v>1225</v>
      </c>
      <c r="G97" s="171"/>
      <c r="H97" s="171"/>
      <c r="J97" s="171"/>
      <c r="K97" s="171"/>
      <c r="L97" s="173"/>
      <c r="M97" s="174"/>
      <c r="N97" s="171"/>
      <c r="O97" s="171"/>
      <c r="P97" s="171"/>
      <c r="Q97" s="171"/>
      <c r="R97" s="171"/>
      <c r="S97" s="171"/>
      <c r="T97" s="175"/>
      <c r="AT97" s="176" t="s">
        <v>355</v>
      </c>
      <c r="AU97" s="176" t="s">
        <v>83</v>
      </c>
      <c r="AV97" s="176" t="s">
        <v>22</v>
      </c>
      <c r="AW97" s="176" t="s">
        <v>222</v>
      </c>
      <c r="AX97" s="176" t="s">
        <v>75</v>
      </c>
      <c r="AY97" s="176" t="s">
        <v>243</v>
      </c>
    </row>
    <row r="98" spans="2:65" s="6" customFormat="1" ht="15.75" customHeight="1" x14ac:dyDescent="0.3">
      <c r="B98" s="178"/>
      <c r="C98" s="179"/>
      <c r="D98" s="177" t="s">
        <v>355</v>
      </c>
      <c r="E98" s="179"/>
      <c r="F98" s="180" t="s">
        <v>1226</v>
      </c>
      <c r="G98" s="179"/>
      <c r="H98" s="181">
        <v>176</v>
      </c>
      <c r="J98" s="179"/>
      <c r="K98" s="179"/>
      <c r="L98" s="182"/>
      <c r="M98" s="183"/>
      <c r="N98" s="179"/>
      <c r="O98" s="179"/>
      <c r="P98" s="179"/>
      <c r="Q98" s="179"/>
      <c r="R98" s="179"/>
      <c r="S98" s="179"/>
      <c r="T98" s="184"/>
      <c r="AT98" s="185" t="s">
        <v>355</v>
      </c>
      <c r="AU98" s="185" t="s">
        <v>83</v>
      </c>
      <c r="AV98" s="185" t="s">
        <v>83</v>
      </c>
      <c r="AW98" s="185" t="s">
        <v>222</v>
      </c>
      <c r="AX98" s="185" t="s">
        <v>22</v>
      </c>
      <c r="AY98" s="185" t="s">
        <v>243</v>
      </c>
    </row>
    <row r="99" spans="2:65" s="135" customFormat="1" ht="30.75" customHeight="1" x14ac:dyDescent="0.3">
      <c r="B99" s="136"/>
      <c r="C99" s="137"/>
      <c r="D99" s="137" t="s">
        <v>74</v>
      </c>
      <c r="E99" s="168" t="s">
        <v>263</v>
      </c>
      <c r="F99" s="168" t="s">
        <v>590</v>
      </c>
      <c r="G99" s="137"/>
      <c r="H99" s="137"/>
      <c r="J99" s="169">
        <f>$BK$99</f>
        <v>0</v>
      </c>
      <c r="K99" s="137"/>
      <c r="L99" s="140"/>
      <c r="M99" s="141"/>
      <c r="N99" s="137"/>
      <c r="O99" s="137"/>
      <c r="P99" s="142">
        <f>SUM($P$100:$P$111)</f>
        <v>0</v>
      </c>
      <c r="Q99" s="137"/>
      <c r="R99" s="142">
        <f>SUM($R$100:$R$111)</f>
        <v>0</v>
      </c>
      <c r="S99" s="137"/>
      <c r="T99" s="143">
        <f>SUM($T$100:$T$111)</f>
        <v>0</v>
      </c>
      <c r="AR99" s="144" t="s">
        <v>22</v>
      </c>
      <c r="AT99" s="144" t="s">
        <v>74</v>
      </c>
      <c r="AU99" s="144" t="s">
        <v>22</v>
      </c>
      <c r="AY99" s="144" t="s">
        <v>243</v>
      </c>
      <c r="BK99" s="145">
        <f>SUM($BK$100:$BK$111)</f>
        <v>0</v>
      </c>
    </row>
    <row r="100" spans="2:65" s="6" customFormat="1" ht="15.75" customHeight="1" x14ac:dyDescent="0.3">
      <c r="B100" s="23"/>
      <c r="C100" s="146" t="s">
        <v>83</v>
      </c>
      <c r="D100" s="146" t="s">
        <v>244</v>
      </c>
      <c r="E100" s="147" t="s">
        <v>1227</v>
      </c>
      <c r="F100" s="148" t="s">
        <v>1228</v>
      </c>
      <c r="G100" s="149" t="s">
        <v>352</v>
      </c>
      <c r="H100" s="150">
        <v>352</v>
      </c>
      <c r="I100" s="151"/>
      <c r="J100" s="152">
        <f>ROUND($I$100*$H$100,2)</f>
        <v>0</v>
      </c>
      <c r="K100" s="148" t="s">
        <v>353</v>
      </c>
      <c r="L100" s="43"/>
      <c r="M100" s="153"/>
      <c r="N100" s="154" t="s">
        <v>46</v>
      </c>
      <c r="O100" s="24"/>
      <c r="P100" s="155">
        <f>$O$100*$H$100</f>
        <v>0</v>
      </c>
      <c r="Q100" s="155">
        <v>0</v>
      </c>
      <c r="R100" s="155">
        <f>$Q$100*$H$100</f>
        <v>0</v>
      </c>
      <c r="S100" s="155">
        <v>0</v>
      </c>
      <c r="T100" s="156">
        <f>$S$100*$H$100</f>
        <v>0</v>
      </c>
      <c r="AR100" s="97" t="s">
        <v>248</v>
      </c>
      <c r="AT100" s="97" t="s">
        <v>244</v>
      </c>
      <c r="AU100" s="97" t="s">
        <v>83</v>
      </c>
      <c r="AY100" s="6" t="s">
        <v>243</v>
      </c>
      <c r="BE100" s="157">
        <f>IF($N$100="základní",$J$100,0)</f>
        <v>0</v>
      </c>
      <c r="BF100" s="157">
        <f>IF($N$100="snížená",$J$100,0)</f>
        <v>0</v>
      </c>
      <c r="BG100" s="157">
        <f>IF($N$100="zákl. přenesená",$J$100,0)</f>
        <v>0</v>
      </c>
      <c r="BH100" s="157">
        <f>IF($N$100="sníž. přenesená",$J$100,0)</f>
        <v>0</v>
      </c>
      <c r="BI100" s="157">
        <f>IF($N$100="nulová",$J$100,0)</f>
        <v>0</v>
      </c>
      <c r="BJ100" s="97" t="s">
        <v>22</v>
      </c>
      <c r="BK100" s="157">
        <f>ROUND($I$100*$H$100,2)</f>
        <v>0</v>
      </c>
      <c r="BL100" s="97" t="s">
        <v>248</v>
      </c>
      <c r="BM100" s="97" t="s">
        <v>1229</v>
      </c>
    </row>
    <row r="101" spans="2:65" s="6" customFormat="1" ht="15.75" customHeight="1" x14ac:dyDescent="0.3">
      <c r="B101" s="170"/>
      <c r="C101" s="171"/>
      <c r="D101" s="158" t="s">
        <v>355</v>
      </c>
      <c r="E101" s="172"/>
      <c r="F101" s="172" t="s">
        <v>380</v>
      </c>
      <c r="G101" s="171"/>
      <c r="H101" s="171"/>
      <c r="J101" s="171"/>
      <c r="K101" s="171"/>
      <c r="L101" s="173"/>
      <c r="M101" s="174"/>
      <c r="N101" s="171"/>
      <c r="O101" s="171"/>
      <c r="P101" s="171"/>
      <c r="Q101" s="171"/>
      <c r="R101" s="171"/>
      <c r="S101" s="171"/>
      <c r="T101" s="175"/>
      <c r="AT101" s="176" t="s">
        <v>355</v>
      </c>
      <c r="AU101" s="176" t="s">
        <v>83</v>
      </c>
      <c r="AV101" s="176" t="s">
        <v>22</v>
      </c>
      <c r="AW101" s="176" t="s">
        <v>222</v>
      </c>
      <c r="AX101" s="176" t="s">
        <v>75</v>
      </c>
      <c r="AY101" s="176" t="s">
        <v>243</v>
      </c>
    </row>
    <row r="102" spans="2:65" s="6" customFormat="1" ht="15.75" customHeight="1" x14ac:dyDescent="0.3">
      <c r="B102" s="178"/>
      <c r="C102" s="179"/>
      <c r="D102" s="177" t="s">
        <v>355</v>
      </c>
      <c r="E102" s="179"/>
      <c r="F102" s="180" t="s">
        <v>1230</v>
      </c>
      <c r="G102" s="179"/>
      <c r="H102" s="181">
        <v>352</v>
      </c>
      <c r="J102" s="179"/>
      <c r="K102" s="179"/>
      <c r="L102" s="182"/>
      <c r="M102" s="183"/>
      <c r="N102" s="179"/>
      <c r="O102" s="179"/>
      <c r="P102" s="179"/>
      <c r="Q102" s="179"/>
      <c r="R102" s="179"/>
      <c r="S102" s="179"/>
      <c r="T102" s="184"/>
      <c r="AT102" s="185" t="s">
        <v>355</v>
      </c>
      <c r="AU102" s="185" t="s">
        <v>83</v>
      </c>
      <c r="AV102" s="185" t="s">
        <v>83</v>
      </c>
      <c r="AW102" s="185" t="s">
        <v>222</v>
      </c>
      <c r="AX102" s="185" t="s">
        <v>22</v>
      </c>
      <c r="AY102" s="185" t="s">
        <v>243</v>
      </c>
    </row>
    <row r="103" spans="2:65" s="6" customFormat="1" ht="15.75" customHeight="1" x14ac:dyDescent="0.3">
      <c r="B103" s="23"/>
      <c r="C103" s="146" t="s">
        <v>103</v>
      </c>
      <c r="D103" s="146" t="s">
        <v>244</v>
      </c>
      <c r="E103" s="147" t="s">
        <v>1231</v>
      </c>
      <c r="F103" s="148" t="s">
        <v>1232</v>
      </c>
      <c r="G103" s="149" t="s">
        <v>352</v>
      </c>
      <c r="H103" s="150">
        <v>176</v>
      </c>
      <c r="I103" s="151"/>
      <c r="J103" s="152">
        <f>ROUND($I$103*$H$103,2)</f>
        <v>0</v>
      </c>
      <c r="K103" s="148" t="s">
        <v>353</v>
      </c>
      <c r="L103" s="43"/>
      <c r="M103" s="153"/>
      <c r="N103" s="154" t="s">
        <v>46</v>
      </c>
      <c r="O103" s="24"/>
      <c r="P103" s="155">
        <f>$O$103*$H$103</f>
        <v>0</v>
      </c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97" t="s">
        <v>248</v>
      </c>
      <c r="AT103" s="97" t="s">
        <v>244</v>
      </c>
      <c r="AU103" s="97" t="s">
        <v>83</v>
      </c>
      <c r="AY103" s="6" t="s">
        <v>243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7" t="s">
        <v>22</v>
      </c>
      <c r="BK103" s="157">
        <f>ROUND($I$103*$H$103,2)</f>
        <v>0</v>
      </c>
      <c r="BL103" s="97" t="s">
        <v>248</v>
      </c>
      <c r="BM103" s="97" t="s">
        <v>1233</v>
      </c>
    </row>
    <row r="104" spans="2:65" s="6" customFormat="1" ht="15.75" customHeight="1" x14ac:dyDescent="0.3">
      <c r="B104" s="170"/>
      <c r="C104" s="171"/>
      <c r="D104" s="158" t="s">
        <v>355</v>
      </c>
      <c r="E104" s="172"/>
      <c r="F104" s="172" t="s">
        <v>380</v>
      </c>
      <c r="G104" s="171"/>
      <c r="H104" s="171"/>
      <c r="J104" s="171"/>
      <c r="K104" s="171"/>
      <c r="L104" s="173"/>
      <c r="M104" s="174"/>
      <c r="N104" s="171"/>
      <c r="O104" s="171"/>
      <c r="P104" s="171"/>
      <c r="Q104" s="171"/>
      <c r="R104" s="171"/>
      <c r="S104" s="171"/>
      <c r="T104" s="175"/>
      <c r="AT104" s="176" t="s">
        <v>355</v>
      </c>
      <c r="AU104" s="176" t="s">
        <v>83</v>
      </c>
      <c r="AV104" s="176" t="s">
        <v>22</v>
      </c>
      <c r="AW104" s="176" t="s">
        <v>222</v>
      </c>
      <c r="AX104" s="176" t="s">
        <v>75</v>
      </c>
      <c r="AY104" s="176" t="s">
        <v>243</v>
      </c>
    </row>
    <row r="105" spans="2:65" s="6" customFormat="1" ht="15.75" customHeight="1" x14ac:dyDescent="0.3">
      <c r="B105" s="178"/>
      <c r="C105" s="179"/>
      <c r="D105" s="177" t="s">
        <v>355</v>
      </c>
      <c r="E105" s="179"/>
      <c r="F105" s="180" t="s">
        <v>1234</v>
      </c>
      <c r="G105" s="179"/>
      <c r="H105" s="181">
        <v>176</v>
      </c>
      <c r="J105" s="179"/>
      <c r="K105" s="179"/>
      <c r="L105" s="182"/>
      <c r="M105" s="183"/>
      <c r="N105" s="179"/>
      <c r="O105" s="179"/>
      <c r="P105" s="179"/>
      <c r="Q105" s="179"/>
      <c r="R105" s="179"/>
      <c r="S105" s="179"/>
      <c r="T105" s="184"/>
      <c r="AT105" s="185" t="s">
        <v>355</v>
      </c>
      <c r="AU105" s="185" t="s">
        <v>83</v>
      </c>
      <c r="AV105" s="185" t="s">
        <v>83</v>
      </c>
      <c r="AW105" s="185" t="s">
        <v>222</v>
      </c>
      <c r="AX105" s="185" t="s">
        <v>22</v>
      </c>
      <c r="AY105" s="185" t="s">
        <v>243</v>
      </c>
    </row>
    <row r="106" spans="2:65" s="6" customFormat="1" ht="15.75" customHeight="1" x14ac:dyDescent="0.3">
      <c r="B106" s="23"/>
      <c r="C106" s="146" t="s">
        <v>248</v>
      </c>
      <c r="D106" s="146" t="s">
        <v>244</v>
      </c>
      <c r="E106" s="147" t="s">
        <v>1235</v>
      </c>
      <c r="F106" s="148" t="s">
        <v>1236</v>
      </c>
      <c r="G106" s="149" t="s">
        <v>352</v>
      </c>
      <c r="H106" s="150">
        <v>176</v>
      </c>
      <c r="I106" s="151"/>
      <c r="J106" s="152">
        <f>ROUND($I$106*$H$106,2)</f>
        <v>0</v>
      </c>
      <c r="K106" s="148" t="s">
        <v>353</v>
      </c>
      <c r="L106" s="43"/>
      <c r="M106" s="153"/>
      <c r="N106" s="154" t="s">
        <v>46</v>
      </c>
      <c r="O106" s="24"/>
      <c r="P106" s="155">
        <f>$O$106*$H$106</f>
        <v>0</v>
      </c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97" t="s">
        <v>248</v>
      </c>
      <c r="AT106" s="97" t="s">
        <v>244</v>
      </c>
      <c r="AU106" s="97" t="s">
        <v>83</v>
      </c>
      <c r="AY106" s="6" t="s">
        <v>243</v>
      </c>
      <c r="BE106" s="157">
        <f>IF($N$106="základní",$J$106,0)</f>
        <v>0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7" t="s">
        <v>22</v>
      </c>
      <c r="BK106" s="157">
        <f>ROUND($I$106*$H$106,2)</f>
        <v>0</v>
      </c>
      <c r="BL106" s="97" t="s">
        <v>248</v>
      </c>
      <c r="BM106" s="97" t="s">
        <v>1237</v>
      </c>
    </row>
    <row r="107" spans="2:65" s="6" customFormat="1" ht="15.75" customHeight="1" x14ac:dyDescent="0.3">
      <c r="B107" s="170"/>
      <c r="C107" s="171"/>
      <c r="D107" s="158" t="s">
        <v>355</v>
      </c>
      <c r="E107" s="172"/>
      <c r="F107" s="172" t="s">
        <v>380</v>
      </c>
      <c r="G107" s="171"/>
      <c r="H107" s="171"/>
      <c r="J107" s="171"/>
      <c r="K107" s="171"/>
      <c r="L107" s="173"/>
      <c r="M107" s="174"/>
      <c r="N107" s="171"/>
      <c r="O107" s="171"/>
      <c r="P107" s="171"/>
      <c r="Q107" s="171"/>
      <c r="R107" s="171"/>
      <c r="S107" s="171"/>
      <c r="T107" s="175"/>
      <c r="AT107" s="176" t="s">
        <v>355</v>
      </c>
      <c r="AU107" s="176" t="s">
        <v>83</v>
      </c>
      <c r="AV107" s="176" t="s">
        <v>22</v>
      </c>
      <c r="AW107" s="176" t="s">
        <v>222</v>
      </c>
      <c r="AX107" s="176" t="s">
        <v>75</v>
      </c>
      <c r="AY107" s="176" t="s">
        <v>243</v>
      </c>
    </row>
    <row r="108" spans="2:65" s="6" customFormat="1" ht="15.75" customHeight="1" x14ac:dyDescent="0.3">
      <c r="B108" s="178"/>
      <c r="C108" s="179"/>
      <c r="D108" s="177" t="s">
        <v>355</v>
      </c>
      <c r="E108" s="179"/>
      <c r="F108" s="180" t="s">
        <v>1238</v>
      </c>
      <c r="G108" s="179"/>
      <c r="H108" s="181">
        <v>176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83</v>
      </c>
      <c r="AV108" s="185" t="s">
        <v>83</v>
      </c>
      <c r="AW108" s="185" t="s">
        <v>222</v>
      </c>
      <c r="AX108" s="185" t="s">
        <v>22</v>
      </c>
      <c r="AY108" s="185" t="s">
        <v>243</v>
      </c>
    </row>
    <row r="109" spans="2:65" s="6" customFormat="1" ht="15.75" customHeight="1" x14ac:dyDescent="0.3">
      <c r="B109" s="23"/>
      <c r="C109" s="146" t="s">
        <v>263</v>
      </c>
      <c r="D109" s="146" t="s">
        <v>244</v>
      </c>
      <c r="E109" s="147" t="s">
        <v>1239</v>
      </c>
      <c r="F109" s="148" t="s">
        <v>1240</v>
      </c>
      <c r="G109" s="149" t="s">
        <v>352</v>
      </c>
      <c r="H109" s="150">
        <v>176</v>
      </c>
      <c r="I109" s="151"/>
      <c r="J109" s="152">
        <f>ROUND($I$109*$H$109,2)</f>
        <v>0</v>
      </c>
      <c r="K109" s="148" t="s">
        <v>353</v>
      </c>
      <c r="L109" s="43"/>
      <c r="M109" s="153"/>
      <c r="N109" s="154" t="s">
        <v>46</v>
      </c>
      <c r="O109" s="24"/>
      <c r="P109" s="155">
        <f>$O$109*$H$109</f>
        <v>0</v>
      </c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97" t="s">
        <v>248</v>
      </c>
      <c r="AT109" s="97" t="s">
        <v>244</v>
      </c>
      <c r="AU109" s="97" t="s">
        <v>83</v>
      </c>
      <c r="AY109" s="6" t="s">
        <v>243</v>
      </c>
      <c r="BE109" s="157">
        <f>IF($N$109="základní",$J$109,0)</f>
        <v>0</v>
      </c>
      <c r="BF109" s="157">
        <f>IF($N$109="snížená",$J$109,0)</f>
        <v>0</v>
      </c>
      <c r="BG109" s="157">
        <f>IF($N$109="zákl. přenesená",$J$109,0)</f>
        <v>0</v>
      </c>
      <c r="BH109" s="157">
        <f>IF($N$109="sníž. přenesená",$J$109,0)</f>
        <v>0</v>
      </c>
      <c r="BI109" s="157">
        <f>IF($N$109="nulová",$J$109,0)</f>
        <v>0</v>
      </c>
      <c r="BJ109" s="97" t="s">
        <v>22</v>
      </c>
      <c r="BK109" s="157">
        <f>ROUND($I$109*$H$109,2)</f>
        <v>0</v>
      </c>
      <c r="BL109" s="97" t="s">
        <v>248</v>
      </c>
      <c r="BM109" s="97" t="s">
        <v>1241</v>
      </c>
    </row>
    <row r="110" spans="2:65" s="6" customFormat="1" ht="15.75" customHeight="1" x14ac:dyDescent="0.3">
      <c r="B110" s="170"/>
      <c r="C110" s="171"/>
      <c r="D110" s="158" t="s">
        <v>355</v>
      </c>
      <c r="E110" s="172"/>
      <c r="F110" s="172" t="s">
        <v>380</v>
      </c>
      <c r="G110" s="171"/>
      <c r="H110" s="171"/>
      <c r="J110" s="171"/>
      <c r="K110" s="171"/>
      <c r="L110" s="173"/>
      <c r="M110" s="174"/>
      <c r="N110" s="171"/>
      <c r="O110" s="171"/>
      <c r="P110" s="171"/>
      <c r="Q110" s="171"/>
      <c r="R110" s="171"/>
      <c r="S110" s="171"/>
      <c r="T110" s="175"/>
      <c r="AT110" s="176" t="s">
        <v>355</v>
      </c>
      <c r="AU110" s="176" t="s">
        <v>83</v>
      </c>
      <c r="AV110" s="176" t="s">
        <v>22</v>
      </c>
      <c r="AW110" s="176" t="s">
        <v>222</v>
      </c>
      <c r="AX110" s="176" t="s">
        <v>75</v>
      </c>
      <c r="AY110" s="176" t="s">
        <v>243</v>
      </c>
    </row>
    <row r="111" spans="2:65" s="6" customFormat="1" ht="15.75" customHeight="1" x14ac:dyDescent="0.3">
      <c r="B111" s="178"/>
      <c r="C111" s="179"/>
      <c r="D111" s="177" t="s">
        <v>355</v>
      </c>
      <c r="E111" s="179"/>
      <c r="F111" s="180" t="s">
        <v>1242</v>
      </c>
      <c r="G111" s="179"/>
      <c r="H111" s="181">
        <v>176</v>
      </c>
      <c r="J111" s="179"/>
      <c r="K111" s="179"/>
      <c r="L111" s="182"/>
      <c r="M111" s="183"/>
      <c r="N111" s="179"/>
      <c r="O111" s="179"/>
      <c r="P111" s="179"/>
      <c r="Q111" s="179"/>
      <c r="R111" s="179"/>
      <c r="S111" s="179"/>
      <c r="T111" s="184"/>
      <c r="AT111" s="185" t="s">
        <v>355</v>
      </c>
      <c r="AU111" s="185" t="s">
        <v>83</v>
      </c>
      <c r="AV111" s="185" t="s">
        <v>83</v>
      </c>
      <c r="AW111" s="185" t="s">
        <v>222</v>
      </c>
      <c r="AX111" s="185" t="s">
        <v>22</v>
      </c>
      <c r="AY111" s="185" t="s">
        <v>243</v>
      </c>
    </row>
    <row r="112" spans="2:65" s="135" customFormat="1" ht="30.75" customHeight="1" x14ac:dyDescent="0.3">
      <c r="B112" s="136"/>
      <c r="C112" s="137"/>
      <c r="D112" s="137" t="s">
        <v>74</v>
      </c>
      <c r="E112" s="168" t="s">
        <v>889</v>
      </c>
      <c r="F112" s="168" t="s">
        <v>890</v>
      </c>
      <c r="G112" s="137"/>
      <c r="H112" s="137"/>
      <c r="J112" s="169">
        <f>$BK$112</f>
        <v>0</v>
      </c>
      <c r="K112" s="137"/>
      <c r="L112" s="140"/>
      <c r="M112" s="141"/>
      <c r="N112" s="137"/>
      <c r="O112" s="137"/>
      <c r="P112" s="142">
        <f>SUM($P$113:$P$119)</f>
        <v>0</v>
      </c>
      <c r="Q112" s="137"/>
      <c r="R112" s="142">
        <f>SUM($R$113:$R$119)</f>
        <v>0</v>
      </c>
      <c r="S112" s="137"/>
      <c r="T112" s="143">
        <f>SUM($T$113:$T$119)</f>
        <v>0</v>
      </c>
      <c r="AR112" s="144" t="s">
        <v>22</v>
      </c>
      <c r="AT112" s="144" t="s">
        <v>74</v>
      </c>
      <c r="AU112" s="144" t="s">
        <v>22</v>
      </c>
      <c r="AY112" s="144" t="s">
        <v>243</v>
      </c>
      <c r="BK112" s="145">
        <f>SUM($BK$113:$BK$119)</f>
        <v>0</v>
      </c>
    </row>
    <row r="113" spans="2:65" s="6" customFormat="1" ht="15.75" customHeight="1" x14ac:dyDescent="0.3">
      <c r="B113" s="23"/>
      <c r="C113" s="146" t="s">
        <v>266</v>
      </c>
      <c r="D113" s="146" t="s">
        <v>244</v>
      </c>
      <c r="E113" s="147" t="s">
        <v>903</v>
      </c>
      <c r="F113" s="148" t="s">
        <v>904</v>
      </c>
      <c r="G113" s="149" t="s">
        <v>484</v>
      </c>
      <c r="H113" s="150">
        <v>28.687999999999999</v>
      </c>
      <c r="I113" s="151"/>
      <c r="J113" s="152">
        <f>ROUND($I$113*$H$113,2)</f>
        <v>0</v>
      </c>
      <c r="K113" s="148" t="s">
        <v>353</v>
      </c>
      <c r="L113" s="43"/>
      <c r="M113" s="153"/>
      <c r="N113" s="154" t="s">
        <v>46</v>
      </c>
      <c r="O113" s="24"/>
      <c r="P113" s="155">
        <f>$O$113*$H$113</f>
        <v>0</v>
      </c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97" t="s">
        <v>248</v>
      </c>
      <c r="AT113" s="97" t="s">
        <v>244</v>
      </c>
      <c r="AU113" s="97" t="s">
        <v>83</v>
      </c>
      <c r="AY113" s="6" t="s">
        <v>243</v>
      </c>
      <c r="BE113" s="157">
        <f>IF($N$113="základní",$J$113,0)</f>
        <v>0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7" t="s">
        <v>22</v>
      </c>
      <c r="BK113" s="157">
        <f>ROUND($I$113*$H$113,2)</f>
        <v>0</v>
      </c>
      <c r="BL113" s="97" t="s">
        <v>248</v>
      </c>
      <c r="BM113" s="97" t="s">
        <v>1243</v>
      </c>
    </row>
    <row r="114" spans="2:65" s="6" customFormat="1" ht="30.75" customHeight="1" x14ac:dyDescent="0.3">
      <c r="B114" s="23"/>
      <c r="C114" s="24"/>
      <c r="D114" s="158" t="s">
        <v>249</v>
      </c>
      <c r="E114" s="24"/>
      <c r="F114" s="159" t="s">
        <v>1244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249</v>
      </c>
      <c r="AU114" s="6" t="s">
        <v>83</v>
      </c>
    </row>
    <row r="115" spans="2:65" s="6" customFormat="1" ht="15.75" customHeight="1" x14ac:dyDescent="0.3">
      <c r="B115" s="23"/>
      <c r="C115" s="146" t="s">
        <v>269</v>
      </c>
      <c r="D115" s="146" t="s">
        <v>244</v>
      </c>
      <c r="E115" s="147" t="s">
        <v>908</v>
      </c>
      <c r="F115" s="148" t="s">
        <v>909</v>
      </c>
      <c r="G115" s="149" t="s">
        <v>484</v>
      </c>
      <c r="H115" s="150">
        <v>114.752</v>
      </c>
      <c r="I115" s="151"/>
      <c r="J115" s="152">
        <f>ROUND($I$115*$H$115,2)</f>
        <v>0</v>
      </c>
      <c r="K115" s="148" t="s">
        <v>353</v>
      </c>
      <c r="L115" s="43"/>
      <c r="M115" s="153"/>
      <c r="N115" s="154" t="s">
        <v>46</v>
      </c>
      <c r="O115" s="24"/>
      <c r="P115" s="155">
        <f>$O$115*$H$115</f>
        <v>0</v>
      </c>
      <c r="Q115" s="155">
        <v>0</v>
      </c>
      <c r="R115" s="155">
        <f>$Q$115*$H$115</f>
        <v>0</v>
      </c>
      <c r="S115" s="155">
        <v>0</v>
      </c>
      <c r="T115" s="156">
        <f>$S$115*$H$115</f>
        <v>0</v>
      </c>
      <c r="AR115" s="97" t="s">
        <v>248</v>
      </c>
      <c r="AT115" s="97" t="s">
        <v>244</v>
      </c>
      <c r="AU115" s="97" t="s">
        <v>83</v>
      </c>
      <c r="AY115" s="6" t="s">
        <v>243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7" t="s">
        <v>22</v>
      </c>
      <c r="BK115" s="157">
        <f>ROUND($I$115*$H$115,2)</f>
        <v>0</v>
      </c>
      <c r="BL115" s="97" t="s">
        <v>248</v>
      </c>
      <c r="BM115" s="97" t="s">
        <v>1245</v>
      </c>
    </row>
    <row r="116" spans="2:65" s="6" customFormat="1" ht="30.75" customHeight="1" x14ac:dyDescent="0.3">
      <c r="B116" s="23"/>
      <c r="C116" s="24"/>
      <c r="D116" s="158" t="s">
        <v>249</v>
      </c>
      <c r="E116" s="24"/>
      <c r="F116" s="159" t="s">
        <v>900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249</v>
      </c>
      <c r="AU116" s="6" t="s">
        <v>83</v>
      </c>
    </row>
    <row r="117" spans="2:65" s="6" customFormat="1" ht="15.75" customHeight="1" x14ac:dyDescent="0.3">
      <c r="B117" s="178"/>
      <c r="C117" s="179"/>
      <c r="D117" s="177" t="s">
        <v>355</v>
      </c>
      <c r="E117" s="179"/>
      <c r="F117" s="180" t="s">
        <v>1246</v>
      </c>
      <c r="G117" s="179"/>
      <c r="H117" s="181">
        <v>114.752</v>
      </c>
      <c r="J117" s="179"/>
      <c r="K117" s="179"/>
      <c r="L117" s="182"/>
      <c r="M117" s="183"/>
      <c r="N117" s="179"/>
      <c r="O117" s="179"/>
      <c r="P117" s="179"/>
      <c r="Q117" s="179"/>
      <c r="R117" s="179"/>
      <c r="S117" s="179"/>
      <c r="T117" s="184"/>
      <c r="AT117" s="185" t="s">
        <v>355</v>
      </c>
      <c r="AU117" s="185" t="s">
        <v>83</v>
      </c>
      <c r="AV117" s="185" t="s">
        <v>83</v>
      </c>
      <c r="AW117" s="185" t="s">
        <v>75</v>
      </c>
      <c r="AX117" s="185" t="s">
        <v>22</v>
      </c>
      <c r="AY117" s="185" t="s">
        <v>243</v>
      </c>
    </row>
    <row r="118" spans="2:65" s="6" customFormat="1" ht="15.75" customHeight="1" x14ac:dyDescent="0.3">
      <c r="B118" s="23"/>
      <c r="C118" s="146" t="s">
        <v>272</v>
      </c>
      <c r="D118" s="146" t="s">
        <v>244</v>
      </c>
      <c r="E118" s="147" t="s">
        <v>916</v>
      </c>
      <c r="F118" s="148" t="s">
        <v>917</v>
      </c>
      <c r="G118" s="149" t="s">
        <v>484</v>
      </c>
      <c r="H118" s="150">
        <v>28.687999999999999</v>
      </c>
      <c r="I118" s="151"/>
      <c r="J118" s="152">
        <f>ROUND($I$118*$H$118,2)</f>
        <v>0</v>
      </c>
      <c r="K118" s="148" t="s">
        <v>353</v>
      </c>
      <c r="L118" s="43"/>
      <c r="M118" s="153"/>
      <c r="N118" s="154" t="s">
        <v>46</v>
      </c>
      <c r="O118" s="24"/>
      <c r="P118" s="155">
        <f>$O$118*$H$118</f>
        <v>0</v>
      </c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97" t="s">
        <v>248</v>
      </c>
      <c r="AT118" s="97" t="s">
        <v>244</v>
      </c>
      <c r="AU118" s="97" t="s">
        <v>83</v>
      </c>
      <c r="AY118" s="6" t="s">
        <v>243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7" t="s">
        <v>22</v>
      </c>
      <c r="BK118" s="157">
        <f>ROUND($I$118*$H$118,2)</f>
        <v>0</v>
      </c>
      <c r="BL118" s="97" t="s">
        <v>248</v>
      </c>
      <c r="BM118" s="97" t="s">
        <v>1247</v>
      </c>
    </row>
    <row r="119" spans="2:65" s="6" customFormat="1" ht="30.75" customHeight="1" x14ac:dyDescent="0.3">
      <c r="B119" s="23"/>
      <c r="C119" s="24"/>
      <c r="D119" s="158" t="s">
        <v>249</v>
      </c>
      <c r="E119" s="24"/>
      <c r="F119" s="159" t="s">
        <v>1248</v>
      </c>
      <c r="G119" s="24"/>
      <c r="H119" s="24"/>
      <c r="J119" s="24"/>
      <c r="K119" s="24"/>
      <c r="L119" s="43"/>
      <c r="M119" s="160"/>
      <c r="N119" s="161"/>
      <c r="O119" s="161"/>
      <c r="P119" s="161"/>
      <c r="Q119" s="161"/>
      <c r="R119" s="161"/>
      <c r="S119" s="161"/>
      <c r="T119" s="162"/>
      <c r="AT119" s="6" t="s">
        <v>249</v>
      </c>
      <c r="AU119" s="6" t="s">
        <v>83</v>
      </c>
    </row>
    <row r="120" spans="2:65" s="6" customFormat="1" ht="7.5" customHeight="1" x14ac:dyDescent="0.3">
      <c r="B120" s="38"/>
      <c r="C120" s="39"/>
      <c r="D120" s="39"/>
      <c r="E120" s="39"/>
      <c r="F120" s="39"/>
      <c r="G120" s="39"/>
      <c r="H120" s="39"/>
      <c r="I120" s="110"/>
      <c r="J120" s="39"/>
      <c r="K120" s="39"/>
      <c r="L120" s="43"/>
    </row>
    <row r="523" s="2" customFormat="1" ht="14.25" customHeight="1" x14ac:dyDescent="0.3"/>
  </sheetData>
  <sheetProtection password="CC35" sheet="1" objects="1" scenarios="1" formatColumns="0" formatRows="0" sort="0" autoFilter="0"/>
  <autoFilter ref="C91:K91"/>
  <mergeCells count="15">
    <mergeCell ref="E11:H11"/>
    <mergeCell ref="E9:H9"/>
    <mergeCell ref="E13:H13"/>
    <mergeCell ref="E28:H28"/>
    <mergeCell ref="E49:H49"/>
    <mergeCell ref="E84:H84"/>
    <mergeCell ref="G1:H1"/>
    <mergeCell ref="L2:V2"/>
    <mergeCell ref="E53:H53"/>
    <mergeCell ref="E51:H51"/>
    <mergeCell ref="E55:H55"/>
    <mergeCell ref="E78:H78"/>
    <mergeCell ref="E82:H82"/>
    <mergeCell ref="E80:H80"/>
    <mergeCell ref="E7:H7"/>
  </mergeCells>
  <hyperlinks>
    <hyperlink ref="F1:G1" location="C2" tooltip="Krycí list soupisu" display="1) Krycí list soupisu"/>
    <hyperlink ref="G1:H1" location="C62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126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1249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1250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123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ROUND($J$93,2)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ROUND(SUM($BE$93:$BE$468),2)</f>
        <v>0</v>
      </c>
      <c r="G32" s="24"/>
      <c r="H32" s="24"/>
      <c r="I32" s="106">
        <v>0.21</v>
      </c>
      <c r="J32" s="105">
        <f>ROUND(ROUND((SUM($BE$93:$BE$468)),2)*$I$32,2)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ROUND(SUM($BF$93:$BF$468),2)</f>
        <v>0</v>
      </c>
      <c r="G33" s="24"/>
      <c r="H33" s="24"/>
      <c r="I33" s="106">
        <v>0.15</v>
      </c>
      <c r="J33" s="105">
        <f>ROUND(ROUND((SUM($BF$93:$BF$468)),2)*$I$33,2)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ROUND(SUM($BG$93:$BG$468),2)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ROUND(SUM($BH$93:$BH$468),2)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ROUND(SUM($BI$93:$BI$468),2)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1249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102.1 - Vozovka místních komunikací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$J$93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336</v>
      </c>
      <c r="E61" s="119"/>
      <c r="F61" s="119"/>
      <c r="G61" s="119"/>
      <c r="H61" s="119"/>
      <c r="I61" s="120"/>
      <c r="J61" s="121">
        <f>$J$94</f>
        <v>0</v>
      </c>
      <c r="K61" s="122"/>
    </row>
    <row r="62" spans="2:47" s="83" customFormat="1" ht="21" customHeight="1" x14ac:dyDescent="0.3">
      <c r="B62" s="163"/>
      <c r="C62" s="85"/>
      <c r="D62" s="164" t="s">
        <v>337</v>
      </c>
      <c r="E62" s="164"/>
      <c r="F62" s="164"/>
      <c r="G62" s="164"/>
      <c r="H62" s="164"/>
      <c r="I62" s="165"/>
      <c r="J62" s="166">
        <f>$J$95</f>
        <v>0</v>
      </c>
      <c r="K62" s="167"/>
    </row>
    <row r="63" spans="2:47" s="83" customFormat="1" ht="21" customHeight="1" x14ac:dyDescent="0.3">
      <c r="B63" s="163"/>
      <c r="C63" s="85"/>
      <c r="D63" s="164" t="s">
        <v>338</v>
      </c>
      <c r="E63" s="164"/>
      <c r="F63" s="164"/>
      <c r="G63" s="164"/>
      <c r="H63" s="164"/>
      <c r="I63" s="165"/>
      <c r="J63" s="166">
        <f>$J$245</f>
        <v>0</v>
      </c>
      <c r="K63" s="167"/>
    </row>
    <row r="64" spans="2:47" s="83" customFormat="1" ht="21" customHeight="1" x14ac:dyDescent="0.3">
      <c r="B64" s="163"/>
      <c r="C64" s="85"/>
      <c r="D64" s="164" t="s">
        <v>339</v>
      </c>
      <c r="E64" s="164"/>
      <c r="F64" s="164"/>
      <c r="G64" s="164"/>
      <c r="H64" s="164"/>
      <c r="I64" s="165"/>
      <c r="J64" s="166">
        <f>$J$275</f>
        <v>0</v>
      </c>
      <c r="K64" s="167"/>
    </row>
    <row r="65" spans="2:12" s="83" customFormat="1" ht="21" customHeight="1" x14ac:dyDescent="0.3">
      <c r="B65" s="163"/>
      <c r="C65" s="85"/>
      <c r="D65" s="164" t="s">
        <v>340</v>
      </c>
      <c r="E65" s="164"/>
      <c r="F65" s="164"/>
      <c r="G65" s="164"/>
      <c r="H65" s="164"/>
      <c r="I65" s="165"/>
      <c r="J65" s="166">
        <f>$J$281</f>
        <v>0</v>
      </c>
      <c r="K65" s="167"/>
    </row>
    <row r="66" spans="2:12" s="83" customFormat="1" ht="21" customHeight="1" x14ac:dyDescent="0.3">
      <c r="B66" s="163"/>
      <c r="C66" s="85"/>
      <c r="D66" s="164" t="s">
        <v>341</v>
      </c>
      <c r="E66" s="164"/>
      <c r="F66" s="164"/>
      <c r="G66" s="164"/>
      <c r="H66" s="164"/>
      <c r="I66" s="165"/>
      <c r="J66" s="166">
        <f>$J$318</f>
        <v>0</v>
      </c>
      <c r="K66" s="167"/>
    </row>
    <row r="67" spans="2:12" s="83" customFormat="1" ht="21" customHeight="1" x14ac:dyDescent="0.3">
      <c r="B67" s="163"/>
      <c r="C67" s="85"/>
      <c r="D67" s="164" t="s">
        <v>342</v>
      </c>
      <c r="E67" s="164"/>
      <c r="F67" s="164"/>
      <c r="G67" s="164"/>
      <c r="H67" s="164"/>
      <c r="I67" s="165"/>
      <c r="J67" s="166">
        <f>$J$399</f>
        <v>0</v>
      </c>
      <c r="K67" s="167"/>
    </row>
    <row r="68" spans="2:12" s="83" customFormat="1" ht="21" customHeight="1" x14ac:dyDescent="0.3">
      <c r="B68" s="163"/>
      <c r="C68" s="85"/>
      <c r="D68" s="164" t="s">
        <v>343</v>
      </c>
      <c r="E68" s="164"/>
      <c r="F68" s="164"/>
      <c r="G68" s="164"/>
      <c r="H68" s="164"/>
      <c r="I68" s="165"/>
      <c r="J68" s="166">
        <f>$J$442</f>
        <v>0</v>
      </c>
      <c r="K68" s="167"/>
    </row>
    <row r="69" spans="2:12" s="83" customFormat="1" ht="21" customHeight="1" x14ac:dyDescent="0.3">
      <c r="B69" s="163"/>
      <c r="C69" s="85"/>
      <c r="D69" s="164" t="s">
        <v>344</v>
      </c>
      <c r="E69" s="164"/>
      <c r="F69" s="164"/>
      <c r="G69" s="164"/>
      <c r="H69" s="164"/>
      <c r="I69" s="165"/>
      <c r="J69" s="166">
        <f>$J$459</f>
        <v>0</v>
      </c>
      <c r="K69" s="167"/>
    </row>
    <row r="70" spans="2:12" s="73" customFormat="1" ht="25.5" customHeight="1" x14ac:dyDescent="0.3">
      <c r="B70" s="117"/>
      <c r="C70" s="118"/>
      <c r="D70" s="119" t="s">
        <v>345</v>
      </c>
      <c r="E70" s="119"/>
      <c r="F70" s="119"/>
      <c r="G70" s="119"/>
      <c r="H70" s="119"/>
      <c r="I70" s="120"/>
      <c r="J70" s="121">
        <f>$J$462</f>
        <v>0</v>
      </c>
      <c r="K70" s="122"/>
    </row>
    <row r="71" spans="2:12" s="83" customFormat="1" ht="21" customHeight="1" x14ac:dyDescent="0.3">
      <c r="B71" s="163"/>
      <c r="C71" s="85"/>
      <c r="D71" s="164" t="s">
        <v>346</v>
      </c>
      <c r="E71" s="164"/>
      <c r="F71" s="164"/>
      <c r="G71" s="164"/>
      <c r="H71" s="164"/>
      <c r="I71" s="165"/>
      <c r="J71" s="166">
        <f>$J$463</f>
        <v>0</v>
      </c>
      <c r="K71" s="167"/>
    </row>
    <row r="72" spans="2:12" s="6" customFormat="1" ht="22.5" customHeight="1" x14ac:dyDescent="0.3">
      <c r="B72" s="23"/>
      <c r="C72" s="24"/>
      <c r="D72" s="24"/>
      <c r="E72" s="24"/>
      <c r="F72" s="24"/>
      <c r="G72" s="24"/>
      <c r="H72" s="24"/>
      <c r="J72" s="24"/>
      <c r="K72" s="27"/>
    </row>
    <row r="73" spans="2:12" s="6" customFormat="1" ht="7.5" customHeight="1" x14ac:dyDescent="0.3">
      <c r="B73" s="38"/>
      <c r="C73" s="39"/>
      <c r="D73" s="39"/>
      <c r="E73" s="39"/>
      <c r="F73" s="39"/>
      <c r="G73" s="39"/>
      <c r="H73" s="39"/>
      <c r="I73" s="110"/>
      <c r="J73" s="39"/>
      <c r="K73" s="40"/>
    </row>
    <row r="77" spans="2:12" s="6" customFormat="1" ht="7.5" customHeight="1" x14ac:dyDescent="0.3">
      <c r="B77" s="41"/>
      <c r="C77" s="42"/>
      <c r="D77" s="42"/>
      <c r="E77" s="42"/>
      <c r="F77" s="42"/>
      <c r="G77" s="42"/>
      <c r="H77" s="42"/>
      <c r="I77" s="112"/>
      <c r="J77" s="42"/>
      <c r="K77" s="42"/>
      <c r="L77" s="43"/>
    </row>
    <row r="78" spans="2:12" s="6" customFormat="1" ht="37.5" customHeight="1" x14ac:dyDescent="0.3">
      <c r="B78" s="23"/>
      <c r="C78" s="12" t="s">
        <v>226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" customHeight="1" x14ac:dyDescent="0.3">
      <c r="B80" s="23"/>
      <c r="C80" s="19" t="s">
        <v>16</v>
      </c>
      <c r="D80" s="24"/>
      <c r="E80" s="24"/>
      <c r="F80" s="24"/>
      <c r="G80" s="24"/>
      <c r="H80" s="24"/>
      <c r="J80" s="24"/>
      <c r="K80" s="24"/>
      <c r="L80" s="43"/>
    </row>
    <row r="81" spans="2:65" s="6" customFormat="1" ht="16.5" customHeight="1" x14ac:dyDescent="0.3">
      <c r="B81" s="23"/>
      <c r="C81" s="24"/>
      <c r="D81" s="24"/>
      <c r="E81" s="342" t="str">
        <f>$E$7</f>
        <v>Silnice III/4721 Ostrava, ul. Michálkovická okružní křižovatka s ulicí Hladnovskou a Keltičkovou</v>
      </c>
      <c r="F81" s="323"/>
      <c r="G81" s="323"/>
      <c r="H81" s="323"/>
      <c r="J81" s="24"/>
      <c r="K81" s="24"/>
      <c r="L81" s="43"/>
    </row>
    <row r="82" spans="2:65" s="2" customFormat="1" ht="15.75" customHeight="1" x14ac:dyDescent="0.3">
      <c r="B82" s="10"/>
      <c r="C82" s="19" t="s">
        <v>214</v>
      </c>
      <c r="D82" s="11"/>
      <c r="E82" s="11"/>
      <c r="F82" s="11"/>
      <c r="G82" s="11"/>
      <c r="H82" s="11"/>
      <c r="J82" s="11"/>
      <c r="K82" s="11"/>
      <c r="L82" s="123"/>
    </row>
    <row r="83" spans="2:65" s="6" customFormat="1" ht="16.5" customHeight="1" x14ac:dyDescent="0.3">
      <c r="B83" s="23"/>
      <c r="C83" s="24"/>
      <c r="D83" s="24"/>
      <c r="E83" s="342" t="s">
        <v>1249</v>
      </c>
      <c r="F83" s="323"/>
      <c r="G83" s="323"/>
      <c r="H83" s="323"/>
      <c r="J83" s="24"/>
      <c r="K83" s="24"/>
      <c r="L83" s="43"/>
    </row>
    <row r="84" spans="2:65" s="6" customFormat="1" ht="15" customHeight="1" x14ac:dyDescent="0.3">
      <c r="B84" s="23"/>
      <c r="C84" s="19" t="s">
        <v>216</v>
      </c>
      <c r="D84" s="24"/>
      <c r="E84" s="24"/>
      <c r="F84" s="24"/>
      <c r="G84" s="24"/>
      <c r="H84" s="24"/>
      <c r="J84" s="24"/>
      <c r="K84" s="24"/>
      <c r="L84" s="43"/>
    </row>
    <row r="85" spans="2:65" s="6" customFormat="1" ht="19.5" customHeight="1" x14ac:dyDescent="0.3">
      <c r="B85" s="23"/>
      <c r="C85" s="24"/>
      <c r="D85" s="24"/>
      <c r="E85" s="320" t="str">
        <f>$E$11</f>
        <v>SO 102.1 - Vozovka místních komunikací</v>
      </c>
      <c r="F85" s="323"/>
      <c r="G85" s="323"/>
      <c r="H85" s="323"/>
      <c r="J85" s="24"/>
      <c r="K85" s="24"/>
      <c r="L85" s="43"/>
    </row>
    <row r="86" spans="2:65" s="6" customFormat="1" ht="7.5" customHeight="1" x14ac:dyDescent="0.3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65" s="6" customFormat="1" ht="18.75" customHeight="1" x14ac:dyDescent="0.3">
      <c r="B87" s="23"/>
      <c r="C87" s="19" t="s">
        <v>23</v>
      </c>
      <c r="D87" s="24"/>
      <c r="E87" s="24"/>
      <c r="F87" s="17" t="str">
        <f>$F$14</f>
        <v>Ostrava</v>
      </c>
      <c r="G87" s="24"/>
      <c r="H87" s="24"/>
      <c r="I87" s="101" t="s">
        <v>25</v>
      </c>
      <c r="J87" s="52" t="str">
        <f>IF($J$14="","",$J$14)</f>
        <v>15.09.2014</v>
      </c>
      <c r="K87" s="24"/>
      <c r="L87" s="43"/>
    </row>
    <row r="88" spans="2:65" s="6" customFormat="1" ht="7.5" customHeight="1" x14ac:dyDescent="0.3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65" s="6" customFormat="1" ht="15.75" customHeight="1" x14ac:dyDescent="0.3">
      <c r="B89" s="23"/>
      <c r="C89" s="19" t="s">
        <v>29</v>
      </c>
      <c r="D89" s="24"/>
      <c r="E89" s="24"/>
      <c r="F89" s="17" t="str">
        <f>$E$17</f>
        <v>Statutární město Ostrava</v>
      </c>
      <c r="G89" s="24"/>
      <c r="H89" s="24"/>
      <c r="I89" s="101" t="s">
        <v>36</v>
      </c>
      <c r="J89" s="17" t="str">
        <f>$E$23</f>
        <v>SHB, akciová společnost</v>
      </c>
      <c r="K89" s="24"/>
      <c r="L89" s="43"/>
    </row>
    <row r="90" spans="2:65" s="6" customFormat="1" ht="15" customHeight="1" x14ac:dyDescent="0.3">
      <c r="B90" s="23"/>
      <c r="C90" s="19" t="s">
        <v>34</v>
      </c>
      <c r="D90" s="24"/>
      <c r="E90" s="24"/>
      <c r="F90" s="17" t="str">
        <f>IF($E$20="","",$E$20)</f>
        <v/>
      </c>
      <c r="G90" s="24"/>
      <c r="H90" s="24"/>
      <c r="J90" s="24"/>
      <c r="K90" s="24"/>
      <c r="L90" s="43"/>
    </row>
    <row r="91" spans="2:65" s="6" customFormat="1" ht="11.25" customHeight="1" x14ac:dyDescent="0.3">
      <c r="B91" s="23"/>
      <c r="C91" s="24"/>
      <c r="D91" s="24"/>
      <c r="E91" s="24"/>
      <c r="F91" s="24"/>
      <c r="G91" s="24"/>
      <c r="H91" s="24"/>
      <c r="J91" s="24"/>
      <c r="K91" s="24"/>
      <c r="L91" s="43"/>
    </row>
    <row r="92" spans="2:65" s="124" customFormat="1" ht="30" customHeight="1" x14ac:dyDescent="0.3">
      <c r="B92" s="125"/>
      <c r="C92" s="126" t="s">
        <v>227</v>
      </c>
      <c r="D92" s="127" t="s">
        <v>60</v>
      </c>
      <c r="E92" s="127" t="s">
        <v>56</v>
      </c>
      <c r="F92" s="127" t="s">
        <v>228</v>
      </c>
      <c r="G92" s="127" t="s">
        <v>229</v>
      </c>
      <c r="H92" s="127" t="s">
        <v>230</v>
      </c>
      <c r="I92" s="128" t="s">
        <v>231</v>
      </c>
      <c r="J92" s="127" t="s">
        <v>232</v>
      </c>
      <c r="K92" s="129" t="s">
        <v>233</v>
      </c>
      <c r="L92" s="130"/>
      <c r="M92" s="59" t="s">
        <v>234</v>
      </c>
      <c r="N92" s="60" t="s">
        <v>45</v>
      </c>
      <c r="O92" s="60" t="s">
        <v>235</v>
      </c>
      <c r="P92" s="60" t="s">
        <v>236</v>
      </c>
      <c r="Q92" s="60" t="s">
        <v>237</v>
      </c>
      <c r="R92" s="60" t="s">
        <v>238</v>
      </c>
      <c r="S92" s="60" t="s">
        <v>239</v>
      </c>
      <c r="T92" s="61" t="s">
        <v>240</v>
      </c>
    </row>
    <row r="93" spans="2:65" s="6" customFormat="1" ht="30" customHeight="1" x14ac:dyDescent="0.35">
      <c r="B93" s="23"/>
      <c r="C93" s="66" t="s">
        <v>221</v>
      </c>
      <c r="D93" s="24"/>
      <c r="E93" s="24"/>
      <c r="F93" s="24"/>
      <c r="G93" s="24"/>
      <c r="H93" s="24"/>
      <c r="J93" s="131">
        <f>$BK$93</f>
        <v>0</v>
      </c>
      <c r="K93" s="24"/>
      <c r="L93" s="43"/>
      <c r="M93" s="63"/>
      <c r="N93" s="64"/>
      <c r="O93" s="64"/>
      <c r="P93" s="132">
        <f>$P$94+$P$462</f>
        <v>0</v>
      </c>
      <c r="Q93" s="64"/>
      <c r="R93" s="132">
        <f>$R$94+$R$462</f>
        <v>150.06936332000001</v>
      </c>
      <c r="S93" s="64"/>
      <c r="T93" s="133">
        <f>$T$94+$T$462</f>
        <v>1846.6134000000002</v>
      </c>
      <c r="AT93" s="6" t="s">
        <v>74</v>
      </c>
      <c r="AU93" s="6" t="s">
        <v>222</v>
      </c>
      <c r="BK93" s="134">
        <f>$BK$94+$BK$462</f>
        <v>0</v>
      </c>
    </row>
    <row r="94" spans="2:65" s="135" customFormat="1" ht="37.5" customHeight="1" x14ac:dyDescent="0.35">
      <c r="B94" s="136"/>
      <c r="C94" s="137"/>
      <c r="D94" s="137" t="s">
        <v>74</v>
      </c>
      <c r="E94" s="138" t="s">
        <v>347</v>
      </c>
      <c r="F94" s="138" t="s">
        <v>348</v>
      </c>
      <c r="G94" s="137"/>
      <c r="H94" s="137"/>
      <c r="J94" s="139">
        <f>$BK$94</f>
        <v>0</v>
      </c>
      <c r="K94" s="137"/>
      <c r="L94" s="140"/>
      <c r="M94" s="141"/>
      <c r="N94" s="137"/>
      <c r="O94" s="137"/>
      <c r="P94" s="142">
        <f>$P$95+$P$245+$P$275+$P$281+$P$318+$P$399+$P$442+$P$459</f>
        <v>0</v>
      </c>
      <c r="Q94" s="137"/>
      <c r="R94" s="142">
        <f>$R$95+$R$245+$R$275+$R$281+$R$318+$R$399+$R$442+$R$459</f>
        <v>150.03845132000001</v>
      </c>
      <c r="S94" s="137"/>
      <c r="T94" s="143">
        <f>$T$95+$T$245+$T$275+$T$281+$T$318+$T$399+$T$442+$T$459</f>
        <v>1846.6134000000002</v>
      </c>
      <c r="AR94" s="144" t="s">
        <v>22</v>
      </c>
      <c r="AT94" s="144" t="s">
        <v>74</v>
      </c>
      <c r="AU94" s="144" t="s">
        <v>75</v>
      </c>
      <c r="AY94" s="144" t="s">
        <v>243</v>
      </c>
      <c r="BK94" s="145">
        <f>$BK$95+$BK$245+$BK$275+$BK$281+$BK$318+$BK$399+$BK$442+$BK$459</f>
        <v>0</v>
      </c>
    </row>
    <row r="95" spans="2:65" s="135" customFormat="1" ht="21" customHeight="1" x14ac:dyDescent="0.3">
      <c r="B95" s="136"/>
      <c r="C95" s="137"/>
      <c r="D95" s="137" t="s">
        <v>74</v>
      </c>
      <c r="E95" s="168" t="s">
        <v>22</v>
      </c>
      <c r="F95" s="168" t="s">
        <v>349</v>
      </c>
      <c r="G95" s="137"/>
      <c r="H95" s="137"/>
      <c r="J95" s="169">
        <f>$BK$95</f>
        <v>0</v>
      </c>
      <c r="K95" s="137"/>
      <c r="L95" s="140"/>
      <c r="M95" s="141"/>
      <c r="N95" s="137"/>
      <c r="O95" s="137"/>
      <c r="P95" s="142">
        <f>SUM($P$96:$P$244)</f>
        <v>0</v>
      </c>
      <c r="Q95" s="137"/>
      <c r="R95" s="142">
        <f>SUM($R$96:$R$244)</f>
        <v>0.21098999999999998</v>
      </c>
      <c r="S95" s="137"/>
      <c r="T95" s="143">
        <f>SUM($T$96:$T$244)</f>
        <v>1845.4134000000001</v>
      </c>
      <c r="AR95" s="144" t="s">
        <v>22</v>
      </c>
      <c r="AT95" s="144" t="s">
        <v>74</v>
      </c>
      <c r="AU95" s="144" t="s">
        <v>22</v>
      </c>
      <c r="AY95" s="144" t="s">
        <v>243</v>
      </c>
      <c r="BK95" s="145">
        <f>SUM($BK$96:$BK$244)</f>
        <v>0</v>
      </c>
    </row>
    <row r="96" spans="2:65" s="6" customFormat="1" ht="15.75" customHeight="1" x14ac:dyDescent="0.3">
      <c r="B96" s="23"/>
      <c r="C96" s="146" t="s">
        <v>22</v>
      </c>
      <c r="D96" s="146" t="s">
        <v>244</v>
      </c>
      <c r="E96" s="147" t="s">
        <v>359</v>
      </c>
      <c r="F96" s="148" t="s">
        <v>1253</v>
      </c>
      <c r="G96" s="149" t="s">
        <v>352</v>
      </c>
      <c r="H96" s="150">
        <v>1682.45</v>
      </c>
      <c r="I96" s="151"/>
      <c r="J96" s="152">
        <f>ROUND($I$96*$H$96,2)</f>
        <v>0</v>
      </c>
      <c r="K96" s="148" t="s">
        <v>353</v>
      </c>
      <c r="L96" s="43"/>
      <c r="M96" s="153"/>
      <c r="N96" s="154" t="s">
        <v>46</v>
      </c>
      <c r="O96" s="24"/>
      <c r="P96" s="155">
        <f>$O$96*$H$96</f>
        <v>0</v>
      </c>
      <c r="Q96" s="155">
        <v>0</v>
      </c>
      <c r="R96" s="155">
        <f>$Q$96*$H$96</f>
        <v>0</v>
      </c>
      <c r="S96" s="155">
        <v>0.79200000000000004</v>
      </c>
      <c r="T96" s="156">
        <f>$S$96*$H$96</f>
        <v>1332.5004000000001</v>
      </c>
      <c r="AR96" s="97" t="s">
        <v>248</v>
      </c>
      <c r="AT96" s="97" t="s">
        <v>244</v>
      </c>
      <c r="AU96" s="97" t="s">
        <v>83</v>
      </c>
      <c r="AY96" s="6" t="s">
        <v>243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7" t="s">
        <v>22</v>
      </c>
      <c r="BK96" s="157">
        <f>ROUND($I$96*$H$96,2)</f>
        <v>0</v>
      </c>
      <c r="BL96" s="97" t="s">
        <v>248</v>
      </c>
      <c r="BM96" s="97" t="s">
        <v>1254</v>
      </c>
    </row>
    <row r="97" spans="2:65" s="6" customFormat="1" ht="15.75" customHeight="1" x14ac:dyDescent="0.3">
      <c r="B97" s="170"/>
      <c r="C97" s="171"/>
      <c r="D97" s="158" t="s">
        <v>355</v>
      </c>
      <c r="E97" s="172"/>
      <c r="F97" s="172" t="s">
        <v>356</v>
      </c>
      <c r="G97" s="171"/>
      <c r="H97" s="171"/>
      <c r="J97" s="171"/>
      <c r="K97" s="171"/>
      <c r="L97" s="173"/>
      <c r="M97" s="174"/>
      <c r="N97" s="171"/>
      <c r="O97" s="171"/>
      <c r="P97" s="171"/>
      <c r="Q97" s="171"/>
      <c r="R97" s="171"/>
      <c r="S97" s="171"/>
      <c r="T97" s="175"/>
      <c r="AT97" s="176" t="s">
        <v>355</v>
      </c>
      <c r="AU97" s="176" t="s">
        <v>83</v>
      </c>
      <c r="AV97" s="176" t="s">
        <v>22</v>
      </c>
      <c r="AW97" s="176" t="s">
        <v>222</v>
      </c>
      <c r="AX97" s="176" t="s">
        <v>75</v>
      </c>
      <c r="AY97" s="176" t="s">
        <v>243</v>
      </c>
    </row>
    <row r="98" spans="2:65" s="6" customFormat="1" ht="15.75" customHeight="1" x14ac:dyDescent="0.3">
      <c r="B98" s="170"/>
      <c r="C98" s="171"/>
      <c r="D98" s="177" t="s">
        <v>355</v>
      </c>
      <c r="E98" s="171"/>
      <c r="F98" s="172" t="s">
        <v>362</v>
      </c>
      <c r="G98" s="171"/>
      <c r="H98" s="171"/>
      <c r="J98" s="171"/>
      <c r="K98" s="171"/>
      <c r="L98" s="173"/>
      <c r="M98" s="174"/>
      <c r="N98" s="171"/>
      <c r="O98" s="171"/>
      <c r="P98" s="171"/>
      <c r="Q98" s="171"/>
      <c r="R98" s="171"/>
      <c r="S98" s="171"/>
      <c r="T98" s="175"/>
      <c r="AT98" s="176" t="s">
        <v>355</v>
      </c>
      <c r="AU98" s="176" t="s">
        <v>83</v>
      </c>
      <c r="AV98" s="176" t="s">
        <v>22</v>
      </c>
      <c r="AW98" s="176" t="s">
        <v>222</v>
      </c>
      <c r="AX98" s="176" t="s">
        <v>75</v>
      </c>
      <c r="AY98" s="176" t="s">
        <v>243</v>
      </c>
    </row>
    <row r="99" spans="2:65" s="6" customFormat="1" ht="15.75" customHeight="1" x14ac:dyDescent="0.3">
      <c r="B99" s="170"/>
      <c r="C99" s="171"/>
      <c r="D99" s="177" t="s">
        <v>355</v>
      </c>
      <c r="E99" s="171"/>
      <c r="F99" s="172" t="s">
        <v>1255</v>
      </c>
      <c r="G99" s="171"/>
      <c r="H99" s="171"/>
      <c r="J99" s="171"/>
      <c r="K99" s="171"/>
      <c r="L99" s="173"/>
      <c r="M99" s="174"/>
      <c r="N99" s="171"/>
      <c r="O99" s="171"/>
      <c r="P99" s="171"/>
      <c r="Q99" s="171"/>
      <c r="R99" s="171"/>
      <c r="S99" s="171"/>
      <c r="T99" s="175"/>
      <c r="AT99" s="176" t="s">
        <v>355</v>
      </c>
      <c r="AU99" s="176" t="s">
        <v>83</v>
      </c>
      <c r="AV99" s="176" t="s">
        <v>22</v>
      </c>
      <c r="AW99" s="176" t="s">
        <v>222</v>
      </c>
      <c r="AX99" s="176" t="s">
        <v>75</v>
      </c>
      <c r="AY99" s="176" t="s">
        <v>243</v>
      </c>
    </row>
    <row r="100" spans="2:65" s="6" customFormat="1" ht="15.75" customHeight="1" x14ac:dyDescent="0.3">
      <c r="B100" s="170"/>
      <c r="C100" s="171"/>
      <c r="D100" s="177" t="s">
        <v>355</v>
      </c>
      <c r="E100" s="171"/>
      <c r="F100" s="172" t="s">
        <v>1256</v>
      </c>
      <c r="G100" s="171"/>
      <c r="H100" s="171"/>
      <c r="J100" s="171"/>
      <c r="K100" s="171"/>
      <c r="L100" s="173"/>
      <c r="M100" s="174"/>
      <c r="N100" s="171"/>
      <c r="O100" s="171"/>
      <c r="P100" s="171"/>
      <c r="Q100" s="171"/>
      <c r="R100" s="171"/>
      <c r="S100" s="171"/>
      <c r="T100" s="175"/>
      <c r="AT100" s="176" t="s">
        <v>355</v>
      </c>
      <c r="AU100" s="176" t="s">
        <v>83</v>
      </c>
      <c r="AV100" s="176" t="s">
        <v>22</v>
      </c>
      <c r="AW100" s="176" t="s">
        <v>222</v>
      </c>
      <c r="AX100" s="176" t="s">
        <v>75</v>
      </c>
      <c r="AY100" s="176" t="s">
        <v>243</v>
      </c>
    </row>
    <row r="101" spans="2:65" s="6" customFormat="1" ht="15.75" customHeight="1" x14ac:dyDescent="0.3">
      <c r="B101" s="170"/>
      <c r="C101" s="171"/>
      <c r="D101" s="177" t="s">
        <v>355</v>
      </c>
      <c r="E101" s="171"/>
      <c r="F101" s="172" t="s">
        <v>1257</v>
      </c>
      <c r="G101" s="171"/>
      <c r="H101" s="171"/>
      <c r="J101" s="171"/>
      <c r="K101" s="171"/>
      <c r="L101" s="173"/>
      <c r="M101" s="174"/>
      <c r="N101" s="171"/>
      <c r="O101" s="171"/>
      <c r="P101" s="171"/>
      <c r="Q101" s="171"/>
      <c r="R101" s="171"/>
      <c r="S101" s="171"/>
      <c r="T101" s="175"/>
      <c r="AT101" s="176" t="s">
        <v>355</v>
      </c>
      <c r="AU101" s="176" t="s">
        <v>83</v>
      </c>
      <c r="AV101" s="176" t="s">
        <v>22</v>
      </c>
      <c r="AW101" s="176" t="s">
        <v>222</v>
      </c>
      <c r="AX101" s="176" t="s">
        <v>75</v>
      </c>
      <c r="AY101" s="176" t="s">
        <v>243</v>
      </c>
    </row>
    <row r="102" spans="2:65" s="6" customFormat="1" ht="15.75" customHeight="1" x14ac:dyDescent="0.3">
      <c r="B102" s="170"/>
      <c r="C102" s="171"/>
      <c r="D102" s="177" t="s">
        <v>355</v>
      </c>
      <c r="E102" s="171"/>
      <c r="F102" s="172" t="s">
        <v>366</v>
      </c>
      <c r="G102" s="171"/>
      <c r="H102" s="171"/>
      <c r="J102" s="171"/>
      <c r="K102" s="171"/>
      <c r="L102" s="173"/>
      <c r="M102" s="174"/>
      <c r="N102" s="171"/>
      <c r="O102" s="171"/>
      <c r="P102" s="171"/>
      <c r="Q102" s="171"/>
      <c r="R102" s="171"/>
      <c r="S102" s="171"/>
      <c r="T102" s="175"/>
      <c r="AT102" s="176" t="s">
        <v>355</v>
      </c>
      <c r="AU102" s="176" t="s">
        <v>83</v>
      </c>
      <c r="AV102" s="176" t="s">
        <v>22</v>
      </c>
      <c r="AW102" s="176" t="s">
        <v>222</v>
      </c>
      <c r="AX102" s="176" t="s">
        <v>75</v>
      </c>
      <c r="AY102" s="176" t="s">
        <v>243</v>
      </c>
    </row>
    <row r="103" spans="2:65" s="6" customFormat="1" ht="15.75" customHeight="1" x14ac:dyDescent="0.3">
      <c r="B103" s="178"/>
      <c r="C103" s="179"/>
      <c r="D103" s="177" t="s">
        <v>355</v>
      </c>
      <c r="E103" s="179"/>
      <c r="F103" s="180" t="s">
        <v>1258</v>
      </c>
      <c r="G103" s="179"/>
      <c r="H103" s="181">
        <v>1463</v>
      </c>
      <c r="J103" s="179"/>
      <c r="K103" s="179"/>
      <c r="L103" s="182"/>
      <c r="M103" s="183"/>
      <c r="N103" s="179"/>
      <c r="O103" s="179"/>
      <c r="P103" s="179"/>
      <c r="Q103" s="179"/>
      <c r="R103" s="179"/>
      <c r="S103" s="179"/>
      <c r="T103" s="184"/>
      <c r="AT103" s="185" t="s">
        <v>355</v>
      </c>
      <c r="AU103" s="185" t="s">
        <v>83</v>
      </c>
      <c r="AV103" s="185" t="s">
        <v>83</v>
      </c>
      <c r="AW103" s="185" t="s">
        <v>222</v>
      </c>
      <c r="AX103" s="185" t="s">
        <v>22</v>
      </c>
      <c r="AY103" s="185" t="s">
        <v>243</v>
      </c>
    </row>
    <row r="104" spans="2:65" s="6" customFormat="1" ht="15.75" customHeight="1" x14ac:dyDescent="0.3">
      <c r="B104" s="178"/>
      <c r="C104" s="179"/>
      <c r="D104" s="177" t="s">
        <v>355</v>
      </c>
      <c r="E104" s="179"/>
      <c r="F104" s="180" t="s">
        <v>1259</v>
      </c>
      <c r="G104" s="179"/>
      <c r="H104" s="181">
        <v>1682.45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75</v>
      </c>
      <c r="AX104" s="185" t="s">
        <v>22</v>
      </c>
      <c r="AY104" s="185" t="s">
        <v>243</v>
      </c>
    </row>
    <row r="105" spans="2:65" s="6" customFormat="1" ht="15.75" customHeight="1" x14ac:dyDescent="0.3">
      <c r="B105" s="23"/>
      <c r="C105" s="146" t="s">
        <v>83</v>
      </c>
      <c r="D105" s="146" t="s">
        <v>244</v>
      </c>
      <c r="E105" s="147" t="s">
        <v>371</v>
      </c>
      <c r="F105" s="148" t="s">
        <v>372</v>
      </c>
      <c r="G105" s="149" t="s">
        <v>352</v>
      </c>
      <c r="H105" s="150">
        <v>1623</v>
      </c>
      <c r="I105" s="151"/>
      <c r="J105" s="152">
        <f>ROUND($I$105*$H$105,2)</f>
        <v>0</v>
      </c>
      <c r="K105" s="148" t="s">
        <v>353</v>
      </c>
      <c r="L105" s="43"/>
      <c r="M105" s="153"/>
      <c r="N105" s="154" t="s">
        <v>46</v>
      </c>
      <c r="O105" s="24"/>
      <c r="P105" s="155">
        <f>$O$105*$H$105</f>
        <v>0</v>
      </c>
      <c r="Q105" s="155">
        <v>1.2999999999999999E-4</v>
      </c>
      <c r="R105" s="155">
        <f>$Q$105*$H$105</f>
        <v>0.21098999999999998</v>
      </c>
      <c r="S105" s="155">
        <v>0.25600000000000001</v>
      </c>
      <c r="T105" s="156">
        <f>$S$105*$H$105</f>
        <v>415.488</v>
      </c>
      <c r="AR105" s="97" t="s">
        <v>248</v>
      </c>
      <c r="AT105" s="97" t="s">
        <v>244</v>
      </c>
      <c r="AU105" s="97" t="s">
        <v>83</v>
      </c>
      <c r="AY105" s="6" t="s">
        <v>243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7" t="s">
        <v>22</v>
      </c>
      <c r="BK105" s="157">
        <f>ROUND($I$105*$H$105,2)</f>
        <v>0</v>
      </c>
      <c r="BL105" s="97" t="s">
        <v>248</v>
      </c>
      <c r="BM105" s="97" t="s">
        <v>1260</v>
      </c>
    </row>
    <row r="106" spans="2:65" s="6" customFormat="1" ht="15.75" customHeight="1" x14ac:dyDescent="0.3">
      <c r="B106" s="170"/>
      <c r="C106" s="171"/>
      <c r="D106" s="158" t="s">
        <v>355</v>
      </c>
      <c r="E106" s="172"/>
      <c r="F106" s="172" t="s">
        <v>356</v>
      </c>
      <c r="G106" s="171"/>
      <c r="H106" s="171"/>
      <c r="J106" s="171"/>
      <c r="K106" s="171"/>
      <c r="L106" s="173"/>
      <c r="M106" s="174"/>
      <c r="N106" s="171"/>
      <c r="O106" s="171"/>
      <c r="P106" s="171"/>
      <c r="Q106" s="171"/>
      <c r="R106" s="171"/>
      <c r="S106" s="171"/>
      <c r="T106" s="175"/>
      <c r="AT106" s="176" t="s">
        <v>355</v>
      </c>
      <c r="AU106" s="176" t="s">
        <v>83</v>
      </c>
      <c r="AV106" s="176" t="s">
        <v>22</v>
      </c>
      <c r="AW106" s="176" t="s">
        <v>222</v>
      </c>
      <c r="AX106" s="176" t="s">
        <v>75</v>
      </c>
      <c r="AY106" s="176" t="s">
        <v>243</v>
      </c>
    </row>
    <row r="107" spans="2:65" s="6" customFormat="1" ht="15.75" customHeight="1" x14ac:dyDescent="0.3">
      <c r="B107" s="170"/>
      <c r="C107" s="171"/>
      <c r="D107" s="177" t="s">
        <v>355</v>
      </c>
      <c r="E107" s="171"/>
      <c r="F107" s="172" t="s">
        <v>357</v>
      </c>
      <c r="G107" s="171"/>
      <c r="H107" s="171"/>
      <c r="J107" s="171"/>
      <c r="K107" s="171"/>
      <c r="L107" s="173"/>
      <c r="M107" s="174"/>
      <c r="N107" s="171"/>
      <c r="O107" s="171"/>
      <c r="P107" s="171"/>
      <c r="Q107" s="171"/>
      <c r="R107" s="171"/>
      <c r="S107" s="171"/>
      <c r="T107" s="175"/>
      <c r="AT107" s="176" t="s">
        <v>355</v>
      </c>
      <c r="AU107" s="176" t="s">
        <v>83</v>
      </c>
      <c r="AV107" s="176" t="s">
        <v>22</v>
      </c>
      <c r="AW107" s="176" t="s">
        <v>222</v>
      </c>
      <c r="AX107" s="176" t="s">
        <v>75</v>
      </c>
      <c r="AY107" s="176" t="s">
        <v>243</v>
      </c>
    </row>
    <row r="108" spans="2:65" s="6" customFormat="1" ht="15.75" customHeight="1" x14ac:dyDescent="0.3">
      <c r="B108" s="178"/>
      <c r="C108" s="179"/>
      <c r="D108" s="177" t="s">
        <v>355</v>
      </c>
      <c r="E108" s="179"/>
      <c r="F108" s="180" t="s">
        <v>1261</v>
      </c>
      <c r="G108" s="179"/>
      <c r="H108" s="181">
        <v>160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83</v>
      </c>
      <c r="AV108" s="185" t="s">
        <v>83</v>
      </c>
      <c r="AW108" s="185" t="s">
        <v>222</v>
      </c>
      <c r="AX108" s="185" t="s">
        <v>75</v>
      </c>
      <c r="AY108" s="185" t="s">
        <v>243</v>
      </c>
    </row>
    <row r="109" spans="2:65" s="6" customFormat="1" ht="15.75" customHeight="1" x14ac:dyDescent="0.3">
      <c r="B109" s="178"/>
      <c r="C109" s="179"/>
      <c r="D109" s="177" t="s">
        <v>355</v>
      </c>
      <c r="E109" s="179"/>
      <c r="F109" s="180" t="s">
        <v>1262</v>
      </c>
      <c r="G109" s="179"/>
      <c r="H109" s="181">
        <v>1463</v>
      </c>
      <c r="J109" s="179"/>
      <c r="K109" s="179"/>
      <c r="L109" s="182"/>
      <c r="M109" s="183"/>
      <c r="N109" s="179"/>
      <c r="O109" s="179"/>
      <c r="P109" s="179"/>
      <c r="Q109" s="179"/>
      <c r="R109" s="179"/>
      <c r="S109" s="179"/>
      <c r="T109" s="184"/>
      <c r="AT109" s="185" t="s">
        <v>355</v>
      </c>
      <c r="AU109" s="185" t="s">
        <v>83</v>
      </c>
      <c r="AV109" s="185" t="s">
        <v>83</v>
      </c>
      <c r="AW109" s="185" t="s">
        <v>222</v>
      </c>
      <c r="AX109" s="185" t="s">
        <v>75</v>
      </c>
      <c r="AY109" s="185" t="s">
        <v>243</v>
      </c>
    </row>
    <row r="110" spans="2:65" s="6" customFormat="1" ht="15.75" customHeight="1" x14ac:dyDescent="0.3">
      <c r="B110" s="186"/>
      <c r="C110" s="187"/>
      <c r="D110" s="177" t="s">
        <v>355</v>
      </c>
      <c r="E110" s="187"/>
      <c r="F110" s="188" t="s">
        <v>369</v>
      </c>
      <c r="G110" s="187"/>
      <c r="H110" s="189">
        <v>1623</v>
      </c>
      <c r="J110" s="187"/>
      <c r="K110" s="187"/>
      <c r="L110" s="190"/>
      <c r="M110" s="191"/>
      <c r="N110" s="187"/>
      <c r="O110" s="187"/>
      <c r="P110" s="187"/>
      <c r="Q110" s="187"/>
      <c r="R110" s="187"/>
      <c r="S110" s="187"/>
      <c r="T110" s="192"/>
      <c r="AT110" s="193" t="s">
        <v>355</v>
      </c>
      <c r="AU110" s="193" t="s">
        <v>83</v>
      </c>
      <c r="AV110" s="193" t="s">
        <v>248</v>
      </c>
      <c r="AW110" s="193" t="s">
        <v>222</v>
      </c>
      <c r="AX110" s="193" t="s">
        <v>22</v>
      </c>
      <c r="AY110" s="193" t="s">
        <v>243</v>
      </c>
    </row>
    <row r="111" spans="2:65" s="6" customFormat="1" ht="15.75" customHeight="1" x14ac:dyDescent="0.3">
      <c r="B111" s="23"/>
      <c r="C111" s="146" t="s">
        <v>103</v>
      </c>
      <c r="D111" s="146" t="s">
        <v>244</v>
      </c>
      <c r="E111" s="147" t="s">
        <v>382</v>
      </c>
      <c r="F111" s="148" t="s">
        <v>383</v>
      </c>
      <c r="G111" s="149" t="s">
        <v>378</v>
      </c>
      <c r="H111" s="150">
        <v>289</v>
      </c>
      <c r="I111" s="151"/>
      <c r="J111" s="152">
        <f>ROUND($I$111*$H$111,2)</f>
        <v>0</v>
      </c>
      <c r="K111" s="148" t="s">
        <v>353</v>
      </c>
      <c r="L111" s="43"/>
      <c r="M111" s="153"/>
      <c r="N111" s="154" t="s">
        <v>46</v>
      </c>
      <c r="O111" s="24"/>
      <c r="P111" s="155">
        <f>$O$111*$H$111</f>
        <v>0</v>
      </c>
      <c r="Q111" s="155">
        <v>0</v>
      </c>
      <c r="R111" s="155">
        <f>$Q$111*$H$111</f>
        <v>0</v>
      </c>
      <c r="S111" s="155">
        <v>0.20499999999999999</v>
      </c>
      <c r="T111" s="156">
        <f>$S$111*$H$111</f>
        <v>59.244999999999997</v>
      </c>
      <c r="AR111" s="97" t="s">
        <v>248</v>
      </c>
      <c r="AT111" s="97" t="s">
        <v>244</v>
      </c>
      <c r="AU111" s="97" t="s">
        <v>83</v>
      </c>
      <c r="AY111" s="6" t="s">
        <v>243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7" t="s">
        <v>22</v>
      </c>
      <c r="BK111" s="157">
        <f>ROUND($I$111*$H$111,2)</f>
        <v>0</v>
      </c>
      <c r="BL111" s="97" t="s">
        <v>248</v>
      </c>
      <c r="BM111" s="97" t="s">
        <v>1263</v>
      </c>
    </row>
    <row r="112" spans="2:65" s="6" customFormat="1" ht="15.75" customHeight="1" x14ac:dyDescent="0.3">
      <c r="B112" s="170"/>
      <c r="C112" s="171"/>
      <c r="D112" s="158" t="s">
        <v>355</v>
      </c>
      <c r="E112" s="172"/>
      <c r="F112" s="172" t="s">
        <v>380</v>
      </c>
      <c r="G112" s="171"/>
      <c r="H112" s="171"/>
      <c r="J112" s="171"/>
      <c r="K112" s="171"/>
      <c r="L112" s="173"/>
      <c r="M112" s="174"/>
      <c r="N112" s="171"/>
      <c r="O112" s="171"/>
      <c r="P112" s="171"/>
      <c r="Q112" s="171"/>
      <c r="R112" s="171"/>
      <c r="S112" s="171"/>
      <c r="T112" s="175"/>
      <c r="AT112" s="176" t="s">
        <v>355</v>
      </c>
      <c r="AU112" s="176" t="s">
        <v>83</v>
      </c>
      <c r="AV112" s="176" t="s">
        <v>22</v>
      </c>
      <c r="AW112" s="176" t="s">
        <v>222</v>
      </c>
      <c r="AX112" s="176" t="s">
        <v>75</v>
      </c>
      <c r="AY112" s="176" t="s">
        <v>243</v>
      </c>
    </row>
    <row r="113" spans="2:65" s="6" customFormat="1" ht="15.75" customHeight="1" x14ac:dyDescent="0.3">
      <c r="B113" s="170"/>
      <c r="C113" s="171"/>
      <c r="D113" s="177" t="s">
        <v>355</v>
      </c>
      <c r="E113" s="171"/>
      <c r="F113" s="172" t="s">
        <v>357</v>
      </c>
      <c r="G113" s="171"/>
      <c r="H113" s="171"/>
      <c r="J113" s="171"/>
      <c r="K113" s="171"/>
      <c r="L113" s="173"/>
      <c r="M113" s="174"/>
      <c r="N113" s="171"/>
      <c r="O113" s="171"/>
      <c r="P113" s="171"/>
      <c r="Q113" s="171"/>
      <c r="R113" s="171"/>
      <c r="S113" s="171"/>
      <c r="T113" s="175"/>
      <c r="AT113" s="176" t="s">
        <v>355</v>
      </c>
      <c r="AU113" s="176" t="s">
        <v>83</v>
      </c>
      <c r="AV113" s="176" t="s">
        <v>22</v>
      </c>
      <c r="AW113" s="176" t="s">
        <v>222</v>
      </c>
      <c r="AX113" s="176" t="s">
        <v>75</v>
      </c>
      <c r="AY113" s="176" t="s">
        <v>243</v>
      </c>
    </row>
    <row r="114" spans="2:65" s="6" customFormat="1" ht="15.75" customHeight="1" x14ac:dyDescent="0.3">
      <c r="B114" s="178"/>
      <c r="C114" s="179"/>
      <c r="D114" s="177" t="s">
        <v>355</v>
      </c>
      <c r="E114" s="179"/>
      <c r="F114" s="180" t="s">
        <v>1264</v>
      </c>
      <c r="G114" s="179"/>
      <c r="H114" s="181">
        <v>289</v>
      </c>
      <c r="J114" s="179"/>
      <c r="K114" s="179"/>
      <c r="L114" s="182"/>
      <c r="M114" s="183"/>
      <c r="N114" s="179"/>
      <c r="O114" s="179"/>
      <c r="P114" s="179"/>
      <c r="Q114" s="179"/>
      <c r="R114" s="179"/>
      <c r="S114" s="179"/>
      <c r="T114" s="184"/>
      <c r="AT114" s="185" t="s">
        <v>355</v>
      </c>
      <c r="AU114" s="185" t="s">
        <v>83</v>
      </c>
      <c r="AV114" s="185" t="s">
        <v>83</v>
      </c>
      <c r="AW114" s="185" t="s">
        <v>222</v>
      </c>
      <c r="AX114" s="185" t="s">
        <v>22</v>
      </c>
      <c r="AY114" s="185" t="s">
        <v>243</v>
      </c>
    </row>
    <row r="115" spans="2:65" s="6" customFormat="1" ht="15.75" customHeight="1" x14ac:dyDescent="0.3">
      <c r="B115" s="23"/>
      <c r="C115" s="146" t="s">
        <v>248</v>
      </c>
      <c r="D115" s="146" t="s">
        <v>244</v>
      </c>
      <c r="E115" s="147" t="s">
        <v>387</v>
      </c>
      <c r="F115" s="148" t="s">
        <v>388</v>
      </c>
      <c r="G115" s="149" t="s">
        <v>378</v>
      </c>
      <c r="H115" s="150">
        <v>332</v>
      </c>
      <c r="I115" s="151"/>
      <c r="J115" s="152">
        <f>ROUND($I$115*$H$115,2)</f>
        <v>0</v>
      </c>
      <c r="K115" s="148" t="s">
        <v>353</v>
      </c>
      <c r="L115" s="43"/>
      <c r="M115" s="153"/>
      <c r="N115" s="154" t="s">
        <v>46</v>
      </c>
      <c r="O115" s="24"/>
      <c r="P115" s="155">
        <f>$O$115*$H$115</f>
        <v>0</v>
      </c>
      <c r="Q115" s="155">
        <v>0</v>
      </c>
      <c r="R115" s="155">
        <f>$Q$115*$H$115</f>
        <v>0</v>
      </c>
      <c r="S115" s="155">
        <v>0.115</v>
      </c>
      <c r="T115" s="156">
        <f>$S$115*$H$115</f>
        <v>38.18</v>
      </c>
      <c r="AR115" s="97" t="s">
        <v>248</v>
      </c>
      <c r="AT115" s="97" t="s">
        <v>244</v>
      </c>
      <c r="AU115" s="97" t="s">
        <v>83</v>
      </c>
      <c r="AY115" s="6" t="s">
        <v>243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7" t="s">
        <v>22</v>
      </c>
      <c r="BK115" s="157">
        <f>ROUND($I$115*$H$115,2)</f>
        <v>0</v>
      </c>
      <c r="BL115" s="97" t="s">
        <v>248</v>
      </c>
      <c r="BM115" s="97" t="s">
        <v>1265</v>
      </c>
    </row>
    <row r="116" spans="2:65" s="6" customFormat="1" ht="15.75" customHeight="1" x14ac:dyDescent="0.3">
      <c r="B116" s="170"/>
      <c r="C116" s="171"/>
      <c r="D116" s="158" t="s">
        <v>355</v>
      </c>
      <c r="E116" s="172"/>
      <c r="F116" s="172" t="s">
        <v>380</v>
      </c>
      <c r="G116" s="171"/>
      <c r="H116" s="171"/>
      <c r="J116" s="171"/>
      <c r="K116" s="171"/>
      <c r="L116" s="173"/>
      <c r="M116" s="174"/>
      <c r="N116" s="171"/>
      <c r="O116" s="171"/>
      <c r="P116" s="171"/>
      <c r="Q116" s="171"/>
      <c r="R116" s="171"/>
      <c r="S116" s="171"/>
      <c r="T116" s="175"/>
      <c r="AT116" s="176" t="s">
        <v>355</v>
      </c>
      <c r="AU116" s="176" t="s">
        <v>83</v>
      </c>
      <c r="AV116" s="176" t="s">
        <v>22</v>
      </c>
      <c r="AW116" s="176" t="s">
        <v>222</v>
      </c>
      <c r="AX116" s="176" t="s">
        <v>75</v>
      </c>
      <c r="AY116" s="176" t="s">
        <v>243</v>
      </c>
    </row>
    <row r="117" spans="2:65" s="6" customFormat="1" ht="15.75" customHeight="1" x14ac:dyDescent="0.3">
      <c r="B117" s="170"/>
      <c r="C117" s="171"/>
      <c r="D117" s="177" t="s">
        <v>355</v>
      </c>
      <c r="E117" s="171"/>
      <c r="F117" s="172" t="s">
        <v>357</v>
      </c>
      <c r="G117" s="171"/>
      <c r="H117" s="171"/>
      <c r="J117" s="171"/>
      <c r="K117" s="171"/>
      <c r="L117" s="173"/>
      <c r="M117" s="174"/>
      <c r="N117" s="171"/>
      <c r="O117" s="171"/>
      <c r="P117" s="171"/>
      <c r="Q117" s="171"/>
      <c r="R117" s="171"/>
      <c r="S117" s="171"/>
      <c r="T117" s="175"/>
      <c r="AT117" s="176" t="s">
        <v>355</v>
      </c>
      <c r="AU117" s="176" t="s">
        <v>83</v>
      </c>
      <c r="AV117" s="176" t="s">
        <v>22</v>
      </c>
      <c r="AW117" s="176" t="s">
        <v>222</v>
      </c>
      <c r="AX117" s="176" t="s">
        <v>75</v>
      </c>
      <c r="AY117" s="176" t="s">
        <v>243</v>
      </c>
    </row>
    <row r="118" spans="2:65" s="6" customFormat="1" ht="15.75" customHeight="1" x14ac:dyDescent="0.3">
      <c r="B118" s="178"/>
      <c r="C118" s="179"/>
      <c r="D118" s="177" t="s">
        <v>355</v>
      </c>
      <c r="E118" s="179"/>
      <c r="F118" s="180" t="s">
        <v>1266</v>
      </c>
      <c r="G118" s="179"/>
      <c r="H118" s="181">
        <v>288</v>
      </c>
      <c r="J118" s="179"/>
      <c r="K118" s="179"/>
      <c r="L118" s="182"/>
      <c r="M118" s="183"/>
      <c r="N118" s="179"/>
      <c r="O118" s="179"/>
      <c r="P118" s="179"/>
      <c r="Q118" s="179"/>
      <c r="R118" s="179"/>
      <c r="S118" s="179"/>
      <c r="T118" s="184"/>
      <c r="AT118" s="185" t="s">
        <v>355</v>
      </c>
      <c r="AU118" s="185" t="s">
        <v>83</v>
      </c>
      <c r="AV118" s="185" t="s">
        <v>83</v>
      </c>
      <c r="AW118" s="185" t="s">
        <v>222</v>
      </c>
      <c r="AX118" s="185" t="s">
        <v>75</v>
      </c>
      <c r="AY118" s="185" t="s">
        <v>243</v>
      </c>
    </row>
    <row r="119" spans="2:65" s="6" customFormat="1" ht="15.75" customHeight="1" x14ac:dyDescent="0.3">
      <c r="B119" s="178"/>
      <c r="C119" s="179"/>
      <c r="D119" s="177" t="s">
        <v>355</v>
      </c>
      <c r="E119" s="179"/>
      <c r="F119" s="180" t="s">
        <v>1267</v>
      </c>
      <c r="G119" s="179"/>
      <c r="H119" s="181">
        <v>44</v>
      </c>
      <c r="J119" s="179"/>
      <c r="K119" s="179"/>
      <c r="L119" s="182"/>
      <c r="M119" s="183"/>
      <c r="N119" s="179"/>
      <c r="O119" s="179"/>
      <c r="P119" s="179"/>
      <c r="Q119" s="179"/>
      <c r="R119" s="179"/>
      <c r="S119" s="179"/>
      <c r="T119" s="184"/>
      <c r="AT119" s="185" t="s">
        <v>355</v>
      </c>
      <c r="AU119" s="185" t="s">
        <v>83</v>
      </c>
      <c r="AV119" s="185" t="s">
        <v>83</v>
      </c>
      <c r="AW119" s="185" t="s">
        <v>222</v>
      </c>
      <c r="AX119" s="185" t="s">
        <v>75</v>
      </c>
      <c r="AY119" s="185" t="s">
        <v>243</v>
      </c>
    </row>
    <row r="120" spans="2:65" s="6" customFormat="1" ht="15.75" customHeight="1" x14ac:dyDescent="0.3">
      <c r="B120" s="186"/>
      <c r="C120" s="187"/>
      <c r="D120" s="177" t="s">
        <v>355</v>
      </c>
      <c r="E120" s="187"/>
      <c r="F120" s="188" t="s">
        <v>369</v>
      </c>
      <c r="G120" s="187"/>
      <c r="H120" s="189">
        <v>332</v>
      </c>
      <c r="J120" s="187"/>
      <c r="K120" s="187"/>
      <c r="L120" s="190"/>
      <c r="M120" s="191"/>
      <c r="N120" s="187"/>
      <c r="O120" s="187"/>
      <c r="P120" s="187"/>
      <c r="Q120" s="187"/>
      <c r="R120" s="187"/>
      <c r="S120" s="187"/>
      <c r="T120" s="192"/>
      <c r="AT120" s="193" t="s">
        <v>355</v>
      </c>
      <c r="AU120" s="193" t="s">
        <v>83</v>
      </c>
      <c r="AV120" s="193" t="s">
        <v>248</v>
      </c>
      <c r="AW120" s="193" t="s">
        <v>222</v>
      </c>
      <c r="AX120" s="193" t="s">
        <v>22</v>
      </c>
      <c r="AY120" s="193" t="s">
        <v>243</v>
      </c>
    </row>
    <row r="121" spans="2:65" s="6" customFormat="1" ht="15.75" customHeight="1" x14ac:dyDescent="0.3">
      <c r="B121" s="23"/>
      <c r="C121" s="146" t="s">
        <v>263</v>
      </c>
      <c r="D121" s="146" t="s">
        <v>244</v>
      </c>
      <c r="E121" s="147" t="s">
        <v>392</v>
      </c>
      <c r="F121" s="148" t="s">
        <v>393</v>
      </c>
      <c r="G121" s="149" t="s">
        <v>394</v>
      </c>
      <c r="H121" s="150">
        <v>105.7</v>
      </c>
      <c r="I121" s="151"/>
      <c r="J121" s="152">
        <f>ROUND($I$121*$H$121,2)</f>
        <v>0</v>
      </c>
      <c r="K121" s="148" t="s">
        <v>353</v>
      </c>
      <c r="L121" s="43"/>
      <c r="M121" s="153"/>
      <c r="N121" s="154" t="s">
        <v>46</v>
      </c>
      <c r="O121" s="24"/>
      <c r="P121" s="155">
        <f>$O$121*$H$121</f>
        <v>0</v>
      </c>
      <c r="Q121" s="155">
        <v>0</v>
      </c>
      <c r="R121" s="155">
        <f>$Q$121*$H$121</f>
        <v>0</v>
      </c>
      <c r="S121" s="155">
        <v>0</v>
      </c>
      <c r="T121" s="156">
        <f>$S$121*$H$121</f>
        <v>0</v>
      </c>
      <c r="AR121" s="97" t="s">
        <v>248</v>
      </c>
      <c r="AT121" s="97" t="s">
        <v>244</v>
      </c>
      <c r="AU121" s="97" t="s">
        <v>83</v>
      </c>
      <c r="AY121" s="6" t="s">
        <v>243</v>
      </c>
      <c r="BE121" s="157">
        <f>IF($N$121="základní",$J$121,0)</f>
        <v>0</v>
      </c>
      <c r="BF121" s="157">
        <f>IF($N$121="snížená",$J$121,0)</f>
        <v>0</v>
      </c>
      <c r="BG121" s="157">
        <f>IF($N$121="zákl. přenesená",$J$121,0)</f>
        <v>0</v>
      </c>
      <c r="BH121" s="157">
        <f>IF($N$121="sníž. přenesená",$J$121,0)</f>
        <v>0</v>
      </c>
      <c r="BI121" s="157">
        <f>IF($N$121="nulová",$J$121,0)</f>
        <v>0</v>
      </c>
      <c r="BJ121" s="97" t="s">
        <v>22</v>
      </c>
      <c r="BK121" s="157">
        <f>ROUND($I$121*$H$121,2)</f>
        <v>0</v>
      </c>
      <c r="BL121" s="97" t="s">
        <v>248</v>
      </c>
      <c r="BM121" s="97" t="s">
        <v>1268</v>
      </c>
    </row>
    <row r="122" spans="2:65" s="6" customFormat="1" ht="15.75" customHeight="1" x14ac:dyDescent="0.3">
      <c r="B122" s="170"/>
      <c r="C122" s="171"/>
      <c r="D122" s="158" t="s">
        <v>355</v>
      </c>
      <c r="E122" s="172"/>
      <c r="F122" s="172" t="s">
        <v>380</v>
      </c>
      <c r="G122" s="171"/>
      <c r="H122" s="171"/>
      <c r="J122" s="171"/>
      <c r="K122" s="171"/>
      <c r="L122" s="173"/>
      <c r="M122" s="174"/>
      <c r="N122" s="171"/>
      <c r="O122" s="171"/>
      <c r="P122" s="171"/>
      <c r="Q122" s="171"/>
      <c r="R122" s="171"/>
      <c r="S122" s="171"/>
      <c r="T122" s="175"/>
      <c r="AT122" s="176" t="s">
        <v>355</v>
      </c>
      <c r="AU122" s="176" t="s">
        <v>83</v>
      </c>
      <c r="AV122" s="176" t="s">
        <v>22</v>
      </c>
      <c r="AW122" s="176" t="s">
        <v>222</v>
      </c>
      <c r="AX122" s="176" t="s">
        <v>75</v>
      </c>
      <c r="AY122" s="176" t="s">
        <v>243</v>
      </c>
    </row>
    <row r="123" spans="2:65" s="6" customFormat="1" ht="15.75" customHeight="1" x14ac:dyDescent="0.3">
      <c r="B123" s="170"/>
      <c r="C123" s="171"/>
      <c r="D123" s="177" t="s">
        <v>355</v>
      </c>
      <c r="E123" s="171"/>
      <c r="F123" s="172" t="s">
        <v>396</v>
      </c>
      <c r="G123" s="171"/>
      <c r="H123" s="171"/>
      <c r="J123" s="171"/>
      <c r="K123" s="171"/>
      <c r="L123" s="173"/>
      <c r="M123" s="174"/>
      <c r="N123" s="171"/>
      <c r="O123" s="171"/>
      <c r="P123" s="171"/>
      <c r="Q123" s="171"/>
      <c r="R123" s="171"/>
      <c r="S123" s="171"/>
      <c r="T123" s="175"/>
      <c r="AT123" s="176" t="s">
        <v>355</v>
      </c>
      <c r="AU123" s="176" t="s">
        <v>83</v>
      </c>
      <c r="AV123" s="176" t="s">
        <v>22</v>
      </c>
      <c r="AW123" s="176" t="s">
        <v>222</v>
      </c>
      <c r="AX123" s="176" t="s">
        <v>75</v>
      </c>
      <c r="AY123" s="176" t="s">
        <v>243</v>
      </c>
    </row>
    <row r="124" spans="2:65" s="6" customFormat="1" ht="15.75" customHeight="1" x14ac:dyDescent="0.3">
      <c r="B124" s="178"/>
      <c r="C124" s="179"/>
      <c r="D124" s="177" t="s">
        <v>355</v>
      </c>
      <c r="E124" s="179"/>
      <c r="F124" s="180" t="s">
        <v>1269</v>
      </c>
      <c r="G124" s="179"/>
      <c r="H124" s="181">
        <v>105.7</v>
      </c>
      <c r="J124" s="179"/>
      <c r="K124" s="179"/>
      <c r="L124" s="182"/>
      <c r="M124" s="183"/>
      <c r="N124" s="179"/>
      <c r="O124" s="179"/>
      <c r="P124" s="179"/>
      <c r="Q124" s="179"/>
      <c r="R124" s="179"/>
      <c r="S124" s="179"/>
      <c r="T124" s="184"/>
      <c r="AT124" s="185" t="s">
        <v>355</v>
      </c>
      <c r="AU124" s="185" t="s">
        <v>83</v>
      </c>
      <c r="AV124" s="185" t="s">
        <v>83</v>
      </c>
      <c r="AW124" s="185" t="s">
        <v>222</v>
      </c>
      <c r="AX124" s="185" t="s">
        <v>22</v>
      </c>
      <c r="AY124" s="185" t="s">
        <v>243</v>
      </c>
    </row>
    <row r="125" spans="2:65" s="6" customFormat="1" ht="15.75" customHeight="1" x14ac:dyDescent="0.3">
      <c r="B125" s="23"/>
      <c r="C125" s="146" t="s">
        <v>266</v>
      </c>
      <c r="D125" s="146" t="s">
        <v>244</v>
      </c>
      <c r="E125" s="147" t="s">
        <v>398</v>
      </c>
      <c r="F125" s="148" t="s">
        <v>399</v>
      </c>
      <c r="G125" s="149" t="s">
        <v>394</v>
      </c>
      <c r="H125" s="150">
        <v>290</v>
      </c>
      <c r="I125" s="151"/>
      <c r="J125" s="152">
        <f>ROUND($I$125*$H$125,2)</f>
        <v>0</v>
      </c>
      <c r="K125" s="148" t="s">
        <v>353</v>
      </c>
      <c r="L125" s="43"/>
      <c r="M125" s="153"/>
      <c r="N125" s="154" t="s">
        <v>46</v>
      </c>
      <c r="O125" s="24"/>
      <c r="P125" s="155">
        <f>$O$125*$H$125</f>
        <v>0</v>
      </c>
      <c r="Q125" s="155">
        <v>0</v>
      </c>
      <c r="R125" s="155">
        <f>$Q$125*$H$125</f>
        <v>0</v>
      </c>
      <c r="S125" s="155">
        <v>0</v>
      </c>
      <c r="T125" s="156">
        <f>$S$125*$H$125</f>
        <v>0</v>
      </c>
      <c r="AR125" s="97" t="s">
        <v>248</v>
      </c>
      <c r="AT125" s="97" t="s">
        <v>244</v>
      </c>
      <c r="AU125" s="97" t="s">
        <v>83</v>
      </c>
      <c r="AY125" s="6" t="s">
        <v>243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7" t="s">
        <v>22</v>
      </c>
      <c r="BK125" s="157">
        <f>ROUND($I$125*$H$125,2)</f>
        <v>0</v>
      </c>
      <c r="BL125" s="97" t="s">
        <v>248</v>
      </c>
      <c r="BM125" s="97" t="s">
        <v>1270</v>
      </c>
    </row>
    <row r="126" spans="2:65" s="6" customFormat="1" ht="15.75" customHeight="1" x14ac:dyDescent="0.3">
      <c r="B126" s="170"/>
      <c r="C126" s="171"/>
      <c r="D126" s="158" t="s">
        <v>355</v>
      </c>
      <c r="E126" s="172"/>
      <c r="F126" s="172" t="s">
        <v>356</v>
      </c>
      <c r="G126" s="171"/>
      <c r="H126" s="171"/>
      <c r="J126" s="171"/>
      <c r="K126" s="171"/>
      <c r="L126" s="173"/>
      <c r="M126" s="174"/>
      <c r="N126" s="171"/>
      <c r="O126" s="171"/>
      <c r="P126" s="171"/>
      <c r="Q126" s="171"/>
      <c r="R126" s="171"/>
      <c r="S126" s="171"/>
      <c r="T126" s="175"/>
      <c r="AT126" s="176" t="s">
        <v>355</v>
      </c>
      <c r="AU126" s="176" t="s">
        <v>83</v>
      </c>
      <c r="AV126" s="176" t="s">
        <v>22</v>
      </c>
      <c r="AW126" s="176" t="s">
        <v>222</v>
      </c>
      <c r="AX126" s="176" t="s">
        <v>75</v>
      </c>
      <c r="AY126" s="176" t="s">
        <v>243</v>
      </c>
    </row>
    <row r="127" spans="2:65" s="6" customFormat="1" ht="15.75" customHeight="1" x14ac:dyDescent="0.3">
      <c r="B127" s="170"/>
      <c r="C127" s="171"/>
      <c r="D127" s="177" t="s">
        <v>355</v>
      </c>
      <c r="E127" s="171"/>
      <c r="F127" s="172" t="s">
        <v>1271</v>
      </c>
      <c r="G127" s="171"/>
      <c r="H127" s="171"/>
      <c r="J127" s="171"/>
      <c r="K127" s="171"/>
      <c r="L127" s="173"/>
      <c r="M127" s="174"/>
      <c r="N127" s="171"/>
      <c r="O127" s="171"/>
      <c r="P127" s="171"/>
      <c r="Q127" s="171"/>
      <c r="R127" s="171"/>
      <c r="S127" s="171"/>
      <c r="T127" s="175"/>
      <c r="AT127" s="176" t="s">
        <v>355</v>
      </c>
      <c r="AU127" s="176" t="s">
        <v>83</v>
      </c>
      <c r="AV127" s="176" t="s">
        <v>22</v>
      </c>
      <c r="AW127" s="176" t="s">
        <v>222</v>
      </c>
      <c r="AX127" s="176" t="s">
        <v>75</v>
      </c>
      <c r="AY127" s="176" t="s">
        <v>243</v>
      </c>
    </row>
    <row r="128" spans="2:65" s="6" customFormat="1" ht="15.75" customHeight="1" x14ac:dyDescent="0.3">
      <c r="B128" s="178"/>
      <c r="C128" s="179"/>
      <c r="D128" s="177" t="s">
        <v>355</v>
      </c>
      <c r="E128" s="179"/>
      <c r="F128" s="180" t="s">
        <v>1272</v>
      </c>
      <c r="G128" s="179"/>
      <c r="H128" s="181">
        <v>195</v>
      </c>
      <c r="J128" s="179"/>
      <c r="K128" s="179"/>
      <c r="L128" s="182"/>
      <c r="M128" s="183"/>
      <c r="N128" s="179"/>
      <c r="O128" s="179"/>
      <c r="P128" s="179"/>
      <c r="Q128" s="179"/>
      <c r="R128" s="179"/>
      <c r="S128" s="179"/>
      <c r="T128" s="184"/>
      <c r="AT128" s="185" t="s">
        <v>355</v>
      </c>
      <c r="AU128" s="185" t="s">
        <v>83</v>
      </c>
      <c r="AV128" s="185" t="s">
        <v>83</v>
      </c>
      <c r="AW128" s="185" t="s">
        <v>222</v>
      </c>
      <c r="AX128" s="185" t="s">
        <v>75</v>
      </c>
      <c r="AY128" s="185" t="s">
        <v>243</v>
      </c>
    </row>
    <row r="129" spans="2:65" s="6" customFormat="1" ht="15.75" customHeight="1" x14ac:dyDescent="0.3">
      <c r="B129" s="178"/>
      <c r="C129" s="179"/>
      <c r="D129" s="177" t="s">
        <v>355</v>
      </c>
      <c r="E129" s="179"/>
      <c r="F129" s="180" t="s">
        <v>1273</v>
      </c>
      <c r="G129" s="179"/>
      <c r="H129" s="181">
        <v>95</v>
      </c>
      <c r="J129" s="179"/>
      <c r="K129" s="179"/>
      <c r="L129" s="182"/>
      <c r="M129" s="183"/>
      <c r="N129" s="179"/>
      <c r="O129" s="179"/>
      <c r="P129" s="179"/>
      <c r="Q129" s="179"/>
      <c r="R129" s="179"/>
      <c r="S129" s="179"/>
      <c r="T129" s="184"/>
      <c r="AT129" s="185" t="s">
        <v>355</v>
      </c>
      <c r="AU129" s="185" t="s">
        <v>83</v>
      </c>
      <c r="AV129" s="185" t="s">
        <v>83</v>
      </c>
      <c r="AW129" s="185" t="s">
        <v>222</v>
      </c>
      <c r="AX129" s="185" t="s">
        <v>75</v>
      </c>
      <c r="AY129" s="185" t="s">
        <v>243</v>
      </c>
    </row>
    <row r="130" spans="2:65" s="6" customFormat="1" ht="15.75" customHeight="1" x14ac:dyDescent="0.3">
      <c r="B130" s="186"/>
      <c r="C130" s="187"/>
      <c r="D130" s="177" t="s">
        <v>355</v>
      </c>
      <c r="E130" s="187"/>
      <c r="F130" s="188" t="s">
        <v>369</v>
      </c>
      <c r="G130" s="187"/>
      <c r="H130" s="189">
        <v>290</v>
      </c>
      <c r="J130" s="187"/>
      <c r="K130" s="187"/>
      <c r="L130" s="190"/>
      <c r="M130" s="191"/>
      <c r="N130" s="187"/>
      <c r="O130" s="187"/>
      <c r="P130" s="187"/>
      <c r="Q130" s="187"/>
      <c r="R130" s="187"/>
      <c r="S130" s="187"/>
      <c r="T130" s="192"/>
      <c r="AT130" s="193" t="s">
        <v>355</v>
      </c>
      <c r="AU130" s="193" t="s">
        <v>83</v>
      </c>
      <c r="AV130" s="193" t="s">
        <v>248</v>
      </c>
      <c r="AW130" s="193" t="s">
        <v>222</v>
      </c>
      <c r="AX130" s="193" t="s">
        <v>22</v>
      </c>
      <c r="AY130" s="193" t="s">
        <v>243</v>
      </c>
    </row>
    <row r="131" spans="2:65" s="6" customFormat="1" ht="15.75" customHeight="1" x14ac:dyDescent="0.3">
      <c r="B131" s="23"/>
      <c r="C131" s="146" t="s">
        <v>269</v>
      </c>
      <c r="D131" s="146" t="s">
        <v>244</v>
      </c>
      <c r="E131" s="147" t="s">
        <v>1274</v>
      </c>
      <c r="F131" s="148" t="s">
        <v>399</v>
      </c>
      <c r="G131" s="149" t="s">
        <v>394</v>
      </c>
      <c r="H131" s="150">
        <v>787</v>
      </c>
      <c r="I131" s="151"/>
      <c r="J131" s="152">
        <f>ROUND($I$131*$H$131,2)</f>
        <v>0</v>
      </c>
      <c r="K131" s="148" t="s">
        <v>353</v>
      </c>
      <c r="L131" s="43"/>
      <c r="M131" s="153"/>
      <c r="N131" s="154" t="s">
        <v>46</v>
      </c>
      <c r="O131" s="24"/>
      <c r="P131" s="155">
        <f>$O$131*$H$131</f>
        <v>0</v>
      </c>
      <c r="Q131" s="155">
        <v>0</v>
      </c>
      <c r="R131" s="155">
        <f>$Q$131*$H$131</f>
        <v>0</v>
      </c>
      <c r="S131" s="155">
        <v>0</v>
      </c>
      <c r="T131" s="156">
        <f>$S$131*$H$131</f>
        <v>0</v>
      </c>
      <c r="AR131" s="97" t="s">
        <v>248</v>
      </c>
      <c r="AT131" s="97" t="s">
        <v>244</v>
      </c>
      <c r="AU131" s="97" t="s">
        <v>83</v>
      </c>
      <c r="AY131" s="6" t="s">
        <v>243</v>
      </c>
      <c r="BE131" s="157">
        <f>IF($N$131="základní",$J$131,0)</f>
        <v>0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7" t="s">
        <v>22</v>
      </c>
      <c r="BK131" s="157">
        <f>ROUND($I$131*$H$131,2)</f>
        <v>0</v>
      </c>
      <c r="BL131" s="97" t="s">
        <v>248</v>
      </c>
      <c r="BM131" s="97" t="s">
        <v>1275</v>
      </c>
    </row>
    <row r="132" spans="2:65" s="6" customFormat="1" ht="27" customHeight="1" x14ac:dyDescent="0.3">
      <c r="B132" s="170"/>
      <c r="C132" s="171"/>
      <c r="D132" s="158" t="s">
        <v>355</v>
      </c>
      <c r="E132" s="172"/>
      <c r="F132" s="172" t="s">
        <v>408</v>
      </c>
      <c r="G132" s="171"/>
      <c r="H132" s="171"/>
      <c r="J132" s="171"/>
      <c r="K132" s="171"/>
      <c r="L132" s="173"/>
      <c r="M132" s="174"/>
      <c r="N132" s="171"/>
      <c r="O132" s="171"/>
      <c r="P132" s="171"/>
      <c r="Q132" s="171"/>
      <c r="R132" s="171"/>
      <c r="S132" s="171"/>
      <c r="T132" s="175"/>
      <c r="AT132" s="176" t="s">
        <v>355</v>
      </c>
      <c r="AU132" s="176" t="s">
        <v>83</v>
      </c>
      <c r="AV132" s="176" t="s">
        <v>22</v>
      </c>
      <c r="AW132" s="176" t="s">
        <v>222</v>
      </c>
      <c r="AX132" s="176" t="s">
        <v>75</v>
      </c>
      <c r="AY132" s="176" t="s">
        <v>243</v>
      </c>
    </row>
    <row r="133" spans="2:65" s="6" customFormat="1" ht="15.75" customHeight="1" x14ac:dyDescent="0.3">
      <c r="B133" s="170"/>
      <c r="C133" s="171"/>
      <c r="D133" s="177" t="s">
        <v>355</v>
      </c>
      <c r="E133" s="171"/>
      <c r="F133" s="172" t="s">
        <v>357</v>
      </c>
      <c r="G133" s="171"/>
      <c r="H133" s="171"/>
      <c r="J133" s="171"/>
      <c r="K133" s="171"/>
      <c r="L133" s="173"/>
      <c r="M133" s="174"/>
      <c r="N133" s="171"/>
      <c r="O133" s="171"/>
      <c r="P133" s="171"/>
      <c r="Q133" s="171"/>
      <c r="R133" s="171"/>
      <c r="S133" s="171"/>
      <c r="T133" s="175"/>
      <c r="AT133" s="176" t="s">
        <v>355</v>
      </c>
      <c r="AU133" s="176" t="s">
        <v>83</v>
      </c>
      <c r="AV133" s="176" t="s">
        <v>22</v>
      </c>
      <c r="AW133" s="176" t="s">
        <v>222</v>
      </c>
      <c r="AX133" s="176" t="s">
        <v>75</v>
      </c>
      <c r="AY133" s="176" t="s">
        <v>243</v>
      </c>
    </row>
    <row r="134" spans="2:65" s="6" customFormat="1" ht="15.75" customHeight="1" x14ac:dyDescent="0.3">
      <c r="B134" s="178"/>
      <c r="C134" s="179"/>
      <c r="D134" s="177" t="s">
        <v>355</v>
      </c>
      <c r="E134" s="179"/>
      <c r="F134" s="180" t="s">
        <v>1276</v>
      </c>
      <c r="G134" s="179"/>
      <c r="H134" s="181">
        <v>787</v>
      </c>
      <c r="J134" s="179"/>
      <c r="K134" s="179"/>
      <c r="L134" s="182"/>
      <c r="M134" s="183"/>
      <c r="N134" s="179"/>
      <c r="O134" s="179"/>
      <c r="P134" s="179"/>
      <c r="Q134" s="179"/>
      <c r="R134" s="179"/>
      <c r="S134" s="179"/>
      <c r="T134" s="184"/>
      <c r="AT134" s="185" t="s">
        <v>355</v>
      </c>
      <c r="AU134" s="185" t="s">
        <v>83</v>
      </c>
      <c r="AV134" s="185" t="s">
        <v>83</v>
      </c>
      <c r="AW134" s="185" t="s">
        <v>222</v>
      </c>
      <c r="AX134" s="185" t="s">
        <v>22</v>
      </c>
      <c r="AY134" s="185" t="s">
        <v>243</v>
      </c>
    </row>
    <row r="135" spans="2:65" s="6" customFormat="1" ht="15.75" customHeight="1" x14ac:dyDescent="0.3">
      <c r="B135" s="23"/>
      <c r="C135" s="146" t="s">
        <v>272</v>
      </c>
      <c r="D135" s="146" t="s">
        <v>244</v>
      </c>
      <c r="E135" s="147" t="s">
        <v>410</v>
      </c>
      <c r="F135" s="148" t="s">
        <v>411</v>
      </c>
      <c r="G135" s="149" t="s">
        <v>394</v>
      </c>
      <c r="H135" s="150">
        <v>290</v>
      </c>
      <c r="I135" s="151"/>
      <c r="J135" s="152">
        <f>ROUND($I$135*$H$135,2)</f>
        <v>0</v>
      </c>
      <c r="K135" s="148" t="s">
        <v>353</v>
      </c>
      <c r="L135" s="43"/>
      <c r="M135" s="153"/>
      <c r="N135" s="154" t="s">
        <v>46</v>
      </c>
      <c r="O135" s="24"/>
      <c r="P135" s="155">
        <f>$O$135*$H$135</f>
        <v>0</v>
      </c>
      <c r="Q135" s="155">
        <v>0</v>
      </c>
      <c r="R135" s="155">
        <f>$Q$135*$H$135</f>
        <v>0</v>
      </c>
      <c r="S135" s="155">
        <v>0</v>
      </c>
      <c r="T135" s="156">
        <f>$S$135*$H$135</f>
        <v>0</v>
      </c>
      <c r="AR135" s="97" t="s">
        <v>248</v>
      </c>
      <c r="AT135" s="97" t="s">
        <v>244</v>
      </c>
      <c r="AU135" s="97" t="s">
        <v>83</v>
      </c>
      <c r="AY135" s="6" t="s">
        <v>243</v>
      </c>
      <c r="BE135" s="157">
        <f>IF($N$135="základní",$J$135,0)</f>
        <v>0</v>
      </c>
      <c r="BF135" s="157">
        <f>IF($N$135="snížená",$J$135,0)</f>
        <v>0</v>
      </c>
      <c r="BG135" s="157">
        <f>IF($N$135="zákl. přenesená",$J$135,0)</f>
        <v>0</v>
      </c>
      <c r="BH135" s="157">
        <f>IF($N$135="sníž. přenesená",$J$135,0)</f>
        <v>0</v>
      </c>
      <c r="BI135" s="157">
        <f>IF($N$135="nulová",$J$135,0)</f>
        <v>0</v>
      </c>
      <c r="BJ135" s="97" t="s">
        <v>22</v>
      </c>
      <c r="BK135" s="157">
        <f>ROUND($I$135*$H$135,2)</f>
        <v>0</v>
      </c>
      <c r="BL135" s="97" t="s">
        <v>248</v>
      </c>
      <c r="BM135" s="97" t="s">
        <v>1277</v>
      </c>
    </row>
    <row r="136" spans="2:65" s="6" customFormat="1" ht="15.75" customHeight="1" x14ac:dyDescent="0.3">
      <c r="B136" s="178"/>
      <c r="C136" s="179"/>
      <c r="D136" s="158" t="s">
        <v>355</v>
      </c>
      <c r="E136" s="180"/>
      <c r="F136" s="180" t="s">
        <v>1278</v>
      </c>
      <c r="G136" s="179"/>
      <c r="H136" s="181">
        <v>290</v>
      </c>
      <c r="J136" s="179"/>
      <c r="K136" s="179"/>
      <c r="L136" s="182"/>
      <c r="M136" s="183"/>
      <c r="N136" s="179"/>
      <c r="O136" s="179"/>
      <c r="P136" s="179"/>
      <c r="Q136" s="179"/>
      <c r="R136" s="179"/>
      <c r="S136" s="179"/>
      <c r="T136" s="184"/>
      <c r="AT136" s="185" t="s">
        <v>355</v>
      </c>
      <c r="AU136" s="185" t="s">
        <v>83</v>
      </c>
      <c r="AV136" s="185" t="s">
        <v>83</v>
      </c>
      <c r="AW136" s="185" t="s">
        <v>222</v>
      </c>
      <c r="AX136" s="185" t="s">
        <v>22</v>
      </c>
      <c r="AY136" s="185" t="s">
        <v>243</v>
      </c>
    </row>
    <row r="137" spans="2:65" s="6" customFormat="1" ht="15.75" customHeight="1" x14ac:dyDescent="0.3">
      <c r="B137" s="23"/>
      <c r="C137" s="146" t="s">
        <v>276</v>
      </c>
      <c r="D137" s="146" t="s">
        <v>244</v>
      </c>
      <c r="E137" s="147" t="s">
        <v>414</v>
      </c>
      <c r="F137" s="148" t="s">
        <v>411</v>
      </c>
      <c r="G137" s="149" t="s">
        <v>394</v>
      </c>
      <c r="H137" s="150">
        <v>787</v>
      </c>
      <c r="I137" s="151"/>
      <c r="J137" s="152">
        <f>ROUND($I$137*$H$137,2)</f>
        <v>0</v>
      </c>
      <c r="K137" s="148" t="s">
        <v>353</v>
      </c>
      <c r="L137" s="43"/>
      <c r="M137" s="153"/>
      <c r="N137" s="154" t="s">
        <v>46</v>
      </c>
      <c r="O137" s="24"/>
      <c r="P137" s="155">
        <f>$O$137*$H$137</f>
        <v>0</v>
      </c>
      <c r="Q137" s="155">
        <v>0</v>
      </c>
      <c r="R137" s="155">
        <f>$Q$137*$H$137</f>
        <v>0</v>
      </c>
      <c r="S137" s="155">
        <v>0</v>
      </c>
      <c r="T137" s="156">
        <f>$S$137*$H$137</f>
        <v>0</v>
      </c>
      <c r="AR137" s="97" t="s">
        <v>248</v>
      </c>
      <c r="AT137" s="97" t="s">
        <v>244</v>
      </c>
      <c r="AU137" s="97" t="s">
        <v>83</v>
      </c>
      <c r="AY137" s="6" t="s">
        <v>243</v>
      </c>
      <c r="BE137" s="157">
        <f>IF($N$137="základní",$J$137,0)</f>
        <v>0</v>
      </c>
      <c r="BF137" s="157">
        <f>IF($N$137="snížená",$J$137,0)</f>
        <v>0</v>
      </c>
      <c r="BG137" s="157">
        <f>IF($N$137="zákl. přenesená",$J$137,0)</f>
        <v>0</v>
      </c>
      <c r="BH137" s="157">
        <f>IF($N$137="sníž. přenesená",$J$137,0)</f>
        <v>0</v>
      </c>
      <c r="BI137" s="157">
        <f>IF($N$137="nulová",$J$137,0)</f>
        <v>0</v>
      </c>
      <c r="BJ137" s="97" t="s">
        <v>22</v>
      </c>
      <c r="BK137" s="157">
        <f>ROUND($I$137*$H$137,2)</f>
        <v>0</v>
      </c>
      <c r="BL137" s="97" t="s">
        <v>248</v>
      </c>
      <c r="BM137" s="97" t="s">
        <v>1279</v>
      </c>
    </row>
    <row r="138" spans="2:65" s="6" customFormat="1" ht="15.75" customHeight="1" x14ac:dyDescent="0.3">
      <c r="B138" s="178"/>
      <c r="C138" s="179"/>
      <c r="D138" s="158" t="s">
        <v>355</v>
      </c>
      <c r="E138" s="180"/>
      <c r="F138" s="180" t="s">
        <v>1280</v>
      </c>
      <c r="G138" s="179"/>
      <c r="H138" s="181">
        <v>787</v>
      </c>
      <c r="J138" s="179"/>
      <c r="K138" s="179"/>
      <c r="L138" s="182"/>
      <c r="M138" s="183"/>
      <c r="N138" s="179"/>
      <c r="O138" s="179"/>
      <c r="P138" s="179"/>
      <c r="Q138" s="179"/>
      <c r="R138" s="179"/>
      <c r="S138" s="179"/>
      <c r="T138" s="184"/>
      <c r="AT138" s="185" t="s">
        <v>355</v>
      </c>
      <c r="AU138" s="185" t="s">
        <v>83</v>
      </c>
      <c r="AV138" s="185" t="s">
        <v>83</v>
      </c>
      <c r="AW138" s="185" t="s">
        <v>222</v>
      </c>
      <c r="AX138" s="185" t="s">
        <v>22</v>
      </c>
      <c r="AY138" s="185" t="s">
        <v>243</v>
      </c>
    </row>
    <row r="139" spans="2:65" s="6" customFormat="1" ht="15.75" customHeight="1" x14ac:dyDescent="0.3">
      <c r="B139" s="23"/>
      <c r="C139" s="146" t="s">
        <v>27</v>
      </c>
      <c r="D139" s="146" t="s">
        <v>244</v>
      </c>
      <c r="E139" s="147" t="s">
        <v>417</v>
      </c>
      <c r="F139" s="148" t="s">
        <v>418</v>
      </c>
      <c r="G139" s="149" t="s">
        <v>394</v>
      </c>
      <c r="H139" s="150">
        <v>0.189</v>
      </c>
      <c r="I139" s="151"/>
      <c r="J139" s="152">
        <f>ROUND($I$139*$H$139,2)</f>
        <v>0</v>
      </c>
      <c r="K139" s="148" t="s">
        <v>353</v>
      </c>
      <c r="L139" s="43"/>
      <c r="M139" s="153"/>
      <c r="N139" s="154" t="s">
        <v>46</v>
      </c>
      <c r="O139" s="24"/>
      <c r="P139" s="155">
        <f>$O$139*$H$139</f>
        <v>0</v>
      </c>
      <c r="Q139" s="155">
        <v>0</v>
      </c>
      <c r="R139" s="155">
        <f>$Q$139*$H$139</f>
        <v>0</v>
      </c>
      <c r="S139" s="155">
        <v>0</v>
      </c>
      <c r="T139" s="156">
        <f>$S$139*$H$139</f>
        <v>0</v>
      </c>
      <c r="AR139" s="97" t="s">
        <v>248</v>
      </c>
      <c r="AT139" s="97" t="s">
        <v>244</v>
      </c>
      <c r="AU139" s="97" t="s">
        <v>83</v>
      </c>
      <c r="AY139" s="6" t="s">
        <v>243</v>
      </c>
      <c r="BE139" s="157">
        <f>IF($N$139="základní",$J$139,0)</f>
        <v>0</v>
      </c>
      <c r="BF139" s="157">
        <f>IF($N$139="snížená",$J$139,0)</f>
        <v>0</v>
      </c>
      <c r="BG139" s="157">
        <f>IF($N$139="zákl. přenesená",$J$139,0)</f>
        <v>0</v>
      </c>
      <c r="BH139" s="157">
        <f>IF($N$139="sníž. přenesená",$J$139,0)</f>
        <v>0</v>
      </c>
      <c r="BI139" s="157">
        <f>IF($N$139="nulová",$J$139,0)</f>
        <v>0</v>
      </c>
      <c r="BJ139" s="97" t="s">
        <v>22</v>
      </c>
      <c r="BK139" s="157">
        <f>ROUND($I$139*$H$139,2)</f>
        <v>0</v>
      </c>
      <c r="BL139" s="97" t="s">
        <v>248</v>
      </c>
      <c r="BM139" s="97" t="s">
        <v>1281</v>
      </c>
    </row>
    <row r="140" spans="2:65" s="6" customFormat="1" ht="15.75" customHeight="1" x14ac:dyDescent="0.3">
      <c r="B140" s="170"/>
      <c r="C140" s="171"/>
      <c r="D140" s="158" t="s">
        <v>355</v>
      </c>
      <c r="E140" s="172"/>
      <c r="F140" s="172" t="s">
        <v>380</v>
      </c>
      <c r="G140" s="171"/>
      <c r="H140" s="171"/>
      <c r="J140" s="171"/>
      <c r="K140" s="171"/>
      <c r="L140" s="173"/>
      <c r="M140" s="174"/>
      <c r="N140" s="171"/>
      <c r="O140" s="171"/>
      <c r="P140" s="171"/>
      <c r="Q140" s="171"/>
      <c r="R140" s="171"/>
      <c r="S140" s="171"/>
      <c r="T140" s="175"/>
      <c r="AT140" s="176" t="s">
        <v>355</v>
      </c>
      <c r="AU140" s="176" t="s">
        <v>83</v>
      </c>
      <c r="AV140" s="176" t="s">
        <v>22</v>
      </c>
      <c r="AW140" s="176" t="s">
        <v>222</v>
      </c>
      <c r="AX140" s="176" t="s">
        <v>75</v>
      </c>
      <c r="AY140" s="176" t="s">
        <v>243</v>
      </c>
    </row>
    <row r="141" spans="2:65" s="6" customFormat="1" ht="15.75" customHeight="1" x14ac:dyDescent="0.3">
      <c r="B141" s="170"/>
      <c r="C141" s="171"/>
      <c r="D141" s="177" t="s">
        <v>355</v>
      </c>
      <c r="E141" s="171"/>
      <c r="F141" s="172" t="s">
        <v>420</v>
      </c>
      <c r="G141" s="171"/>
      <c r="H141" s="171"/>
      <c r="J141" s="171"/>
      <c r="K141" s="171"/>
      <c r="L141" s="173"/>
      <c r="M141" s="174"/>
      <c r="N141" s="171"/>
      <c r="O141" s="171"/>
      <c r="P141" s="171"/>
      <c r="Q141" s="171"/>
      <c r="R141" s="171"/>
      <c r="S141" s="171"/>
      <c r="T141" s="175"/>
      <c r="AT141" s="176" t="s">
        <v>355</v>
      </c>
      <c r="AU141" s="176" t="s">
        <v>83</v>
      </c>
      <c r="AV141" s="176" t="s">
        <v>22</v>
      </c>
      <c r="AW141" s="176" t="s">
        <v>222</v>
      </c>
      <c r="AX141" s="176" t="s">
        <v>75</v>
      </c>
      <c r="AY141" s="176" t="s">
        <v>243</v>
      </c>
    </row>
    <row r="142" spans="2:65" s="6" customFormat="1" ht="15.75" customHeight="1" x14ac:dyDescent="0.3">
      <c r="B142" s="178"/>
      <c r="C142" s="179"/>
      <c r="D142" s="177" t="s">
        <v>355</v>
      </c>
      <c r="E142" s="179"/>
      <c r="F142" s="180" t="s">
        <v>1282</v>
      </c>
      <c r="G142" s="179"/>
      <c r="H142" s="181">
        <v>0.189</v>
      </c>
      <c r="J142" s="179"/>
      <c r="K142" s="179"/>
      <c r="L142" s="182"/>
      <c r="M142" s="183"/>
      <c r="N142" s="179"/>
      <c r="O142" s="179"/>
      <c r="P142" s="179"/>
      <c r="Q142" s="179"/>
      <c r="R142" s="179"/>
      <c r="S142" s="179"/>
      <c r="T142" s="184"/>
      <c r="AT142" s="185" t="s">
        <v>355</v>
      </c>
      <c r="AU142" s="185" t="s">
        <v>83</v>
      </c>
      <c r="AV142" s="185" t="s">
        <v>83</v>
      </c>
      <c r="AW142" s="185" t="s">
        <v>222</v>
      </c>
      <c r="AX142" s="185" t="s">
        <v>22</v>
      </c>
      <c r="AY142" s="185" t="s">
        <v>243</v>
      </c>
    </row>
    <row r="143" spans="2:65" s="6" customFormat="1" ht="15.75" customHeight="1" x14ac:dyDescent="0.3">
      <c r="B143" s="23"/>
      <c r="C143" s="146" t="s">
        <v>282</v>
      </c>
      <c r="D143" s="146" t="s">
        <v>244</v>
      </c>
      <c r="E143" s="147" t="s">
        <v>422</v>
      </c>
      <c r="F143" s="148" t="s">
        <v>423</v>
      </c>
      <c r="G143" s="149" t="s">
        <v>394</v>
      </c>
      <c r="H143" s="150">
        <v>22.875</v>
      </c>
      <c r="I143" s="151"/>
      <c r="J143" s="152">
        <f>ROUND($I$143*$H$143,2)</f>
        <v>0</v>
      </c>
      <c r="K143" s="148" t="s">
        <v>353</v>
      </c>
      <c r="L143" s="43"/>
      <c r="M143" s="153"/>
      <c r="N143" s="154" t="s">
        <v>46</v>
      </c>
      <c r="O143" s="24"/>
      <c r="P143" s="155">
        <f>$O$143*$H$143</f>
        <v>0</v>
      </c>
      <c r="Q143" s="155">
        <v>0</v>
      </c>
      <c r="R143" s="155">
        <f>$Q$143*$H$143</f>
        <v>0</v>
      </c>
      <c r="S143" s="155">
        <v>0</v>
      </c>
      <c r="T143" s="156">
        <f>$S$143*$H$143</f>
        <v>0</v>
      </c>
      <c r="AR143" s="97" t="s">
        <v>248</v>
      </c>
      <c r="AT143" s="97" t="s">
        <v>244</v>
      </c>
      <c r="AU143" s="97" t="s">
        <v>83</v>
      </c>
      <c r="AY143" s="6" t="s">
        <v>243</v>
      </c>
      <c r="BE143" s="157">
        <f>IF($N$143="základní",$J$143,0)</f>
        <v>0</v>
      </c>
      <c r="BF143" s="157">
        <f>IF($N$143="snížená",$J$143,0)</f>
        <v>0</v>
      </c>
      <c r="BG143" s="157">
        <f>IF($N$143="zákl. přenesená",$J$143,0)</f>
        <v>0</v>
      </c>
      <c r="BH143" s="157">
        <f>IF($N$143="sníž. přenesená",$J$143,0)</f>
        <v>0</v>
      </c>
      <c r="BI143" s="157">
        <f>IF($N$143="nulová",$J$143,0)</f>
        <v>0</v>
      </c>
      <c r="BJ143" s="97" t="s">
        <v>22</v>
      </c>
      <c r="BK143" s="157">
        <f>ROUND($I$143*$H$143,2)</f>
        <v>0</v>
      </c>
      <c r="BL143" s="97" t="s">
        <v>248</v>
      </c>
      <c r="BM143" s="97" t="s">
        <v>1283</v>
      </c>
    </row>
    <row r="144" spans="2:65" s="6" customFormat="1" ht="15.75" customHeight="1" x14ac:dyDescent="0.3">
      <c r="B144" s="170"/>
      <c r="C144" s="171"/>
      <c r="D144" s="158" t="s">
        <v>355</v>
      </c>
      <c r="E144" s="172"/>
      <c r="F144" s="172" t="s">
        <v>380</v>
      </c>
      <c r="G144" s="171"/>
      <c r="H144" s="171"/>
      <c r="J144" s="171"/>
      <c r="K144" s="171"/>
      <c r="L144" s="173"/>
      <c r="M144" s="174"/>
      <c r="N144" s="171"/>
      <c r="O144" s="171"/>
      <c r="P144" s="171"/>
      <c r="Q144" s="171"/>
      <c r="R144" s="171"/>
      <c r="S144" s="171"/>
      <c r="T144" s="175"/>
      <c r="AT144" s="176" t="s">
        <v>355</v>
      </c>
      <c r="AU144" s="176" t="s">
        <v>83</v>
      </c>
      <c r="AV144" s="176" t="s">
        <v>22</v>
      </c>
      <c r="AW144" s="176" t="s">
        <v>222</v>
      </c>
      <c r="AX144" s="176" t="s">
        <v>75</v>
      </c>
      <c r="AY144" s="176" t="s">
        <v>243</v>
      </c>
    </row>
    <row r="145" spans="2:65" s="6" customFormat="1" ht="15.75" customHeight="1" x14ac:dyDescent="0.3">
      <c r="B145" s="170"/>
      <c r="C145" s="171"/>
      <c r="D145" s="177" t="s">
        <v>355</v>
      </c>
      <c r="E145" s="171"/>
      <c r="F145" s="172" t="s">
        <v>1284</v>
      </c>
      <c r="G145" s="171"/>
      <c r="H145" s="171"/>
      <c r="J145" s="171"/>
      <c r="K145" s="171"/>
      <c r="L145" s="173"/>
      <c r="M145" s="174"/>
      <c r="N145" s="171"/>
      <c r="O145" s="171"/>
      <c r="P145" s="171"/>
      <c r="Q145" s="171"/>
      <c r="R145" s="171"/>
      <c r="S145" s="171"/>
      <c r="T145" s="175"/>
      <c r="AT145" s="176" t="s">
        <v>355</v>
      </c>
      <c r="AU145" s="176" t="s">
        <v>83</v>
      </c>
      <c r="AV145" s="176" t="s">
        <v>22</v>
      </c>
      <c r="AW145" s="176" t="s">
        <v>222</v>
      </c>
      <c r="AX145" s="176" t="s">
        <v>75</v>
      </c>
      <c r="AY145" s="176" t="s">
        <v>243</v>
      </c>
    </row>
    <row r="146" spans="2:65" s="6" customFormat="1" ht="15.75" customHeight="1" x14ac:dyDescent="0.3">
      <c r="B146" s="178"/>
      <c r="C146" s="179"/>
      <c r="D146" s="177" t="s">
        <v>355</v>
      </c>
      <c r="E146" s="179"/>
      <c r="F146" s="180" t="s">
        <v>1285</v>
      </c>
      <c r="G146" s="179"/>
      <c r="H146" s="181">
        <v>6</v>
      </c>
      <c r="J146" s="179"/>
      <c r="K146" s="179"/>
      <c r="L146" s="182"/>
      <c r="M146" s="183"/>
      <c r="N146" s="179"/>
      <c r="O146" s="179"/>
      <c r="P146" s="179"/>
      <c r="Q146" s="179"/>
      <c r="R146" s="179"/>
      <c r="S146" s="179"/>
      <c r="T146" s="184"/>
      <c r="AT146" s="185" t="s">
        <v>355</v>
      </c>
      <c r="AU146" s="185" t="s">
        <v>83</v>
      </c>
      <c r="AV146" s="185" t="s">
        <v>83</v>
      </c>
      <c r="AW146" s="185" t="s">
        <v>222</v>
      </c>
      <c r="AX146" s="185" t="s">
        <v>75</v>
      </c>
      <c r="AY146" s="185" t="s">
        <v>243</v>
      </c>
    </row>
    <row r="147" spans="2:65" s="6" customFormat="1" ht="15.75" customHeight="1" x14ac:dyDescent="0.3">
      <c r="B147" s="178"/>
      <c r="C147" s="179"/>
      <c r="D147" s="177" t="s">
        <v>355</v>
      </c>
      <c r="E147" s="179"/>
      <c r="F147" s="180" t="s">
        <v>1286</v>
      </c>
      <c r="G147" s="179"/>
      <c r="H147" s="181">
        <v>16.875</v>
      </c>
      <c r="J147" s="179"/>
      <c r="K147" s="179"/>
      <c r="L147" s="182"/>
      <c r="M147" s="183"/>
      <c r="N147" s="179"/>
      <c r="O147" s="179"/>
      <c r="P147" s="179"/>
      <c r="Q147" s="179"/>
      <c r="R147" s="179"/>
      <c r="S147" s="179"/>
      <c r="T147" s="184"/>
      <c r="AT147" s="185" t="s">
        <v>355</v>
      </c>
      <c r="AU147" s="185" t="s">
        <v>83</v>
      </c>
      <c r="AV147" s="185" t="s">
        <v>83</v>
      </c>
      <c r="AW147" s="185" t="s">
        <v>222</v>
      </c>
      <c r="AX147" s="185" t="s">
        <v>75</v>
      </c>
      <c r="AY147" s="185" t="s">
        <v>243</v>
      </c>
    </row>
    <row r="148" spans="2:65" s="6" customFormat="1" ht="15.75" customHeight="1" x14ac:dyDescent="0.3">
      <c r="B148" s="186"/>
      <c r="C148" s="187"/>
      <c r="D148" s="177" t="s">
        <v>355</v>
      </c>
      <c r="E148" s="187"/>
      <c r="F148" s="188" t="s">
        <v>369</v>
      </c>
      <c r="G148" s="187"/>
      <c r="H148" s="189">
        <v>22.875</v>
      </c>
      <c r="J148" s="187"/>
      <c r="K148" s="187"/>
      <c r="L148" s="190"/>
      <c r="M148" s="191"/>
      <c r="N148" s="187"/>
      <c r="O148" s="187"/>
      <c r="P148" s="187"/>
      <c r="Q148" s="187"/>
      <c r="R148" s="187"/>
      <c r="S148" s="187"/>
      <c r="T148" s="192"/>
      <c r="AT148" s="193" t="s">
        <v>355</v>
      </c>
      <c r="AU148" s="193" t="s">
        <v>83</v>
      </c>
      <c r="AV148" s="193" t="s">
        <v>248</v>
      </c>
      <c r="AW148" s="193" t="s">
        <v>222</v>
      </c>
      <c r="AX148" s="193" t="s">
        <v>22</v>
      </c>
      <c r="AY148" s="193" t="s">
        <v>243</v>
      </c>
    </row>
    <row r="149" spans="2:65" s="6" customFormat="1" ht="15.75" customHeight="1" x14ac:dyDescent="0.3">
      <c r="B149" s="23"/>
      <c r="C149" s="146" t="s">
        <v>285</v>
      </c>
      <c r="D149" s="146" t="s">
        <v>244</v>
      </c>
      <c r="E149" s="147" t="s">
        <v>428</v>
      </c>
      <c r="F149" s="148" t="s">
        <v>429</v>
      </c>
      <c r="G149" s="149" t="s">
        <v>394</v>
      </c>
      <c r="H149" s="150">
        <v>22.875</v>
      </c>
      <c r="I149" s="151"/>
      <c r="J149" s="152">
        <f>ROUND($I$149*$H$149,2)</f>
        <v>0</v>
      </c>
      <c r="K149" s="148" t="s">
        <v>353</v>
      </c>
      <c r="L149" s="43"/>
      <c r="M149" s="153"/>
      <c r="N149" s="154" t="s">
        <v>46</v>
      </c>
      <c r="O149" s="24"/>
      <c r="P149" s="155">
        <f>$O$149*$H$149</f>
        <v>0</v>
      </c>
      <c r="Q149" s="155">
        <v>0</v>
      </c>
      <c r="R149" s="155">
        <f>$Q$149*$H$149</f>
        <v>0</v>
      </c>
      <c r="S149" s="155">
        <v>0</v>
      </c>
      <c r="T149" s="156">
        <f>$S$149*$H$149</f>
        <v>0</v>
      </c>
      <c r="AR149" s="97" t="s">
        <v>248</v>
      </c>
      <c r="AT149" s="97" t="s">
        <v>244</v>
      </c>
      <c r="AU149" s="97" t="s">
        <v>83</v>
      </c>
      <c r="AY149" s="6" t="s">
        <v>243</v>
      </c>
      <c r="BE149" s="157">
        <f>IF($N$149="základní",$J$149,0)</f>
        <v>0</v>
      </c>
      <c r="BF149" s="157">
        <f>IF($N$149="snížená",$J$149,0)</f>
        <v>0</v>
      </c>
      <c r="BG149" s="157">
        <f>IF($N$149="zákl. přenesená",$J$149,0)</f>
        <v>0</v>
      </c>
      <c r="BH149" s="157">
        <f>IF($N$149="sníž. přenesená",$J$149,0)</f>
        <v>0</v>
      </c>
      <c r="BI149" s="157">
        <f>IF($N$149="nulová",$J$149,0)</f>
        <v>0</v>
      </c>
      <c r="BJ149" s="97" t="s">
        <v>22</v>
      </c>
      <c r="BK149" s="157">
        <f>ROUND($I$149*$H$149,2)</f>
        <v>0</v>
      </c>
      <c r="BL149" s="97" t="s">
        <v>248</v>
      </c>
      <c r="BM149" s="97" t="s">
        <v>1287</v>
      </c>
    </row>
    <row r="150" spans="2:65" s="6" customFormat="1" ht="15.75" customHeight="1" x14ac:dyDescent="0.3">
      <c r="B150" s="178"/>
      <c r="C150" s="179"/>
      <c r="D150" s="158" t="s">
        <v>355</v>
      </c>
      <c r="E150" s="180"/>
      <c r="F150" s="180" t="s">
        <v>1288</v>
      </c>
      <c r="G150" s="179"/>
      <c r="H150" s="181">
        <v>22.875</v>
      </c>
      <c r="J150" s="179"/>
      <c r="K150" s="179"/>
      <c r="L150" s="182"/>
      <c r="M150" s="183"/>
      <c r="N150" s="179"/>
      <c r="O150" s="179"/>
      <c r="P150" s="179"/>
      <c r="Q150" s="179"/>
      <c r="R150" s="179"/>
      <c r="S150" s="179"/>
      <c r="T150" s="184"/>
      <c r="AT150" s="185" t="s">
        <v>355</v>
      </c>
      <c r="AU150" s="185" t="s">
        <v>83</v>
      </c>
      <c r="AV150" s="185" t="s">
        <v>83</v>
      </c>
      <c r="AW150" s="185" t="s">
        <v>222</v>
      </c>
      <c r="AX150" s="185" t="s">
        <v>22</v>
      </c>
      <c r="AY150" s="185" t="s">
        <v>243</v>
      </c>
    </row>
    <row r="151" spans="2:65" s="6" customFormat="1" ht="15.75" customHeight="1" x14ac:dyDescent="0.3">
      <c r="B151" s="23"/>
      <c r="C151" s="146" t="s">
        <v>288</v>
      </c>
      <c r="D151" s="146" t="s">
        <v>244</v>
      </c>
      <c r="E151" s="147" t="s">
        <v>432</v>
      </c>
      <c r="F151" s="148" t="s">
        <v>433</v>
      </c>
      <c r="G151" s="149" t="s">
        <v>394</v>
      </c>
      <c r="H151" s="150">
        <v>160.48599999999999</v>
      </c>
      <c r="I151" s="151"/>
      <c r="J151" s="152">
        <f>ROUND($I$151*$H$151,2)</f>
        <v>0</v>
      </c>
      <c r="K151" s="148" t="s">
        <v>353</v>
      </c>
      <c r="L151" s="43"/>
      <c r="M151" s="153"/>
      <c r="N151" s="154" t="s">
        <v>46</v>
      </c>
      <c r="O151" s="24"/>
      <c r="P151" s="155">
        <f>$O$151*$H$151</f>
        <v>0</v>
      </c>
      <c r="Q151" s="155">
        <v>0</v>
      </c>
      <c r="R151" s="155">
        <f>$Q$151*$H$151</f>
        <v>0</v>
      </c>
      <c r="S151" s="155">
        <v>0</v>
      </c>
      <c r="T151" s="156">
        <f>$S$151*$H$151</f>
        <v>0</v>
      </c>
      <c r="AR151" s="97" t="s">
        <v>248</v>
      </c>
      <c r="AT151" s="97" t="s">
        <v>244</v>
      </c>
      <c r="AU151" s="97" t="s">
        <v>83</v>
      </c>
      <c r="AY151" s="6" t="s">
        <v>243</v>
      </c>
      <c r="BE151" s="157">
        <f>IF($N$151="základní",$J$151,0)</f>
        <v>0</v>
      </c>
      <c r="BF151" s="157">
        <f>IF($N$151="snížená",$J$151,0)</f>
        <v>0</v>
      </c>
      <c r="BG151" s="157">
        <f>IF($N$151="zákl. přenesená",$J$151,0)</f>
        <v>0</v>
      </c>
      <c r="BH151" s="157">
        <f>IF($N$151="sníž. přenesená",$J$151,0)</f>
        <v>0</v>
      </c>
      <c r="BI151" s="157">
        <f>IF($N$151="nulová",$J$151,0)</f>
        <v>0</v>
      </c>
      <c r="BJ151" s="97" t="s">
        <v>22</v>
      </c>
      <c r="BK151" s="157">
        <f>ROUND($I$151*$H$151,2)</f>
        <v>0</v>
      </c>
      <c r="BL151" s="97" t="s">
        <v>248</v>
      </c>
      <c r="BM151" s="97" t="s">
        <v>1289</v>
      </c>
    </row>
    <row r="152" spans="2:65" s="6" customFormat="1" ht="15.75" customHeight="1" x14ac:dyDescent="0.3">
      <c r="B152" s="170"/>
      <c r="C152" s="171"/>
      <c r="D152" s="158" t="s">
        <v>355</v>
      </c>
      <c r="E152" s="172"/>
      <c r="F152" s="172" t="s">
        <v>380</v>
      </c>
      <c r="G152" s="171"/>
      <c r="H152" s="171"/>
      <c r="J152" s="171"/>
      <c r="K152" s="171"/>
      <c r="L152" s="173"/>
      <c r="M152" s="174"/>
      <c r="N152" s="171"/>
      <c r="O152" s="171"/>
      <c r="P152" s="171"/>
      <c r="Q152" s="171"/>
      <c r="R152" s="171"/>
      <c r="S152" s="171"/>
      <c r="T152" s="175"/>
      <c r="AT152" s="176" t="s">
        <v>355</v>
      </c>
      <c r="AU152" s="176" t="s">
        <v>83</v>
      </c>
      <c r="AV152" s="176" t="s">
        <v>22</v>
      </c>
      <c r="AW152" s="176" t="s">
        <v>222</v>
      </c>
      <c r="AX152" s="176" t="s">
        <v>75</v>
      </c>
      <c r="AY152" s="176" t="s">
        <v>243</v>
      </c>
    </row>
    <row r="153" spans="2:65" s="6" customFormat="1" ht="15.75" customHeight="1" x14ac:dyDescent="0.3">
      <c r="B153" s="170"/>
      <c r="C153" s="171"/>
      <c r="D153" s="177" t="s">
        <v>355</v>
      </c>
      <c r="E153" s="171"/>
      <c r="F153" s="172" t="s">
        <v>1271</v>
      </c>
      <c r="G153" s="171"/>
      <c r="H153" s="171"/>
      <c r="J153" s="171"/>
      <c r="K153" s="171"/>
      <c r="L153" s="173"/>
      <c r="M153" s="174"/>
      <c r="N153" s="171"/>
      <c r="O153" s="171"/>
      <c r="P153" s="171"/>
      <c r="Q153" s="171"/>
      <c r="R153" s="171"/>
      <c r="S153" s="171"/>
      <c r="T153" s="175"/>
      <c r="AT153" s="176" t="s">
        <v>355</v>
      </c>
      <c r="AU153" s="176" t="s">
        <v>83</v>
      </c>
      <c r="AV153" s="176" t="s">
        <v>22</v>
      </c>
      <c r="AW153" s="176" t="s">
        <v>222</v>
      </c>
      <c r="AX153" s="176" t="s">
        <v>75</v>
      </c>
      <c r="AY153" s="176" t="s">
        <v>243</v>
      </c>
    </row>
    <row r="154" spans="2:65" s="6" customFormat="1" ht="15.75" customHeight="1" x14ac:dyDescent="0.3">
      <c r="B154" s="178"/>
      <c r="C154" s="179"/>
      <c r="D154" s="177" t="s">
        <v>355</v>
      </c>
      <c r="E154" s="179"/>
      <c r="F154" s="180" t="s">
        <v>1290</v>
      </c>
      <c r="G154" s="179"/>
      <c r="H154" s="181">
        <v>20.149999999999999</v>
      </c>
      <c r="J154" s="179"/>
      <c r="K154" s="179"/>
      <c r="L154" s="182"/>
      <c r="M154" s="183"/>
      <c r="N154" s="179"/>
      <c r="O154" s="179"/>
      <c r="P154" s="179"/>
      <c r="Q154" s="179"/>
      <c r="R154" s="179"/>
      <c r="S154" s="179"/>
      <c r="T154" s="184"/>
      <c r="AT154" s="185" t="s">
        <v>355</v>
      </c>
      <c r="AU154" s="185" t="s">
        <v>83</v>
      </c>
      <c r="AV154" s="185" t="s">
        <v>83</v>
      </c>
      <c r="AW154" s="185" t="s">
        <v>222</v>
      </c>
      <c r="AX154" s="185" t="s">
        <v>75</v>
      </c>
      <c r="AY154" s="185" t="s">
        <v>243</v>
      </c>
    </row>
    <row r="155" spans="2:65" s="6" customFormat="1" ht="15.75" customHeight="1" x14ac:dyDescent="0.3">
      <c r="B155" s="178"/>
      <c r="C155" s="179"/>
      <c r="D155" s="177" t="s">
        <v>355</v>
      </c>
      <c r="E155" s="179"/>
      <c r="F155" s="180" t="s">
        <v>1291</v>
      </c>
      <c r="G155" s="179"/>
      <c r="H155" s="181">
        <v>78.400000000000006</v>
      </c>
      <c r="J155" s="179"/>
      <c r="K155" s="179"/>
      <c r="L155" s="182"/>
      <c r="M155" s="183"/>
      <c r="N155" s="179"/>
      <c r="O155" s="179"/>
      <c r="P155" s="179"/>
      <c r="Q155" s="179"/>
      <c r="R155" s="179"/>
      <c r="S155" s="179"/>
      <c r="T155" s="184"/>
      <c r="AT155" s="185" t="s">
        <v>355</v>
      </c>
      <c r="AU155" s="185" t="s">
        <v>83</v>
      </c>
      <c r="AV155" s="185" t="s">
        <v>83</v>
      </c>
      <c r="AW155" s="185" t="s">
        <v>222</v>
      </c>
      <c r="AX155" s="185" t="s">
        <v>75</v>
      </c>
      <c r="AY155" s="185" t="s">
        <v>243</v>
      </c>
    </row>
    <row r="156" spans="2:65" s="6" customFormat="1" ht="15.75" customHeight="1" x14ac:dyDescent="0.3">
      <c r="B156" s="178"/>
      <c r="C156" s="179"/>
      <c r="D156" s="177" t="s">
        <v>355</v>
      </c>
      <c r="E156" s="179"/>
      <c r="F156" s="180" t="s">
        <v>1292</v>
      </c>
      <c r="G156" s="179"/>
      <c r="H156" s="181">
        <v>61.936</v>
      </c>
      <c r="J156" s="179"/>
      <c r="K156" s="179"/>
      <c r="L156" s="182"/>
      <c r="M156" s="183"/>
      <c r="N156" s="179"/>
      <c r="O156" s="179"/>
      <c r="P156" s="179"/>
      <c r="Q156" s="179"/>
      <c r="R156" s="179"/>
      <c r="S156" s="179"/>
      <c r="T156" s="184"/>
      <c r="AT156" s="185" t="s">
        <v>355</v>
      </c>
      <c r="AU156" s="185" t="s">
        <v>83</v>
      </c>
      <c r="AV156" s="185" t="s">
        <v>83</v>
      </c>
      <c r="AW156" s="185" t="s">
        <v>222</v>
      </c>
      <c r="AX156" s="185" t="s">
        <v>75</v>
      </c>
      <c r="AY156" s="185" t="s">
        <v>243</v>
      </c>
    </row>
    <row r="157" spans="2:65" s="6" customFormat="1" ht="15.75" customHeight="1" x14ac:dyDescent="0.3">
      <c r="B157" s="186"/>
      <c r="C157" s="187"/>
      <c r="D157" s="177" t="s">
        <v>355</v>
      </c>
      <c r="E157" s="187"/>
      <c r="F157" s="188" t="s">
        <v>369</v>
      </c>
      <c r="G157" s="187"/>
      <c r="H157" s="189">
        <v>160.48599999999999</v>
      </c>
      <c r="J157" s="187"/>
      <c r="K157" s="187"/>
      <c r="L157" s="190"/>
      <c r="M157" s="191"/>
      <c r="N157" s="187"/>
      <c r="O157" s="187"/>
      <c r="P157" s="187"/>
      <c r="Q157" s="187"/>
      <c r="R157" s="187"/>
      <c r="S157" s="187"/>
      <c r="T157" s="192"/>
      <c r="AT157" s="193" t="s">
        <v>355</v>
      </c>
      <c r="AU157" s="193" t="s">
        <v>83</v>
      </c>
      <c r="AV157" s="193" t="s">
        <v>248</v>
      </c>
      <c r="AW157" s="193" t="s">
        <v>222</v>
      </c>
      <c r="AX157" s="193" t="s">
        <v>22</v>
      </c>
      <c r="AY157" s="193" t="s">
        <v>243</v>
      </c>
    </row>
    <row r="158" spans="2:65" s="6" customFormat="1" ht="15.75" customHeight="1" x14ac:dyDescent="0.3">
      <c r="B158" s="23"/>
      <c r="C158" s="146" t="s">
        <v>291</v>
      </c>
      <c r="D158" s="146" t="s">
        <v>244</v>
      </c>
      <c r="E158" s="147" t="s">
        <v>443</v>
      </c>
      <c r="F158" s="148" t="s">
        <v>444</v>
      </c>
      <c r="G158" s="149" t="s">
        <v>394</v>
      </c>
      <c r="H158" s="150">
        <v>160.48599999999999</v>
      </c>
      <c r="I158" s="151"/>
      <c r="J158" s="152">
        <f>ROUND($I$158*$H$158,2)</f>
        <v>0</v>
      </c>
      <c r="K158" s="148" t="s">
        <v>353</v>
      </c>
      <c r="L158" s="43"/>
      <c r="M158" s="153"/>
      <c r="N158" s="154" t="s">
        <v>46</v>
      </c>
      <c r="O158" s="24"/>
      <c r="P158" s="155">
        <f>$O$158*$H$158</f>
        <v>0</v>
      </c>
      <c r="Q158" s="155">
        <v>0</v>
      </c>
      <c r="R158" s="155">
        <f>$Q$158*$H$158</f>
        <v>0</v>
      </c>
      <c r="S158" s="155">
        <v>0</v>
      </c>
      <c r="T158" s="156">
        <f>$S$158*$H$158</f>
        <v>0</v>
      </c>
      <c r="AR158" s="97" t="s">
        <v>248</v>
      </c>
      <c r="AT158" s="97" t="s">
        <v>244</v>
      </c>
      <c r="AU158" s="97" t="s">
        <v>83</v>
      </c>
      <c r="AY158" s="6" t="s">
        <v>243</v>
      </c>
      <c r="BE158" s="157">
        <f>IF($N$158="základní",$J$158,0)</f>
        <v>0</v>
      </c>
      <c r="BF158" s="157">
        <f>IF($N$158="snížená",$J$158,0)</f>
        <v>0</v>
      </c>
      <c r="BG158" s="157">
        <f>IF($N$158="zákl. přenesená",$J$158,0)</f>
        <v>0</v>
      </c>
      <c r="BH158" s="157">
        <f>IF($N$158="sníž. přenesená",$J$158,0)</f>
        <v>0</v>
      </c>
      <c r="BI158" s="157">
        <f>IF($N$158="nulová",$J$158,0)</f>
        <v>0</v>
      </c>
      <c r="BJ158" s="97" t="s">
        <v>22</v>
      </c>
      <c r="BK158" s="157">
        <f>ROUND($I$158*$H$158,2)</f>
        <v>0</v>
      </c>
      <c r="BL158" s="97" t="s">
        <v>248</v>
      </c>
      <c r="BM158" s="97" t="s">
        <v>1293</v>
      </c>
    </row>
    <row r="159" spans="2:65" s="6" customFormat="1" ht="15.75" customHeight="1" x14ac:dyDescent="0.3">
      <c r="B159" s="178"/>
      <c r="C159" s="179"/>
      <c r="D159" s="158" t="s">
        <v>355</v>
      </c>
      <c r="E159" s="180"/>
      <c r="F159" s="180" t="s">
        <v>1294</v>
      </c>
      <c r="G159" s="179"/>
      <c r="H159" s="181">
        <v>160.48599999999999</v>
      </c>
      <c r="J159" s="179"/>
      <c r="K159" s="179"/>
      <c r="L159" s="182"/>
      <c r="M159" s="183"/>
      <c r="N159" s="179"/>
      <c r="O159" s="179"/>
      <c r="P159" s="179"/>
      <c r="Q159" s="179"/>
      <c r="R159" s="179"/>
      <c r="S159" s="179"/>
      <c r="T159" s="184"/>
      <c r="AT159" s="185" t="s">
        <v>355</v>
      </c>
      <c r="AU159" s="185" t="s">
        <v>83</v>
      </c>
      <c r="AV159" s="185" t="s">
        <v>83</v>
      </c>
      <c r="AW159" s="185" t="s">
        <v>222</v>
      </c>
      <c r="AX159" s="185" t="s">
        <v>22</v>
      </c>
      <c r="AY159" s="185" t="s">
        <v>243</v>
      </c>
    </row>
    <row r="160" spans="2:65" s="6" customFormat="1" ht="15.75" customHeight="1" x14ac:dyDescent="0.3">
      <c r="B160" s="23"/>
      <c r="C160" s="146" t="s">
        <v>8</v>
      </c>
      <c r="D160" s="146" t="s">
        <v>244</v>
      </c>
      <c r="E160" s="147" t="s">
        <v>447</v>
      </c>
      <c r="F160" s="148" t="s">
        <v>448</v>
      </c>
      <c r="G160" s="149" t="s">
        <v>352</v>
      </c>
      <c r="H160" s="150">
        <v>175.84</v>
      </c>
      <c r="I160" s="151"/>
      <c r="J160" s="152">
        <f>ROUND($I$160*$H$160,2)</f>
        <v>0</v>
      </c>
      <c r="K160" s="148" t="s">
        <v>353</v>
      </c>
      <c r="L160" s="43"/>
      <c r="M160" s="153"/>
      <c r="N160" s="154" t="s">
        <v>46</v>
      </c>
      <c r="O160" s="24"/>
      <c r="P160" s="155">
        <f>$O$160*$H$160</f>
        <v>0</v>
      </c>
      <c r="Q160" s="155">
        <v>0</v>
      </c>
      <c r="R160" s="155">
        <f>$Q$160*$H$160</f>
        <v>0</v>
      </c>
      <c r="S160" s="155">
        <v>0</v>
      </c>
      <c r="T160" s="156">
        <f>$S$160*$H$160</f>
        <v>0</v>
      </c>
      <c r="AR160" s="97" t="s">
        <v>248</v>
      </c>
      <c r="AT160" s="97" t="s">
        <v>244</v>
      </c>
      <c r="AU160" s="97" t="s">
        <v>83</v>
      </c>
      <c r="AY160" s="6" t="s">
        <v>243</v>
      </c>
      <c r="BE160" s="157">
        <f>IF($N$160="základní",$J$160,0)</f>
        <v>0</v>
      </c>
      <c r="BF160" s="157">
        <f>IF($N$160="snížená",$J$160,0)</f>
        <v>0</v>
      </c>
      <c r="BG160" s="157">
        <f>IF($N$160="zákl. přenesená",$J$160,0)</f>
        <v>0</v>
      </c>
      <c r="BH160" s="157">
        <f>IF($N$160="sníž. přenesená",$J$160,0)</f>
        <v>0</v>
      </c>
      <c r="BI160" s="157">
        <f>IF($N$160="nulová",$J$160,0)</f>
        <v>0</v>
      </c>
      <c r="BJ160" s="97" t="s">
        <v>22</v>
      </c>
      <c r="BK160" s="157">
        <f>ROUND($I$160*$H$160,2)</f>
        <v>0</v>
      </c>
      <c r="BL160" s="97" t="s">
        <v>248</v>
      </c>
      <c r="BM160" s="97" t="s">
        <v>1295</v>
      </c>
    </row>
    <row r="161" spans="2:65" s="6" customFormat="1" ht="15.75" customHeight="1" x14ac:dyDescent="0.3">
      <c r="B161" s="170"/>
      <c r="C161" s="171"/>
      <c r="D161" s="158" t="s">
        <v>355</v>
      </c>
      <c r="E161" s="172"/>
      <c r="F161" s="172" t="s">
        <v>380</v>
      </c>
      <c r="G161" s="171"/>
      <c r="H161" s="171"/>
      <c r="J161" s="171"/>
      <c r="K161" s="171"/>
      <c r="L161" s="173"/>
      <c r="M161" s="174"/>
      <c r="N161" s="171"/>
      <c r="O161" s="171"/>
      <c r="P161" s="171"/>
      <c r="Q161" s="171"/>
      <c r="R161" s="171"/>
      <c r="S161" s="171"/>
      <c r="T161" s="175"/>
      <c r="AT161" s="176" t="s">
        <v>355</v>
      </c>
      <c r="AU161" s="176" t="s">
        <v>83</v>
      </c>
      <c r="AV161" s="176" t="s">
        <v>22</v>
      </c>
      <c r="AW161" s="176" t="s">
        <v>222</v>
      </c>
      <c r="AX161" s="176" t="s">
        <v>75</v>
      </c>
      <c r="AY161" s="176" t="s">
        <v>243</v>
      </c>
    </row>
    <row r="162" spans="2:65" s="6" customFormat="1" ht="15.75" customHeight="1" x14ac:dyDescent="0.3">
      <c r="B162" s="178"/>
      <c r="C162" s="179"/>
      <c r="D162" s="177" t="s">
        <v>355</v>
      </c>
      <c r="E162" s="179"/>
      <c r="F162" s="180" t="s">
        <v>1296</v>
      </c>
      <c r="G162" s="179"/>
      <c r="H162" s="181">
        <v>154.84</v>
      </c>
      <c r="J162" s="179"/>
      <c r="K162" s="179"/>
      <c r="L162" s="182"/>
      <c r="M162" s="183"/>
      <c r="N162" s="179"/>
      <c r="O162" s="179"/>
      <c r="P162" s="179"/>
      <c r="Q162" s="179"/>
      <c r="R162" s="179"/>
      <c r="S162" s="179"/>
      <c r="T162" s="184"/>
      <c r="AT162" s="185" t="s">
        <v>355</v>
      </c>
      <c r="AU162" s="185" t="s">
        <v>83</v>
      </c>
      <c r="AV162" s="185" t="s">
        <v>83</v>
      </c>
      <c r="AW162" s="185" t="s">
        <v>222</v>
      </c>
      <c r="AX162" s="185" t="s">
        <v>75</v>
      </c>
      <c r="AY162" s="185" t="s">
        <v>243</v>
      </c>
    </row>
    <row r="163" spans="2:65" s="6" customFormat="1" ht="15.75" customHeight="1" x14ac:dyDescent="0.3">
      <c r="B163" s="178"/>
      <c r="C163" s="179"/>
      <c r="D163" s="177" t="s">
        <v>355</v>
      </c>
      <c r="E163" s="179"/>
      <c r="F163" s="180" t="s">
        <v>1297</v>
      </c>
      <c r="G163" s="179"/>
      <c r="H163" s="181">
        <v>21</v>
      </c>
      <c r="J163" s="179"/>
      <c r="K163" s="179"/>
      <c r="L163" s="182"/>
      <c r="M163" s="183"/>
      <c r="N163" s="179"/>
      <c r="O163" s="179"/>
      <c r="P163" s="179"/>
      <c r="Q163" s="179"/>
      <c r="R163" s="179"/>
      <c r="S163" s="179"/>
      <c r="T163" s="184"/>
      <c r="AT163" s="185" t="s">
        <v>355</v>
      </c>
      <c r="AU163" s="185" t="s">
        <v>83</v>
      </c>
      <c r="AV163" s="185" t="s">
        <v>83</v>
      </c>
      <c r="AW163" s="185" t="s">
        <v>222</v>
      </c>
      <c r="AX163" s="185" t="s">
        <v>75</v>
      </c>
      <c r="AY163" s="185" t="s">
        <v>243</v>
      </c>
    </row>
    <row r="164" spans="2:65" s="6" customFormat="1" ht="15.75" customHeight="1" x14ac:dyDescent="0.3">
      <c r="B164" s="186"/>
      <c r="C164" s="187"/>
      <c r="D164" s="177" t="s">
        <v>355</v>
      </c>
      <c r="E164" s="187"/>
      <c r="F164" s="188" t="s">
        <v>369</v>
      </c>
      <c r="G164" s="187"/>
      <c r="H164" s="189">
        <v>175.84</v>
      </c>
      <c r="J164" s="187"/>
      <c r="K164" s="187"/>
      <c r="L164" s="190"/>
      <c r="M164" s="191"/>
      <c r="N164" s="187"/>
      <c r="O164" s="187"/>
      <c r="P164" s="187"/>
      <c r="Q164" s="187"/>
      <c r="R164" s="187"/>
      <c r="S164" s="187"/>
      <c r="T164" s="192"/>
      <c r="AT164" s="193" t="s">
        <v>355</v>
      </c>
      <c r="AU164" s="193" t="s">
        <v>83</v>
      </c>
      <c r="AV164" s="193" t="s">
        <v>248</v>
      </c>
      <c r="AW164" s="193" t="s">
        <v>222</v>
      </c>
      <c r="AX164" s="193" t="s">
        <v>22</v>
      </c>
      <c r="AY164" s="193" t="s">
        <v>243</v>
      </c>
    </row>
    <row r="165" spans="2:65" s="6" customFormat="1" ht="15.75" customHeight="1" x14ac:dyDescent="0.3">
      <c r="B165" s="23"/>
      <c r="C165" s="146" t="s">
        <v>297</v>
      </c>
      <c r="D165" s="146" t="s">
        <v>244</v>
      </c>
      <c r="E165" s="147" t="s">
        <v>452</v>
      </c>
      <c r="F165" s="148" t="s">
        <v>453</v>
      </c>
      <c r="G165" s="149" t="s">
        <v>394</v>
      </c>
      <c r="H165" s="150">
        <v>2359.6999999999998</v>
      </c>
      <c r="I165" s="151"/>
      <c r="J165" s="152">
        <f>ROUND($I$165*$H$165,2)</f>
        <v>0</v>
      </c>
      <c r="K165" s="148" t="s">
        <v>353</v>
      </c>
      <c r="L165" s="43"/>
      <c r="M165" s="153"/>
      <c r="N165" s="154" t="s">
        <v>46</v>
      </c>
      <c r="O165" s="24"/>
      <c r="P165" s="155">
        <f>$O$165*$H$165</f>
        <v>0</v>
      </c>
      <c r="Q165" s="155">
        <v>0</v>
      </c>
      <c r="R165" s="155">
        <f>$Q$165*$H$165</f>
        <v>0</v>
      </c>
      <c r="S165" s="155">
        <v>0</v>
      </c>
      <c r="T165" s="156">
        <f>$S$165*$H$165</f>
        <v>0</v>
      </c>
      <c r="AR165" s="97" t="s">
        <v>248</v>
      </c>
      <c r="AT165" s="97" t="s">
        <v>244</v>
      </c>
      <c r="AU165" s="97" t="s">
        <v>83</v>
      </c>
      <c r="AY165" s="6" t="s">
        <v>243</v>
      </c>
      <c r="BE165" s="157">
        <f>IF($N$165="základní",$J$165,0)</f>
        <v>0</v>
      </c>
      <c r="BF165" s="157">
        <f>IF($N$165="snížená",$J$165,0)</f>
        <v>0</v>
      </c>
      <c r="BG165" s="157">
        <f>IF($N$165="zákl. přenesená",$J$165,0)</f>
        <v>0</v>
      </c>
      <c r="BH165" s="157">
        <f>IF($N$165="sníž. přenesená",$J$165,0)</f>
        <v>0</v>
      </c>
      <c r="BI165" s="157">
        <f>IF($N$165="nulová",$J$165,0)</f>
        <v>0</v>
      </c>
      <c r="BJ165" s="97" t="s">
        <v>22</v>
      </c>
      <c r="BK165" s="157">
        <f>ROUND($I$165*$H$165,2)</f>
        <v>0</v>
      </c>
      <c r="BL165" s="97" t="s">
        <v>248</v>
      </c>
      <c r="BM165" s="97" t="s">
        <v>1298</v>
      </c>
    </row>
    <row r="166" spans="2:65" s="6" customFormat="1" ht="15.75" customHeight="1" x14ac:dyDescent="0.3">
      <c r="B166" s="178"/>
      <c r="C166" s="179"/>
      <c r="D166" s="158" t="s">
        <v>355</v>
      </c>
      <c r="E166" s="180"/>
      <c r="F166" s="180" t="s">
        <v>1299</v>
      </c>
      <c r="G166" s="179"/>
      <c r="H166" s="181">
        <v>843.5</v>
      </c>
      <c r="J166" s="179"/>
      <c r="K166" s="179"/>
      <c r="L166" s="182"/>
      <c r="M166" s="183"/>
      <c r="N166" s="179"/>
      <c r="O166" s="179"/>
      <c r="P166" s="179"/>
      <c r="Q166" s="179"/>
      <c r="R166" s="179"/>
      <c r="S166" s="179"/>
      <c r="T166" s="184"/>
      <c r="AT166" s="185" t="s">
        <v>355</v>
      </c>
      <c r="AU166" s="185" t="s">
        <v>83</v>
      </c>
      <c r="AV166" s="185" t="s">
        <v>83</v>
      </c>
      <c r="AW166" s="185" t="s">
        <v>222</v>
      </c>
      <c r="AX166" s="185" t="s">
        <v>75</v>
      </c>
      <c r="AY166" s="185" t="s">
        <v>243</v>
      </c>
    </row>
    <row r="167" spans="2:65" s="6" customFormat="1" ht="15.75" customHeight="1" x14ac:dyDescent="0.3">
      <c r="B167" s="178"/>
      <c r="C167" s="179"/>
      <c r="D167" s="177" t="s">
        <v>355</v>
      </c>
      <c r="E167" s="179"/>
      <c r="F167" s="180" t="s">
        <v>1300</v>
      </c>
      <c r="G167" s="179"/>
      <c r="H167" s="181">
        <v>843.5</v>
      </c>
      <c r="J167" s="179"/>
      <c r="K167" s="179"/>
      <c r="L167" s="182"/>
      <c r="M167" s="183"/>
      <c r="N167" s="179"/>
      <c r="O167" s="179"/>
      <c r="P167" s="179"/>
      <c r="Q167" s="179"/>
      <c r="R167" s="179"/>
      <c r="S167" s="179"/>
      <c r="T167" s="184"/>
      <c r="AT167" s="185" t="s">
        <v>355</v>
      </c>
      <c r="AU167" s="185" t="s">
        <v>83</v>
      </c>
      <c r="AV167" s="185" t="s">
        <v>83</v>
      </c>
      <c r="AW167" s="185" t="s">
        <v>222</v>
      </c>
      <c r="AX167" s="185" t="s">
        <v>75</v>
      </c>
      <c r="AY167" s="185" t="s">
        <v>243</v>
      </c>
    </row>
    <row r="168" spans="2:65" s="6" customFormat="1" ht="15.75" customHeight="1" x14ac:dyDescent="0.3">
      <c r="B168" s="178"/>
      <c r="C168" s="179"/>
      <c r="D168" s="177" t="s">
        <v>355</v>
      </c>
      <c r="E168" s="179"/>
      <c r="F168" s="180" t="s">
        <v>1301</v>
      </c>
      <c r="G168" s="179"/>
      <c r="H168" s="181">
        <v>276</v>
      </c>
      <c r="J168" s="179"/>
      <c r="K168" s="179"/>
      <c r="L168" s="182"/>
      <c r="M168" s="183"/>
      <c r="N168" s="179"/>
      <c r="O168" s="179"/>
      <c r="P168" s="179"/>
      <c r="Q168" s="179"/>
      <c r="R168" s="179"/>
      <c r="S168" s="179"/>
      <c r="T168" s="184"/>
      <c r="AT168" s="185" t="s">
        <v>355</v>
      </c>
      <c r="AU168" s="185" t="s">
        <v>83</v>
      </c>
      <c r="AV168" s="185" t="s">
        <v>83</v>
      </c>
      <c r="AW168" s="185" t="s">
        <v>222</v>
      </c>
      <c r="AX168" s="185" t="s">
        <v>75</v>
      </c>
      <c r="AY168" s="185" t="s">
        <v>243</v>
      </c>
    </row>
    <row r="169" spans="2:65" s="6" customFormat="1" ht="15.75" customHeight="1" x14ac:dyDescent="0.3">
      <c r="B169" s="178"/>
      <c r="C169" s="179"/>
      <c r="D169" s="177" t="s">
        <v>355</v>
      </c>
      <c r="E169" s="179"/>
      <c r="F169" s="180" t="s">
        <v>1302</v>
      </c>
      <c r="G169" s="179"/>
      <c r="H169" s="181">
        <v>276</v>
      </c>
      <c r="J169" s="179"/>
      <c r="K169" s="179"/>
      <c r="L169" s="182"/>
      <c r="M169" s="183"/>
      <c r="N169" s="179"/>
      <c r="O169" s="179"/>
      <c r="P169" s="179"/>
      <c r="Q169" s="179"/>
      <c r="R169" s="179"/>
      <c r="S169" s="179"/>
      <c r="T169" s="184"/>
      <c r="AT169" s="185" t="s">
        <v>355</v>
      </c>
      <c r="AU169" s="185" t="s">
        <v>83</v>
      </c>
      <c r="AV169" s="185" t="s">
        <v>83</v>
      </c>
      <c r="AW169" s="185" t="s">
        <v>222</v>
      </c>
      <c r="AX169" s="185" t="s">
        <v>75</v>
      </c>
      <c r="AY169" s="185" t="s">
        <v>243</v>
      </c>
    </row>
    <row r="170" spans="2:65" s="6" customFormat="1" ht="15.75" customHeight="1" x14ac:dyDescent="0.3">
      <c r="B170" s="178"/>
      <c r="C170" s="179"/>
      <c r="D170" s="177" t="s">
        <v>355</v>
      </c>
      <c r="E170" s="179"/>
      <c r="F170" s="180" t="s">
        <v>1303</v>
      </c>
      <c r="G170" s="179"/>
      <c r="H170" s="181">
        <v>120.7</v>
      </c>
      <c r="J170" s="179"/>
      <c r="K170" s="179"/>
      <c r="L170" s="182"/>
      <c r="M170" s="183"/>
      <c r="N170" s="179"/>
      <c r="O170" s="179"/>
      <c r="P170" s="179"/>
      <c r="Q170" s="179"/>
      <c r="R170" s="179"/>
      <c r="S170" s="179"/>
      <c r="T170" s="184"/>
      <c r="AT170" s="185" t="s">
        <v>355</v>
      </c>
      <c r="AU170" s="185" t="s">
        <v>83</v>
      </c>
      <c r="AV170" s="185" t="s">
        <v>83</v>
      </c>
      <c r="AW170" s="185" t="s">
        <v>222</v>
      </c>
      <c r="AX170" s="185" t="s">
        <v>75</v>
      </c>
      <c r="AY170" s="185" t="s">
        <v>243</v>
      </c>
    </row>
    <row r="171" spans="2:65" s="6" customFormat="1" ht="15.75" customHeight="1" x14ac:dyDescent="0.3">
      <c r="B171" s="186"/>
      <c r="C171" s="187"/>
      <c r="D171" s="177" t="s">
        <v>355</v>
      </c>
      <c r="E171" s="187"/>
      <c r="F171" s="188" t="s">
        <v>369</v>
      </c>
      <c r="G171" s="187"/>
      <c r="H171" s="189">
        <v>2359.6999999999998</v>
      </c>
      <c r="J171" s="187"/>
      <c r="K171" s="187"/>
      <c r="L171" s="190"/>
      <c r="M171" s="191"/>
      <c r="N171" s="187"/>
      <c r="O171" s="187"/>
      <c r="P171" s="187"/>
      <c r="Q171" s="187"/>
      <c r="R171" s="187"/>
      <c r="S171" s="187"/>
      <c r="T171" s="192"/>
      <c r="AT171" s="193" t="s">
        <v>355</v>
      </c>
      <c r="AU171" s="193" t="s">
        <v>83</v>
      </c>
      <c r="AV171" s="193" t="s">
        <v>248</v>
      </c>
      <c r="AW171" s="193" t="s">
        <v>222</v>
      </c>
      <c r="AX171" s="193" t="s">
        <v>22</v>
      </c>
      <c r="AY171" s="193" t="s">
        <v>243</v>
      </c>
    </row>
    <row r="172" spans="2:65" s="6" customFormat="1" ht="15.75" customHeight="1" x14ac:dyDescent="0.3">
      <c r="B172" s="23"/>
      <c r="C172" s="146" t="s">
        <v>301</v>
      </c>
      <c r="D172" s="146" t="s">
        <v>244</v>
      </c>
      <c r="E172" s="147" t="s">
        <v>468</v>
      </c>
      <c r="F172" s="148" t="s">
        <v>461</v>
      </c>
      <c r="G172" s="149" t="s">
        <v>394</v>
      </c>
      <c r="H172" s="150">
        <v>787</v>
      </c>
      <c r="I172" s="151"/>
      <c r="J172" s="152">
        <f>ROUND($I$172*$H$172,2)</f>
        <v>0</v>
      </c>
      <c r="K172" s="148" t="s">
        <v>353</v>
      </c>
      <c r="L172" s="43"/>
      <c r="M172" s="153"/>
      <c r="N172" s="154" t="s">
        <v>46</v>
      </c>
      <c r="O172" s="24"/>
      <c r="P172" s="155">
        <f>$O$172*$H$172</f>
        <v>0</v>
      </c>
      <c r="Q172" s="155">
        <v>0</v>
      </c>
      <c r="R172" s="155">
        <f>$Q$172*$H$172</f>
        <v>0</v>
      </c>
      <c r="S172" s="155">
        <v>0</v>
      </c>
      <c r="T172" s="156">
        <f>$S$172*$H$172</f>
        <v>0</v>
      </c>
      <c r="AR172" s="97" t="s">
        <v>248</v>
      </c>
      <c r="AT172" s="97" t="s">
        <v>244</v>
      </c>
      <c r="AU172" s="97" t="s">
        <v>83</v>
      </c>
      <c r="AY172" s="6" t="s">
        <v>243</v>
      </c>
      <c r="BE172" s="157">
        <f>IF($N$172="základní",$J$172,0)</f>
        <v>0</v>
      </c>
      <c r="BF172" s="157">
        <f>IF($N$172="snížená",$J$172,0)</f>
        <v>0</v>
      </c>
      <c r="BG172" s="157">
        <f>IF($N$172="zákl. přenesená",$J$172,0)</f>
        <v>0</v>
      </c>
      <c r="BH172" s="157">
        <f>IF($N$172="sníž. přenesená",$J$172,0)</f>
        <v>0</v>
      </c>
      <c r="BI172" s="157">
        <f>IF($N$172="nulová",$J$172,0)</f>
        <v>0</v>
      </c>
      <c r="BJ172" s="97" t="s">
        <v>22</v>
      </c>
      <c r="BK172" s="157">
        <f>ROUND($I$172*$H$172,2)</f>
        <v>0</v>
      </c>
      <c r="BL172" s="97" t="s">
        <v>248</v>
      </c>
      <c r="BM172" s="97" t="s">
        <v>1304</v>
      </c>
    </row>
    <row r="173" spans="2:65" s="6" customFormat="1" ht="27" customHeight="1" x14ac:dyDescent="0.3">
      <c r="B173" s="170"/>
      <c r="C173" s="171"/>
      <c r="D173" s="158" t="s">
        <v>355</v>
      </c>
      <c r="E173" s="172"/>
      <c r="F173" s="172" t="s">
        <v>408</v>
      </c>
      <c r="G173" s="171"/>
      <c r="H173" s="171"/>
      <c r="J173" s="171"/>
      <c r="K173" s="171"/>
      <c r="L173" s="173"/>
      <c r="M173" s="174"/>
      <c r="N173" s="171"/>
      <c r="O173" s="171"/>
      <c r="P173" s="171"/>
      <c r="Q173" s="171"/>
      <c r="R173" s="171"/>
      <c r="S173" s="171"/>
      <c r="T173" s="175"/>
      <c r="AT173" s="176" t="s">
        <v>355</v>
      </c>
      <c r="AU173" s="176" t="s">
        <v>83</v>
      </c>
      <c r="AV173" s="176" t="s">
        <v>22</v>
      </c>
      <c r="AW173" s="176" t="s">
        <v>222</v>
      </c>
      <c r="AX173" s="176" t="s">
        <v>75</v>
      </c>
      <c r="AY173" s="176" t="s">
        <v>243</v>
      </c>
    </row>
    <row r="174" spans="2:65" s="6" customFormat="1" ht="15.75" customHeight="1" x14ac:dyDescent="0.3">
      <c r="B174" s="178"/>
      <c r="C174" s="179"/>
      <c r="D174" s="177" t="s">
        <v>355</v>
      </c>
      <c r="E174" s="179"/>
      <c r="F174" s="180" t="s">
        <v>1305</v>
      </c>
      <c r="G174" s="179"/>
      <c r="H174" s="181">
        <v>787</v>
      </c>
      <c r="J174" s="179"/>
      <c r="K174" s="179"/>
      <c r="L174" s="182"/>
      <c r="M174" s="183"/>
      <c r="N174" s="179"/>
      <c r="O174" s="179"/>
      <c r="P174" s="179"/>
      <c r="Q174" s="179"/>
      <c r="R174" s="179"/>
      <c r="S174" s="179"/>
      <c r="T174" s="184"/>
      <c r="AT174" s="185" t="s">
        <v>355</v>
      </c>
      <c r="AU174" s="185" t="s">
        <v>83</v>
      </c>
      <c r="AV174" s="185" t="s">
        <v>83</v>
      </c>
      <c r="AW174" s="185" t="s">
        <v>222</v>
      </c>
      <c r="AX174" s="185" t="s">
        <v>22</v>
      </c>
      <c r="AY174" s="185" t="s">
        <v>243</v>
      </c>
    </row>
    <row r="175" spans="2:65" s="6" customFormat="1" ht="15.75" customHeight="1" x14ac:dyDescent="0.3">
      <c r="B175" s="23"/>
      <c r="C175" s="146" t="s">
        <v>304</v>
      </c>
      <c r="D175" s="146" t="s">
        <v>244</v>
      </c>
      <c r="E175" s="147" t="s">
        <v>471</v>
      </c>
      <c r="F175" s="148" t="s">
        <v>472</v>
      </c>
      <c r="G175" s="149" t="s">
        <v>394</v>
      </c>
      <c r="H175" s="150">
        <v>1240.2</v>
      </c>
      <c r="I175" s="151"/>
      <c r="J175" s="152">
        <f>ROUND($I$175*$H$175,2)</f>
        <v>0</v>
      </c>
      <c r="K175" s="148" t="s">
        <v>353</v>
      </c>
      <c r="L175" s="43"/>
      <c r="M175" s="153"/>
      <c r="N175" s="154" t="s">
        <v>46</v>
      </c>
      <c r="O175" s="24"/>
      <c r="P175" s="155">
        <f>$O$175*$H$175</f>
        <v>0</v>
      </c>
      <c r="Q175" s="155">
        <v>0</v>
      </c>
      <c r="R175" s="155">
        <f>$Q$175*$H$175</f>
        <v>0</v>
      </c>
      <c r="S175" s="155">
        <v>0</v>
      </c>
      <c r="T175" s="156">
        <f>$S$175*$H$175</f>
        <v>0</v>
      </c>
      <c r="AR175" s="97" t="s">
        <v>248</v>
      </c>
      <c r="AT175" s="97" t="s">
        <v>244</v>
      </c>
      <c r="AU175" s="97" t="s">
        <v>83</v>
      </c>
      <c r="AY175" s="6" t="s">
        <v>243</v>
      </c>
      <c r="BE175" s="157">
        <f>IF($N$175="základní",$J$175,0)</f>
        <v>0</v>
      </c>
      <c r="BF175" s="157">
        <f>IF($N$175="snížená",$J$175,0)</f>
        <v>0</v>
      </c>
      <c r="BG175" s="157">
        <f>IF($N$175="zákl. přenesená",$J$175,0)</f>
        <v>0</v>
      </c>
      <c r="BH175" s="157">
        <f>IF($N$175="sníž. přenesená",$J$175,0)</f>
        <v>0</v>
      </c>
      <c r="BI175" s="157">
        <f>IF($N$175="nulová",$J$175,0)</f>
        <v>0</v>
      </c>
      <c r="BJ175" s="97" t="s">
        <v>22</v>
      </c>
      <c r="BK175" s="157">
        <f>ROUND($I$175*$H$175,2)</f>
        <v>0</v>
      </c>
      <c r="BL175" s="97" t="s">
        <v>248</v>
      </c>
      <c r="BM175" s="97" t="s">
        <v>1306</v>
      </c>
    </row>
    <row r="176" spans="2:65" s="6" customFormat="1" ht="15.75" customHeight="1" x14ac:dyDescent="0.3">
      <c r="B176" s="178"/>
      <c r="C176" s="179"/>
      <c r="D176" s="158" t="s">
        <v>355</v>
      </c>
      <c r="E176" s="180"/>
      <c r="F176" s="180" t="s">
        <v>1307</v>
      </c>
      <c r="G176" s="179"/>
      <c r="H176" s="181">
        <v>843.5</v>
      </c>
      <c r="J176" s="179"/>
      <c r="K176" s="179"/>
      <c r="L176" s="182"/>
      <c r="M176" s="183"/>
      <c r="N176" s="179"/>
      <c r="O176" s="179"/>
      <c r="P176" s="179"/>
      <c r="Q176" s="179"/>
      <c r="R176" s="179"/>
      <c r="S176" s="179"/>
      <c r="T176" s="184"/>
      <c r="AT176" s="185" t="s">
        <v>355</v>
      </c>
      <c r="AU176" s="185" t="s">
        <v>83</v>
      </c>
      <c r="AV176" s="185" t="s">
        <v>83</v>
      </c>
      <c r="AW176" s="185" t="s">
        <v>222</v>
      </c>
      <c r="AX176" s="185" t="s">
        <v>75</v>
      </c>
      <c r="AY176" s="185" t="s">
        <v>243</v>
      </c>
    </row>
    <row r="177" spans="2:65" s="6" customFormat="1" ht="15.75" customHeight="1" x14ac:dyDescent="0.3">
      <c r="B177" s="178"/>
      <c r="C177" s="179"/>
      <c r="D177" s="177" t="s">
        <v>355</v>
      </c>
      <c r="E177" s="179"/>
      <c r="F177" s="180" t="s">
        <v>1308</v>
      </c>
      <c r="G177" s="179"/>
      <c r="H177" s="181">
        <v>276</v>
      </c>
      <c r="J177" s="179"/>
      <c r="K177" s="179"/>
      <c r="L177" s="182"/>
      <c r="M177" s="183"/>
      <c r="N177" s="179"/>
      <c r="O177" s="179"/>
      <c r="P177" s="179"/>
      <c r="Q177" s="179"/>
      <c r="R177" s="179"/>
      <c r="S177" s="179"/>
      <c r="T177" s="184"/>
      <c r="AT177" s="185" t="s">
        <v>355</v>
      </c>
      <c r="AU177" s="185" t="s">
        <v>83</v>
      </c>
      <c r="AV177" s="185" t="s">
        <v>83</v>
      </c>
      <c r="AW177" s="185" t="s">
        <v>222</v>
      </c>
      <c r="AX177" s="185" t="s">
        <v>75</v>
      </c>
      <c r="AY177" s="185" t="s">
        <v>243</v>
      </c>
    </row>
    <row r="178" spans="2:65" s="6" customFormat="1" ht="15.75" customHeight="1" x14ac:dyDescent="0.3">
      <c r="B178" s="178"/>
      <c r="C178" s="179"/>
      <c r="D178" s="177" t="s">
        <v>355</v>
      </c>
      <c r="E178" s="179"/>
      <c r="F178" s="180" t="s">
        <v>1309</v>
      </c>
      <c r="G178" s="179"/>
      <c r="H178" s="181">
        <v>120.7</v>
      </c>
      <c r="J178" s="179"/>
      <c r="K178" s="179"/>
      <c r="L178" s="182"/>
      <c r="M178" s="183"/>
      <c r="N178" s="179"/>
      <c r="O178" s="179"/>
      <c r="P178" s="179"/>
      <c r="Q178" s="179"/>
      <c r="R178" s="179"/>
      <c r="S178" s="179"/>
      <c r="T178" s="184"/>
      <c r="AT178" s="185" t="s">
        <v>355</v>
      </c>
      <c r="AU178" s="185" t="s">
        <v>83</v>
      </c>
      <c r="AV178" s="185" t="s">
        <v>83</v>
      </c>
      <c r="AW178" s="185" t="s">
        <v>222</v>
      </c>
      <c r="AX178" s="185" t="s">
        <v>75</v>
      </c>
      <c r="AY178" s="185" t="s">
        <v>243</v>
      </c>
    </row>
    <row r="179" spans="2:65" s="6" customFormat="1" ht="15.75" customHeight="1" x14ac:dyDescent="0.3">
      <c r="B179" s="186"/>
      <c r="C179" s="187"/>
      <c r="D179" s="177" t="s">
        <v>355</v>
      </c>
      <c r="E179" s="187"/>
      <c r="F179" s="188" t="s">
        <v>369</v>
      </c>
      <c r="G179" s="187"/>
      <c r="H179" s="189">
        <v>1240.2</v>
      </c>
      <c r="J179" s="187"/>
      <c r="K179" s="187"/>
      <c r="L179" s="190"/>
      <c r="M179" s="191"/>
      <c r="N179" s="187"/>
      <c r="O179" s="187"/>
      <c r="P179" s="187"/>
      <c r="Q179" s="187"/>
      <c r="R179" s="187"/>
      <c r="S179" s="187"/>
      <c r="T179" s="192"/>
      <c r="AT179" s="193" t="s">
        <v>355</v>
      </c>
      <c r="AU179" s="193" t="s">
        <v>83</v>
      </c>
      <c r="AV179" s="193" t="s">
        <v>248</v>
      </c>
      <c r="AW179" s="193" t="s">
        <v>222</v>
      </c>
      <c r="AX179" s="193" t="s">
        <v>22</v>
      </c>
      <c r="AY179" s="193" t="s">
        <v>243</v>
      </c>
    </row>
    <row r="180" spans="2:65" s="6" customFormat="1" ht="15.75" customHeight="1" x14ac:dyDescent="0.3">
      <c r="B180" s="23"/>
      <c r="C180" s="146" t="s">
        <v>307</v>
      </c>
      <c r="D180" s="146" t="s">
        <v>244</v>
      </c>
      <c r="E180" s="147" t="s">
        <v>477</v>
      </c>
      <c r="F180" s="148" t="s">
        <v>478</v>
      </c>
      <c r="G180" s="149" t="s">
        <v>394</v>
      </c>
      <c r="H180" s="150">
        <v>787</v>
      </c>
      <c r="I180" s="151"/>
      <c r="J180" s="152">
        <f>ROUND($I$180*$H$180,2)</f>
        <v>0</v>
      </c>
      <c r="K180" s="148" t="s">
        <v>353</v>
      </c>
      <c r="L180" s="43"/>
      <c r="M180" s="153"/>
      <c r="N180" s="154" t="s">
        <v>46</v>
      </c>
      <c r="O180" s="24"/>
      <c r="P180" s="155">
        <f>$O$180*$H$180</f>
        <v>0</v>
      </c>
      <c r="Q180" s="155">
        <v>0</v>
      </c>
      <c r="R180" s="155">
        <f>$Q$180*$H$180</f>
        <v>0</v>
      </c>
      <c r="S180" s="155">
        <v>0</v>
      </c>
      <c r="T180" s="156">
        <f>$S$180*$H$180</f>
        <v>0</v>
      </c>
      <c r="AR180" s="97" t="s">
        <v>248</v>
      </c>
      <c r="AT180" s="97" t="s">
        <v>244</v>
      </c>
      <c r="AU180" s="97" t="s">
        <v>83</v>
      </c>
      <c r="AY180" s="6" t="s">
        <v>243</v>
      </c>
      <c r="BE180" s="157">
        <f>IF($N$180="základní",$J$180,0)</f>
        <v>0</v>
      </c>
      <c r="BF180" s="157">
        <f>IF($N$180="snížená",$J$180,0)</f>
        <v>0</v>
      </c>
      <c r="BG180" s="157">
        <f>IF($N$180="zákl. přenesená",$J$180,0)</f>
        <v>0</v>
      </c>
      <c r="BH180" s="157">
        <f>IF($N$180="sníž. přenesená",$J$180,0)</f>
        <v>0</v>
      </c>
      <c r="BI180" s="157">
        <f>IF($N$180="nulová",$J$180,0)</f>
        <v>0</v>
      </c>
      <c r="BJ180" s="97" t="s">
        <v>22</v>
      </c>
      <c r="BK180" s="157">
        <f>ROUND($I$180*$H$180,2)</f>
        <v>0</v>
      </c>
      <c r="BL180" s="97" t="s">
        <v>248</v>
      </c>
      <c r="BM180" s="97" t="s">
        <v>1310</v>
      </c>
    </row>
    <row r="181" spans="2:65" s="6" customFormat="1" ht="27" customHeight="1" x14ac:dyDescent="0.3">
      <c r="B181" s="170"/>
      <c r="C181" s="171"/>
      <c r="D181" s="158" t="s">
        <v>355</v>
      </c>
      <c r="E181" s="172"/>
      <c r="F181" s="172" t="s">
        <v>408</v>
      </c>
      <c r="G181" s="171"/>
      <c r="H181" s="171"/>
      <c r="J181" s="171"/>
      <c r="K181" s="171"/>
      <c r="L181" s="173"/>
      <c r="M181" s="174"/>
      <c r="N181" s="171"/>
      <c r="O181" s="171"/>
      <c r="P181" s="171"/>
      <c r="Q181" s="171"/>
      <c r="R181" s="171"/>
      <c r="S181" s="171"/>
      <c r="T181" s="175"/>
      <c r="AT181" s="176" t="s">
        <v>355</v>
      </c>
      <c r="AU181" s="176" t="s">
        <v>83</v>
      </c>
      <c r="AV181" s="176" t="s">
        <v>22</v>
      </c>
      <c r="AW181" s="176" t="s">
        <v>222</v>
      </c>
      <c r="AX181" s="176" t="s">
        <v>75</v>
      </c>
      <c r="AY181" s="176" t="s">
        <v>243</v>
      </c>
    </row>
    <row r="182" spans="2:65" s="6" customFormat="1" ht="15.75" customHeight="1" x14ac:dyDescent="0.3">
      <c r="B182" s="170"/>
      <c r="C182" s="171"/>
      <c r="D182" s="177" t="s">
        <v>355</v>
      </c>
      <c r="E182" s="171"/>
      <c r="F182" s="172" t="s">
        <v>362</v>
      </c>
      <c r="G182" s="171"/>
      <c r="H182" s="171"/>
      <c r="J182" s="171"/>
      <c r="K182" s="171"/>
      <c r="L182" s="173"/>
      <c r="M182" s="174"/>
      <c r="N182" s="171"/>
      <c r="O182" s="171"/>
      <c r="P182" s="171"/>
      <c r="Q182" s="171"/>
      <c r="R182" s="171"/>
      <c r="S182" s="171"/>
      <c r="T182" s="175"/>
      <c r="AT182" s="176" t="s">
        <v>355</v>
      </c>
      <c r="AU182" s="176" t="s">
        <v>83</v>
      </c>
      <c r="AV182" s="176" t="s">
        <v>22</v>
      </c>
      <c r="AW182" s="176" t="s">
        <v>222</v>
      </c>
      <c r="AX182" s="176" t="s">
        <v>75</v>
      </c>
      <c r="AY182" s="176" t="s">
        <v>243</v>
      </c>
    </row>
    <row r="183" spans="2:65" s="6" customFormat="1" ht="15.75" customHeight="1" x14ac:dyDescent="0.3">
      <c r="B183" s="178"/>
      <c r="C183" s="179"/>
      <c r="D183" s="177" t="s">
        <v>355</v>
      </c>
      <c r="E183" s="179"/>
      <c r="F183" s="180" t="s">
        <v>1311</v>
      </c>
      <c r="G183" s="179"/>
      <c r="H183" s="181">
        <v>787</v>
      </c>
      <c r="J183" s="179"/>
      <c r="K183" s="179"/>
      <c r="L183" s="182"/>
      <c r="M183" s="183"/>
      <c r="N183" s="179"/>
      <c r="O183" s="179"/>
      <c r="P183" s="179"/>
      <c r="Q183" s="179"/>
      <c r="R183" s="179"/>
      <c r="S183" s="179"/>
      <c r="T183" s="184"/>
      <c r="AT183" s="185" t="s">
        <v>355</v>
      </c>
      <c r="AU183" s="185" t="s">
        <v>83</v>
      </c>
      <c r="AV183" s="185" t="s">
        <v>83</v>
      </c>
      <c r="AW183" s="185" t="s">
        <v>222</v>
      </c>
      <c r="AX183" s="185" t="s">
        <v>22</v>
      </c>
      <c r="AY183" s="185" t="s">
        <v>243</v>
      </c>
    </row>
    <row r="184" spans="2:65" s="6" customFormat="1" ht="15.75" customHeight="1" x14ac:dyDescent="0.3">
      <c r="B184" s="23"/>
      <c r="C184" s="194" t="s">
        <v>313</v>
      </c>
      <c r="D184" s="194" t="s">
        <v>481</v>
      </c>
      <c r="E184" s="195" t="s">
        <v>482</v>
      </c>
      <c r="F184" s="196" t="s">
        <v>483</v>
      </c>
      <c r="G184" s="197" t="s">
        <v>484</v>
      </c>
      <c r="H184" s="198">
        <v>1337.9</v>
      </c>
      <c r="I184" s="199"/>
      <c r="J184" s="200">
        <f>ROUND($I$184*$H$184,2)</f>
        <v>0</v>
      </c>
      <c r="K184" s="196" t="s">
        <v>353</v>
      </c>
      <c r="L184" s="201"/>
      <c r="M184" s="202"/>
      <c r="N184" s="203" t="s">
        <v>46</v>
      </c>
      <c r="O184" s="24"/>
      <c r="P184" s="155">
        <f>$O$184*$H$184</f>
        <v>0</v>
      </c>
      <c r="Q184" s="155">
        <v>0</v>
      </c>
      <c r="R184" s="155">
        <f>$Q$184*$H$184</f>
        <v>0</v>
      </c>
      <c r="S184" s="155">
        <v>0</v>
      </c>
      <c r="T184" s="156">
        <f>$S$184*$H$184</f>
        <v>0</v>
      </c>
      <c r="AR184" s="97" t="s">
        <v>272</v>
      </c>
      <c r="AT184" s="97" t="s">
        <v>481</v>
      </c>
      <c r="AU184" s="97" t="s">
        <v>83</v>
      </c>
      <c r="AY184" s="6" t="s">
        <v>243</v>
      </c>
      <c r="BE184" s="157">
        <f>IF($N$184="základní",$J$184,0)</f>
        <v>0</v>
      </c>
      <c r="BF184" s="157">
        <f>IF($N$184="snížená",$J$184,0)</f>
        <v>0</v>
      </c>
      <c r="BG184" s="157">
        <f>IF($N$184="zákl. přenesená",$J$184,0)</f>
        <v>0</v>
      </c>
      <c r="BH184" s="157">
        <f>IF($N$184="sníž. přenesená",$J$184,0)</f>
        <v>0</v>
      </c>
      <c r="BI184" s="157">
        <f>IF($N$184="nulová",$J$184,0)</f>
        <v>0</v>
      </c>
      <c r="BJ184" s="97" t="s">
        <v>22</v>
      </c>
      <c r="BK184" s="157">
        <f>ROUND($I$184*$H$184,2)</f>
        <v>0</v>
      </c>
      <c r="BL184" s="97" t="s">
        <v>248</v>
      </c>
      <c r="BM184" s="97" t="s">
        <v>1312</v>
      </c>
    </row>
    <row r="185" spans="2:65" s="6" customFormat="1" ht="27" customHeight="1" x14ac:dyDescent="0.3">
      <c r="B185" s="178"/>
      <c r="C185" s="179"/>
      <c r="D185" s="158" t="s">
        <v>355</v>
      </c>
      <c r="E185" s="180"/>
      <c r="F185" s="180" t="s">
        <v>1313</v>
      </c>
      <c r="G185" s="179"/>
      <c r="H185" s="181">
        <v>787</v>
      </c>
      <c r="J185" s="179"/>
      <c r="K185" s="179"/>
      <c r="L185" s="182"/>
      <c r="M185" s="183"/>
      <c r="N185" s="179"/>
      <c r="O185" s="179"/>
      <c r="P185" s="179"/>
      <c r="Q185" s="179"/>
      <c r="R185" s="179"/>
      <c r="S185" s="179"/>
      <c r="T185" s="184"/>
      <c r="AT185" s="185" t="s">
        <v>355</v>
      </c>
      <c r="AU185" s="185" t="s">
        <v>83</v>
      </c>
      <c r="AV185" s="185" t="s">
        <v>83</v>
      </c>
      <c r="AW185" s="185" t="s">
        <v>222</v>
      </c>
      <c r="AX185" s="185" t="s">
        <v>22</v>
      </c>
      <c r="AY185" s="185" t="s">
        <v>243</v>
      </c>
    </row>
    <row r="186" spans="2:65" s="6" customFormat="1" ht="15.75" customHeight="1" x14ac:dyDescent="0.3">
      <c r="B186" s="178"/>
      <c r="C186" s="179"/>
      <c r="D186" s="177" t="s">
        <v>355</v>
      </c>
      <c r="E186" s="179"/>
      <c r="F186" s="180" t="s">
        <v>1314</v>
      </c>
      <c r="G186" s="179"/>
      <c r="H186" s="181">
        <v>1337.9</v>
      </c>
      <c r="J186" s="179"/>
      <c r="K186" s="179"/>
      <c r="L186" s="182"/>
      <c r="M186" s="183"/>
      <c r="N186" s="179"/>
      <c r="O186" s="179"/>
      <c r="P186" s="179"/>
      <c r="Q186" s="179"/>
      <c r="R186" s="179"/>
      <c r="S186" s="179"/>
      <c r="T186" s="184"/>
      <c r="AT186" s="185" t="s">
        <v>355</v>
      </c>
      <c r="AU186" s="185" t="s">
        <v>83</v>
      </c>
      <c r="AV186" s="185" t="s">
        <v>83</v>
      </c>
      <c r="AW186" s="185" t="s">
        <v>75</v>
      </c>
      <c r="AX186" s="185" t="s">
        <v>22</v>
      </c>
      <c r="AY186" s="185" t="s">
        <v>243</v>
      </c>
    </row>
    <row r="187" spans="2:65" s="6" customFormat="1" ht="15.75" customHeight="1" x14ac:dyDescent="0.3">
      <c r="B187" s="23"/>
      <c r="C187" s="146" t="s">
        <v>7</v>
      </c>
      <c r="D187" s="146" t="s">
        <v>244</v>
      </c>
      <c r="E187" s="147" t="s">
        <v>1315</v>
      </c>
      <c r="F187" s="148" t="s">
        <v>1316</v>
      </c>
      <c r="G187" s="149" t="s">
        <v>394</v>
      </c>
      <c r="H187" s="150">
        <v>185</v>
      </c>
      <c r="I187" s="151"/>
      <c r="J187" s="152">
        <f>ROUND($I$187*$H$187,2)</f>
        <v>0</v>
      </c>
      <c r="K187" s="148" t="s">
        <v>353</v>
      </c>
      <c r="L187" s="43"/>
      <c r="M187" s="153"/>
      <c r="N187" s="154" t="s">
        <v>46</v>
      </c>
      <c r="O187" s="24"/>
      <c r="P187" s="155">
        <f>$O$187*$H$187</f>
        <v>0</v>
      </c>
      <c r="Q187" s="155">
        <v>0</v>
      </c>
      <c r="R187" s="155">
        <f>$Q$187*$H$187</f>
        <v>0</v>
      </c>
      <c r="S187" s="155">
        <v>0</v>
      </c>
      <c r="T187" s="156">
        <f>$S$187*$H$187</f>
        <v>0</v>
      </c>
      <c r="AR187" s="97" t="s">
        <v>248</v>
      </c>
      <c r="AT187" s="97" t="s">
        <v>244</v>
      </c>
      <c r="AU187" s="97" t="s">
        <v>83</v>
      </c>
      <c r="AY187" s="6" t="s">
        <v>243</v>
      </c>
      <c r="BE187" s="157">
        <f>IF($N$187="základní",$J$187,0)</f>
        <v>0</v>
      </c>
      <c r="BF187" s="157">
        <f>IF($N$187="snížená",$J$187,0)</f>
        <v>0</v>
      </c>
      <c r="BG187" s="157">
        <f>IF($N$187="zákl. přenesená",$J$187,0)</f>
        <v>0</v>
      </c>
      <c r="BH187" s="157">
        <f>IF($N$187="sníž. přenesená",$J$187,0)</f>
        <v>0</v>
      </c>
      <c r="BI187" s="157">
        <f>IF($N$187="nulová",$J$187,0)</f>
        <v>0</v>
      </c>
      <c r="BJ187" s="97" t="s">
        <v>22</v>
      </c>
      <c r="BK187" s="157">
        <f>ROUND($I$187*$H$187,2)</f>
        <v>0</v>
      </c>
      <c r="BL187" s="97" t="s">
        <v>248</v>
      </c>
      <c r="BM187" s="97" t="s">
        <v>1317</v>
      </c>
    </row>
    <row r="188" spans="2:65" s="6" customFormat="1" ht="15.75" customHeight="1" x14ac:dyDescent="0.3">
      <c r="B188" s="170"/>
      <c r="C188" s="171"/>
      <c r="D188" s="158" t="s">
        <v>355</v>
      </c>
      <c r="E188" s="172"/>
      <c r="F188" s="172" t="s">
        <v>356</v>
      </c>
      <c r="G188" s="171"/>
      <c r="H188" s="171"/>
      <c r="J188" s="171"/>
      <c r="K188" s="171"/>
      <c r="L188" s="173"/>
      <c r="M188" s="174"/>
      <c r="N188" s="171"/>
      <c r="O188" s="171"/>
      <c r="P188" s="171"/>
      <c r="Q188" s="171"/>
      <c r="R188" s="171"/>
      <c r="S188" s="171"/>
      <c r="T188" s="175"/>
      <c r="AT188" s="176" t="s">
        <v>355</v>
      </c>
      <c r="AU188" s="176" t="s">
        <v>83</v>
      </c>
      <c r="AV188" s="176" t="s">
        <v>22</v>
      </c>
      <c r="AW188" s="176" t="s">
        <v>222</v>
      </c>
      <c r="AX188" s="176" t="s">
        <v>75</v>
      </c>
      <c r="AY188" s="176" t="s">
        <v>243</v>
      </c>
    </row>
    <row r="189" spans="2:65" s="6" customFormat="1" ht="15.75" customHeight="1" x14ac:dyDescent="0.3">
      <c r="B189" s="170"/>
      <c r="C189" s="171"/>
      <c r="D189" s="177" t="s">
        <v>355</v>
      </c>
      <c r="E189" s="171"/>
      <c r="F189" s="172" t="s">
        <v>1318</v>
      </c>
      <c r="G189" s="171"/>
      <c r="H189" s="171"/>
      <c r="J189" s="171"/>
      <c r="K189" s="171"/>
      <c r="L189" s="173"/>
      <c r="M189" s="174"/>
      <c r="N189" s="171"/>
      <c r="O189" s="171"/>
      <c r="P189" s="171"/>
      <c r="Q189" s="171"/>
      <c r="R189" s="171"/>
      <c r="S189" s="171"/>
      <c r="T189" s="175"/>
      <c r="AT189" s="176" t="s">
        <v>355</v>
      </c>
      <c r="AU189" s="176" t="s">
        <v>83</v>
      </c>
      <c r="AV189" s="176" t="s">
        <v>22</v>
      </c>
      <c r="AW189" s="176" t="s">
        <v>222</v>
      </c>
      <c r="AX189" s="176" t="s">
        <v>75</v>
      </c>
      <c r="AY189" s="176" t="s">
        <v>243</v>
      </c>
    </row>
    <row r="190" spans="2:65" s="6" customFormat="1" ht="15.75" customHeight="1" x14ac:dyDescent="0.3">
      <c r="B190" s="178"/>
      <c r="C190" s="179"/>
      <c r="D190" s="177" t="s">
        <v>355</v>
      </c>
      <c r="E190" s="179"/>
      <c r="F190" s="180" t="s">
        <v>1319</v>
      </c>
      <c r="G190" s="179"/>
      <c r="H190" s="181">
        <v>185</v>
      </c>
      <c r="J190" s="179"/>
      <c r="K190" s="179"/>
      <c r="L190" s="182"/>
      <c r="M190" s="183"/>
      <c r="N190" s="179"/>
      <c r="O190" s="179"/>
      <c r="P190" s="179"/>
      <c r="Q190" s="179"/>
      <c r="R190" s="179"/>
      <c r="S190" s="179"/>
      <c r="T190" s="184"/>
      <c r="AT190" s="185" t="s">
        <v>355</v>
      </c>
      <c r="AU190" s="185" t="s">
        <v>83</v>
      </c>
      <c r="AV190" s="185" t="s">
        <v>83</v>
      </c>
      <c r="AW190" s="185" t="s">
        <v>222</v>
      </c>
      <c r="AX190" s="185" t="s">
        <v>22</v>
      </c>
      <c r="AY190" s="185" t="s">
        <v>243</v>
      </c>
    </row>
    <row r="191" spans="2:65" s="6" customFormat="1" ht="15.75" customHeight="1" x14ac:dyDescent="0.3">
      <c r="B191" s="23"/>
      <c r="C191" s="146" t="s">
        <v>311</v>
      </c>
      <c r="D191" s="146" t="s">
        <v>244</v>
      </c>
      <c r="E191" s="147" t="s">
        <v>488</v>
      </c>
      <c r="F191" s="148" t="s">
        <v>489</v>
      </c>
      <c r="G191" s="149" t="s">
        <v>394</v>
      </c>
      <c r="H191" s="150">
        <v>843.5</v>
      </c>
      <c r="I191" s="151"/>
      <c r="J191" s="152">
        <f>ROUND($I$191*$H$191,2)</f>
        <v>0</v>
      </c>
      <c r="K191" s="148" t="s">
        <v>353</v>
      </c>
      <c r="L191" s="43"/>
      <c r="M191" s="153"/>
      <c r="N191" s="154" t="s">
        <v>46</v>
      </c>
      <c r="O191" s="24"/>
      <c r="P191" s="155">
        <f>$O$191*$H$191</f>
        <v>0</v>
      </c>
      <c r="Q191" s="155">
        <v>0</v>
      </c>
      <c r="R191" s="155">
        <f>$Q$191*$H$191</f>
        <v>0</v>
      </c>
      <c r="S191" s="155">
        <v>0</v>
      </c>
      <c r="T191" s="156">
        <f>$S$191*$H$191</f>
        <v>0</v>
      </c>
      <c r="AR191" s="97" t="s">
        <v>248</v>
      </c>
      <c r="AT191" s="97" t="s">
        <v>244</v>
      </c>
      <c r="AU191" s="97" t="s">
        <v>83</v>
      </c>
      <c r="AY191" s="6" t="s">
        <v>243</v>
      </c>
      <c r="BE191" s="157">
        <f>IF($N$191="základní",$J$191,0)</f>
        <v>0</v>
      </c>
      <c r="BF191" s="157">
        <f>IF($N$191="snížená",$J$191,0)</f>
        <v>0</v>
      </c>
      <c r="BG191" s="157">
        <f>IF($N$191="zákl. přenesená",$J$191,0)</f>
        <v>0</v>
      </c>
      <c r="BH191" s="157">
        <f>IF($N$191="sníž. přenesená",$J$191,0)</f>
        <v>0</v>
      </c>
      <c r="BI191" s="157">
        <f>IF($N$191="nulová",$J$191,0)</f>
        <v>0</v>
      </c>
      <c r="BJ191" s="97" t="s">
        <v>22</v>
      </c>
      <c r="BK191" s="157">
        <f>ROUND($I$191*$H$191,2)</f>
        <v>0</v>
      </c>
      <c r="BL191" s="97" t="s">
        <v>248</v>
      </c>
      <c r="BM191" s="97" t="s">
        <v>1320</v>
      </c>
    </row>
    <row r="192" spans="2:65" s="6" customFormat="1" ht="15.75" customHeight="1" x14ac:dyDescent="0.3">
      <c r="B192" s="170"/>
      <c r="C192" s="171"/>
      <c r="D192" s="158" t="s">
        <v>355</v>
      </c>
      <c r="E192" s="172"/>
      <c r="F192" s="172" t="s">
        <v>356</v>
      </c>
      <c r="G192" s="171"/>
      <c r="H192" s="171"/>
      <c r="J192" s="171"/>
      <c r="K192" s="171"/>
      <c r="L192" s="173"/>
      <c r="M192" s="174"/>
      <c r="N192" s="171"/>
      <c r="O192" s="171"/>
      <c r="P192" s="171"/>
      <c r="Q192" s="171"/>
      <c r="R192" s="171"/>
      <c r="S192" s="171"/>
      <c r="T192" s="175"/>
      <c r="AT192" s="176" t="s">
        <v>355</v>
      </c>
      <c r="AU192" s="176" t="s">
        <v>83</v>
      </c>
      <c r="AV192" s="176" t="s">
        <v>22</v>
      </c>
      <c r="AW192" s="176" t="s">
        <v>222</v>
      </c>
      <c r="AX192" s="176" t="s">
        <v>75</v>
      </c>
      <c r="AY192" s="176" t="s">
        <v>243</v>
      </c>
    </row>
    <row r="193" spans="2:65" s="6" customFormat="1" ht="15.75" customHeight="1" x14ac:dyDescent="0.3">
      <c r="B193" s="170"/>
      <c r="C193" s="171"/>
      <c r="D193" s="177" t="s">
        <v>355</v>
      </c>
      <c r="E193" s="171"/>
      <c r="F193" s="172" t="s">
        <v>1321</v>
      </c>
      <c r="G193" s="171"/>
      <c r="H193" s="171"/>
      <c r="J193" s="171"/>
      <c r="K193" s="171"/>
      <c r="L193" s="173"/>
      <c r="M193" s="174"/>
      <c r="N193" s="171"/>
      <c r="O193" s="171"/>
      <c r="P193" s="171"/>
      <c r="Q193" s="171"/>
      <c r="R193" s="171"/>
      <c r="S193" s="171"/>
      <c r="T193" s="175"/>
      <c r="AT193" s="176" t="s">
        <v>355</v>
      </c>
      <c r="AU193" s="176" t="s">
        <v>83</v>
      </c>
      <c r="AV193" s="176" t="s">
        <v>22</v>
      </c>
      <c r="AW193" s="176" t="s">
        <v>222</v>
      </c>
      <c r="AX193" s="176" t="s">
        <v>75</v>
      </c>
      <c r="AY193" s="176" t="s">
        <v>243</v>
      </c>
    </row>
    <row r="194" spans="2:65" s="6" customFormat="1" ht="15.75" customHeight="1" x14ac:dyDescent="0.3">
      <c r="B194" s="178"/>
      <c r="C194" s="179"/>
      <c r="D194" s="177" t="s">
        <v>355</v>
      </c>
      <c r="E194" s="179"/>
      <c r="F194" s="180" t="s">
        <v>1322</v>
      </c>
      <c r="G194" s="179"/>
      <c r="H194" s="181">
        <v>573.5</v>
      </c>
      <c r="J194" s="179"/>
      <c r="K194" s="179"/>
      <c r="L194" s="182"/>
      <c r="M194" s="183"/>
      <c r="N194" s="179"/>
      <c r="O194" s="179"/>
      <c r="P194" s="179"/>
      <c r="Q194" s="179"/>
      <c r="R194" s="179"/>
      <c r="S194" s="179"/>
      <c r="T194" s="184"/>
      <c r="AT194" s="185" t="s">
        <v>355</v>
      </c>
      <c r="AU194" s="185" t="s">
        <v>83</v>
      </c>
      <c r="AV194" s="185" t="s">
        <v>83</v>
      </c>
      <c r="AW194" s="185" t="s">
        <v>222</v>
      </c>
      <c r="AX194" s="185" t="s">
        <v>75</v>
      </c>
      <c r="AY194" s="185" t="s">
        <v>243</v>
      </c>
    </row>
    <row r="195" spans="2:65" s="6" customFormat="1" ht="15.75" customHeight="1" x14ac:dyDescent="0.3">
      <c r="B195" s="178"/>
      <c r="C195" s="179"/>
      <c r="D195" s="177" t="s">
        <v>355</v>
      </c>
      <c r="E195" s="179"/>
      <c r="F195" s="180" t="s">
        <v>1323</v>
      </c>
      <c r="G195" s="179"/>
      <c r="H195" s="181">
        <v>270</v>
      </c>
      <c r="J195" s="179"/>
      <c r="K195" s="179"/>
      <c r="L195" s="182"/>
      <c r="M195" s="183"/>
      <c r="N195" s="179"/>
      <c r="O195" s="179"/>
      <c r="P195" s="179"/>
      <c r="Q195" s="179"/>
      <c r="R195" s="179"/>
      <c r="S195" s="179"/>
      <c r="T195" s="184"/>
      <c r="AT195" s="185" t="s">
        <v>355</v>
      </c>
      <c r="AU195" s="185" t="s">
        <v>83</v>
      </c>
      <c r="AV195" s="185" t="s">
        <v>83</v>
      </c>
      <c r="AW195" s="185" t="s">
        <v>222</v>
      </c>
      <c r="AX195" s="185" t="s">
        <v>75</v>
      </c>
      <c r="AY195" s="185" t="s">
        <v>243</v>
      </c>
    </row>
    <row r="196" spans="2:65" s="6" customFormat="1" ht="15.75" customHeight="1" x14ac:dyDescent="0.3">
      <c r="B196" s="186"/>
      <c r="C196" s="187"/>
      <c r="D196" s="177" t="s">
        <v>355</v>
      </c>
      <c r="E196" s="187"/>
      <c r="F196" s="188" t="s">
        <v>369</v>
      </c>
      <c r="G196" s="187"/>
      <c r="H196" s="189">
        <v>843.5</v>
      </c>
      <c r="J196" s="187"/>
      <c r="K196" s="187"/>
      <c r="L196" s="190"/>
      <c r="M196" s="191"/>
      <c r="N196" s="187"/>
      <c r="O196" s="187"/>
      <c r="P196" s="187"/>
      <c r="Q196" s="187"/>
      <c r="R196" s="187"/>
      <c r="S196" s="187"/>
      <c r="T196" s="192"/>
      <c r="AT196" s="193" t="s">
        <v>355</v>
      </c>
      <c r="AU196" s="193" t="s">
        <v>83</v>
      </c>
      <c r="AV196" s="193" t="s">
        <v>248</v>
      </c>
      <c r="AW196" s="193" t="s">
        <v>222</v>
      </c>
      <c r="AX196" s="193" t="s">
        <v>22</v>
      </c>
      <c r="AY196" s="193" t="s">
        <v>243</v>
      </c>
    </row>
    <row r="197" spans="2:65" s="6" customFormat="1" ht="15.75" customHeight="1" x14ac:dyDescent="0.3">
      <c r="B197" s="23"/>
      <c r="C197" s="146" t="s">
        <v>316</v>
      </c>
      <c r="D197" s="146" t="s">
        <v>244</v>
      </c>
      <c r="E197" s="147" t="s">
        <v>498</v>
      </c>
      <c r="F197" s="148" t="s">
        <v>494</v>
      </c>
      <c r="G197" s="149" t="s">
        <v>484</v>
      </c>
      <c r="H197" s="150">
        <v>1652.7</v>
      </c>
      <c r="I197" s="151"/>
      <c r="J197" s="152">
        <f>ROUND($I$197*$H$197,2)</f>
        <v>0</v>
      </c>
      <c r="K197" s="148" t="s">
        <v>353</v>
      </c>
      <c r="L197" s="43"/>
      <c r="M197" s="153"/>
      <c r="N197" s="154" t="s">
        <v>46</v>
      </c>
      <c r="O197" s="24"/>
      <c r="P197" s="155">
        <f>$O$197*$H$197</f>
        <v>0</v>
      </c>
      <c r="Q197" s="155">
        <v>0</v>
      </c>
      <c r="R197" s="155">
        <f>$Q$197*$H$197</f>
        <v>0</v>
      </c>
      <c r="S197" s="155">
        <v>0</v>
      </c>
      <c r="T197" s="156">
        <f>$S$197*$H$197</f>
        <v>0</v>
      </c>
      <c r="AR197" s="97" t="s">
        <v>248</v>
      </c>
      <c r="AT197" s="97" t="s">
        <v>244</v>
      </c>
      <c r="AU197" s="97" t="s">
        <v>83</v>
      </c>
      <c r="AY197" s="6" t="s">
        <v>243</v>
      </c>
      <c r="BE197" s="157">
        <f>IF($N$197="základní",$J$197,0)</f>
        <v>0</v>
      </c>
      <c r="BF197" s="157">
        <f>IF($N$197="snížená",$J$197,0)</f>
        <v>0</v>
      </c>
      <c r="BG197" s="157">
        <f>IF($N$197="zákl. přenesená",$J$197,0)</f>
        <v>0</v>
      </c>
      <c r="BH197" s="157">
        <f>IF($N$197="sníž. přenesená",$J$197,0)</f>
        <v>0</v>
      </c>
      <c r="BI197" s="157">
        <f>IF($N$197="nulová",$J$197,0)</f>
        <v>0</v>
      </c>
      <c r="BJ197" s="97" t="s">
        <v>22</v>
      </c>
      <c r="BK197" s="157">
        <f>ROUND($I$197*$H$197,2)</f>
        <v>0</v>
      </c>
      <c r="BL197" s="97" t="s">
        <v>248</v>
      </c>
      <c r="BM197" s="97" t="s">
        <v>1324</v>
      </c>
    </row>
    <row r="198" spans="2:65" s="6" customFormat="1" ht="27" customHeight="1" x14ac:dyDescent="0.3">
      <c r="B198" s="170"/>
      <c r="C198" s="171"/>
      <c r="D198" s="158" t="s">
        <v>355</v>
      </c>
      <c r="E198" s="172"/>
      <c r="F198" s="172" t="s">
        <v>408</v>
      </c>
      <c r="G198" s="171"/>
      <c r="H198" s="171"/>
      <c r="J198" s="171"/>
      <c r="K198" s="171"/>
      <c r="L198" s="173"/>
      <c r="M198" s="174"/>
      <c r="N198" s="171"/>
      <c r="O198" s="171"/>
      <c r="P198" s="171"/>
      <c r="Q198" s="171"/>
      <c r="R198" s="171"/>
      <c r="S198" s="171"/>
      <c r="T198" s="175"/>
      <c r="AT198" s="176" t="s">
        <v>355</v>
      </c>
      <c r="AU198" s="176" t="s">
        <v>83</v>
      </c>
      <c r="AV198" s="176" t="s">
        <v>22</v>
      </c>
      <c r="AW198" s="176" t="s">
        <v>222</v>
      </c>
      <c r="AX198" s="176" t="s">
        <v>75</v>
      </c>
      <c r="AY198" s="176" t="s">
        <v>243</v>
      </c>
    </row>
    <row r="199" spans="2:65" s="6" customFormat="1" ht="15.75" customHeight="1" x14ac:dyDescent="0.3">
      <c r="B199" s="178"/>
      <c r="C199" s="179"/>
      <c r="D199" s="177" t="s">
        <v>355</v>
      </c>
      <c r="E199" s="179"/>
      <c r="F199" s="180" t="s">
        <v>1325</v>
      </c>
      <c r="G199" s="179"/>
      <c r="H199" s="181">
        <v>787</v>
      </c>
      <c r="J199" s="179"/>
      <c r="K199" s="179"/>
      <c r="L199" s="182"/>
      <c r="M199" s="183"/>
      <c r="N199" s="179"/>
      <c r="O199" s="179"/>
      <c r="P199" s="179"/>
      <c r="Q199" s="179"/>
      <c r="R199" s="179"/>
      <c r="S199" s="179"/>
      <c r="T199" s="184"/>
      <c r="AT199" s="185" t="s">
        <v>355</v>
      </c>
      <c r="AU199" s="185" t="s">
        <v>83</v>
      </c>
      <c r="AV199" s="185" t="s">
        <v>83</v>
      </c>
      <c r="AW199" s="185" t="s">
        <v>222</v>
      </c>
      <c r="AX199" s="185" t="s">
        <v>22</v>
      </c>
      <c r="AY199" s="185" t="s">
        <v>243</v>
      </c>
    </row>
    <row r="200" spans="2:65" s="6" customFormat="1" ht="15.75" customHeight="1" x14ac:dyDescent="0.3">
      <c r="B200" s="178"/>
      <c r="C200" s="179"/>
      <c r="D200" s="177" t="s">
        <v>355</v>
      </c>
      <c r="E200" s="179"/>
      <c r="F200" s="180" t="s">
        <v>1326</v>
      </c>
      <c r="G200" s="179"/>
      <c r="H200" s="181">
        <v>1652.7</v>
      </c>
      <c r="J200" s="179"/>
      <c r="K200" s="179"/>
      <c r="L200" s="182"/>
      <c r="M200" s="183"/>
      <c r="N200" s="179"/>
      <c r="O200" s="179"/>
      <c r="P200" s="179"/>
      <c r="Q200" s="179"/>
      <c r="R200" s="179"/>
      <c r="S200" s="179"/>
      <c r="T200" s="184"/>
      <c r="AT200" s="185" t="s">
        <v>355</v>
      </c>
      <c r="AU200" s="185" t="s">
        <v>83</v>
      </c>
      <c r="AV200" s="185" t="s">
        <v>83</v>
      </c>
      <c r="AW200" s="185" t="s">
        <v>75</v>
      </c>
      <c r="AX200" s="185" t="s">
        <v>22</v>
      </c>
      <c r="AY200" s="185" t="s">
        <v>243</v>
      </c>
    </row>
    <row r="201" spans="2:65" s="6" customFormat="1" ht="15.75" customHeight="1" x14ac:dyDescent="0.3">
      <c r="B201" s="23"/>
      <c r="C201" s="146" t="s">
        <v>319</v>
      </c>
      <c r="D201" s="146" t="s">
        <v>244</v>
      </c>
      <c r="E201" s="147" t="s">
        <v>503</v>
      </c>
      <c r="F201" s="148" t="s">
        <v>504</v>
      </c>
      <c r="G201" s="149" t="s">
        <v>394</v>
      </c>
      <c r="H201" s="150">
        <v>311.96800000000002</v>
      </c>
      <c r="I201" s="151"/>
      <c r="J201" s="152">
        <f>ROUND($I$201*$H$201,2)</f>
        <v>0</v>
      </c>
      <c r="K201" s="148" t="s">
        <v>353</v>
      </c>
      <c r="L201" s="43"/>
      <c r="M201" s="153"/>
      <c r="N201" s="154" t="s">
        <v>46</v>
      </c>
      <c r="O201" s="24"/>
      <c r="P201" s="155">
        <f>$O$201*$H$201</f>
        <v>0</v>
      </c>
      <c r="Q201" s="155">
        <v>0</v>
      </c>
      <c r="R201" s="155">
        <f>$Q$201*$H$201</f>
        <v>0</v>
      </c>
      <c r="S201" s="155">
        <v>0</v>
      </c>
      <c r="T201" s="156">
        <f>$S$201*$H$201</f>
        <v>0</v>
      </c>
      <c r="AR201" s="97" t="s">
        <v>248</v>
      </c>
      <c r="AT201" s="97" t="s">
        <v>244</v>
      </c>
      <c r="AU201" s="97" t="s">
        <v>83</v>
      </c>
      <c r="AY201" s="6" t="s">
        <v>243</v>
      </c>
      <c r="BE201" s="157">
        <f>IF($N$201="základní",$J$201,0)</f>
        <v>0</v>
      </c>
      <c r="BF201" s="157">
        <f>IF($N$201="snížená",$J$201,0)</f>
        <v>0</v>
      </c>
      <c r="BG201" s="157">
        <f>IF($N$201="zákl. přenesená",$J$201,0)</f>
        <v>0</v>
      </c>
      <c r="BH201" s="157">
        <f>IF($N$201="sníž. přenesená",$J$201,0)</f>
        <v>0</v>
      </c>
      <c r="BI201" s="157">
        <f>IF($N$201="nulová",$J$201,0)</f>
        <v>0</v>
      </c>
      <c r="BJ201" s="97" t="s">
        <v>22</v>
      </c>
      <c r="BK201" s="157">
        <f>ROUND($I$201*$H$201,2)</f>
        <v>0</v>
      </c>
      <c r="BL201" s="97" t="s">
        <v>248</v>
      </c>
      <c r="BM201" s="97" t="s">
        <v>1327</v>
      </c>
    </row>
    <row r="202" spans="2:65" s="6" customFormat="1" ht="15.75" customHeight="1" x14ac:dyDescent="0.3">
      <c r="B202" s="170"/>
      <c r="C202" s="171"/>
      <c r="D202" s="158" t="s">
        <v>355</v>
      </c>
      <c r="E202" s="172"/>
      <c r="F202" s="172" t="s">
        <v>380</v>
      </c>
      <c r="G202" s="171"/>
      <c r="H202" s="171"/>
      <c r="J202" s="171"/>
      <c r="K202" s="171"/>
      <c r="L202" s="173"/>
      <c r="M202" s="174"/>
      <c r="N202" s="171"/>
      <c r="O202" s="171"/>
      <c r="P202" s="171"/>
      <c r="Q202" s="171"/>
      <c r="R202" s="171"/>
      <c r="S202" s="171"/>
      <c r="T202" s="175"/>
      <c r="AT202" s="176" t="s">
        <v>355</v>
      </c>
      <c r="AU202" s="176" t="s">
        <v>83</v>
      </c>
      <c r="AV202" s="176" t="s">
        <v>22</v>
      </c>
      <c r="AW202" s="176" t="s">
        <v>222</v>
      </c>
      <c r="AX202" s="176" t="s">
        <v>75</v>
      </c>
      <c r="AY202" s="176" t="s">
        <v>243</v>
      </c>
    </row>
    <row r="203" spans="2:65" s="6" customFormat="1" ht="15.75" customHeight="1" x14ac:dyDescent="0.3">
      <c r="B203" s="170"/>
      <c r="C203" s="171"/>
      <c r="D203" s="177" t="s">
        <v>355</v>
      </c>
      <c r="E203" s="171"/>
      <c r="F203" s="172" t="s">
        <v>1328</v>
      </c>
      <c r="G203" s="171"/>
      <c r="H203" s="171"/>
      <c r="J203" s="171"/>
      <c r="K203" s="171"/>
      <c r="L203" s="173"/>
      <c r="M203" s="174"/>
      <c r="N203" s="171"/>
      <c r="O203" s="171"/>
      <c r="P203" s="171"/>
      <c r="Q203" s="171"/>
      <c r="R203" s="171"/>
      <c r="S203" s="171"/>
      <c r="T203" s="175"/>
      <c r="AT203" s="176" t="s">
        <v>355</v>
      </c>
      <c r="AU203" s="176" t="s">
        <v>83</v>
      </c>
      <c r="AV203" s="176" t="s">
        <v>22</v>
      </c>
      <c r="AW203" s="176" t="s">
        <v>222</v>
      </c>
      <c r="AX203" s="176" t="s">
        <v>75</v>
      </c>
      <c r="AY203" s="176" t="s">
        <v>243</v>
      </c>
    </row>
    <row r="204" spans="2:65" s="6" customFormat="1" ht="15.75" customHeight="1" x14ac:dyDescent="0.3">
      <c r="B204" s="178"/>
      <c r="C204" s="179"/>
      <c r="D204" s="177" t="s">
        <v>355</v>
      </c>
      <c r="E204" s="179"/>
      <c r="F204" s="180" t="s">
        <v>1329</v>
      </c>
      <c r="G204" s="179"/>
      <c r="H204" s="181">
        <v>1.1759999999999999</v>
      </c>
      <c r="J204" s="179"/>
      <c r="K204" s="179"/>
      <c r="L204" s="182"/>
      <c r="M204" s="183"/>
      <c r="N204" s="179"/>
      <c r="O204" s="179"/>
      <c r="P204" s="179"/>
      <c r="Q204" s="179"/>
      <c r="R204" s="179"/>
      <c r="S204" s="179"/>
      <c r="T204" s="184"/>
      <c r="AT204" s="185" t="s">
        <v>355</v>
      </c>
      <c r="AU204" s="185" t="s">
        <v>83</v>
      </c>
      <c r="AV204" s="185" t="s">
        <v>83</v>
      </c>
      <c r="AW204" s="185" t="s">
        <v>222</v>
      </c>
      <c r="AX204" s="185" t="s">
        <v>75</v>
      </c>
      <c r="AY204" s="185" t="s">
        <v>243</v>
      </c>
    </row>
    <row r="205" spans="2:65" s="6" customFormat="1" ht="15.75" customHeight="1" x14ac:dyDescent="0.3">
      <c r="B205" s="178"/>
      <c r="C205" s="179"/>
      <c r="D205" s="177" t="s">
        <v>355</v>
      </c>
      <c r="E205" s="179"/>
      <c r="F205" s="180" t="s">
        <v>1330</v>
      </c>
      <c r="G205" s="179"/>
      <c r="H205" s="181">
        <v>20.149999999999999</v>
      </c>
      <c r="J205" s="179"/>
      <c r="K205" s="179"/>
      <c r="L205" s="182"/>
      <c r="M205" s="183"/>
      <c r="N205" s="179"/>
      <c r="O205" s="179"/>
      <c r="P205" s="179"/>
      <c r="Q205" s="179"/>
      <c r="R205" s="179"/>
      <c r="S205" s="179"/>
      <c r="T205" s="184"/>
      <c r="AT205" s="185" t="s">
        <v>355</v>
      </c>
      <c r="AU205" s="185" t="s">
        <v>83</v>
      </c>
      <c r="AV205" s="185" t="s">
        <v>83</v>
      </c>
      <c r="AW205" s="185" t="s">
        <v>222</v>
      </c>
      <c r="AX205" s="185" t="s">
        <v>75</v>
      </c>
      <c r="AY205" s="185" t="s">
        <v>243</v>
      </c>
    </row>
    <row r="206" spans="2:65" s="6" customFormat="1" ht="15.75" customHeight="1" x14ac:dyDescent="0.3">
      <c r="B206" s="178"/>
      <c r="C206" s="179"/>
      <c r="D206" s="177" t="s">
        <v>355</v>
      </c>
      <c r="E206" s="179"/>
      <c r="F206" s="180" t="s">
        <v>1331</v>
      </c>
      <c r="G206" s="179"/>
      <c r="H206" s="181">
        <v>221</v>
      </c>
      <c r="J206" s="179"/>
      <c r="K206" s="179"/>
      <c r="L206" s="182"/>
      <c r="M206" s="183"/>
      <c r="N206" s="179"/>
      <c r="O206" s="179"/>
      <c r="P206" s="179"/>
      <c r="Q206" s="179"/>
      <c r="R206" s="179"/>
      <c r="S206" s="179"/>
      <c r="T206" s="184"/>
      <c r="AT206" s="185" t="s">
        <v>355</v>
      </c>
      <c r="AU206" s="185" t="s">
        <v>83</v>
      </c>
      <c r="AV206" s="185" t="s">
        <v>83</v>
      </c>
      <c r="AW206" s="185" t="s">
        <v>222</v>
      </c>
      <c r="AX206" s="185" t="s">
        <v>75</v>
      </c>
      <c r="AY206" s="185" t="s">
        <v>243</v>
      </c>
    </row>
    <row r="207" spans="2:65" s="6" customFormat="1" ht="15.75" customHeight="1" x14ac:dyDescent="0.3">
      <c r="B207" s="178"/>
      <c r="C207" s="179"/>
      <c r="D207" s="177" t="s">
        <v>355</v>
      </c>
      <c r="E207" s="179"/>
      <c r="F207" s="180" t="s">
        <v>1332</v>
      </c>
      <c r="G207" s="179"/>
      <c r="H207" s="181">
        <v>15.401999999999999</v>
      </c>
      <c r="J207" s="179"/>
      <c r="K207" s="179"/>
      <c r="L207" s="182"/>
      <c r="M207" s="183"/>
      <c r="N207" s="179"/>
      <c r="O207" s="179"/>
      <c r="P207" s="179"/>
      <c r="Q207" s="179"/>
      <c r="R207" s="179"/>
      <c r="S207" s="179"/>
      <c r="T207" s="184"/>
      <c r="AT207" s="185" t="s">
        <v>355</v>
      </c>
      <c r="AU207" s="185" t="s">
        <v>83</v>
      </c>
      <c r="AV207" s="185" t="s">
        <v>83</v>
      </c>
      <c r="AW207" s="185" t="s">
        <v>222</v>
      </c>
      <c r="AX207" s="185" t="s">
        <v>75</v>
      </c>
      <c r="AY207" s="185" t="s">
        <v>243</v>
      </c>
    </row>
    <row r="208" spans="2:65" s="6" customFormat="1" ht="15.75" customHeight="1" x14ac:dyDescent="0.3">
      <c r="B208" s="178"/>
      <c r="C208" s="179"/>
      <c r="D208" s="177" t="s">
        <v>355</v>
      </c>
      <c r="E208" s="179"/>
      <c r="F208" s="180" t="s">
        <v>1333</v>
      </c>
      <c r="G208" s="179"/>
      <c r="H208" s="181">
        <v>48.664000000000001</v>
      </c>
      <c r="J208" s="179"/>
      <c r="K208" s="179"/>
      <c r="L208" s="182"/>
      <c r="M208" s="183"/>
      <c r="N208" s="179"/>
      <c r="O208" s="179"/>
      <c r="P208" s="179"/>
      <c r="Q208" s="179"/>
      <c r="R208" s="179"/>
      <c r="S208" s="179"/>
      <c r="T208" s="184"/>
      <c r="AT208" s="185" t="s">
        <v>355</v>
      </c>
      <c r="AU208" s="185" t="s">
        <v>83</v>
      </c>
      <c r="AV208" s="185" t="s">
        <v>83</v>
      </c>
      <c r="AW208" s="185" t="s">
        <v>222</v>
      </c>
      <c r="AX208" s="185" t="s">
        <v>75</v>
      </c>
      <c r="AY208" s="185" t="s">
        <v>243</v>
      </c>
    </row>
    <row r="209" spans="2:65" s="6" customFormat="1" ht="15.75" customHeight="1" x14ac:dyDescent="0.3">
      <c r="B209" s="178"/>
      <c r="C209" s="179"/>
      <c r="D209" s="177" t="s">
        <v>355</v>
      </c>
      <c r="E209" s="179"/>
      <c r="F209" s="180" t="s">
        <v>1334</v>
      </c>
      <c r="G209" s="179"/>
      <c r="H209" s="181">
        <v>5.5759999999999996</v>
      </c>
      <c r="J209" s="179"/>
      <c r="K209" s="179"/>
      <c r="L209" s="182"/>
      <c r="M209" s="183"/>
      <c r="N209" s="179"/>
      <c r="O209" s="179"/>
      <c r="P209" s="179"/>
      <c r="Q209" s="179"/>
      <c r="R209" s="179"/>
      <c r="S209" s="179"/>
      <c r="T209" s="184"/>
      <c r="AT209" s="185" t="s">
        <v>355</v>
      </c>
      <c r="AU209" s="185" t="s">
        <v>83</v>
      </c>
      <c r="AV209" s="185" t="s">
        <v>83</v>
      </c>
      <c r="AW209" s="185" t="s">
        <v>222</v>
      </c>
      <c r="AX209" s="185" t="s">
        <v>75</v>
      </c>
      <c r="AY209" s="185" t="s">
        <v>243</v>
      </c>
    </row>
    <row r="210" spans="2:65" s="6" customFormat="1" ht="15.75" customHeight="1" x14ac:dyDescent="0.3">
      <c r="B210" s="186"/>
      <c r="C210" s="187"/>
      <c r="D210" s="177" t="s">
        <v>355</v>
      </c>
      <c r="E210" s="187"/>
      <c r="F210" s="188" t="s">
        <v>369</v>
      </c>
      <c r="G210" s="187"/>
      <c r="H210" s="189">
        <v>311.96800000000002</v>
      </c>
      <c r="J210" s="187"/>
      <c r="K210" s="187"/>
      <c r="L210" s="190"/>
      <c r="M210" s="191"/>
      <c r="N210" s="187"/>
      <c r="O210" s="187"/>
      <c r="P210" s="187"/>
      <c r="Q210" s="187"/>
      <c r="R210" s="187"/>
      <c r="S210" s="187"/>
      <c r="T210" s="192"/>
      <c r="AT210" s="193" t="s">
        <v>355</v>
      </c>
      <c r="AU210" s="193" t="s">
        <v>83</v>
      </c>
      <c r="AV210" s="193" t="s">
        <v>248</v>
      </c>
      <c r="AW210" s="193" t="s">
        <v>222</v>
      </c>
      <c r="AX210" s="193" t="s">
        <v>22</v>
      </c>
      <c r="AY210" s="193" t="s">
        <v>243</v>
      </c>
    </row>
    <row r="211" spans="2:65" s="6" customFormat="1" ht="15.75" customHeight="1" x14ac:dyDescent="0.3">
      <c r="B211" s="23"/>
      <c r="C211" s="146" t="s">
        <v>322</v>
      </c>
      <c r="D211" s="146" t="s">
        <v>244</v>
      </c>
      <c r="E211" s="147" t="s">
        <v>514</v>
      </c>
      <c r="F211" s="148" t="s">
        <v>515</v>
      </c>
      <c r="G211" s="149" t="s">
        <v>394</v>
      </c>
      <c r="H211" s="150">
        <v>9.9480000000000004</v>
      </c>
      <c r="I211" s="151"/>
      <c r="J211" s="152">
        <f>ROUND($I$211*$H$211,2)</f>
        <v>0</v>
      </c>
      <c r="K211" s="148" t="s">
        <v>353</v>
      </c>
      <c r="L211" s="43"/>
      <c r="M211" s="153"/>
      <c r="N211" s="154" t="s">
        <v>46</v>
      </c>
      <c r="O211" s="24"/>
      <c r="P211" s="155">
        <f>$O$211*$H$211</f>
        <v>0</v>
      </c>
      <c r="Q211" s="155">
        <v>0</v>
      </c>
      <c r="R211" s="155">
        <f>$Q$211*$H$211</f>
        <v>0</v>
      </c>
      <c r="S211" s="155">
        <v>0</v>
      </c>
      <c r="T211" s="156">
        <f>$S$211*$H$211</f>
        <v>0</v>
      </c>
      <c r="AR211" s="97" t="s">
        <v>248</v>
      </c>
      <c r="AT211" s="97" t="s">
        <v>244</v>
      </c>
      <c r="AU211" s="97" t="s">
        <v>83</v>
      </c>
      <c r="AY211" s="6" t="s">
        <v>243</v>
      </c>
      <c r="BE211" s="157">
        <f>IF($N$211="základní",$J$211,0)</f>
        <v>0</v>
      </c>
      <c r="BF211" s="157">
        <f>IF($N$211="snížená",$J$211,0)</f>
        <v>0</v>
      </c>
      <c r="BG211" s="157">
        <f>IF($N$211="zákl. přenesená",$J$211,0)</f>
        <v>0</v>
      </c>
      <c r="BH211" s="157">
        <f>IF($N$211="sníž. přenesená",$J$211,0)</f>
        <v>0</v>
      </c>
      <c r="BI211" s="157">
        <f>IF($N$211="nulová",$J$211,0)</f>
        <v>0</v>
      </c>
      <c r="BJ211" s="97" t="s">
        <v>22</v>
      </c>
      <c r="BK211" s="157">
        <f>ROUND($I$211*$H$211,2)</f>
        <v>0</v>
      </c>
      <c r="BL211" s="97" t="s">
        <v>248</v>
      </c>
      <c r="BM211" s="97" t="s">
        <v>1335</v>
      </c>
    </row>
    <row r="212" spans="2:65" s="6" customFormat="1" ht="15.75" customHeight="1" x14ac:dyDescent="0.3">
      <c r="B212" s="170"/>
      <c r="C212" s="171"/>
      <c r="D212" s="158" t="s">
        <v>355</v>
      </c>
      <c r="E212" s="172"/>
      <c r="F212" s="172" t="s">
        <v>380</v>
      </c>
      <c r="G212" s="171"/>
      <c r="H212" s="171"/>
      <c r="J212" s="171"/>
      <c r="K212" s="171"/>
      <c r="L212" s="173"/>
      <c r="M212" s="174"/>
      <c r="N212" s="171"/>
      <c r="O212" s="171"/>
      <c r="P212" s="171"/>
      <c r="Q212" s="171"/>
      <c r="R212" s="171"/>
      <c r="S212" s="171"/>
      <c r="T212" s="175"/>
      <c r="AT212" s="176" t="s">
        <v>355</v>
      </c>
      <c r="AU212" s="176" t="s">
        <v>83</v>
      </c>
      <c r="AV212" s="176" t="s">
        <v>22</v>
      </c>
      <c r="AW212" s="176" t="s">
        <v>222</v>
      </c>
      <c r="AX212" s="176" t="s">
        <v>75</v>
      </c>
      <c r="AY212" s="176" t="s">
        <v>243</v>
      </c>
    </row>
    <row r="213" spans="2:65" s="6" customFormat="1" ht="15.75" customHeight="1" x14ac:dyDescent="0.3">
      <c r="B213" s="178"/>
      <c r="C213" s="179"/>
      <c r="D213" s="177" t="s">
        <v>355</v>
      </c>
      <c r="E213" s="179"/>
      <c r="F213" s="180" t="s">
        <v>1336</v>
      </c>
      <c r="G213" s="179"/>
      <c r="H213" s="181">
        <v>9.9480000000000004</v>
      </c>
      <c r="J213" s="179"/>
      <c r="K213" s="179"/>
      <c r="L213" s="182"/>
      <c r="M213" s="183"/>
      <c r="N213" s="179"/>
      <c r="O213" s="179"/>
      <c r="P213" s="179"/>
      <c r="Q213" s="179"/>
      <c r="R213" s="179"/>
      <c r="S213" s="179"/>
      <c r="T213" s="184"/>
      <c r="AT213" s="185" t="s">
        <v>355</v>
      </c>
      <c r="AU213" s="185" t="s">
        <v>83</v>
      </c>
      <c r="AV213" s="185" t="s">
        <v>83</v>
      </c>
      <c r="AW213" s="185" t="s">
        <v>222</v>
      </c>
      <c r="AX213" s="185" t="s">
        <v>22</v>
      </c>
      <c r="AY213" s="185" t="s">
        <v>243</v>
      </c>
    </row>
    <row r="214" spans="2:65" s="6" customFormat="1" ht="15.75" customHeight="1" x14ac:dyDescent="0.3">
      <c r="B214" s="23"/>
      <c r="C214" s="194" t="s">
        <v>325</v>
      </c>
      <c r="D214" s="194" t="s">
        <v>481</v>
      </c>
      <c r="E214" s="195" t="s">
        <v>519</v>
      </c>
      <c r="F214" s="196" t="s">
        <v>520</v>
      </c>
      <c r="G214" s="197" t="s">
        <v>484</v>
      </c>
      <c r="H214" s="198">
        <v>415.70600000000002</v>
      </c>
      <c r="I214" s="199"/>
      <c r="J214" s="200">
        <f>ROUND($I$214*$H$214,2)</f>
        <v>0</v>
      </c>
      <c r="K214" s="196" t="s">
        <v>353</v>
      </c>
      <c r="L214" s="201"/>
      <c r="M214" s="202"/>
      <c r="N214" s="203" t="s">
        <v>46</v>
      </c>
      <c r="O214" s="24"/>
      <c r="P214" s="155">
        <f>$O$214*$H$214</f>
        <v>0</v>
      </c>
      <c r="Q214" s="155">
        <v>0</v>
      </c>
      <c r="R214" s="155">
        <f>$Q$214*$H$214</f>
        <v>0</v>
      </c>
      <c r="S214" s="155">
        <v>0</v>
      </c>
      <c r="T214" s="156">
        <f>$S$214*$H$214</f>
        <v>0</v>
      </c>
      <c r="AR214" s="97" t="s">
        <v>272</v>
      </c>
      <c r="AT214" s="97" t="s">
        <v>481</v>
      </c>
      <c r="AU214" s="97" t="s">
        <v>83</v>
      </c>
      <c r="AY214" s="6" t="s">
        <v>243</v>
      </c>
      <c r="BE214" s="157">
        <f>IF($N$214="základní",$J$214,0)</f>
        <v>0</v>
      </c>
      <c r="BF214" s="157">
        <f>IF($N$214="snížená",$J$214,0)</f>
        <v>0</v>
      </c>
      <c r="BG214" s="157">
        <f>IF($N$214="zákl. přenesená",$J$214,0)</f>
        <v>0</v>
      </c>
      <c r="BH214" s="157">
        <f>IF($N$214="sníž. přenesená",$J$214,0)</f>
        <v>0</v>
      </c>
      <c r="BI214" s="157">
        <f>IF($N$214="nulová",$J$214,0)</f>
        <v>0</v>
      </c>
      <c r="BJ214" s="97" t="s">
        <v>22</v>
      </c>
      <c r="BK214" s="157">
        <f>ROUND($I$214*$H$214,2)</f>
        <v>0</v>
      </c>
      <c r="BL214" s="97" t="s">
        <v>248</v>
      </c>
      <c r="BM214" s="97" t="s">
        <v>1337</v>
      </c>
    </row>
    <row r="215" spans="2:65" s="6" customFormat="1" ht="15.75" customHeight="1" x14ac:dyDescent="0.3">
      <c r="B215" s="178"/>
      <c r="C215" s="179"/>
      <c r="D215" s="158" t="s">
        <v>355</v>
      </c>
      <c r="E215" s="180"/>
      <c r="F215" s="180" t="s">
        <v>1338</v>
      </c>
      <c r="G215" s="179"/>
      <c r="H215" s="181">
        <v>221</v>
      </c>
      <c r="J215" s="179"/>
      <c r="K215" s="179"/>
      <c r="L215" s="182"/>
      <c r="M215" s="183"/>
      <c r="N215" s="179"/>
      <c r="O215" s="179"/>
      <c r="P215" s="179"/>
      <c r="Q215" s="179"/>
      <c r="R215" s="179"/>
      <c r="S215" s="179"/>
      <c r="T215" s="184"/>
      <c r="AT215" s="185" t="s">
        <v>355</v>
      </c>
      <c r="AU215" s="185" t="s">
        <v>83</v>
      </c>
      <c r="AV215" s="185" t="s">
        <v>83</v>
      </c>
      <c r="AW215" s="185" t="s">
        <v>222</v>
      </c>
      <c r="AX215" s="185" t="s">
        <v>75</v>
      </c>
      <c r="AY215" s="185" t="s">
        <v>243</v>
      </c>
    </row>
    <row r="216" spans="2:65" s="6" customFormat="1" ht="15.75" customHeight="1" x14ac:dyDescent="0.3">
      <c r="B216" s="178"/>
      <c r="C216" s="179"/>
      <c r="D216" s="177" t="s">
        <v>355</v>
      </c>
      <c r="E216" s="179"/>
      <c r="F216" s="180" t="s">
        <v>1339</v>
      </c>
      <c r="G216" s="179"/>
      <c r="H216" s="181">
        <v>9.9480000000000004</v>
      </c>
      <c r="J216" s="179"/>
      <c r="K216" s="179"/>
      <c r="L216" s="182"/>
      <c r="M216" s="183"/>
      <c r="N216" s="179"/>
      <c r="O216" s="179"/>
      <c r="P216" s="179"/>
      <c r="Q216" s="179"/>
      <c r="R216" s="179"/>
      <c r="S216" s="179"/>
      <c r="T216" s="184"/>
      <c r="AT216" s="185" t="s">
        <v>355</v>
      </c>
      <c r="AU216" s="185" t="s">
        <v>83</v>
      </c>
      <c r="AV216" s="185" t="s">
        <v>83</v>
      </c>
      <c r="AW216" s="185" t="s">
        <v>222</v>
      </c>
      <c r="AX216" s="185" t="s">
        <v>75</v>
      </c>
      <c r="AY216" s="185" t="s">
        <v>243</v>
      </c>
    </row>
    <row r="217" spans="2:65" s="6" customFormat="1" ht="15.75" customHeight="1" x14ac:dyDescent="0.3">
      <c r="B217" s="186"/>
      <c r="C217" s="187"/>
      <c r="D217" s="177" t="s">
        <v>355</v>
      </c>
      <c r="E217" s="187"/>
      <c r="F217" s="188" t="s">
        <v>369</v>
      </c>
      <c r="G217" s="187"/>
      <c r="H217" s="189">
        <v>230.94800000000001</v>
      </c>
      <c r="J217" s="187"/>
      <c r="K217" s="187"/>
      <c r="L217" s="190"/>
      <c r="M217" s="191"/>
      <c r="N217" s="187"/>
      <c r="O217" s="187"/>
      <c r="P217" s="187"/>
      <c r="Q217" s="187"/>
      <c r="R217" s="187"/>
      <c r="S217" s="187"/>
      <c r="T217" s="192"/>
      <c r="AT217" s="193" t="s">
        <v>355</v>
      </c>
      <c r="AU217" s="193" t="s">
        <v>83</v>
      </c>
      <c r="AV217" s="193" t="s">
        <v>248</v>
      </c>
      <c r="AW217" s="193" t="s">
        <v>222</v>
      </c>
      <c r="AX217" s="193" t="s">
        <v>22</v>
      </c>
      <c r="AY217" s="193" t="s">
        <v>243</v>
      </c>
    </row>
    <row r="218" spans="2:65" s="6" customFormat="1" ht="15.75" customHeight="1" x14ac:dyDescent="0.3">
      <c r="B218" s="178"/>
      <c r="C218" s="179"/>
      <c r="D218" s="177" t="s">
        <v>355</v>
      </c>
      <c r="E218" s="179"/>
      <c r="F218" s="180" t="s">
        <v>1340</v>
      </c>
      <c r="G218" s="179"/>
      <c r="H218" s="181">
        <v>415.70600000000002</v>
      </c>
      <c r="J218" s="179"/>
      <c r="K218" s="179"/>
      <c r="L218" s="182"/>
      <c r="M218" s="183"/>
      <c r="N218" s="179"/>
      <c r="O218" s="179"/>
      <c r="P218" s="179"/>
      <c r="Q218" s="179"/>
      <c r="R218" s="179"/>
      <c r="S218" s="179"/>
      <c r="T218" s="184"/>
      <c r="AT218" s="185" t="s">
        <v>355</v>
      </c>
      <c r="AU218" s="185" t="s">
        <v>83</v>
      </c>
      <c r="AV218" s="185" t="s">
        <v>83</v>
      </c>
      <c r="AW218" s="185" t="s">
        <v>75</v>
      </c>
      <c r="AX218" s="185" t="s">
        <v>22</v>
      </c>
      <c r="AY218" s="185" t="s">
        <v>243</v>
      </c>
    </row>
    <row r="219" spans="2:65" s="6" customFormat="1" ht="15.75" customHeight="1" x14ac:dyDescent="0.3">
      <c r="B219" s="23"/>
      <c r="C219" s="146" t="s">
        <v>328</v>
      </c>
      <c r="D219" s="146" t="s">
        <v>244</v>
      </c>
      <c r="E219" s="147" t="s">
        <v>526</v>
      </c>
      <c r="F219" s="148" t="s">
        <v>527</v>
      </c>
      <c r="G219" s="149" t="s">
        <v>352</v>
      </c>
      <c r="H219" s="150">
        <v>1574</v>
      </c>
      <c r="I219" s="151"/>
      <c r="J219" s="152">
        <f>ROUND($I$219*$H$219,2)</f>
        <v>0</v>
      </c>
      <c r="K219" s="148" t="s">
        <v>353</v>
      </c>
      <c r="L219" s="43"/>
      <c r="M219" s="153"/>
      <c r="N219" s="154" t="s">
        <v>46</v>
      </c>
      <c r="O219" s="24"/>
      <c r="P219" s="155">
        <f>$O$219*$H$219</f>
        <v>0</v>
      </c>
      <c r="Q219" s="155">
        <v>0</v>
      </c>
      <c r="R219" s="155">
        <f>$Q$219*$H$219</f>
        <v>0</v>
      </c>
      <c r="S219" s="155">
        <v>0</v>
      </c>
      <c r="T219" s="156">
        <f>$S$219*$H$219</f>
        <v>0</v>
      </c>
      <c r="AR219" s="97" t="s">
        <v>248</v>
      </c>
      <c r="AT219" s="97" t="s">
        <v>244</v>
      </c>
      <c r="AU219" s="97" t="s">
        <v>83</v>
      </c>
      <c r="AY219" s="6" t="s">
        <v>243</v>
      </c>
      <c r="BE219" s="157">
        <f>IF($N$219="základní",$J$219,0)</f>
        <v>0</v>
      </c>
      <c r="BF219" s="157">
        <f>IF($N$219="snížená",$J$219,0)</f>
        <v>0</v>
      </c>
      <c r="BG219" s="157">
        <f>IF($N$219="zákl. přenesená",$J$219,0)</f>
        <v>0</v>
      </c>
      <c r="BH219" s="157">
        <f>IF($N$219="sníž. přenesená",$J$219,0)</f>
        <v>0</v>
      </c>
      <c r="BI219" s="157">
        <f>IF($N$219="nulová",$J$219,0)</f>
        <v>0</v>
      </c>
      <c r="BJ219" s="97" t="s">
        <v>22</v>
      </c>
      <c r="BK219" s="157">
        <f>ROUND($I$219*$H$219,2)</f>
        <v>0</v>
      </c>
      <c r="BL219" s="97" t="s">
        <v>248</v>
      </c>
      <c r="BM219" s="97" t="s">
        <v>1341</v>
      </c>
    </row>
    <row r="220" spans="2:65" s="6" customFormat="1" ht="15.75" customHeight="1" x14ac:dyDescent="0.3">
      <c r="B220" s="170"/>
      <c r="C220" s="171"/>
      <c r="D220" s="158" t="s">
        <v>355</v>
      </c>
      <c r="E220" s="172"/>
      <c r="F220" s="172" t="s">
        <v>356</v>
      </c>
      <c r="G220" s="171"/>
      <c r="H220" s="171"/>
      <c r="J220" s="171"/>
      <c r="K220" s="171"/>
      <c r="L220" s="173"/>
      <c r="M220" s="174"/>
      <c r="N220" s="171"/>
      <c r="O220" s="171"/>
      <c r="P220" s="171"/>
      <c r="Q220" s="171"/>
      <c r="R220" s="171"/>
      <c r="S220" s="171"/>
      <c r="T220" s="175"/>
      <c r="AT220" s="176" t="s">
        <v>355</v>
      </c>
      <c r="AU220" s="176" t="s">
        <v>83</v>
      </c>
      <c r="AV220" s="176" t="s">
        <v>22</v>
      </c>
      <c r="AW220" s="176" t="s">
        <v>222</v>
      </c>
      <c r="AX220" s="176" t="s">
        <v>75</v>
      </c>
      <c r="AY220" s="176" t="s">
        <v>243</v>
      </c>
    </row>
    <row r="221" spans="2:65" s="6" customFormat="1" ht="15.75" customHeight="1" x14ac:dyDescent="0.3">
      <c r="B221" s="170"/>
      <c r="C221" s="171"/>
      <c r="D221" s="177" t="s">
        <v>355</v>
      </c>
      <c r="E221" s="171"/>
      <c r="F221" s="172" t="s">
        <v>362</v>
      </c>
      <c r="G221" s="171"/>
      <c r="H221" s="171"/>
      <c r="J221" s="171"/>
      <c r="K221" s="171"/>
      <c r="L221" s="173"/>
      <c r="M221" s="174"/>
      <c r="N221" s="171"/>
      <c r="O221" s="171"/>
      <c r="P221" s="171"/>
      <c r="Q221" s="171"/>
      <c r="R221" s="171"/>
      <c r="S221" s="171"/>
      <c r="T221" s="175"/>
      <c r="AT221" s="176" t="s">
        <v>355</v>
      </c>
      <c r="AU221" s="176" t="s">
        <v>83</v>
      </c>
      <c r="AV221" s="176" t="s">
        <v>22</v>
      </c>
      <c r="AW221" s="176" t="s">
        <v>222</v>
      </c>
      <c r="AX221" s="176" t="s">
        <v>75</v>
      </c>
      <c r="AY221" s="176" t="s">
        <v>243</v>
      </c>
    </row>
    <row r="222" spans="2:65" s="6" customFormat="1" ht="15.75" customHeight="1" x14ac:dyDescent="0.3">
      <c r="B222" s="178"/>
      <c r="C222" s="179"/>
      <c r="D222" s="177" t="s">
        <v>355</v>
      </c>
      <c r="E222" s="179"/>
      <c r="F222" s="180" t="s">
        <v>1342</v>
      </c>
      <c r="G222" s="179"/>
      <c r="H222" s="181">
        <v>1574</v>
      </c>
      <c r="J222" s="179"/>
      <c r="K222" s="179"/>
      <c r="L222" s="182"/>
      <c r="M222" s="183"/>
      <c r="N222" s="179"/>
      <c r="O222" s="179"/>
      <c r="P222" s="179"/>
      <c r="Q222" s="179"/>
      <c r="R222" s="179"/>
      <c r="S222" s="179"/>
      <c r="T222" s="184"/>
      <c r="AT222" s="185" t="s">
        <v>355</v>
      </c>
      <c r="AU222" s="185" t="s">
        <v>83</v>
      </c>
      <c r="AV222" s="185" t="s">
        <v>83</v>
      </c>
      <c r="AW222" s="185" t="s">
        <v>222</v>
      </c>
      <c r="AX222" s="185" t="s">
        <v>22</v>
      </c>
      <c r="AY222" s="185" t="s">
        <v>243</v>
      </c>
    </row>
    <row r="223" spans="2:65" s="6" customFormat="1" ht="15.75" customHeight="1" x14ac:dyDescent="0.3">
      <c r="B223" s="23"/>
      <c r="C223" s="146" t="s">
        <v>502</v>
      </c>
      <c r="D223" s="146" t="s">
        <v>244</v>
      </c>
      <c r="E223" s="147" t="s">
        <v>1343</v>
      </c>
      <c r="F223" s="148" t="s">
        <v>1344</v>
      </c>
      <c r="G223" s="149" t="s">
        <v>352</v>
      </c>
      <c r="H223" s="150">
        <v>1045</v>
      </c>
      <c r="I223" s="151"/>
      <c r="J223" s="152">
        <f>ROUND($I$223*$H$223,2)</f>
        <v>0</v>
      </c>
      <c r="K223" s="148" t="s">
        <v>353</v>
      </c>
      <c r="L223" s="43"/>
      <c r="M223" s="153"/>
      <c r="N223" s="154" t="s">
        <v>46</v>
      </c>
      <c r="O223" s="24"/>
      <c r="P223" s="155">
        <f>$O$223*$H$223</f>
        <v>0</v>
      </c>
      <c r="Q223" s="155">
        <v>0</v>
      </c>
      <c r="R223" s="155">
        <f>$Q$223*$H$223</f>
        <v>0</v>
      </c>
      <c r="S223" s="155">
        <v>0</v>
      </c>
      <c r="T223" s="156">
        <f>$S$223*$H$223</f>
        <v>0</v>
      </c>
      <c r="AR223" s="97" t="s">
        <v>248</v>
      </c>
      <c r="AT223" s="97" t="s">
        <v>244</v>
      </c>
      <c r="AU223" s="97" t="s">
        <v>83</v>
      </c>
      <c r="AY223" s="6" t="s">
        <v>243</v>
      </c>
      <c r="BE223" s="157">
        <f>IF($N$223="základní",$J$223,0)</f>
        <v>0</v>
      </c>
      <c r="BF223" s="157">
        <f>IF($N$223="snížená",$J$223,0)</f>
        <v>0</v>
      </c>
      <c r="BG223" s="157">
        <f>IF($N$223="zákl. přenesená",$J$223,0)</f>
        <v>0</v>
      </c>
      <c r="BH223" s="157">
        <f>IF($N$223="sníž. přenesená",$J$223,0)</f>
        <v>0</v>
      </c>
      <c r="BI223" s="157">
        <f>IF($N$223="nulová",$J$223,0)</f>
        <v>0</v>
      </c>
      <c r="BJ223" s="97" t="s">
        <v>22</v>
      </c>
      <c r="BK223" s="157">
        <f>ROUND($I$223*$H$223,2)</f>
        <v>0</v>
      </c>
      <c r="BL223" s="97" t="s">
        <v>248</v>
      </c>
      <c r="BM223" s="97" t="s">
        <v>1345</v>
      </c>
    </row>
    <row r="224" spans="2:65" s="6" customFormat="1" ht="15.75" customHeight="1" x14ac:dyDescent="0.3">
      <c r="B224" s="170"/>
      <c r="C224" s="171"/>
      <c r="D224" s="158" t="s">
        <v>355</v>
      </c>
      <c r="E224" s="172"/>
      <c r="F224" s="172" t="s">
        <v>356</v>
      </c>
      <c r="G224" s="171"/>
      <c r="H224" s="171"/>
      <c r="J224" s="171"/>
      <c r="K224" s="171"/>
      <c r="L224" s="173"/>
      <c r="M224" s="174"/>
      <c r="N224" s="171"/>
      <c r="O224" s="171"/>
      <c r="P224" s="171"/>
      <c r="Q224" s="171"/>
      <c r="R224" s="171"/>
      <c r="S224" s="171"/>
      <c r="T224" s="175"/>
      <c r="AT224" s="176" t="s">
        <v>355</v>
      </c>
      <c r="AU224" s="176" t="s">
        <v>83</v>
      </c>
      <c r="AV224" s="176" t="s">
        <v>22</v>
      </c>
      <c r="AW224" s="176" t="s">
        <v>222</v>
      </c>
      <c r="AX224" s="176" t="s">
        <v>75</v>
      </c>
      <c r="AY224" s="176" t="s">
        <v>243</v>
      </c>
    </row>
    <row r="225" spans="2:65" s="6" customFormat="1" ht="15.75" customHeight="1" x14ac:dyDescent="0.3">
      <c r="B225" s="170"/>
      <c r="C225" s="171"/>
      <c r="D225" s="177" t="s">
        <v>355</v>
      </c>
      <c r="E225" s="171"/>
      <c r="F225" s="172" t="s">
        <v>1346</v>
      </c>
      <c r="G225" s="171"/>
      <c r="H225" s="171"/>
      <c r="J225" s="171"/>
      <c r="K225" s="171"/>
      <c r="L225" s="173"/>
      <c r="M225" s="174"/>
      <c r="N225" s="171"/>
      <c r="O225" s="171"/>
      <c r="P225" s="171"/>
      <c r="Q225" s="171"/>
      <c r="R225" s="171"/>
      <c r="S225" s="171"/>
      <c r="T225" s="175"/>
      <c r="AT225" s="176" t="s">
        <v>355</v>
      </c>
      <c r="AU225" s="176" t="s">
        <v>83</v>
      </c>
      <c r="AV225" s="176" t="s">
        <v>22</v>
      </c>
      <c r="AW225" s="176" t="s">
        <v>222</v>
      </c>
      <c r="AX225" s="176" t="s">
        <v>75</v>
      </c>
      <c r="AY225" s="176" t="s">
        <v>243</v>
      </c>
    </row>
    <row r="226" spans="2:65" s="6" customFormat="1" ht="15.75" customHeight="1" x14ac:dyDescent="0.3">
      <c r="B226" s="178"/>
      <c r="C226" s="179"/>
      <c r="D226" s="177" t="s">
        <v>355</v>
      </c>
      <c r="E226" s="179"/>
      <c r="F226" s="180" t="s">
        <v>1347</v>
      </c>
      <c r="G226" s="179"/>
      <c r="H226" s="181">
        <v>1045</v>
      </c>
      <c r="J226" s="179"/>
      <c r="K226" s="179"/>
      <c r="L226" s="182"/>
      <c r="M226" s="183"/>
      <c r="N226" s="179"/>
      <c r="O226" s="179"/>
      <c r="P226" s="179"/>
      <c r="Q226" s="179"/>
      <c r="R226" s="179"/>
      <c r="S226" s="179"/>
      <c r="T226" s="184"/>
      <c r="AT226" s="185" t="s">
        <v>355</v>
      </c>
      <c r="AU226" s="185" t="s">
        <v>83</v>
      </c>
      <c r="AV226" s="185" t="s">
        <v>83</v>
      </c>
      <c r="AW226" s="185" t="s">
        <v>222</v>
      </c>
      <c r="AX226" s="185" t="s">
        <v>22</v>
      </c>
      <c r="AY226" s="185" t="s">
        <v>243</v>
      </c>
    </row>
    <row r="227" spans="2:65" s="6" customFormat="1" ht="15.75" customHeight="1" x14ac:dyDescent="0.3">
      <c r="B227" s="23"/>
      <c r="C227" s="146" t="s">
        <v>513</v>
      </c>
      <c r="D227" s="146" t="s">
        <v>244</v>
      </c>
      <c r="E227" s="147" t="s">
        <v>1348</v>
      </c>
      <c r="F227" s="148" t="s">
        <v>1349</v>
      </c>
      <c r="G227" s="149" t="s">
        <v>352</v>
      </c>
      <c r="H227" s="150">
        <v>539</v>
      </c>
      <c r="I227" s="151"/>
      <c r="J227" s="152">
        <f>ROUND($I$227*$H$227,2)</f>
        <v>0</v>
      </c>
      <c r="K227" s="148" t="s">
        <v>353</v>
      </c>
      <c r="L227" s="43"/>
      <c r="M227" s="153"/>
      <c r="N227" s="154" t="s">
        <v>46</v>
      </c>
      <c r="O227" s="24"/>
      <c r="P227" s="155">
        <f>$O$227*$H$227</f>
        <v>0</v>
      </c>
      <c r="Q227" s="155">
        <v>0</v>
      </c>
      <c r="R227" s="155">
        <f>$Q$227*$H$227</f>
        <v>0</v>
      </c>
      <c r="S227" s="155">
        <v>0</v>
      </c>
      <c r="T227" s="156">
        <f>$S$227*$H$227</f>
        <v>0</v>
      </c>
      <c r="AR227" s="97" t="s">
        <v>248</v>
      </c>
      <c r="AT227" s="97" t="s">
        <v>244</v>
      </c>
      <c r="AU227" s="97" t="s">
        <v>83</v>
      </c>
      <c r="AY227" s="6" t="s">
        <v>243</v>
      </c>
      <c r="BE227" s="157">
        <f>IF($N$227="základní",$J$227,0)</f>
        <v>0</v>
      </c>
      <c r="BF227" s="157">
        <f>IF($N$227="snížená",$J$227,0)</f>
        <v>0</v>
      </c>
      <c r="BG227" s="157">
        <f>IF($N$227="zákl. přenesená",$J$227,0)</f>
        <v>0</v>
      </c>
      <c r="BH227" s="157">
        <f>IF($N$227="sníž. přenesená",$J$227,0)</f>
        <v>0</v>
      </c>
      <c r="BI227" s="157">
        <f>IF($N$227="nulová",$J$227,0)</f>
        <v>0</v>
      </c>
      <c r="BJ227" s="97" t="s">
        <v>22</v>
      </c>
      <c r="BK227" s="157">
        <f>ROUND($I$227*$H$227,2)</f>
        <v>0</v>
      </c>
      <c r="BL227" s="97" t="s">
        <v>248</v>
      </c>
      <c r="BM227" s="97" t="s">
        <v>1350</v>
      </c>
    </row>
    <row r="228" spans="2:65" s="6" customFormat="1" ht="15.75" customHeight="1" x14ac:dyDescent="0.3">
      <c r="B228" s="170"/>
      <c r="C228" s="171"/>
      <c r="D228" s="158" t="s">
        <v>355</v>
      </c>
      <c r="E228" s="172"/>
      <c r="F228" s="172" t="s">
        <v>356</v>
      </c>
      <c r="G228" s="171"/>
      <c r="H228" s="171"/>
      <c r="J228" s="171"/>
      <c r="K228" s="171"/>
      <c r="L228" s="173"/>
      <c r="M228" s="174"/>
      <c r="N228" s="171"/>
      <c r="O228" s="171"/>
      <c r="P228" s="171"/>
      <c r="Q228" s="171"/>
      <c r="R228" s="171"/>
      <c r="S228" s="171"/>
      <c r="T228" s="175"/>
      <c r="AT228" s="176" t="s">
        <v>355</v>
      </c>
      <c r="AU228" s="176" t="s">
        <v>83</v>
      </c>
      <c r="AV228" s="176" t="s">
        <v>22</v>
      </c>
      <c r="AW228" s="176" t="s">
        <v>222</v>
      </c>
      <c r="AX228" s="176" t="s">
        <v>75</v>
      </c>
      <c r="AY228" s="176" t="s">
        <v>243</v>
      </c>
    </row>
    <row r="229" spans="2:65" s="6" customFormat="1" ht="27" customHeight="1" x14ac:dyDescent="0.3">
      <c r="B229" s="170"/>
      <c r="C229" s="171"/>
      <c r="D229" s="177" t="s">
        <v>355</v>
      </c>
      <c r="E229" s="171"/>
      <c r="F229" s="172" t="s">
        <v>1351</v>
      </c>
      <c r="G229" s="171"/>
      <c r="H229" s="171"/>
      <c r="J229" s="171"/>
      <c r="K229" s="171"/>
      <c r="L229" s="173"/>
      <c r="M229" s="174"/>
      <c r="N229" s="171"/>
      <c r="O229" s="171"/>
      <c r="P229" s="171"/>
      <c r="Q229" s="171"/>
      <c r="R229" s="171"/>
      <c r="S229" s="171"/>
      <c r="T229" s="175"/>
      <c r="AT229" s="176" t="s">
        <v>355</v>
      </c>
      <c r="AU229" s="176" t="s">
        <v>83</v>
      </c>
      <c r="AV229" s="176" t="s">
        <v>22</v>
      </c>
      <c r="AW229" s="176" t="s">
        <v>222</v>
      </c>
      <c r="AX229" s="176" t="s">
        <v>75</v>
      </c>
      <c r="AY229" s="176" t="s">
        <v>243</v>
      </c>
    </row>
    <row r="230" spans="2:65" s="6" customFormat="1" ht="15.75" customHeight="1" x14ac:dyDescent="0.3">
      <c r="B230" s="178"/>
      <c r="C230" s="179"/>
      <c r="D230" s="177" t="s">
        <v>355</v>
      </c>
      <c r="E230" s="179"/>
      <c r="F230" s="180" t="s">
        <v>1352</v>
      </c>
      <c r="G230" s="179"/>
      <c r="H230" s="181">
        <v>539</v>
      </c>
      <c r="J230" s="179"/>
      <c r="K230" s="179"/>
      <c r="L230" s="182"/>
      <c r="M230" s="183"/>
      <c r="N230" s="179"/>
      <c r="O230" s="179"/>
      <c r="P230" s="179"/>
      <c r="Q230" s="179"/>
      <c r="R230" s="179"/>
      <c r="S230" s="179"/>
      <c r="T230" s="184"/>
      <c r="AT230" s="185" t="s">
        <v>355</v>
      </c>
      <c r="AU230" s="185" t="s">
        <v>83</v>
      </c>
      <c r="AV230" s="185" t="s">
        <v>83</v>
      </c>
      <c r="AW230" s="185" t="s">
        <v>222</v>
      </c>
      <c r="AX230" s="185" t="s">
        <v>22</v>
      </c>
      <c r="AY230" s="185" t="s">
        <v>243</v>
      </c>
    </row>
    <row r="231" spans="2:65" s="6" customFormat="1" ht="15.75" customHeight="1" x14ac:dyDescent="0.3">
      <c r="B231" s="23"/>
      <c r="C231" s="194" t="s">
        <v>518</v>
      </c>
      <c r="D231" s="194" t="s">
        <v>481</v>
      </c>
      <c r="E231" s="195" t="s">
        <v>1353</v>
      </c>
      <c r="F231" s="196" t="s">
        <v>1354</v>
      </c>
      <c r="G231" s="197" t="s">
        <v>484</v>
      </c>
      <c r="H231" s="198">
        <v>137.4</v>
      </c>
      <c r="I231" s="199"/>
      <c r="J231" s="200">
        <f>ROUND($I$231*$H$231,2)</f>
        <v>0</v>
      </c>
      <c r="K231" s="196"/>
      <c r="L231" s="201"/>
      <c r="M231" s="202"/>
      <c r="N231" s="203" t="s">
        <v>46</v>
      </c>
      <c r="O231" s="24"/>
      <c r="P231" s="155">
        <f>$O$231*$H$231</f>
        <v>0</v>
      </c>
      <c r="Q231" s="155">
        <v>0</v>
      </c>
      <c r="R231" s="155">
        <f>$Q$231*$H$231</f>
        <v>0</v>
      </c>
      <c r="S231" s="155">
        <v>0</v>
      </c>
      <c r="T231" s="156">
        <f>$S$231*$H$231</f>
        <v>0</v>
      </c>
      <c r="AR231" s="97" t="s">
        <v>272</v>
      </c>
      <c r="AT231" s="97" t="s">
        <v>481</v>
      </c>
      <c r="AU231" s="97" t="s">
        <v>83</v>
      </c>
      <c r="AY231" s="6" t="s">
        <v>243</v>
      </c>
      <c r="BE231" s="157">
        <f>IF($N$231="základní",$J$231,0)</f>
        <v>0</v>
      </c>
      <c r="BF231" s="157">
        <f>IF($N$231="snížená",$J$231,0)</f>
        <v>0</v>
      </c>
      <c r="BG231" s="157">
        <f>IF($N$231="zákl. přenesená",$J$231,0)</f>
        <v>0</v>
      </c>
      <c r="BH231" s="157">
        <f>IF($N$231="sníž. přenesená",$J$231,0)</f>
        <v>0</v>
      </c>
      <c r="BI231" s="157">
        <f>IF($N$231="nulová",$J$231,0)</f>
        <v>0</v>
      </c>
      <c r="BJ231" s="97" t="s">
        <v>22</v>
      </c>
      <c r="BK231" s="157">
        <f>ROUND($I$231*$H$231,2)</f>
        <v>0</v>
      </c>
      <c r="BL231" s="97" t="s">
        <v>248</v>
      </c>
      <c r="BM231" s="97" t="s">
        <v>1355</v>
      </c>
    </row>
    <row r="232" spans="2:65" s="6" customFormat="1" ht="15.75" customHeight="1" x14ac:dyDescent="0.3">
      <c r="B232" s="178"/>
      <c r="C232" s="179"/>
      <c r="D232" s="158" t="s">
        <v>355</v>
      </c>
      <c r="E232" s="180"/>
      <c r="F232" s="180" t="s">
        <v>1356</v>
      </c>
      <c r="G232" s="179"/>
      <c r="H232" s="181">
        <v>-105.7</v>
      </c>
      <c r="J232" s="179"/>
      <c r="K232" s="179"/>
      <c r="L232" s="182"/>
      <c r="M232" s="183"/>
      <c r="N232" s="179"/>
      <c r="O232" s="179"/>
      <c r="P232" s="179"/>
      <c r="Q232" s="179"/>
      <c r="R232" s="179"/>
      <c r="S232" s="179"/>
      <c r="T232" s="184"/>
      <c r="AT232" s="185" t="s">
        <v>355</v>
      </c>
      <c r="AU232" s="185" t="s">
        <v>83</v>
      </c>
      <c r="AV232" s="185" t="s">
        <v>83</v>
      </c>
      <c r="AW232" s="185" t="s">
        <v>75</v>
      </c>
      <c r="AX232" s="185" t="s">
        <v>75</v>
      </c>
      <c r="AY232" s="185" t="s">
        <v>243</v>
      </c>
    </row>
    <row r="233" spans="2:65" s="6" customFormat="1" ht="15.75" customHeight="1" x14ac:dyDescent="0.3">
      <c r="B233" s="178"/>
      <c r="C233" s="179"/>
      <c r="D233" s="177" t="s">
        <v>355</v>
      </c>
      <c r="E233" s="179"/>
      <c r="F233" s="180" t="s">
        <v>1357</v>
      </c>
      <c r="G233" s="179"/>
      <c r="H233" s="181">
        <v>-29.9</v>
      </c>
      <c r="J233" s="179"/>
      <c r="K233" s="179"/>
      <c r="L233" s="182"/>
      <c r="M233" s="183"/>
      <c r="N233" s="179"/>
      <c r="O233" s="179"/>
      <c r="P233" s="179"/>
      <c r="Q233" s="179"/>
      <c r="R233" s="179"/>
      <c r="S233" s="179"/>
      <c r="T233" s="184"/>
      <c r="AT233" s="185" t="s">
        <v>355</v>
      </c>
      <c r="AU233" s="185" t="s">
        <v>83</v>
      </c>
      <c r="AV233" s="185" t="s">
        <v>83</v>
      </c>
      <c r="AW233" s="185" t="s">
        <v>75</v>
      </c>
      <c r="AX233" s="185" t="s">
        <v>75</v>
      </c>
      <c r="AY233" s="185" t="s">
        <v>243</v>
      </c>
    </row>
    <row r="234" spans="2:65" s="6" customFormat="1" ht="15.75" customHeight="1" x14ac:dyDescent="0.3">
      <c r="B234" s="178"/>
      <c r="C234" s="179"/>
      <c r="D234" s="177" t="s">
        <v>355</v>
      </c>
      <c r="E234" s="179"/>
      <c r="F234" s="180" t="s">
        <v>1358</v>
      </c>
      <c r="G234" s="179"/>
      <c r="H234" s="181">
        <v>212.3</v>
      </c>
      <c r="J234" s="179"/>
      <c r="K234" s="179"/>
      <c r="L234" s="182"/>
      <c r="M234" s="183"/>
      <c r="N234" s="179"/>
      <c r="O234" s="179"/>
      <c r="P234" s="179"/>
      <c r="Q234" s="179"/>
      <c r="R234" s="179"/>
      <c r="S234" s="179"/>
      <c r="T234" s="184"/>
      <c r="AT234" s="185" t="s">
        <v>355</v>
      </c>
      <c r="AU234" s="185" t="s">
        <v>83</v>
      </c>
      <c r="AV234" s="185" t="s">
        <v>83</v>
      </c>
      <c r="AW234" s="185" t="s">
        <v>75</v>
      </c>
      <c r="AX234" s="185" t="s">
        <v>75</v>
      </c>
      <c r="AY234" s="185" t="s">
        <v>243</v>
      </c>
    </row>
    <row r="235" spans="2:65" s="6" customFormat="1" ht="15.75" customHeight="1" x14ac:dyDescent="0.3">
      <c r="B235" s="178"/>
      <c r="C235" s="179"/>
      <c r="D235" s="177" t="s">
        <v>355</v>
      </c>
      <c r="E235" s="179"/>
      <c r="F235" s="180" t="s">
        <v>1359</v>
      </c>
      <c r="G235" s="179"/>
      <c r="H235" s="181">
        <v>14.9</v>
      </c>
      <c r="J235" s="179"/>
      <c r="K235" s="179"/>
      <c r="L235" s="182"/>
      <c r="M235" s="183"/>
      <c r="N235" s="179"/>
      <c r="O235" s="179"/>
      <c r="P235" s="179"/>
      <c r="Q235" s="179"/>
      <c r="R235" s="179"/>
      <c r="S235" s="179"/>
      <c r="T235" s="184"/>
      <c r="AT235" s="185" t="s">
        <v>355</v>
      </c>
      <c r="AU235" s="185" t="s">
        <v>83</v>
      </c>
      <c r="AV235" s="185" t="s">
        <v>83</v>
      </c>
      <c r="AW235" s="185" t="s">
        <v>75</v>
      </c>
      <c r="AX235" s="185" t="s">
        <v>75</v>
      </c>
      <c r="AY235" s="185" t="s">
        <v>243</v>
      </c>
    </row>
    <row r="236" spans="2:65" s="6" customFormat="1" ht="15.75" customHeight="1" x14ac:dyDescent="0.3">
      <c r="B236" s="210"/>
      <c r="C236" s="211"/>
      <c r="D236" s="177" t="s">
        <v>355</v>
      </c>
      <c r="E236" s="211"/>
      <c r="F236" s="212" t="s">
        <v>1360</v>
      </c>
      <c r="G236" s="211"/>
      <c r="H236" s="213">
        <v>91.6</v>
      </c>
      <c r="J236" s="211"/>
      <c r="K236" s="211"/>
      <c r="L236" s="214"/>
      <c r="M236" s="215"/>
      <c r="N236" s="211"/>
      <c r="O236" s="211"/>
      <c r="P236" s="211"/>
      <c r="Q236" s="211"/>
      <c r="R236" s="211"/>
      <c r="S236" s="211"/>
      <c r="T236" s="216"/>
      <c r="AT236" s="217" t="s">
        <v>355</v>
      </c>
      <c r="AU236" s="217" t="s">
        <v>83</v>
      </c>
      <c r="AV236" s="217" t="s">
        <v>103</v>
      </c>
      <c r="AW236" s="217" t="s">
        <v>75</v>
      </c>
      <c r="AX236" s="217" t="s">
        <v>75</v>
      </c>
      <c r="AY236" s="217" t="s">
        <v>243</v>
      </c>
    </row>
    <row r="237" spans="2:65" s="6" customFormat="1" ht="15.75" customHeight="1" x14ac:dyDescent="0.3">
      <c r="B237" s="178"/>
      <c r="C237" s="179"/>
      <c r="D237" s="177" t="s">
        <v>355</v>
      </c>
      <c r="E237" s="179"/>
      <c r="F237" s="180" t="s">
        <v>1361</v>
      </c>
      <c r="G237" s="179"/>
      <c r="H237" s="181">
        <v>137.4</v>
      </c>
      <c r="J237" s="179"/>
      <c r="K237" s="179"/>
      <c r="L237" s="182"/>
      <c r="M237" s="183"/>
      <c r="N237" s="179"/>
      <c r="O237" s="179"/>
      <c r="P237" s="179"/>
      <c r="Q237" s="179"/>
      <c r="R237" s="179"/>
      <c r="S237" s="179"/>
      <c r="T237" s="184"/>
      <c r="AT237" s="185" t="s">
        <v>355</v>
      </c>
      <c r="AU237" s="185" t="s">
        <v>83</v>
      </c>
      <c r="AV237" s="185" t="s">
        <v>83</v>
      </c>
      <c r="AW237" s="185" t="s">
        <v>222</v>
      </c>
      <c r="AX237" s="185" t="s">
        <v>22</v>
      </c>
      <c r="AY237" s="185" t="s">
        <v>243</v>
      </c>
    </row>
    <row r="238" spans="2:65" s="6" customFormat="1" ht="15.75" customHeight="1" x14ac:dyDescent="0.3">
      <c r="B238" s="23"/>
      <c r="C238" s="146" t="s">
        <v>525</v>
      </c>
      <c r="D238" s="146" t="s">
        <v>244</v>
      </c>
      <c r="E238" s="147" t="s">
        <v>531</v>
      </c>
      <c r="F238" s="148" t="s">
        <v>532</v>
      </c>
      <c r="G238" s="149" t="s">
        <v>352</v>
      </c>
      <c r="H238" s="150">
        <v>11.25</v>
      </c>
      <c r="I238" s="151"/>
      <c r="J238" s="152">
        <f>ROUND($I$238*$H$238,2)</f>
        <v>0</v>
      </c>
      <c r="K238" s="148" t="s">
        <v>353</v>
      </c>
      <c r="L238" s="43"/>
      <c r="M238" s="153"/>
      <c r="N238" s="154" t="s">
        <v>46</v>
      </c>
      <c r="O238" s="24"/>
      <c r="P238" s="155">
        <f>$O$238*$H$238</f>
        <v>0</v>
      </c>
      <c r="Q238" s="155">
        <v>0</v>
      </c>
      <c r="R238" s="155">
        <f>$Q$238*$H$238</f>
        <v>0</v>
      </c>
      <c r="S238" s="155">
        <v>0</v>
      </c>
      <c r="T238" s="156">
        <f>$S$238*$H$238</f>
        <v>0</v>
      </c>
      <c r="AR238" s="97" t="s">
        <v>248</v>
      </c>
      <c r="AT238" s="97" t="s">
        <v>244</v>
      </c>
      <c r="AU238" s="97" t="s">
        <v>83</v>
      </c>
      <c r="AY238" s="6" t="s">
        <v>243</v>
      </c>
      <c r="BE238" s="157">
        <f>IF($N$238="základní",$J$238,0)</f>
        <v>0</v>
      </c>
      <c r="BF238" s="157">
        <f>IF($N$238="snížená",$J$238,0)</f>
        <v>0</v>
      </c>
      <c r="BG238" s="157">
        <f>IF($N$238="zákl. přenesená",$J$238,0)</f>
        <v>0</v>
      </c>
      <c r="BH238" s="157">
        <f>IF($N$238="sníž. přenesená",$J$238,0)</f>
        <v>0</v>
      </c>
      <c r="BI238" s="157">
        <f>IF($N$238="nulová",$J$238,0)</f>
        <v>0</v>
      </c>
      <c r="BJ238" s="97" t="s">
        <v>22</v>
      </c>
      <c r="BK238" s="157">
        <f>ROUND($I$238*$H$238,2)</f>
        <v>0</v>
      </c>
      <c r="BL238" s="97" t="s">
        <v>248</v>
      </c>
      <c r="BM238" s="97" t="s">
        <v>1362</v>
      </c>
    </row>
    <row r="239" spans="2:65" s="6" customFormat="1" ht="15.75" customHeight="1" x14ac:dyDescent="0.3">
      <c r="B239" s="170"/>
      <c r="C239" s="171"/>
      <c r="D239" s="158" t="s">
        <v>355</v>
      </c>
      <c r="E239" s="172"/>
      <c r="F239" s="172" t="s">
        <v>380</v>
      </c>
      <c r="G239" s="171"/>
      <c r="H239" s="171"/>
      <c r="J239" s="171"/>
      <c r="K239" s="171"/>
      <c r="L239" s="173"/>
      <c r="M239" s="174"/>
      <c r="N239" s="171"/>
      <c r="O239" s="171"/>
      <c r="P239" s="171"/>
      <c r="Q239" s="171"/>
      <c r="R239" s="171"/>
      <c r="S239" s="171"/>
      <c r="T239" s="175"/>
      <c r="AT239" s="176" t="s">
        <v>355</v>
      </c>
      <c r="AU239" s="176" t="s">
        <v>83</v>
      </c>
      <c r="AV239" s="176" t="s">
        <v>22</v>
      </c>
      <c r="AW239" s="176" t="s">
        <v>222</v>
      </c>
      <c r="AX239" s="176" t="s">
        <v>75</v>
      </c>
      <c r="AY239" s="176" t="s">
        <v>243</v>
      </c>
    </row>
    <row r="240" spans="2:65" s="6" customFormat="1" ht="15.75" customHeight="1" x14ac:dyDescent="0.3">
      <c r="B240" s="178"/>
      <c r="C240" s="179"/>
      <c r="D240" s="177" t="s">
        <v>355</v>
      </c>
      <c r="E240" s="179"/>
      <c r="F240" s="180" t="s">
        <v>1363</v>
      </c>
      <c r="G240" s="179"/>
      <c r="H240" s="181">
        <v>11.25</v>
      </c>
      <c r="J240" s="179"/>
      <c r="K240" s="179"/>
      <c r="L240" s="182"/>
      <c r="M240" s="183"/>
      <c r="N240" s="179"/>
      <c r="O240" s="179"/>
      <c r="P240" s="179"/>
      <c r="Q240" s="179"/>
      <c r="R240" s="179"/>
      <c r="S240" s="179"/>
      <c r="T240" s="184"/>
      <c r="AT240" s="185" t="s">
        <v>355</v>
      </c>
      <c r="AU240" s="185" t="s">
        <v>83</v>
      </c>
      <c r="AV240" s="185" t="s">
        <v>83</v>
      </c>
      <c r="AW240" s="185" t="s">
        <v>222</v>
      </c>
      <c r="AX240" s="185" t="s">
        <v>22</v>
      </c>
      <c r="AY240" s="185" t="s">
        <v>243</v>
      </c>
    </row>
    <row r="241" spans="2:65" s="6" customFormat="1" ht="15.75" customHeight="1" x14ac:dyDescent="0.3">
      <c r="B241" s="23"/>
      <c r="C241" s="146" t="s">
        <v>530</v>
      </c>
      <c r="D241" s="146" t="s">
        <v>244</v>
      </c>
      <c r="E241" s="147" t="s">
        <v>536</v>
      </c>
      <c r="F241" s="148" t="s">
        <v>532</v>
      </c>
      <c r="G241" s="149" t="s">
        <v>352</v>
      </c>
      <c r="H241" s="150">
        <v>1574</v>
      </c>
      <c r="I241" s="151"/>
      <c r="J241" s="152">
        <f>ROUND($I$241*$H$241,2)</f>
        <v>0</v>
      </c>
      <c r="K241" s="148" t="s">
        <v>353</v>
      </c>
      <c r="L241" s="43"/>
      <c r="M241" s="153"/>
      <c r="N241" s="154" t="s">
        <v>46</v>
      </c>
      <c r="O241" s="24"/>
      <c r="P241" s="155">
        <f>$O$241*$H$241</f>
        <v>0</v>
      </c>
      <c r="Q241" s="155">
        <v>0</v>
      </c>
      <c r="R241" s="155">
        <f>$Q$241*$H$241</f>
        <v>0</v>
      </c>
      <c r="S241" s="155">
        <v>0</v>
      </c>
      <c r="T241" s="156">
        <f>$S$241*$H$241</f>
        <v>0</v>
      </c>
      <c r="AR241" s="97" t="s">
        <v>248</v>
      </c>
      <c r="AT241" s="97" t="s">
        <v>244</v>
      </c>
      <c r="AU241" s="97" t="s">
        <v>83</v>
      </c>
      <c r="AY241" s="6" t="s">
        <v>243</v>
      </c>
      <c r="BE241" s="157">
        <f>IF($N$241="základní",$J$241,0)</f>
        <v>0</v>
      </c>
      <c r="BF241" s="157">
        <f>IF($N$241="snížená",$J$241,0)</f>
        <v>0</v>
      </c>
      <c r="BG241" s="157">
        <f>IF($N$241="zákl. přenesená",$J$241,0)</f>
        <v>0</v>
      </c>
      <c r="BH241" s="157">
        <f>IF($N$241="sníž. přenesená",$J$241,0)</f>
        <v>0</v>
      </c>
      <c r="BI241" s="157">
        <f>IF($N$241="nulová",$J$241,0)</f>
        <v>0</v>
      </c>
      <c r="BJ241" s="97" t="s">
        <v>22</v>
      </c>
      <c r="BK241" s="157">
        <f>ROUND($I$241*$H$241,2)</f>
        <v>0</v>
      </c>
      <c r="BL241" s="97" t="s">
        <v>248</v>
      </c>
      <c r="BM241" s="97" t="s">
        <v>1364</v>
      </c>
    </row>
    <row r="242" spans="2:65" s="6" customFormat="1" ht="27" customHeight="1" x14ac:dyDescent="0.3">
      <c r="B242" s="170"/>
      <c r="C242" s="171"/>
      <c r="D242" s="158" t="s">
        <v>355</v>
      </c>
      <c r="E242" s="172"/>
      <c r="F242" s="172" t="s">
        <v>408</v>
      </c>
      <c r="G242" s="171"/>
      <c r="H242" s="171"/>
      <c r="J242" s="171"/>
      <c r="K242" s="171"/>
      <c r="L242" s="173"/>
      <c r="M242" s="174"/>
      <c r="N242" s="171"/>
      <c r="O242" s="171"/>
      <c r="P242" s="171"/>
      <c r="Q242" s="171"/>
      <c r="R242" s="171"/>
      <c r="S242" s="171"/>
      <c r="T242" s="175"/>
      <c r="AT242" s="176" t="s">
        <v>355</v>
      </c>
      <c r="AU242" s="176" t="s">
        <v>83</v>
      </c>
      <c r="AV242" s="176" t="s">
        <v>22</v>
      </c>
      <c r="AW242" s="176" t="s">
        <v>222</v>
      </c>
      <c r="AX242" s="176" t="s">
        <v>75</v>
      </c>
      <c r="AY242" s="176" t="s">
        <v>243</v>
      </c>
    </row>
    <row r="243" spans="2:65" s="6" customFormat="1" ht="15.75" customHeight="1" x14ac:dyDescent="0.3">
      <c r="B243" s="170"/>
      <c r="C243" s="171"/>
      <c r="D243" s="177" t="s">
        <v>355</v>
      </c>
      <c r="E243" s="171"/>
      <c r="F243" s="172" t="s">
        <v>362</v>
      </c>
      <c r="G243" s="171"/>
      <c r="H243" s="171"/>
      <c r="J243" s="171"/>
      <c r="K243" s="171"/>
      <c r="L243" s="173"/>
      <c r="M243" s="174"/>
      <c r="N243" s="171"/>
      <c r="O243" s="171"/>
      <c r="P243" s="171"/>
      <c r="Q243" s="171"/>
      <c r="R243" s="171"/>
      <c r="S243" s="171"/>
      <c r="T243" s="175"/>
      <c r="AT243" s="176" t="s">
        <v>355</v>
      </c>
      <c r="AU243" s="176" t="s">
        <v>83</v>
      </c>
      <c r="AV243" s="176" t="s">
        <v>22</v>
      </c>
      <c r="AW243" s="176" t="s">
        <v>222</v>
      </c>
      <c r="AX243" s="176" t="s">
        <v>75</v>
      </c>
      <c r="AY243" s="176" t="s">
        <v>243</v>
      </c>
    </row>
    <row r="244" spans="2:65" s="6" customFormat="1" ht="15.75" customHeight="1" x14ac:dyDescent="0.3">
      <c r="B244" s="178"/>
      <c r="C244" s="179"/>
      <c r="D244" s="177" t="s">
        <v>355</v>
      </c>
      <c r="E244" s="179"/>
      <c r="F244" s="180" t="s">
        <v>1365</v>
      </c>
      <c r="G244" s="179"/>
      <c r="H244" s="181">
        <v>1574</v>
      </c>
      <c r="J244" s="179"/>
      <c r="K244" s="179"/>
      <c r="L244" s="182"/>
      <c r="M244" s="183"/>
      <c r="N244" s="179"/>
      <c r="O244" s="179"/>
      <c r="P244" s="179"/>
      <c r="Q244" s="179"/>
      <c r="R244" s="179"/>
      <c r="S244" s="179"/>
      <c r="T244" s="184"/>
      <c r="AT244" s="185" t="s">
        <v>355</v>
      </c>
      <c r="AU244" s="185" t="s">
        <v>83</v>
      </c>
      <c r="AV244" s="185" t="s">
        <v>83</v>
      </c>
      <c r="AW244" s="185" t="s">
        <v>222</v>
      </c>
      <c r="AX244" s="185" t="s">
        <v>22</v>
      </c>
      <c r="AY244" s="185" t="s">
        <v>243</v>
      </c>
    </row>
    <row r="245" spans="2:65" s="135" customFormat="1" ht="30.75" customHeight="1" x14ac:dyDescent="0.3">
      <c r="B245" s="136"/>
      <c r="C245" s="137"/>
      <c r="D245" s="137" t="s">
        <v>74</v>
      </c>
      <c r="E245" s="168" t="s">
        <v>83</v>
      </c>
      <c r="F245" s="168" t="s">
        <v>539</v>
      </c>
      <c r="G245" s="137"/>
      <c r="H245" s="137"/>
      <c r="J245" s="169">
        <f>$BK$245</f>
        <v>0</v>
      </c>
      <c r="K245" s="137"/>
      <c r="L245" s="140"/>
      <c r="M245" s="141"/>
      <c r="N245" s="137"/>
      <c r="O245" s="137"/>
      <c r="P245" s="142">
        <f>SUM($P$246:$P$274)</f>
        <v>0</v>
      </c>
      <c r="Q245" s="137"/>
      <c r="R245" s="142">
        <f>SUM($R$246:$R$274)</f>
        <v>0.79103099999999993</v>
      </c>
      <c r="S245" s="137"/>
      <c r="T245" s="143">
        <f>SUM($T$246:$T$274)</f>
        <v>0</v>
      </c>
      <c r="AR245" s="144" t="s">
        <v>22</v>
      </c>
      <c r="AT245" s="144" t="s">
        <v>74</v>
      </c>
      <c r="AU245" s="144" t="s">
        <v>22</v>
      </c>
      <c r="AY245" s="144" t="s">
        <v>243</v>
      </c>
      <c r="BK245" s="145">
        <f>SUM($BK$246:$BK$274)</f>
        <v>0</v>
      </c>
    </row>
    <row r="246" spans="2:65" s="6" customFormat="1" ht="15.75" customHeight="1" x14ac:dyDescent="0.3">
      <c r="B246" s="23"/>
      <c r="C246" s="146" t="s">
        <v>535</v>
      </c>
      <c r="D246" s="146" t="s">
        <v>244</v>
      </c>
      <c r="E246" s="147" t="s">
        <v>541</v>
      </c>
      <c r="F246" s="148" t="s">
        <v>542</v>
      </c>
      <c r="G246" s="149" t="s">
        <v>394</v>
      </c>
      <c r="H246" s="150">
        <v>67.183000000000007</v>
      </c>
      <c r="I246" s="151"/>
      <c r="J246" s="152">
        <f>ROUND($I$246*$H$246,2)</f>
        <v>0</v>
      </c>
      <c r="K246" s="148" t="s">
        <v>353</v>
      </c>
      <c r="L246" s="43"/>
      <c r="M246" s="153"/>
      <c r="N246" s="154" t="s">
        <v>46</v>
      </c>
      <c r="O246" s="24"/>
      <c r="P246" s="155">
        <f>$O$246*$H$246</f>
        <v>0</v>
      </c>
      <c r="Q246" s="155">
        <v>0</v>
      </c>
      <c r="R246" s="155">
        <f>$Q$246*$H$246</f>
        <v>0</v>
      </c>
      <c r="S246" s="155">
        <v>0</v>
      </c>
      <c r="T246" s="156">
        <f>$S$246*$H$246</f>
        <v>0</v>
      </c>
      <c r="AR246" s="97" t="s">
        <v>248</v>
      </c>
      <c r="AT246" s="97" t="s">
        <v>244</v>
      </c>
      <c r="AU246" s="97" t="s">
        <v>83</v>
      </c>
      <c r="AY246" s="6" t="s">
        <v>243</v>
      </c>
      <c r="BE246" s="157">
        <f>IF($N$246="základní",$J$246,0)</f>
        <v>0</v>
      </c>
      <c r="BF246" s="157">
        <f>IF($N$246="snížená",$J$246,0)</f>
        <v>0</v>
      </c>
      <c r="BG246" s="157">
        <f>IF($N$246="zákl. přenesená",$J$246,0)</f>
        <v>0</v>
      </c>
      <c r="BH246" s="157">
        <f>IF($N$246="sníž. přenesená",$J$246,0)</f>
        <v>0</v>
      </c>
      <c r="BI246" s="157">
        <f>IF($N$246="nulová",$J$246,0)</f>
        <v>0</v>
      </c>
      <c r="BJ246" s="97" t="s">
        <v>22</v>
      </c>
      <c r="BK246" s="157">
        <f>ROUND($I$246*$H$246,2)</f>
        <v>0</v>
      </c>
      <c r="BL246" s="97" t="s">
        <v>248</v>
      </c>
      <c r="BM246" s="97" t="s">
        <v>1366</v>
      </c>
    </row>
    <row r="247" spans="2:65" s="6" customFormat="1" ht="15.75" customHeight="1" x14ac:dyDescent="0.3">
      <c r="B247" s="170"/>
      <c r="C247" s="171"/>
      <c r="D247" s="158" t="s">
        <v>355</v>
      </c>
      <c r="E247" s="172"/>
      <c r="F247" s="172" t="s">
        <v>356</v>
      </c>
      <c r="G247" s="171"/>
      <c r="H247" s="171"/>
      <c r="J247" s="171"/>
      <c r="K247" s="171"/>
      <c r="L247" s="173"/>
      <c r="M247" s="174"/>
      <c r="N247" s="171"/>
      <c r="O247" s="171"/>
      <c r="P247" s="171"/>
      <c r="Q247" s="171"/>
      <c r="R247" s="171"/>
      <c r="S247" s="171"/>
      <c r="T247" s="175"/>
      <c r="AT247" s="176" t="s">
        <v>355</v>
      </c>
      <c r="AU247" s="176" t="s">
        <v>83</v>
      </c>
      <c r="AV247" s="176" t="s">
        <v>22</v>
      </c>
      <c r="AW247" s="176" t="s">
        <v>222</v>
      </c>
      <c r="AX247" s="176" t="s">
        <v>75</v>
      </c>
      <c r="AY247" s="176" t="s">
        <v>243</v>
      </c>
    </row>
    <row r="248" spans="2:65" s="6" customFormat="1" ht="15.75" customHeight="1" x14ac:dyDescent="0.3">
      <c r="B248" s="178"/>
      <c r="C248" s="179"/>
      <c r="D248" s="177" t="s">
        <v>355</v>
      </c>
      <c r="E248" s="179"/>
      <c r="F248" s="180" t="s">
        <v>1367</v>
      </c>
      <c r="G248" s="179"/>
      <c r="H248" s="181">
        <v>67.183000000000007</v>
      </c>
      <c r="J248" s="179"/>
      <c r="K248" s="179"/>
      <c r="L248" s="182"/>
      <c r="M248" s="183"/>
      <c r="N248" s="179"/>
      <c r="O248" s="179"/>
      <c r="P248" s="179"/>
      <c r="Q248" s="179"/>
      <c r="R248" s="179"/>
      <c r="S248" s="179"/>
      <c r="T248" s="184"/>
      <c r="AT248" s="185" t="s">
        <v>355</v>
      </c>
      <c r="AU248" s="185" t="s">
        <v>83</v>
      </c>
      <c r="AV248" s="185" t="s">
        <v>83</v>
      </c>
      <c r="AW248" s="185" t="s">
        <v>222</v>
      </c>
      <c r="AX248" s="185" t="s">
        <v>22</v>
      </c>
      <c r="AY248" s="185" t="s">
        <v>243</v>
      </c>
    </row>
    <row r="249" spans="2:65" s="6" customFormat="1" ht="15.75" customHeight="1" x14ac:dyDescent="0.3">
      <c r="B249" s="23"/>
      <c r="C249" s="146" t="s">
        <v>540</v>
      </c>
      <c r="D249" s="146" t="s">
        <v>244</v>
      </c>
      <c r="E249" s="147" t="s">
        <v>546</v>
      </c>
      <c r="F249" s="148" t="s">
        <v>547</v>
      </c>
      <c r="G249" s="149" t="s">
        <v>352</v>
      </c>
      <c r="H249" s="150">
        <v>504</v>
      </c>
      <c r="I249" s="151"/>
      <c r="J249" s="152">
        <f>ROUND($I$249*$H$249,2)</f>
        <v>0</v>
      </c>
      <c r="K249" s="148" t="s">
        <v>353</v>
      </c>
      <c r="L249" s="43"/>
      <c r="M249" s="153"/>
      <c r="N249" s="154" t="s">
        <v>46</v>
      </c>
      <c r="O249" s="24"/>
      <c r="P249" s="155">
        <f>$O$249*$H$249</f>
        <v>0</v>
      </c>
      <c r="Q249" s="155">
        <v>2.7E-4</v>
      </c>
      <c r="R249" s="155">
        <f>$Q$249*$H$249</f>
        <v>0.13608000000000001</v>
      </c>
      <c r="S249" s="155">
        <v>0</v>
      </c>
      <c r="T249" s="156">
        <f>$S$249*$H$249</f>
        <v>0</v>
      </c>
      <c r="AR249" s="97" t="s">
        <v>248</v>
      </c>
      <c r="AT249" s="97" t="s">
        <v>244</v>
      </c>
      <c r="AU249" s="97" t="s">
        <v>83</v>
      </c>
      <c r="AY249" s="6" t="s">
        <v>243</v>
      </c>
      <c r="BE249" s="157">
        <f>IF($N$249="základní",$J$249,0)</f>
        <v>0</v>
      </c>
      <c r="BF249" s="157">
        <f>IF($N$249="snížená",$J$249,0)</f>
        <v>0</v>
      </c>
      <c r="BG249" s="157">
        <f>IF($N$249="zákl. přenesená",$J$249,0)</f>
        <v>0</v>
      </c>
      <c r="BH249" s="157">
        <f>IF($N$249="sníž. přenesená",$J$249,0)</f>
        <v>0</v>
      </c>
      <c r="BI249" s="157">
        <f>IF($N$249="nulová",$J$249,0)</f>
        <v>0</v>
      </c>
      <c r="BJ249" s="97" t="s">
        <v>22</v>
      </c>
      <c r="BK249" s="157">
        <f>ROUND($I$249*$H$249,2)</f>
        <v>0</v>
      </c>
      <c r="BL249" s="97" t="s">
        <v>248</v>
      </c>
      <c r="BM249" s="97" t="s">
        <v>1368</v>
      </c>
    </row>
    <row r="250" spans="2:65" s="6" customFormat="1" ht="15.75" customHeight="1" x14ac:dyDescent="0.3">
      <c r="B250" s="170"/>
      <c r="C250" s="171"/>
      <c r="D250" s="158" t="s">
        <v>355</v>
      </c>
      <c r="E250" s="172"/>
      <c r="F250" s="172" t="s">
        <v>356</v>
      </c>
      <c r="G250" s="171"/>
      <c r="H250" s="171"/>
      <c r="J250" s="171"/>
      <c r="K250" s="171"/>
      <c r="L250" s="173"/>
      <c r="M250" s="174"/>
      <c r="N250" s="171"/>
      <c r="O250" s="171"/>
      <c r="P250" s="171"/>
      <c r="Q250" s="171"/>
      <c r="R250" s="171"/>
      <c r="S250" s="171"/>
      <c r="T250" s="175"/>
      <c r="AT250" s="176" t="s">
        <v>355</v>
      </c>
      <c r="AU250" s="176" t="s">
        <v>83</v>
      </c>
      <c r="AV250" s="176" t="s">
        <v>22</v>
      </c>
      <c r="AW250" s="176" t="s">
        <v>222</v>
      </c>
      <c r="AX250" s="176" t="s">
        <v>75</v>
      </c>
      <c r="AY250" s="176" t="s">
        <v>243</v>
      </c>
    </row>
    <row r="251" spans="2:65" s="6" customFormat="1" ht="15.75" customHeight="1" x14ac:dyDescent="0.3">
      <c r="B251" s="170"/>
      <c r="C251" s="171"/>
      <c r="D251" s="177" t="s">
        <v>355</v>
      </c>
      <c r="E251" s="171"/>
      <c r="F251" s="172" t="s">
        <v>549</v>
      </c>
      <c r="G251" s="171"/>
      <c r="H251" s="171"/>
      <c r="J251" s="171"/>
      <c r="K251" s="171"/>
      <c r="L251" s="173"/>
      <c r="M251" s="174"/>
      <c r="N251" s="171"/>
      <c r="O251" s="171"/>
      <c r="P251" s="171"/>
      <c r="Q251" s="171"/>
      <c r="R251" s="171"/>
      <c r="S251" s="171"/>
      <c r="T251" s="175"/>
      <c r="AT251" s="176" t="s">
        <v>355</v>
      </c>
      <c r="AU251" s="176" t="s">
        <v>83</v>
      </c>
      <c r="AV251" s="176" t="s">
        <v>22</v>
      </c>
      <c r="AW251" s="176" t="s">
        <v>222</v>
      </c>
      <c r="AX251" s="176" t="s">
        <v>75</v>
      </c>
      <c r="AY251" s="176" t="s">
        <v>243</v>
      </c>
    </row>
    <row r="252" spans="2:65" s="6" customFormat="1" ht="15.75" customHeight="1" x14ac:dyDescent="0.3">
      <c r="B252" s="170"/>
      <c r="C252" s="171"/>
      <c r="D252" s="177" t="s">
        <v>355</v>
      </c>
      <c r="E252" s="171"/>
      <c r="F252" s="172" t="s">
        <v>550</v>
      </c>
      <c r="G252" s="171"/>
      <c r="H252" s="171"/>
      <c r="J252" s="171"/>
      <c r="K252" s="171"/>
      <c r="L252" s="173"/>
      <c r="M252" s="174"/>
      <c r="N252" s="171"/>
      <c r="O252" s="171"/>
      <c r="P252" s="171"/>
      <c r="Q252" s="171"/>
      <c r="R252" s="171"/>
      <c r="S252" s="171"/>
      <c r="T252" s="175"/>
      <c r="AT252" s="176" t="s">
        <v>355</v>
      </c>
      <c r="AU252" s="176" t="s">
        <v>83</v>
      </c>
      <c r="AV252" s="176" t="s">
        <v>22</v>
      </c>
      <c r="AW252" s="176" t="s">
        <v>222</v>
      </c>
      <c r="AX252" s="176" t="s">
        <v>75</v>
      </c>
      <c r="AY252" s="176" t="s">
        <v>243</v>
      </c>
    </row>
    <row r="253" spans="2:65" s="6" customFormat="1" ht="15.75" customHeight="1" x14ac:dyDescent="0.3">
      <c r="B253" s="178"/>
      <c r="C253" s="179"/>
      <c r="D253" s="177" t="s">
        <v>355</v>
      </c>
      <c r="E253" s="179"/>
      <c r="F253" s="180" t="s">
        <v>1369</v>
      </c>
      <c r="G253" s="179"/>
      <c r="H253" s="181">
        <v>504</v>
      </c>
      <c r="J253" s="179"/>
      <c r="K253" s="179"/>
      <c r="L253" s="182"/>
      <c r="M253" s="183"/>
      <c r="N253" s="179"/>
      <c r="O253" s="179"/>
      <c r="P253" s="179"/>
      <c r="Q253" s="179"/>
      <c r="R253" s="179"/>
      <c r="S253" s="179"/>
      <c r="T253" s="184"/>
      <c r="AT253" s="185" t="s">
        <v>355</v>
      </c>
      <c r="AU253" s="185" t="s">
        <v>83</v>
      </c>
      <c r="AV253" s="185" t="s">
        <v>83</v>
      </c>
      <c r="AW253" s="185" t="s">
        <v>222</v>
      </c>
      <c r="AX253" s="185" t="s">
        <v>22</v>
      </c>
      <c r="AY253" s="185" t="s">
        <v>243</v>
      </c>
    </row>
    <row r="254" spans="2:65" s="6" customFormat="1" ht="15.75" customHeight="1" x14ac:dyDescent="0.3">
      <c r="B254" s="23"/>
      <c r="C254" s="146" t="s">
        <v>545</v>
      </c>
      <c r="D254" s="146" t="s">
        <v>244</v>
      </c>
      <c r="E254" s="147" t="s">
        <v>553</v>
      </c>
      <c r="F254" s="148" t="s">
        <v>554</v>
      </c>
      <c r="G254" s="149" t="s">
        <v>394</v>
      </c>
      <c r="H254" s="150">
        <v>8</v>
      </c>
      <c r="I254" s="151"/>
      <c r="J254" s="152">
        <f>ROUND($I$254*$H$254,2)</f>
        <v>0</v>
      </c>
      <c r="K254" s="148" t="s">
        <v>353</v>
      </c>
      <c r="L254" s="43"/>
      <c r="M254" s="153"/>
      <c r="N254" s="154" t="s">
        <v>46</v>
      </c>
      <c r="O254" s="24"/>
      <c r="P254" s="155">
        <f>$O$254*$H$254</f>
        <v>0</v>
      </c>
      <c r="Q254" s="155">
        <v>0</v>
      </c>
      <c r="R254" s="155">
        <f>$Q$254*$H$254</f>
        <v>0</v>
      </c>
      <c r="S254" s="155">
        <v>0</v>
      </c>
      <c r="T254" s="156">
        <f>$S$254*$H$254</f>
        <v>0</v>
      </c>
      <c r="AR254" s="97" t="s">
        <v>248</v>
      </c>
      <c r="AT254" s="97" t="s">
        <v>244</v>
      </c>
      <c r="AU254" s="97" t="s">
        <v>83</v>
      </c>
      <c r="AY254" s="6" t="s">
        <v>243</v>
      </c>
      <c r="BE254" s="157">
        <f>IF($N$254="základní",$J$254,0)</f>
        <v>0</v>
      </c>
      <c r="BF254" s="157">
        <f>IF($N$254="snížená",$J$254,0)</f>
        <v>0</v>
      </c>
      <c r="BG254" s="157">
        <f>IF($N$254="zákl. přenesená",$J$254,0)</f>
        <v>0</v>
      </c>
      <c r="BH254" s="157">
        <f>IF($N$254="sníž. přenesená",$J$254,0)</f>
        <v>0</v>
      </c>
      <c r="BI254" s="157">
        <f>IF($N$254="nulová",$J$254,0)</f>
        <v>0</v>
      </c>
      <c r="BJ254" s="97" t="s">
        <v>22</v>
      </c>
      <c r="BK254" s="157">
        <f>ROUND($I$254*$H$254,2)</f>
        <v>0</v>
      </c>
      <c r="BL254" s="97" t="s">
        <v>248</v>
      </c>
      <c r="BM254" s="97" t="s">
        <v>1370</v>
      </c>
    </row>
    <row r="255" spans="2:65" s="6" customFormat="1" ht="15.75" customHeight="1" x14ac:dyDescent="0.3">
      <c r="B255" s="170"/>
      <c r="C255" s="171"/>
      <c r="D255" s="158" t="s">
        <v>355</v>
      </c>
      <c r="E255" s="172"/>
      <c r="F255" s="172" t="s">
        <v>356</v>
      </c>
      <c r="G255" s="171"/>
      <c r="H255" s="171"/>
      <c r="J255" s="171"/>
      <c r="K255" s="171"/>
      <c r="L255" s="173"/>
      <c r="M255" s="174"/>
      <c r="N255" s="171"/>
      <c r="O255" s="171"/>
      <c r="P255" s="171"/>
      <c r="Q255" s="171"/>
      <c r="R255" s="171"/>
      <c r="S255" s="171"/>
      <c r="T255" s="175"/>
      <c r="AT255" s="176" t="s">
        <v>355</v>
      </c>
      <c r="AU255" s="176" t="s">
        <v>83</v>
      </c>
      <c r="AV255" s="176" t="s">
        <v>22</v>
      </c>
      <c r="AW255" s="176" t="s">
        <v>222</v>
      </c>
      <c r="AX255" s="176" t="s">
        <v>75</v>
      </c>
      <c r="AY255" s="176" t="s">
        <v>243</v>
      </c>
    </row>
    <row r="256" spans="2:65" s="6" customFormat="1" ht="15.75" customHeight="1" x14ac:dyDescent="0.3">
      <c r="B256" s="178"/>
      <c r="C256" s="179"/>
      <c r="D256" s="177" t="s">
        <v>355</v>
      </c>
      <c r="E256" s="179"/>
      <c r="F256" s="180" t="s">
        <v>1371</v>
      </c>
      <c r="G256" s="179"/>
      <c r="H256" s="181">
        <v>8</v>
      </c>
      <c r="J256" s="179"/>
      <c r="K256" s="179"/>
      <c r="L256" s="182"/>
      <c r="M256" s="183"/>
      <c r="N256" s="179"/>
      <c r="O256" s="179"/>
      <c r="P256" s="179"/>
      <c r="Q256" s="179"/>
      <c r="R256" s="179"/>
      <c r="S256" s="179"/>
      <c r="T256" s="184"/>
      <c r="AT256" s="185" t="s">
        <v>355</v>
      </c>
      <c r="AU256" s="185" t="s">
        <v>83</v>
      </c>
      <c r="AV256" s="185" t="s">
        <v>83</v>
      </c>
      <c r="AW256" s="185" t="s">
        <v>222</v>
      </c>
      <c r="AX256" s="185" t="s">
        <v>22</v>
      </c>
      <c r="AY256" s="185" t="s">
        <v>243</v>
      </c>
    </row>
    <row r="257" spans="2:65" s="6" customFormat="1" ht="15.75" customHeight="1" x14ac:dyDescent="0.3">
      <c r="B257" s="23"/>
      <c r="C257" s="146" t="s">
        <v>552</v>
      </c>
      <c r="D257" s="146" t="s">
        <v>244</v>
      </c>
      <c r="E257" s="147" t="s">
        <v>558</v>
      </c>
      <c r="F257" s="148" t="s">
        <v>559</v>
      </c>
      <c r="G257" s="149" t="s">
        <v>378</v>
      </c>
      <c r="H257" s="150">
        <v>176</v>
      </c>
      <c r="I257" s="151"/>
      <c r="J257" s="152">
        <f>ROUND($I$257*$H$257,2)</f>
        <v>0</v>
      </c>
      <c r="K257" s="148" t="s">
        <v>353</v>
      </c>
      <c r="L257" s="43"/>
      <c r="M257" s="153"/>
      <c r="N257" s="154" t="s">
        <v>46</v>
      </c>
      <c r="O257" s="24"/>
      <c r="P257" s="155">
        <f>$O$257*$H$257</f>
        <v>0</v>
      </c>
      <c r="Q257" s="155">
        <v>1.16E-3</v>
      </c>
      <c r="R257" s="155">
        <f>$Q$257*$H$257</f>
        <v>0.20416000000000001</v>
      </c>
      <c r="S257" s="155">
        <v>0</v>
      </c>
      <c r="T257" s="156">
        <f>$S$257*$H$257</f>
        <v>0</v>
      </c>
      <c r="AR257" s="97" t="s">
        <v>248</v>
      </c>
      <c r="AT257" s="97" t="s">
        <v>244</v>
      </c>
      <c r="AU257" s="97" t="s">
        <v>83</v>
      </c>
      <c r="AY257" s="6" t="s">
        <v>243</v>
      </c>
      <c r="BE257" s="157">
        <f>IF($N$257="základní",$J$257,0)</f>
        <v>0</v>
      </c>
      <c r="BF257" s="157">
        <f>IF($N$257="snížená",$J$257,0)</f>
        <v>0</v>
      </c>
      <c r="BG257" s="157">
        <f>IF($N$257="zákl. přenesená",$J$257,0)</f>
        <v>0</v>
      </c>
      <c r="BH257" s="157">
        <f>IF($N$257="sníž. přenesená",$J$257,0)</f>
        <v>0</v>
      </c>
      <c r="BI257" s="157">
        <f>IF($N$257="nulová",$J$257,0)</f>
        <v>0</v>
      </c>
      <c r="BJ257" s="97" t="s">
        <v>22</v>
      </c>
      <c r="BK257" s="157">
        <f>ROUND($I$257*$H$257,2)</f>
        <v>0</v>
      </c>
      <c r="BL257" s="97" t="s">
        <v>248</v>
      </c>
      <c r="BM257" s="97" t="s">
        <v>1372</v>
      </c>
    </row>
    <row r="258" spans="2:65" s="6" customFormat="1" ht="15.75" customHeight="1" x14ac:dyDescent="0.3">
      <c r="B258" s="170"/>
      <c r="C258" s="171"/>
      <c r="D258" s="158" t="s">
        <v>355</v>
      </c>
      <c r="E258" s="172"/>
      <c r="F258" s="172" t="s">
        <v>356</v>
      </c>
      <c r="G258" s="171"/>
      <c r="H258" s="171"/>
      <c r="J258" s="171"/>
      <c r="K258" s="171"/>
      <c r="L258" s="173"/>
      <c r="M258" s="174"/>
      <c r="N258" s="171"/>
      <c r="O258" s="171"/>
      <c r="P258" s="171"/>
      <c r="Q258" s="171"/>
      <c r="R258" s="171"/>
      <c r="S258" s="171"/>
      <c r="T258" s="175"/>
      <c r="AT258" s="176" t="s">
        <v>355</v>
      </c>
      <c r="AU258" s="176" t="s">
        <v>83</v>
      </c>
      <c r="AV258" s="176" t="s">
        <v>22</v>
      </c>
      <c r="AW258" s="176" t="s">
        <v>222</v>
      </c>
      <c r="AX258" s="176" t="s">
        <v>75</v>
      </c>
      <c r="AY258" s="176" t="s">
        <v>243</v>
      </c>
    </row>
    <row r="259" spans="2:65" s="6" customFormat="1" ht="15.75" customHeight="1" x14ac:dyDescent="0.3">
      <c r="B259" s="170"/>
      <c r="C259" s="171"/>
      <c r="D259" s="177" t="s">
        <v>355</v>
      </c>
      <c r="E259" s="171"/>
      <c r="F259" s="172" t="s">
        <v>362</v>
      </c>
      <c r="G259" s="171"/>
      <c r="H259" s="171"/>
      <c r="J259" s="171"/>
      <c r="K259" s="171"/>
      <c r="L259" s="173"/>
      <c r="M259" s="174"/>
      <c r="N259" s="171"/>
      <c r="O259" s="171"/>
      <c r="P259" s="171"/>
      <c r="Q259" s="171"/>
      <c r="R259" s="171"/>
      <c r="S259" s="171"/>
      <c r="T259" s="175"/>
      <c r="AT259" s="176" t="s">
        <v>355</v>
      </c>
      <c r="AU259" s="176" t="s">
        <v>83</v>
      </c>
      <c r="AV259" s="176" t="s">
        <v>22</v>
      </c>
      <c r="AW259" s="176" t="s">
        <v>222</v>
      </c>
      <c r="AX259" s="176" t="s">
        <v>75</v>
      </c>
      <c r="AY259" s="176" t="s">
        <v>243</v>
      </c>
    </row>
    <row r="260" spans="2:65" s="6" customFormat="1" ht="15.75" customHeight="1" x14ac:dyDescent="0.3">
      <c r="B260" s="178"/>
      <c r="C260" s="179"/>
      <c r="D260" s="177" t="s">
        <v>355</v>
      </c>
      <c r="E260" s="179"/>
      <c r="F260" s="180" t="s">
        <v>1373</v>
      </c>
      <c r="G260" s="179"/>
      <c r="H260" s="181">
        <v>160</v>
      </c>
      <c r="J260" s="179"/>
      <c r="K260" s="179"/>
      <c r="L260" s="182"/>
      <c r="M260" s="183"/>
      <c r="N260" s="179"/>
      <c r="O260" s="179"/>
      <c r="P260" s="179"/>
      <c r="Q260" s="179"/>
      <c r="R260" s="179"/>
      <c r="S260" s="179"/>
      <c r="T260" s="184"/>
      <c r="AT260" s="185" t="s">
        <v>355</v>
      </c>
      <c r="AU260" s="185" t="s">
        <v>83</v>
      </c>
      <c r="AV260" s="185" t="s">
        <v>83</v>
      </c>
      <c r="AW260" s="185" t="s">
        <v>222</v>
      </c>
      <c r="AX260" s="185" t="s">
        <v>22</v>
      </c>
      <c r="AY260" s="185" t="s">
        <v>243</v>
      </c>
    </row>
    <row r="261" spans="2:65" s="6" customFormat="1" ht="15.75" customHeight="1" x14ac:dyDescent="0.3">
      <c r="B261" s="178"/>
      <c r="C261" s="179"/>
      <c r="D261" s="177" t="s">
        <v>355</v>
      </c>
      <c r="E261" s="179"/>
      <c r="F261" s="180" t="s">
        <v>1374</v>
      </c>
      <c r="G261" s="179"/>
      <c r="H261" s="181">
        <v>176</v>
      </c>
      <c r="J261" s="179"/>
      <c r="K261" s="179"/>
      <c r="L261" s="182"/>
      <c r="M261" s="183"/>
      <c r="N261" s="179"/>
      <c r="O261" s="179"/>
      <c r="P261" s="179"/>
      <c r="Q261" s="179"/>
      <c r="R261" s="179"/>
      <c r="S261" s="179"/>
      <c r="T261" s="184"/>
      <c r="AT261" s="185" t="s">
        <v>355</v>
      </c>
      <c r="AU261" s="185" t="s">
        <v>83</v>
      </c>
      <c r="AV261" s="185" t="s">
        <v>83</v>
      </c>
      <c r="AW261" s="185" t="s">
        <v>75</v>
      </c>
      <c r="AX261" s="185" t="s">
        <v>22</v>
      </c>
      <c r="AY261" s="185" t="s">
        <v>243</v>
      </c>
    </row>
    <row r="262" spans="2:65" s="6" customFormat="1" ht="15.75" customHeight="1" x14ac:dyDescent="0.3">
      <c r="B262" s="23"/>
      <c r="C262" s="146" t="s">
        <v>557</v>
      </c>
      <c r="D262" s="146" t="s">
        <v>244</v>
      </c>
      <c r="E262" s="147" t="s">
        <v>564</v>
      </c>
      <c r="F262" s="148" t="s">
        <v>565</v>
      </c>
      <c r="G262" s="149" t="s">
        <v>352</v>
      </c>
      <c r="H262" s="150">
        <v>1574</v>
      </c>
      <c r="I262" s="151"/>
      <c r="J262" s="152">
        <f>ROUND($I$262*$H$262,2)</f>
        <v>0</v>
      </c>
      <c r="K262" s="148" t="s">
        <v>353</v>
      </c>
      <c r="L262" s="43"/>
      <c r="M262" s="153"/>
      <c r="N262" s="154" t="s">
        <v>46</v>
      </c>
      <c r="O262" s="24"/>
      <c r="P262" s="155">
        <f>$O$262*$H$262</f>
        <v>0</v>
      </c>
      <c r="Q262" s="155">
        <v>1E-4</v>
      </c>
      <c r="R262" s="155">
        <f>$Q$262*$H$262</f>
        <v>0.15740000000000001</v>
      </c>
      <c r="S262" s="155">
        <v>0</v>
      </c>
      <c r="T262" s="156">
        <f>$S$262*$H$262</f>
        <v>0</v>
      </c>
      <c r="AR262" s="97" t="s">
        <v>248</v>
      </c>
      <c r="AT262" s="97" t="s">
        <v>244</v>
      </c>
      <c r="AU262" s="97" t="s">
        <v>83</v>
      </c>
      <c r="AY262" s="6" t="s">
        <v>243</v>
      </c>
      <c r="BE262" s="157">
        <f>IF($N$262="základní",$J$262,0)</f>
        <v>0</v>
      </c>
      <c r="BF262" s="157">
        <f>IF($N$262="snížená",$J$262,0)</f>
        <v>0</v>
      </c>
      <c r="BG262" s="157">
        <f>IF($N$262="zákl. přenesená",$J$262,0)</f>
        <v>0</v>
      </c>
      <c r="BH262" s="157">
        <f>IF($N$262="sníž. přenesená",$J$262,0)</f>
        <v>0</v>
      </c>
      <c r="BI262" s="157">
        <f>IF($N$262="nulová",$J$262,0)</f>
        <v>0</v>
      </c>
      <c r="BJ262" s="97" t="s">
        <v>22</v>
      </c>
      <c r="BK262" s="157">
        <f>ROUND($I$262*$H$262,2)</f>
        <v>0</v>
      </c>
      <c r="BL262" s="97" t="s">
        <v>248</v>
      </c>
      <c r="BM262" s="97" t="s">
        <v>1375</v>
      </c>
    </row>
    <row r="263" spans="2:65" s="6" customFormat="1" ht="15.75" customHeight="1" x14ac:dyDescent="0.3">
      <c r="B263" s="170"/>
      <c r="C263" s="171"/>
      <c r="D263" s="158" t="s">
        <v>355</v>
      </c>
      <c r="E263" s="172"/>
      <c r="F263" s="172" t="s">
        <v>356</v>
      </c>
      <c r="G263" s="171"/>
      <c r="H263" s="171"/>
      <c r="J263" s="171"/>
      <c r="K263" s="171"/>
      <c r="L263" s="173"/>
      <c r="M263" s="174"/>
      <c r="N263" s="171"/>
      <c r="O263" s="171"/>
      <c r="P263" s="171"/>
      <c r="Q263" s="171"/>
      <c r="R263" s="171"/>
      <c r="S263" s="171"/>
      <c r="T263" s="175"/>
      <c r="AT263" s="176" t="s">
        <v>355</v>
      </c>
      <c r="AU263" s="176" t="s">
        <v>83</v>
      </c>
      <c r="AV263" s="176" t="s">
        <v>22</v>
      </c>
      <c r="AW263" s="176" t="s">
        <v>222</v>
      </c>
      <c r="AX263" s="176" t="s">
        <v>75</v>
      </c>
      <c r="AY263" s="176" t="s">
        <v>243</v>
      </c>
    </row>
    <row r="264" spans="2:65" s="6" customFormat="1" ht="15.75" customHeight="1" x14ac:dyDescent="0.3">
      <c r="B264" s="170"/>
      <c r="C264" s="171"/>
      <c r="D264" s="177" t="s">
        <v>355</v>
      </c>
      <c r="E264" s="171"/>
      <c r="F264" s="172" t="s">
        <v>567</v>
      </c>
      <c r="G264" s="171"/>
      <c r="H264" s="171"/>
      <c r="J264" s="171"/>
      <c r="K264" s="171"/>
      <c r="L264" s="173"/>
      <c r="M264" s="174"/>
      <c r="N264" s="171"/>
      <c r="O264" s="171"/>
      <c r="P264" s="171"/>
      <c r="Q264" s="171"/>
      <c r="R264" s="171"/>
      <c r="S264" s="171"/>
      <c r="T264" s="175"/>
      <c r="AT264" s="176" t="s">
        <v>355</v>
      </c>
      <c r="AU264" s="176" t="s">
        <v>83</v>
      </c>
      <c r="AV264" s="176" t="s">
        <v>22</v>
      </c>
      <c r="AW264" s="176" t="s">
        <v>222</v>
      </c>
      <c r="AX264" s="176" t="s">
        <v>75</v>
      </c>
      <c r="AY264" s="176" t="s">
        <v>243</v>
      </c>
    </row>
    <row r="265" spans="2:65" s="6" customFormat="1" ht="15.75" customHeight="1" x14ac:dyDescent="0.3">
      <c r="B265" s="178"/>
      <c r="C265" s="179"/>
      <c r="D265" s="177" t="s">
        <v>355</v>
      </c>
      <c r="E265" s="179"/>
      <c r="F265" s="180" t="s">
        <v>1376</v>
      </c>
      <c r="G265" s="179"/>
      <c r="H265" s="181">
        <v>1574</v>
      </c>
      <c r="J265" s="179"/>
      <c r="K265" s="179"/>
      <c r="L265" s="182"/>
      <c r="M265" s="183"/>
      <c r="N265" s="179"/>
      <c r="O265" s="179"/>
      <c r="P265" s="179"/>
      <c r="Q265" s="179"/>
      <c r="R265" s="179"/>
      <c r="S265" s="179"/>
      <c r="T265" s="184"/>
      <c r="AT265" s="185" t="s">
        <v>355</v>
      </c>
      <c r="AU265" s="185" t="s">
        <v>83</v>
      </c>
      <c r="AV265" s="185" t="s">
        <v>83</v>
      </c>
      <c r="AW265" s="185" t="s">
        <v>222</v>
      </c>
      <c r="AX265" s="185" t="s">
        <v>22</v>
      </c>
      <c r="AY265" s="185" t="s">
        <v>243</v>
      </c>
    </row>
    <row r="266" spans="2:65" s="6" customFormat="1" ht="15.75" customHeight="1" x14ac:dyDescent="0.3">
      <c r="B266" s="23"/>
      <c r="C266" s="194" t="s">
        <v>563</v>
      </c>
      <c r="D266" s="194" t="s">
        <v>481</v>
      </c>
      <c r="E266" s="195" t="s">
        <v>570</v>
      </c>
      <c r="F266" s="196" t="s">
        <v>571</v>
      </c>
      <c r="G266" s="197" t="s">
        <v>352</v>
      </c>
      <c r="H266" s="198">
        <v>2389.6999999999998</v>
      </c>
      <c r="I266" s="199"/>
      <c r="J266" s="200">
        <f>ROUND($I$266*$H$266,2)</f>
        <v>0</v>
      </c>
      <c r="K266" s="196" t="s">
        <v>353</v>
      </c>
      <c r="L266" s="201"/>
      <c r="M266" s="202"/>
      <c r="N266" s="203" t="s">
        <v>46</v>
      </c>
      <c r="O266" s="24"/>
      <c r="P266" s="155">
        <f>$O$266*$H$266</f>
        <v>0</v>
      </c>
      <c r="Q266" s="155">
        <v>1.1E-4</v>
      </c>
      <c r="R266" s="155">
        <f>$Q$266*$H$266</f>
        <v>0.26286699999999996</v>
      </c>
      <c r="S266" s="155">
        <v>0</v>
      </c>
      <c r="T266" s="156">
        <f>$S$266*$H$266</f>
        <v>0</v>
      </c>
      <c r="AR266" s="97" t="s">
        <v>272</v>
      </c>
      <c r="AT266" s="97" t="s">
        <v>481</v>
      </c>
      <c r="AU266" s="97" t="s">
        <v>83</v>
      </c>
      <c r="AY266" s="6" t="s">
        <v>243</v>
      </c>
      <c r="BE266" s="157">
        <f>IF($N$266="základní",$J$266,0)</f>
        <v>0</v>
      </c>
      <c r="BF266" s="157">
        <f>IF($N$266="snížená",$J$266,0)</f>
        <v>0</v>
      </c>
      <c r="BG266" s="157">
        <f>IF($N$266="zákl. přenesená",$J$266,0)</f>
        <v>0</v>
      </c>
      <c r="BH266" s="157">
        <f>IF($N$266="sníž. přenesená",$J$266,0)</f>
        <v>0</v>
      </c>
      <c r="BI266" s="157">
        <f>IF($N$266="nulová",$J$266,0)</f>
        <v>0</v>
      </c>
      <c r="BJ266" s="97" t="s">
        <v>22</v>
      </c>
      <c r="BK266" s="157">
        <f>ROUND($I$266*$H$266,2)</f>
        <v>0</v>
      </c>
      <c r="BL266" s="97" t="s">
        <v>248</v>
      </c>
      <c r="BM266" s="97" t="s">
        <v>1377</v>
      </c>
    </row>
    <row r="267" spans="2:65" s="6" customFormat="1" ht="15.75" customHeight="1" x14ac:dyDescent="0.3">
      <c r="B267" s="170"/>
      <c r="C267" s="171"/>
      <c r="D267" s="158" t="s">
        <v>355</v>
      </c>
      <c r="E267" s="172"/>
      <c r="F267" s="172" t="s">
        <v>573</v>
      </c>
      <c r="G267" s="171"/>
      <c r="H267" s="171"/>
      <c r="J267" s="171"/>
      <c r="K267" s="171"/>
      <c r="L267" s="173"/>
      <c r="M267" s="174"/>
      <c r="N267" s="171"/>
      <c r="O267" s="171"/>
      <c r="P267" s="171"/>
      <c r="Q267" s="171"/>
      <c r="R267" s="171"/>
      <c r="S267" s="171"/>
      <c r="T267" s="175"/>
      <c r="AT267" s="176" t="s">
        <v>355</v>
      </c>
      <c r="AU267" s="176" t="s">
        <v>83</v>
      </c>
      <c r="AV267" s="176" t="s">
        <v>22</v>
      </c>
      <c r="AW267" s="176" t="s">
        <v>222</v>
      </c>
      <c r="AX267" s="176" t="s">
        <v>75</v>
      </c>
      <c r="AY267" s="176" t="s">
        <v>243</v>
      </c>
    </row>
    <row r="268" spans="2:65" s="6" customFormat="1" ht="15.75" customHeight="1" x14ac:dyDescent="0.3">
      <c r="B268" s="178"/>
      <c r="C268" s="179"/>
      <c r="D268" s="177" t="s">
        <v>355</v>
      </c>
      <c r="E268" s="179"/>
      <c r="F268" s="180" t="s">
        <v>1378</v>
      </c>
      <c r="G268" s="179"/>
      <c r="H268" s="181">
        <v>1574</v>
      </c>
      <c r="J268" s="179"/>
      <c r="K268" s="179"/>
      <c r="L268" s="182"/>
      <c r="M268" s="183"/>
      <c r="N268" s="179"/>
      <c r="O268" s="179"/>
      <c r="P268" s="179"/>
      <c r="Q268" s="179"/>
      <c r="R268" s="179"/>
      <c r="S268" s="179"/>
      <c r="T268" s="184"/>
      <c r="AT268" s="185" t="s">
        <v>355</v>
      </c>
      <c r="AU268" s="185" t="s">
        <v>83</v>
      </c>
      <c r="AV268" s="185" t="s">
        <v>83</v>
      </c>
      <c r="AW268" s="185" t="s">
        <v>222</v>
      </c>
      <c r="AX268" s="185" t="s">
        <v>75</v>
      </c>
      <c r="AY268" s="185" t="s">
        <v>243</v>
      </c>
    </row>
    <row r="269" spans="2:65" s="6" customFormat="1" ht="15.75" customHeight="1" x14ac:dyDescent="0.3">
      <c r="B269" s="178"/>
      <c r="C269" s="179"/>
      <c r="D269" s="177" t="s">
        <v>355</v>
      </c>
      <c r="E269" s="179"/>
      <c r="F269" s="180" t="s">
        <v>1379</v>
      </c>
      <c r="G269" s="179"/>
      <c r="H269" s="181">
        <v>504</v>
      </c>
      <c r="J269" s="179"/>
      <c r="K269" s="179"/>
      <c r="L269" s="182"/>
      <c r="M269" s="183"/>
      <c r="N269" s="179"/>
      <c r="O269" s="179"/>
      <c r="P269" s="179"/>
      <c r="Q269" s="179"/>
      <c r="R269" s="179"/>
      <c r="S269" s="179"/>
      <c r="T269" s="184"/>
      <c r="AT269" s="185" t="s">
        <v>355</v>
      </c>
      <c r="AU269" s="185" t="s">
        <v>83</v>
      </c>
      <c r="AV269" s="185" t="s">
        <v>83</v>
      </c>
      <c r="AW269" s="185" t="s">
        <v>222</v>
      </c>
      <c r="AX269" s="185" t="s">
        <v>75</v>
      </c>
      <c r="AY269" s="185" t="s">
        <v>243</v>
      </c>
    </row>
    <row r="270" spans="2:65" s="6" customFormat="1" ht="15.75" customHeight="1" x14ac:dyDescent="0.3">
      <c r="B270" s="186"/>
      <c r="C270" s="187"/>
      <c r="D270" s="177" t="s">
        <v>355</v>
      </c>
      <c r="E270" s="187"/>
      <c r="F270" s="188" t="s">
        <v>369</v>
      </c>
      <c r="G270" s="187"/>
      <c r="H270" s="189">
        <v>2078</v>
      </c>
      <c r="J270" s="187"/>
      <c r="K270" s="187"/>
      <c r="L270" s="190"/>
      <c r="M270" s="191"/>
      <c r="N270" s="187"/>
      <c r="O270" s="187"/>
      <c r="P270" s="187"/>
      <c r="Q270" s="187"/>
      <c r="R270" s="187"/>
      <c r="S270" s="187"/>
      <c r="T270" s="192"/>
      <c r="AT270" s="193" t="s">
        <v>355</v>
      </c>
      <c r="AU270" s="193" t="s">
        <v>83</v>
      </c>
      <c r="AV270" s="193" t="s">
        <v>248</v>
      </c>
      <c r="AW270" s="193" t="s">
        <v>222</v>
      </c>
      <c r="AX270" s="193" t="s">
        <v>22</v>
      </c>
      <c r="AY270" s="193" t="s">
        <v>243</v>
      </c>
    </row>
    <row r="271" spans="2:65" s="6" customFormat="1" ht="15.75" customHeight="1" x14ac:dyDescent="0.3">
      <c r="B271" s="178"/>
      <c r="C271" s="179"/>
      <c r="D271" s="177" t="s">
        <v>355</v>
      </c>
      <c r="E271" s="179"/>
      <c r="F271" s="180" t="s">
        <v>1380</v>
      </c>
      <c r="G271" s="179"/>
      <c r="H271" s="181">
        <v>2389.6999999999998</v>
      </c>
      <c r="J271" s="179"/>
      <c r="K271" s="179"/>
      <c r="L271" s="182"/>
      <c r="M271" s="183"/>
      <c r="N271" s="179"/>
      <c r="O271" s="179"/>
      <c r="P271" s="179"/>
      <c r="Q271" s="179"/>
      <c r="R271" s="179"/>
      <c r="S271" s="179"/>
      <c r="T271" s="184"/>
      <c r="AT271" s="185" t="s">
        <v>355</v>
      </c>
      <c r="AU271" s="185" t="s">
        <v>83</v>
      </c>
      <c r="AV271" s="185" t="s">
        <v>83</v>
      </c>
      <c r="AW271" s="185" t="s">
        <v>75</v>
      </c>
      <c r="AX271" s="185" t="s">
        <v>22</v>
      </c>
      <c r="AY271" s="185" t="s">
        <v>243</v>
      </c>
    </row>
    <row r="272" spans="2:65" s="6" customFormat="1" ht="15.75" customHeight="1" x14ac:dyDescent="0.3">
      <c r="B272" s="23"/>
      <c r="C272" s="146" t="s">
        <v>569</v>
      </c>
      <c r="D272" s="146" t="s">
        <v>244</v>
      </c>
      <c r="E272" s="147" t="s">
        <v>578</v>
      </c>
      <c r="F272" s="148" t="s">
        <v>579</v>
      </c>
      <c r="G272" s="149" t="s">
        <v>378</v>
      </c>
      <c r="H272" s="150">
        <v>0.4</v>
      </c>
      <c r="I272" s="151"/>
      <c r="J272" s="152">
        <f>ROUND($I$272*$H$272,2)</f>
        <v>0</v>
      </c>
      <c r="K272" s="148" t="s">
        <v>353</v>
      </c>
      <c r="L272" s="43"/>
      <c r="M272" s="153"/>
      <c r="N272" s="154" t="s">
        <v>46</v>
      </c>
      <c r="O272" s="24"/>
      <c r="P272" s="155">
        <f>$O$272*$H$272</f>
        <v>0</v>
      </c>
      <c r="Q272" s="155">
        <v>7.6310000000000003E-2</v>
      </c>
      <c r="R272" s="155">
        <f>$Q$272*$H$272</f>
        <v>3.0524000000000003E-2</v>
      </c>
      <c r="S272" s="155">
        <v>0</v>
      </c>
      <c r="T272" s="156">
        <f>$S$272*$H$272</f>
        <v>0</v>
      </c>
      <c r="AR272" s="97" t="s">
        <v>248</v>
      </c>
      <c r="AT272" s="97" t="s">
        <v>244</v>
      </c>
      <c r="AU272" s="97" t="s">
        <v>83</v>
      </c>
      <c r="AY272" s="6" t="s">
        <v>243</v>
      </c>
      <c r="BE272" s="157">
        <f>IF($N$272="základní",$J$272,0)</f>
        <v>0</v>
      </c>
      <c r="BF272" s="157">
        <f>IF($N$272="snížená",$J$272,0)</f>
        <v>0</v>
      </c>
      <c r="BG272" s="157">
        <f>IF($N$272="zákl. přenesená",$J$272,0)</f>
        <v>0</v>
      </c>
      <c r="BH272" s="157">
        <f>IF($N$272="sníž. přenesená",$J$272,0)</f>
        <v>0</v>
      </c>
      <c r="BI272" s="157">
        <f>IF($N$272="nulová",$J$272,0)</f>
        <v>0</v>
      </c>
      <c r="BJ272" s="97" t="s">
        <v>22</v>
      </c>
      <c r="BK272" s="157">
        <f>ROUND($I$272*$H$272,2)</f>
        <v>0</v>
      </c>
      <c r="BL272" s="97" t="s">
        <v>248</v>
      </c>
      <c r="BM272" s="97" t="s">
        <v>1381</v>
      </c>
    </row>
    <row r="273" spans="2:65" s="6" customFormat="1" ht="15.75" customHeight="1" x14ac:dyDescent="0.3">
      <c r="B273" s="170"/>
      <c r="C273" s="171"/>
      <c r="D273" s="158" t="s">
        <v>355</v>
      </c>
      <c r="E273" s="172"/>
      <c r="F273" s="172" t="s">
        <v>380</v>
      </c>
      <c r="G273" s="171"/>
      <c r="H273" s="171"/>
      <c r="J273" s="171"/>
      <c r="K273" s="171"/>
      <c r="L273" s="173"/>
      <c r="M273" s="174"/>
      <c r="N273" s="171"/>
      <c r="O273" s="171"/>
      <c r="P273" s="171"/>
      <c r="Q273" s="171"/>
      <c r="R273" s="171"/>
      <c r="S273" s="171"/>
      <c r="T273" s="175"/>
      <c r="AT273" s="176" t="s">
        <v>355</v>
      </c>
      <c r="AU273" s="176" t="s">
        <v>83</v>
      </c>
      <c r="AV273" s="176" t="s">
        <v>22</v>
      </c>
      <c r="AW273" s="176" t="s">
        <v>222</v>
      </c>
      <c r="AX273" s="176" t="s">
        <v>75</v>
      </c>
      <c r="AY273" s="176" t="s">
        <v>243</v>
      </c>
    </row>
    <row r="274" spans="2:65" s="6" customFormat="1" ht="15.75" customHeight="1" x14ac:dyDescent="0.3">
      <c r="B274" s="178"/>
      <c r="C274" s="179"/>
      <c r="D274" s="177" t="s">
        <v>355</v>
      </c>
      <c r="E274" s="179"/>
      <c r="F274" s="180" t="s">
        <v>1382</v>
      </c>
      <c r="G274" s="179"/>
      <c r="H274" s="181">
        <v>0.4</v>
      </c>
      <c r="J274" s="179"/>
      <c r="K274" s="179"/>
      <c r="L274" s="182"/>
      <c r="M274" s="183"/>
      <c r="N274" s="179"/>
      <c r="O274" s="179"/>
      <c r="P274" s="179"/>
      <c r="Q274" s="179"/>
      <c r="R274" s="179"/>
      <c r="S274" s="179"/>
      <c r="T274" s="184"/>
      <c r="AT274" s="185" t="s">
        <v>355</v>
      </c>
      <c r="AU274" s="185" t="s">
        <v>83</v>
      </c>
      <c r="AV274" s="185" t="s">
        <v>83</v>
      </c>
      <c r="AW274" s="185" t="s">
        <v>222</v>
      </c>
      <c r="AX274" s="185" t="s">
        <v>22</v>
      </c>
      <c r="AY274" s="185" t="s">
        <v>243</v>
      </c>
    </row>
    <row r="275" spans="2:65" s="135" customFormat="1" ht="30.75" customHeight="1" x14ac:dyDescent="0.3">
      <c r="B275" s="136"/>
      <c r="C275" s="137"/>
      <c r="D275" s="137" t="s">
        <v>74</v>
      </c>
      <c r="E275" s="168" t="s">
        <v>248</v>
      </c>
      <c r="F275" s="168" t="s">
        <v>583</v>
      </c>
      <c r="G275" s="137"/>
      <c r="H275" s="137"/>
      <c r="J275" s="169">
        <f>$BK$275</f>
        <v>0</v>
      </c>
      <c r="K275" s="137"/>
      <c r="L275" s="140"/>
      <c r="M275" s="141"/>
      <c r="N275" s="137"/>
      <c r="O275" s="137"/>
      <c r="P275" s="142">
        <f>SUM($P$276:$P$280)</f>
        <v>0</v>
      </c>
      <c r="Q275" s="137"/>
      <c r="R275" s="142">
        <f>SUM($R$276:$R$280)</f>
        <v>0</v>
      </c>
      <c r="S275" s="137"/>
      <c r="T275" s="143">
        <f>SUM($T$276:$T$280)</f>
        <v>0</v>
      </c>
      <c r="AR275" s="144" t="s">
        <v>22</v>
      </c>
      <c r="AT275" s="144" t="s">
        <v>74</v>
      </c>
      <c r="AU275" s="144" t="s">
        <v>22</v>
      </c>
      <c r="AY275" s="144" t="s">
        <v>243</v>
      </c>
      <c r="BK275" s="145">
        <f>SUM($BK$276:$BK$280)</f>
        <v>0</v>
      </c>
    </row>
    <row r="276" spans="2:65" s="6" customFormat="1" ht="15.75" customHeight="1" x14ac:dyDescent="0.3">
      <c r="B276" s="23"/>
      <c r="C276" s="146" t="s">
        <v>577</v>
      </c>
      <c r="D276" s="146" t="s">
        <v>244</v>
      </c>
      <c r="E276" s="147" t="s">
        <v>585</v>
      </c>
      <c r="F276" s="148" t="s">
        <v>586</v>
      </c>
      <c r="G276" s="149" t="s">
        <v>394</v>
      </c>
      <c r="H276" s="150">
        <v>5.5490000000000004</v>
      </c>
      <c r="I276" s="151"/>
      <c r="J276" s="152">
        <f>ROUND($I$276*$H$276,2)</f>
        <v>0</v>
      </c>
      <c r="K276" s="148" t="s">
        <v>353</v>
      </c>
      <c r="L276" s="43"/>
      <c r="M276" s="153"/>
      <c r="N276" s="154" t="s">
        <v>46</v>
      </c>
      <c r="O276" s="24"/>
      <c r="P276" s="155">
        <f>$O$276*$H$276</f>
        <v>0</v>
      </c>
      <c r="Q276" s="155">
        <v>0</v>
      </c>
      <c r="R276" s="155">
        <f>$Q$276*$H$276</f>
        <v>0</v>
      </c>
      <c r="S276" s="155">
        <v>0</v>
      </c>
      <c r="T276" s="156">
        <f>$S$276*$H$276</f>
        <v>0</v>
      </c>
      <c r="AR276" s="97" t="s">
        <v>248</v>
      </c>
      <c r="AT276" s="97" t="s">
        <v>244</v>
      </c>
      <c r="AU276" s="97" t="s">
        <v>83</v>
      </c>
      <c r="AY276" s="6" t="s">
        <v>243</v>
      </c>
      <c r="BE276" s="157">
        <f>IF($N$276="základní",$J$276,0)</f>
        <v>0</v>
      </c>
      <c r="BF276" s="157">
        <f>IF($N$276="snížená",$J$276,0)</f>
        <v>0</v>
      </c>
      <c r="BG276" s="157">
        <f>IF($N$276="zákl. přenesená",$J$276,0)</f>
        <v>0</v>
      </c>
      <c r="BH276" s="157">
        <f>IF($N$276="sníž. přenesená",$J$276,0)</f>
        <v>0</v>
      </c>
      <c r="BI276" s="157">
        <f>IF($N$276="nulová",$J$276,0)</f>
        <v>0</v>
      </c>
      <c r="BJ276" s="97" t="s">
        <v>22</v>
      </c>
      <c r="BK276" s="157">
        <f>ROUND($I$276*$H$276,2)</f>
        <v>0</v>
      </c>
      <c r="BL276" s="97" t="s">
        <v>248</v>
      </c>
      <c r="BM276" s="97" t="s">
        <v>1383</v>
      </c>
    </row>
    <row r="277" spans="2:65" s="6" customFormat="1" ht="15.75" customHeight="1" x14ac:dyDescent="0.3">
      <c r="B277" s="170"/>
      <c r="C277" s="171"/>
      <c r="D277" s="158" t="s">
        <v>355</v>
      </c>
      <c r="E277" s="172"/>
      <c r="F277" s="172" t="s">
        <v>380</v>
      </c>
      <c r="G277" s="171"/>
      <c r="H277" s="171"/>
      <c r="J277" s="171"/>
      <c r="K277" s="171"/>
      <c r="L277" s="173"/>
      <c r="M277" s="174"/>
      <c r="N277" s="171"/>
      <c r="O277" s="171"/>
      <c r="P277" s="171"/>
      <c r="Q277" s="171"/>
      <c r="R277" s="171"/>
      <c r="S277" s="171"/>
      <c r="T277" s="175"/>
      <c r="AT277" s="176" t="s">
        <v>355</v>
      </c>
      <c r="AU277" s="176" t="s">
        <v>83</v>
      </c>
      <c r="AV277" s="176" t="s">
        <v>22</v>
      </c>
      <c r="AW277" s="176" t="s">
        <v>222</v>
      </c>
      <c r="AX277" s="176" t="s">
        <v>75</v>
      </c>
      <c r="AY277" s="176" t="s">
        <v>243</v>
      </c>
    </row>
    <row r="278" spans="2:65" s="6" customFormat="1" ht="15.75" customHeight="1" x14ac:dyDescent="0.3">
      <c r="B278" s="178"/>
      <c r="C278" s="179"/>
      <c r="D278" s="177" t="s">
        <v>355</v>
      </c>
      <c r="E278" s="179"/>
      <c r="F278" s="180" t="s">
        <v>1384</v>
      </c>
      <c r="G278" s="179"/>
      <c r="H278" s="181">
        <v>1.125</v>
      </c>
      <c r="J278" s="179"/>
      <c r="K278" s="179"/>
      <c r="L278" s="182"/>
      <c r="M278" s="183"/>
      <c r="N278" s="179"/>
      <c r="O278" s="179"/>
      <c r="P278" s="179"/>
      <c r="Q278" s="179"/>
      <c r="R278" s="179"/>
      <c r="S278" s="179"/>
      <c r="T278" s="184"/>
      <c r="AT278" s="185" t="s">
        <v>355</v>
      </c>
      <c r="AU278" s="185" t="s">
        <v>83</v>
      </c>
      <c r="AV278" s="185" t="s">
        <v>83</v>
      </c>
      <c r="AW278" s="185" t="s">
        <v>222</v>
      </c>
      <c r="AX278" s="185" t="s">
        <v>75</v>
      </c>
      <c r="AY278" s="185" t="s">
        <v>243</v>
      </c>
    </row>
    <row r="279" spans="2:65" s="6" customFormat="1" ht="15.75" customHeight="1" x14ac:dyDescent="0.3">
      <c r="B279" s="178"/>
      <c r="C279" s="179"/>
      <c r="D279" s="177" t="s">
        <v>355</v>
      </c>
      <c r="E279" s="179"/>
      <c r="F279" s="180" t="s">
        <v>1385</v>
      </c>
      <c r="G279" s="179"/>
      <c r="H279" s="181">
        <v>4.4240000000000004</v>
      </c>
      <c r="J279" s="179"/>
      <c r="K279" s="179"/>
      <c r="L279" s="182"/>
      <c r="M279" s="183"/>
      <c r="N279" s="179"/>
      <c r="O279" s="179"/>
      <c r="P279" s="179"/>
      <c r="Q279" s="179"/>
      <c r="R279" s="179"/>
      <c r="S279" s="179"/>
      <c r="T279" s="184"/>
      <c r="AT279" s="185" t="s">
        <v>355</v>
      </c>
      <c r="AU279" s="185" t="s">
        <v>83</v>
      </c>
      <c r="AV279" s="185" t="s">
        <v>83</v>
      </c>
      <c r="AW279" s="185" t="s">
        <v>222</v>
      </c>
      <c r="AX279" s="185" t="s">
        <v>75</v>
      </c>
      <c r="AY279" s="185" t="s">
        <v>243</v>
      </c>
    </row>
    <row r="280" spans="2:65" s="6" customFormat="1" ht="15.75" customHeight="1" x14ac:dyDescent="0.3">
      <c r="B280" s="186"/>
      <c r="C280" s="187"/>
      <c r="D280" s="177" t="s">
        <v>355</v>
      </c>
      <c r="E280" s="187"/>
      <c r="F280" s="188" t="s">
        <v>369</v>
      </c>
      <c r="G280" s="187"/>
      <c r="H280" s="189">
        <v>5.5490000000000004</v>
      </c>
      <c r="J280" s="187"/>
      <c r="K280" s="187"/>
      <c r="L280" s="190"/>
      <c r="M280" s="191"/>
      <c r="N280" s="187"/>
      <c r="O280" s="187"/>
      <c r="P280" s="187"/>
      <c r="Q280" s="187"/>
      <c r="R280" s="187"/>
      <c r="S280" s="187"/>
      <c r="T280" s="192"/>
      <c r="AT280" s="193" t="s">
        <v>355</v>
      </c>
      <c r="AU280" s="193" t="s">
        <v>83</v>
      </c>
      <c r="AV280" s="193" t="s">
        <v>248</v>
      </c>
      <c r="AW280" s="193" t="s">
        <v>222</v>
      </c>
      <c r="AX280" s="193" t="s">
        <v>22</v>
      </c>
      <c r="AY280" s="193" t="s">
        <v>243</v>
      </c>
    </row>
    <row r="281" spans="2:65" s="135" customFormat="1" ht="30.75" customHeight="1" x14ac:dyDescent="0.3">
      <c r="B281" s="136"/>
      <c r="C281" s="137"/>
      <c r="D281" s="137" t="s">
        <v>74</v>
      </c>
      <c r="E281" s="168" t="s">
        <v>263</v>
      </c>
      <c r="F281" s="168" t="s">
        <v>590</v>
      </c>
      <c r="G281" s="137"/>
      <c r="H281" s="137"/>
      <c r="J281" s="169">
        <f>$BK$281</f>
        <v>0</v>
      </c>
      <c r="K281" s="137"/>
      <c r="L281" s="140"/>
      <c r="M281" s="141"/>
      <c r="N281" s="137"/>
      <c r="O281" s="137"/>
      <c r="P281" s="142">
        <f>SUM($P$282:$P$317)</f>
        <v>0</v>
      </c>
      <c r="Q281" s="137"/>
      <c r="R281" s="142">
        <f>SUM($R$282:$R$317)</f>
        <v>0</v>
      </c>
      <c r="S281" s="137"/>
      <c r="T281" s="143">
        <f>SUM($T$282:$T$317)</f>
        <v>0</v>
      </c>
      <c r="AR281" s="144" t="s">
        <v>22</v>
      </c>
      <c r="AT281" s="144" t="s">
        <v>74</v>
      </c>
      <c r="AU281" s="144" t="s">
        <v>22</v>
      </c>
      <c r="AY281" s="144" t="s">
        <v>243</v>
      </c>
      <c r="BK281" s="145">
        <f>SUM($BK$282:$BK$317)</f>
        <v>0</v>
      </c>
    </row>
    <row r="282" spans="2:65" s="6" customFormat="1" ht="15.75" customHeight="1" x14ac:dyDescent="0.3">
      <c r="B282" s="23"/>
      <c r="C282" s="146" t="s">
        <v>584</v>
      </c>
      <c r="D282" s="146" t="s">
        <v>244</v>
      </c>
      <c r="E282" s="147" t="s">
        <v>592</v>
      </c>
      <c r="F282" s="148" t="s">
        <v>593</v>
      </c>
      <c r="G282" s="149" t="s">
        <v>352</v>
      </c>
      <c r="H282" s="150">
        <v>1364</v>
      </c>
      <c r="I282" s="151"/>
      <c r="J282" s="152">
        <f>ROUND($I$282*$H$282,2)</f>
        <v>0</v>
      </c>
      <c r="K282" s="148" t="s">
        <v>353</v>
      </c>
      <c r="L282" s="43"/>
      <c r="M282" s="153"/>
      <c r="N282" s="154" t="s">
        <v>46</v>
      </c>
      <c r="O282" s="24"/>
      <c r="P282" s="155">
        <f>$O$282*$H$282</f>
        <v>0</v>
      </c>
      <c r="Q282" s="155">
        <v>0</v>
      </c>
      <c r="R282" s="155">
        <f>$Q$282*$H$282</f>
        <v>0</v>
      </c>
      <c r="S282" s="155">
        <v>0</v>
      </c>
      <c r="T282" s="156">
        <f>$S$282*$H$282</f>
        <v>0</v>
      </c>
      <c r="AR282" s="97" t="s">
        <v>248</v>
      </c>
      <c r="AT282" s="97" t="s">
        <v>244</v>
      </c>
      <c r="AU282" s="97" t="s">
        <v>83</v>
      </c>
      <c r="AY282" s="6" t="s">
        <v>243</v>
      </c>
      <c r="BE282" s="157">
        <f>IF($N$282="základní",$J$282,0)</f>
        <v>0</v>
      </c>
      <c r="BF282" s="157">
        <f>IF($N$282="snížená",$J$282,0)</f>
        <v>0</v>
      </c>
      <c r="BG282" s="157">
        <f>IF($N$282="zákl. přenesená",$J$282,0)</f>
        <v>0</v>
      </c>
      <c r="BH282" s="157">
        <f>IF($N$282="sníž. přenesená",$J$282,0)</f>
        <v>0</v>
      </c>
      <c r="BI282" s="157">
        <f>IF($N$282="nulová",$J$282,0)</f>
        <v>0</v>
      </c>
      <c r="BJ282" s="97" t="s">
        <v>22</v>
      </c>
      <c r="BK282" s="157">
        <f>ROUND($I$282*$H$282,2)</f>
        <v>0</v>
      </c>
      <c r="BL282" s="97" t="s">
        <v>248</v>
      </c>
      <c r="BM282" s="97" t="s">
        <v>1386</v>
      </c>
    </row>
    <row r="283" spans="2:65" s="6" customFormat="1" ht="15.75" customHeight="1" x14ac:dyDescent="0.3">
      <c r="B283" s="170"/>
      <c r="C283" s="171"/>
      <c r="D283" s="158" t="s">
        <v>355</v>
      </c>
      <c r="E283" s="172"/>
      <c r="F283" s="172" t="s">
        <v>356</v>
      </c>
      <c r="G283" s="171"/>
      <c r="H283" s="171"/>
      <c r="J283" s="171"/>
      <c r="K283" s="171"/>
      <c r="L283" s="173"/>
      <c r="M283" s="174"/>
      <c r="N283" s="171"/>
      <c r="O283" s="171"/>
      <c r="P283" s="171"/>
      <c r="Q283" s="171"/>
      <c r="R283" s="171"/>
      <c r="S283" s="171"/>
      <c r="T283" s="175"/>
      <c r="AT283" s="176" t="s">
        <v>355</v>
      </c>
      <c r="AU283" s="176" t="s">
        <v>83</v>
      </c>
      <c r="AV283" s="176" t="s">
        <v>22</v>
      </c>
      <c r="AW283" s="176" t="s">
        <v>222</v>
      </c>
      <c r="AX283" s="176" t="s">
        <v>75</v>
      </c>
      <c r="AY283" s="176" t="s">
        <v>243</v>
      </c>
    </row>
    <row r="284" spans="2:65" s="6" customFormat="1" ht="15.75" customHeight="1" x14ac:dyDescent="0.3">
      <c r="B284" s="170"/>
      <c r="C284" s="171"/>
      <c r="D284" s="177" t="s">
        <v>355</v>
      </c>
      <c r="E284" s="171"/>
      <c r="F284" s="172" t="s">
        <v>362</v>
      </c>
      <c r="G284" s="171"/>
      <c r="H284" s="171"/>
      <c r="J284" s="171"/>
      <c r="K284" s="171"/>
      <c r="L284" s="173"/>
      <c r="M284" s="174"/>
      <c r="N284" s="171"/>
      <c r="O284" s="171"/>
      <c r="P284" s="171"/>
      <c r="Q284" s="171"/>
      <c r="R284" s="171"/>
      <c r="S284" s="171"/>
      <c r="T284" s="175"/>
      <c r="AT284" s="176" t="s">
        <v>355</v>
      </c>
      <c r="AU284" s="176" t="s">
        <v>83</v>
      </c>
      <c r="AV284" s="176" t="s">
        <v>22</v>
      </c>
      <c r="AW284" s="176" t="s">
        <v>222</v>
      </c>
      <c r="AX284" s="176" t="s">
        <v>75</v>
      </c>
      <c r="AY284" s="176" t="s">
        <v>243</v>
      </c>
    </row>
    <row r="285" spans="2:65" s="6" customFormat="1" ht="15.75" customHeight="1" x14ac:dyDescent="0.3">
      <c r="B285" s="178"/>
      <c r="C285" s="179"/>
      <c r="D285" s="177" t="s">
        <v>355</v>
      </c>
      <c r="E285" s="179"/>
      <c r="F285" s="180" t="s">
        <v>1387</v>
      </c>
      <c r="G285" s="179"/>
      <c r="H285" s="181">
        <v>1364</v>
      </c>
      <c r="J285" s="179"/>
      <c r="K285" s="179"/>
      <c r="L285" s="182"/>
      <c r="M285" s="183"/>
      <c r="N285" s="179"/>
      <c r="O285" s="179"/>
      <c r="P285" s="179"/>
      <c r="Q285" s="179"/>
      <c r="R285" s="179"/>
      <c r="S285" s="179"/>
      <c r="T285" s="184"/>
      <c r="AT285" s="185" t="s">
        <v>355</v>
      </c>
      <c r="AU285" s="185" t="s">
        <v>83</v>
      </c>
      <c r="AV285" s="185" t="s">
        <v>83</v>
      </c>
      <c r="AW285" s="185" t="s">
        <v>222</v>
      </c>
      <c r="AX285" s="185" t="s">
        <v>22</v>
      </c>
      <c r="AY285" s="185" t="s">
        <v>243</v>
      </c>
    </row>
    <row r="286" spans="2:65" s="6" customFormat="1" ht="15.75" customHeight="1" x14ac:dyDescent="0.3">
      <c r="B286" s="23"/>
      <c r="C286" s="146" t="s">
        <v>591</v>
      </c>
      <c r="D286" s="146" t="s">
        <v>244</v>
      </c>
      <c r="E286" s="147" t="s">
        <v>597</v>
      </c>
      <c r="F286" s="148" t="s">
        <v>598</v>
      </c>
      <c r="G286" s="149" t="s">
        <v>352</v>
      </c>
      <c r="H286" s="150">
        <v>1574</v>
      </c>
      <c r="I286" s="151"/>
      <c r="J286" s="152">
        <f>ROUND($I$286*$H$286,2)</f>
        <v>0</v>
      </c>
      <c r="K286" s="148" t="s">
        <v>353</v>
      </c>
      <c r="L286" s="43"/>
      <c r="M286" s="153"/>
      <c r="N286" s="154" t="s">
        <v>46</v>
      </c>
      <c r="O286" s="24"/>
      <c r="P286" s="155">
        <f>$O$286*$H$286</f>
        <v>0</v>
      </c>
      <c r="Q286" s="155">
        <v>0</v>
      </c>
      <c r="R286" s="155">
        <f>$Q$286*$H$286</f>
        <v>0</v>
      </c>
      <c r="S286" s="155">
        <v>0</v>
      </c>
      <c r="T286" s="156">
        <f>$S$286*$H$286</f>
        <v>0</v>
      </c>
      <c r="AR286" s="97" t="s">
        <v>248</v>
      </c>
      <c r="AT286" s="97" t="s">
        <v>244</v>
      </c>
      <c r="AU286" s="97" t="s">
        <v>83</v>
      </c>
      <c r="AY286" s="6" t="s">
        <v>243</v>
      </c>
      <c r="BE286" s="157">
        <f>IF($N$286="základní",$J$286,0)</f>
        <v>0</v>
      </c>
      <c r="BF286" s="157">
        <f>IF($N$286="snížená",$J$286,0)</f>
        <v>0</v>
      </c>
      <c r="BG286" s="157">
        <f>IF($N$286="zákl. přenesená",$J$286,0)</f>
        <v>0</v>
      </c>
      <c r="BH286" s="157">
        <f>IF($N$286="sníž. přenesená",$J$286,0)</f>
        <v>0</v>
      </c>
      <c r="BI286" s="157">
        <f>IF($N$286="nulová",$J$286,0)</f>
        <v>0</v>
      </c>
      <c r="BJ286" s="97" t="s">
        <v>22</v>
      </c>
      <c r="BK286" s="157">
        <f>ROUND($I$286*$H$286,2)</f>
        <v>0</v>
      </c>
      <c r="BL286" s="97" t="s">
        <v>248</v>
      </c>
      <c r="BM286" s="97" t="s">
        <v>1388</v>
      </c>
    </row>
    <row r="287" spans="2:65" s="6" customFormat="1" ht="15.75" customHeight="1" x14ac:dyDescent="0.3">
      <c r="B287" s="170"/>
      <c r="C287" s="171"/>
      <c r="D287" s="158" t="s">
        <v>355</v>
      </c>
      <c r="E287" s="172"/>
      <c r="F287" s="172" t="s">
        <v>356</v>
      </c>
      <c r="G287" s="171"/>
      <c r="H287" s="171"/>
      <c r="J287" s="171"/>
      <c r="K287" s="171"/>
      <c r="L287" s="173"/>
      <c r="M287" s="174"/>
      <c r="N287" s="171"/>
      <c r="O287" s="171"/>
      <c r="P287" s="171"/>
      <c r="Q287" s="171"/>
      <c r="R287" s="171"/>
      <c r="S287" s="171"/>
      <c r="T287" s="175"/>
      <c r="AT287" s="176" t="s">
        <v>355</v>
      </c>
      <c r="AU287" s="176" t="s">
        <v>83</v>
      </c>
      <c r="AV287" s="176" t="s">
        <v>22</v>
      </c>
      <c r="AW287" s="176" t="s">
        <v>222</v>
      </c>
      <c r="AX287" s="176" t="s">
        <v>75</v>
      </c>
      <c r="AY287" s="176" t="s">
        <v>243</v>
      </c>
    </row>
    <row r="288" spans="2:65" s="6" customFormat="1" ht="15.75" customHeight="1" x14ac:dyDescent="0.3">
      <c r="B288" s="170"/>
      <c r="C288" s="171"/>
      <c r="D288" s="177" t="s">
        <v>355</v>
      </c>
      <c r="E288" s="171"/>
      <c r="F288" s="172" t="s">
        <v>362</v>
      </c>
      <c r="G288" s="171"/>
      <c r="H288" s="171"/>
      <c r="J288" s="171"/>
      <c r="K288" s="171"/>
      <c r="L288" s="173"/>
      <c r="M288" s="174"/>
      <c r="N288" s="171"/>
      <c r="O288" s="171"/>
      <c r="P288" s="171"/>
      <c r="Q288" s="171"/>
      <c r="R288" s="171"/>
      <c r="S288" s="171"/>
      <c r="T288" s="175"/>
      <c r="AT288" s="176" t="s">
        <v>355</v>
      </c>
      <c r="AU288" s="176" t="s">
        <v>83</v>
      </c>
      <c r="AV288" s="176" t="s">
        <v>22</v>
      </c>
      <c r="AW288" s="176" t="s">
        <v>222</v>
      </c>
      <c r="AX288" s="176" t="s">
        <v>75</v>
      </c>
      <c r="AY288" s="176" t="s">
        <v>243</v>
      </c>
    </row>
    <row r="289" spans="2:65" s="6" customFormat="1" ht="15.75" customHeight="1" x14ac:dyDescent="0.3">
      <c r="B289" s="170"/>
      <c r="C289" s="171"/>
      <c r="D289" s="177" t="s">
        <v>355</v>
      </c>
      <c r="E289" s="171"/>
      <c r="F289" s="172" t="s">
        <v>1389</v>
      </c>
      <c r="G289" s="171"/>
      <c r="H289" s="171"/>
      <c r="J289" s="171"/>
      <c r="K289" s="171"/>
      <c r="L289" s="173"/>
      <c r="M289" s="174"/>
      <c r="N289" s="171"/>
      <c r="O289" s="171"/>
      <c r="P289" s="171"/>
      <c r="Q289" s="171"/>
      <c r="R289" s="171"/>
      <c r="S289" s="171"/>
      <c r="T289" s="175"/>
      <c r="AT289" s="176" t="s">
        <v>355</v>
      </c>
      <c r="AU289" s="176" t="s">
        <v>83</v>
      </c>
      <c r="AV289" s="176" t="s">
        <v>22</v>
      </c>
      <c r="AW289" s="176" t="s">
        <v>222</v>
      </c>
      <c r="AX289" s="176" t="s">
        <v>75</v>
      </c>
      <c r="AY289" s="176" t="s">
        <v>243</v>
      </c>
    </row>
    <row r="290" spans="2:65" s="6" customFormat="1" ht="15.75" customHeight="1" x14ac:dyDescent="0.3">
      <c r="B290" s="178"/>
      <c r="C290" s="179"/>
      <c r="D290" s="177" t="s">
        <v>355</v>
      </c>
      <c r="E290" s="179"/>
      <c r="F290" s="180" t="s">
        <v>1390</v>
      </c>
      <c r="G290" s="179"/>
      <c r="H290" s="181">
        <v>1574</v>
      </c>
      <c r="J290" s="179"/>
      <c r="K290" s="179"/>
      <c r="L290" s="182"/>
      <c r="M290" s="183"/>
      <c r="N290" s="179"/>
      <c r="O290" s="179"/>
      <c r="P290" s="179"/>
      <c r="Q290" s="179"/>
      <c r="R290" s="179"/>
      <c r="S290" s="179"/>
      <c r="T290" s="184"/>
      <c r="AT290" s="185" t="s">
        <v>355</v>
      </c>
      <c r="AU290" s="185" t="s">
        <v>83</v>
      </c>
      <c r="AV290" s="185" t="s">
        <v>83</v>
      </c>
      <c r="AW290" s="185" t="s">
        <v>222</v>
      </c>
      <c r="AX290" s="185" t="s">
        <v>22</v>
      </c>
      <c r="AY290" s="185" t="s">
        <v>243</v>
      </c>
    </row>
    <row r="291" spans="2:65" s="6" customFormat="1" ht="15.75" customHeight="1" x14ac:dyDescent="0.3">
      <c r="B291" s="23"/>
      <c r="C291" s="146" t="s">
        <v>596</v>
      </c>
      <c r="D291" s="146" t="s">
        <v>244</v>
      </c>
      <c r="E291" s="147" t="s">
        <v>602</v>
      </c>
      <c r="F291" s="148" t="s">
        <v>603</v>
      </c>
      <c r="G291" s="149" t="s">
        <v>352</v>
      </c>
      <c r="H291" s="150">
        <v>1110</v>
      </c>
      <c r="I291" s="151"/>
      <c r="J291" s="152">
        <f>ROUND($I$291*$H$291,2)</f>
        <v>0</v>
      </c>
      <c r="K291" s="148" t="s">
        <v>353</v>
      </c>
      <c r="L291" s="43"/>
      <c r="M291" s="153"/>
      <c r="N291" s="154" t="s">
        <v>46</v>
      </c>
      <c r="O291" s="24"/>
      <c r="P291" s="155">
        <f>$O$291*$H$291</f>
        <v>0</v>
      </c>
      <c r="Q291" s="155">
        <v>0</v>
      </c>
      <c r="R291" s="155">
        <f>$Q$291*$H$291</f>
        <v>0</v>
      </c>
      <c r="S291" s="155">
        <v>0</v>
      </c>
      <c r="T291" s="156">
        <f>$S$291*$H$291</f>
        <v>0</v>
      </c>
      <c r="AR291" s="97" t="s">
        <v>248</v>
      </c>
      <c r="AT291" s="97" t="s">
        <v>244</v>
      </c>
      <c r="AU291" s="97" t="s">
        <v>83</v>
      </c>
      <c r="AY291" s="6" t="s">
        <v>243</v>
      </c>
      <c r="BE291" s="157">
        <f>IF($N$291="základní",$J$291,0)</f>
        <v>0</v>
      </c>
      <c r="BF291" s="157">
        <f>IF($N$291="snížená",$J$291,0)</f>
        <v>0</v>
      </c>
      <c r="BG291" s="157">
        <f>IF($N$291="zákl. přenesená",$J$291,0)</f>
        <v>0</v>
      </c>
      <c r="BH291" s="157">
        <f>IF($N$291="sníž. přenesená",$J$291,0)</f>
        <v>0</v>
      </c>
      <c r="BI291" s="157">
        <f>IF($N$291="nulová",$J$291,0)</f>
        <v>0</v>
      </c>
      <c r="BJ291" s="97" t="s">
        <v>22</v>
      </c>
      <c r="BK291" s="157">
        <f>ROUND($I$291*$H$291,2)</f>
        <v>0</v>
      </c>
      <c r="BL291" s="97" t="s">
        <v>248</v>
      </c>
      <c r="BM291" s="97" t="s">
        <v>1391</v>
      </c>
    </row>
    <row r="292" spans="2:65" s="6" customFormat="1" ht="15.75" customHeight="1" x14ac:dyDescent="0.3">
      <c r="B292" s="170"/>
      <c r="C292" s="171"/>
      <c r="D292" s="158" t="s">
        <v>355</v>
      </c>
      <c r="E292" s="172"/>
      <c r="F292" s="172" t="s">
        <v>356</v>
      </c>
      <c r="G292" s="171"/>
      <c r="H292" s="171"/>
      <c r="J292" s="171"/>
      <c r="K292" s="171"/>
      <c r="L292" s="173"/>
      <c r="M292" s="174"/>
      <c r="N292" s="171"/>
      <c r="O292" s="171"/>
      <c r="P292" s="171"/>
      <c r="Q292" s="171"/>
      <c r="R292" s="171"/>
      <c r="S292" s="171"/>
      <c r="T292" s="175"/>
      <c r="AT292" s="176" t="s">
        <v>355</v>
      </c>
      <c r="AU292" s="176" t="s">
        <v>83</v>
      </c>
      <c r="AV292" s="176" t="s">
        <v>22</v>
      </c>
      <c r="AW292" s="176" t="s">
        <v>222</v>
      </c>
      <c r="AX292" s="176" t="s">
        <v>75</v>
      </c>
      <c r="AY292" s="176" t="s">
        <v>243</v>
      </c>
    </row>
    <row r="293" spans="2:65" s="6" customFormat="1" ht="15.75" customHeight="1" x14ac:dyDescent="0.3">
      <c r="B293" s="170"/>
      <c r="C293" s="171"/>
      <c r="D293" s="177" t="s">
        <v>355</v>
      </c>
      <c r="E293" s="171"/>
      <c r="F293" s="172" t="s">
        <v>362</v>
      </c>
      <c r="G293" s="171"/>
      <c r="H293" s="171"/>
      <c r="J293" s="171"/>
      <c r="K293" s="171"/>
      <c r="L293" s="173"/>
      <c r="M293" s="174"/>
      <c r="N293" s="171"/>
      <c r="O293" s="171"/>
      <c r="P293" s="171"/>
      <c r="Q293" s="171"/>
      <c r="R293" s="171"/>
      <c r="S293" s="171"/>
      <c r="T293" s="175"/>
      <c r="AT293" s="176" t="s">
        <v>355</v>
      </c>
      <c r="AU293" s="176" t="s">
        <v>83</v>
      </c>
      <c r="AV293" s="176" t="s">
        <v>22</v>
      </c>
      <c r="AW293" s="176" t="s">
        <v>222</v>
      </c>
      <c r="AX293" s="176" t="s">
        <v>75</v>
      </c>
      <c r="AY293" s="176" t="s">
        <v>243</v>
      </c>
    </row>
    <row r="294" spans="2:65" s="6" customFormat="1" ht="15.75" customHeight="1" x14ac:dyDescent="0.3">
      <c r="B294" s="178"/>
      <c r="C294" s="179"/>
      <c r="D294" s="177" t="s">
        <v>355</v>
      </c>
      <c r="E294" s="179"/>
      <c r="F294" s="180" t="s">
        <v>1392</v>
      </c>
      <c r="G294" s="179"/>
      <c r="H294" s="181">
        <v>1110</v>
      </c>
      <c r="J294" s="179"/>
      <c r="K294" s="179"/>
      <c r="L294" s="182"/>
      <c r="M294" s="183"/>
      <c r="N294" s="179"/>
      <c r="O294" s="179"/>
      <c r="P294" s="179"/>
      <c r="Q294" s="179"/>
      <c r="R294" s="179"/>
      <c r="S294" s="179"/>
      <c r="T294" s="184"/>
      <c r="AT294" s="185" t="s">
        <v>355</v>
      </c>
      <c r="AU294" s="185" t="s">
        <v>83</v>
      </c>
      <c r="AV294" s="185" t="s">
        <v>83</v>
      </c>
      <c r="AW294" s="185" t="s">
        <v>222</v>
      </c>
      <c r="AX294" s="185" t="s">
        <v>22</v>
      </c>
      <c r="AY294" s="185" t="s">
        <v>243</v>
      </c>
    </row>
    <row r="295" spans="2:65" s="6" customFormat="1" ht="15.75" customHeight="1" x14ac:dyDescent="0.3">
      <c r="B295" s="23"/>
      <c r="C295" s="146" t="s">
        <v>601</v>
      </c>
      <c r="D295" s="146" t="s">
        <v>244</v>
      </c>
      <c r="E295" s="147" t="s">
        <v>607</v>
      </c>
      <c r="F295" s="148" t="s">
        <v>608</v>
      </c>
      <c r="G295" s="149" t="s">
        <v>352</v>
      </c>
      <c r="H295" s="150">
        <v>20</v>
      </c>
      <c r="I295" s="151"/>
      <c r="J295" s="152">
        <f>ROUND($I$295*$H$295,2)</f>
        <v>0</v>
      </c>
      <c r="K295" s="148" t="s">
        <v>353</v>
      </c>
      <c r="L295" s="43"/>
      <c r="M295" s="153"/>
      <c r="N295" s="154" t="s">
        <v>46</v>
      </c>
      <c r="O295" s="24"/>
      <c r="P295" s="155">
        <f>$O$295*$H$295</f>
        <v>0</v>
      </c>
      <c r="Q295" s="155">
        <v>0</v>
      </c>
      <c r="R295" s="155">
        <f>$Q$295*$H$295</f>
        <v>0</v>
      </c>
      <c r="S295" s="155">
        <v>0</v>
      </c>
      <c r="T295" s="156">
        <f>$S$295*$H$295</f>
        <v>0</v>
      </c>
      <c r="AR295" s="97" t="s">
        <v>248</v>
      </c>
      <c r="AT295" s="97" t="s">
        <v>244</v>
      </c>
      <c r="AU295" s="97" t="s">
        <v>83</v>
      </c>
      <c r="AY295" s="6" t="s">
        <v>243</v>
      </c>
      <c r="BE295" s="157">
        <f>IF($N$295="základní",$J$295,0)</f>
        <v>0</v>
      </c>
      <c r="BF295" s="157">
        <f>IF($N$295="snížená",$J$295,0)</f>
        <v>0</v>
      </c>
      <c r="BG295" s="157">
        <f>IF($N$295="zákl. přenesená",$J$295,0)</f>
        <v>0</v>
      </c>
      <c r="BH295" s="157">
        <f>IF($N$295="sníž. přenesená",$J$295,0)</f>
        <v>0</v>
      </c>
      <c r="BI295" s="157">
        <f>IF($N$295="nulová",$J$295,0)</f>
        <v>0</v>
      </c>
      <c r="BJ295" s="97" t="s">
        <v>22</v>
      </c>
      <c r="BK295" s="157">
        <f>ROUND($I$295*$H$295,2)</f>
        <v>0</v>
      </c>
      <c r="BL295" s="97" t="s">
        <v>248</v>
      </c>
      <c r="BM295" s="97" t="s">
        <v>1393</v>
      </c>
    </row>
    <row r="296" spans="2:65" s="6" customFormat="1" ht="15.75" customHeight="1" x14ac:dyDescent="0.3">
      <c r="B296" s="170"/>
      <c r="C296" s="171"/>
      <c r="D296" s="158" t="s">
        <v>355</v>
      </c>
      <c r="E296" s="172"/>
      <c r="F296" s="172" t="s">
        <v>356</v>
      </c>
      <c r="G296" s="171"/>
      <c r="H296" s="171"/>
      <c r="J296" s="171"/>
      <c r="K296" s="171"/>
      <c r="L296" s="173"/>
      <c r="M296" s="174"/>
      <c r="N296" s="171"/>
      <c r="O296" s="171"/>
      <c r="P296" s="171"/>
      <c r="Q296" s="171"/>
      <c r="R296" s="171"/>
      <c r="S296" s="171"/>
      <c r="T296" s="175"/>
      <c r="AT296" s="176" t="s">
        <v>355</v>
      </c>
      <c r="AU296" s="176" t="s">
        <v>83</v>
      </c>
      <c r="AV296" s="176" t="s">
        <v>22</v>
      </c>
      <c r="AW296" s="176" t="s">
        <v>222</v>
      </c>
      <c r="AX296" s="176" t="s">
        <v>75</v>
      </c>
      <c r="AY296" s="176" t="s">
        <v>243</v>
      </c>
    </row>
    <row r="297" spans="2:65" s="6" customFormat="1" ht="15.75" customHeight="1" x14ac:dyDescent="0.3">
      <c r="B297" s="170"/>
      <c r="C297" s="171"/>
      <c r="D297" s="177" t="s">
        <v>355</v>
      </c>
      <c r="E297" s="171"/>
      <c r="F297" s="172" t="s">
        <v>362</v>
      </c>
      <c r="G297" s="171"/>
      <c r="H297" s="171"/>
      <c r="J297" s="171"/>
      <c r="K297" s="171"/>
      <c r="L297" s="173"/>
      <c r="M297" s="174"/>
      <c r="N297" s="171"/>
      <c r="O297" s="171"/>
      <c r="P297" s="171"/>
      <c r="Q297" s="171"/>
      <c r="R297" s="171"/>
      <c r="S297" s="171"/>
      <c r="T297" s="175"/>
      <c r="AT297" s="176" t="s">
        <v>355</v>
      </c>
      <c r="AU297" s="176" t="s">
        <v>83</v>
      </c>
      <c r="AV297" s="176" t="s">
        <v>22</v>
      </c>
      <c r="AW297" s="176" t="s">
        <v>222</v>
      </c>
      <c r="AX297" s="176" t="s">
        <v>75</v>
      </c>
      <c r="AY297" s="176" t="s">
        <v>243</v>
      </c>
    </row>
    <row r="298" spans="2:65" s="6" customFormat="1" ht="15.75" customHeight="1" x14ac:dyDescent="0.3">
      <c r="B298" s="178"/>
      <c r="C298" s="179"/>
      <c r="D298" s="177" t="s">
        <v>355</v>
      </c>
      <c r="E298" s="179"/>
      <c r="F298" s="180" t="s">
        <v>1394</v>
      </c>
      <c r="G298" s="179"/>
      <c r="H298" s="181">
        <v>20</v>
      </c>
      <c r="J298" s="179"/>
      <c r="K298" s="179"/>
      <c r="L298" s="182"/>
      <c r="M298" s="183"/>
      <c r="N298" s="179"/>
      <c r="O298" s="179"/>
      <c r="P298" s="179"/>
      <c r="Q298" s="179"/>
      <c r="R298" s="179"/>
      <c r="S298" s="179"/>
      <c r="T298" s="184"/>
      <c r="AT298" s="185" t="s">
        <v>355</v>
      </c>
      <c r="AU298" s="185" t="s">
        <v>83</v>
      </c>
      <c r="AV298" s="185" t="s">
        <v>83</v>
      </c>
      <c r="AW298" s="185" t="s">
        <v>222</v>
      </c>
      <c r="AX298" s="185" t="s">
        <v>22</v>
      </c>
      <c r="AY298" s="185" t="s">
        <v>243</v>
      </c>
    </row>
    <row r="299" spans="2:65" s="6" customFormat="1" ht="15.75" customHeight="1" x14ac:dyDescent="0.3">
      <c r="B299" s="23"/>
      <c r="C299" s="146" t="s">
        <v>606</v>
      </c>
      <c r="D299" s="146" t="s">
        <v>244</v>
      </c>
      <c r="E299" s="147" t="s">
        <v>612</v>
      </c>
      <c r="F299" s="148" t="s">
        <v>613</v>
      </c>
      <c r="G299" s="149" t="s">
        <v>352</v>
      </c>
      <c r="H299" s="150">
        <v>2606</v>
      </c>
      <c r="I299" s="151"/>
      <c r="J299" s="152">
        <f>ROUND($I$299*$H$299,2)</f>
        <v>0</v>
      </c>
      <c r="K299" s="148" t="s">
        <v>353</v>
      </c>
      <c r="L299" s="43"/>
      <c r="M299" s="153"/>
      <c r="N299" s="154" t="s">
        <v>46</v>
      </c>
      <c r="O299" s="24"/>
      <c r="P299" s="155">
        <f>$O$299*$H$299</f>
        <v>0</v>
      </c>
      <c r="Q299" s="155">
        <v>0</v>
      </c>
      <c r="R299" s="155">
        <f>$Q$299*$H$299</f>
        <v>0</v>
      </c>
      <c r="S299" s="155">
        <v>0</v>
      </c>
      <c r="T299" s="156">
        <f>$S$299*$H$299</f>
        <v>0</v>
      </c>
      <c r="AR299" s="97" t="s">
        <v>248</v>
      </c>
      <c r="AT299" s="97" t="s">
        <v>244</v>
      </c>
      <c r="AU299" s="97" t="s">
        <v>83</v>
      </c>
      <c r="AY299" s="6" t="s">
        <v>243</v>
      </c>
      <c r="BE299" s="157">
        <f>IF($N$299="základní",$J$299,0)</f>
        <v>0</v>
      </c>
      <c r="BF299" s="157">
        <f>IF($N$299="snížená",$J$299,0)</f>
        <v>0</v>
      </c>
      <c r="BG299" s="157">
        <f>IF($N$299="zákl. přenesená",$J$299,0)</f>
        <v>0</v>
      </c>
      <c r="BH299" s="157">
        <f>IF($N$299="sníž. přenesená",$J$299,0)</f>
        <v>0</v>
      </c>
      <c r="BI299" s="157">
        <f>IF($N$299="nulová",$J$299,0)</f>
        <v>0</v>
      </c>
      <c r="BJ299" s="97" t="s">
        <v>22</v>
      </c>
      <c r="BK299" s="157">
        <f>ROUND($I$299*$H$299,2)</f>
        <v>0</v>
      </c>
      <c r="BL299" s="97" t="s">
        <v>248</v>
      </c>
      <c r="BM299" s="97" t="s">
        <v>1395</v>
      </c>
    </row>
    <row r="300" spans="2:65" s="6" customFormat="1" ht="15.75" customHeight="1" x14ac:dyDescent="0.3">
      <c r="B300" s="170"/>
      <c r="C300" s="171"/>
      <c r="D300" s="158" t="s">
        <v>355</v>
      </c>
      <c r="E300" s="172"/>
      <c r="F300" s="172" t="s">
        <v>356</v>
      </c>
      <c r="G300" s="171"/>
      <c r="H300" s="171"/>
      <c r="J300" s="171"/>
      <c r="K300" s="171"/>
      <c r="L300" s="173"/>
      <c r="M300" s="174"/>
      <c r="N300" s="171"/>
      <c r="O300" s="171"/>
      <c r="P300" s="171"/>
      <c r="Q300" s="171"/>
      <c r="R300" s="171"/>
      <c r="S300" s="171"/>
      <c r="T300" s="175"/>
      <c r="AT300" s="176" t="s">
        <v>355</v>
      </c>
      <c r="AU300" s="176" t="s">
        <v>83</v>
      </c>
      <c r="AV300" s="176" t="s">
        <v>22</v>
      </c>
      <c r="AW300" s="176" t="s">
        <v>222</v>
      </c>
      <c r="AX300" s="176" t="s">
        <v>75</v>
      </c>
      <c r="AY300" s="176" t="s">
        <v>243</v>
      </c>
    </row>
    <row r="301" spans="2:65" s="6" customFormat="1" ht="15.75" customHeight="1" x14ac:dyDescent="0.3">
      <c r="B301" s="170"/>
      <c r="C301" s="171"/>
      <c r="D301" s="177" t="s">
        <v>355</v>
      </c>
      <c r="E301" s="171"/>
      <c r="F301" s="172" t="s">
        <v>362</v>
      </c>
      <c r="G301" s="171"/>
      <c r="H301" s="171"/>
      <c r="J301" s="171"/>
      <c r="K301" s="171"/>
      <c r="L301" s="173"/>
      <c r="M301" s="174"/>
      <c r="N301" s="171"/>
      <c r="O301" s="171"/>
      <c r="P301" s="171"/>
      <c r="Q301" s="171"/>
      <c r="R301" s="171"/>
      <c r="S301" s="171"/>
      <c r="T301" s="175"/>
      <c r="AT301" s="176" t="s">
        <v>355</v>
      </c>
      <c r="AU301" s="176" t="s">
        <v>83</v>
      </c>
      <c r="AV301" s="176" t="s">
        <v>22</v>
      </c>
      <c r="AW301" s="176" t="s">
        <v>222</v>
      </c>
      <c r="AX301" s="176" t="s">
        <v>75</v>
      </c>
      <c r="AY301" s="176" t="s">
        <v>243</v>
      </c>
    </row>
    <row r="302" spans="2:65" s="6" customFormat="1" ht="15.75" customHeight="1" x14ac:dyDescent="0.3">
      <c r="B302" s="178"/>
      <c r="C302" s="179"/>
      <c r="D302" s="177" t="s">
        <v>355</v>
      </c>
      <c r="E302" s="179"/>
      <c r="F302" s="180" t="s">
        <v>1396</v>
      </c>
      <c r="G302" s="179"/>
      <c r="H302" s="181">
        <v>2606</v>
      </c>
      <c r="J302" s="179"/>
      <c r="K302" s="179"/>
      <c r="L302" s="182"/>
      <c r="M302" s="183"/>
      <c r="N302" s="179"/>
      <c r="O302" s="179"/>
      <c r="P302" s="179"/>
      <c r="Q302" s="179"/>
      <c r="R302" s="179"/>
      <c r="S302" s="179"/>
      <c r="T302" s="184"/>
      <c r="AT302" s="185" t="s">
        <v>355</v>
      </c>
      <c r="AU302" s="185" t="s">
        <v>83</v>
      </c>
      <c r="AV302" s="185" t="s">
        <v>83</v>
      </c>
      <c r="AW302" s="185" t="s">
        <v>222</v>
      </c>
      <c r="AX302" s="185" t="s">
        <v>22</v>
      </c>
      <c r="AY302" s="185" t="s">
        <v>243</v>
      </c>
    </row>
    <row r="303" spans="2:65" s="6" customFormat="1" ht="15.75" customHeight="1" x14ac:dyDescent="0.3">
      <c r="B303" s="23"/>
      <c r="C303" s="146" t="s">
        <v>611</v>
      </c>
      <c r="D303" s="146" t="s">
        <v>244</v>
      </c>
      <c r="E303" s="147" t="s">
        <v>617</v>
      </c>
      <c r="F303" s="148" t="s">
        <v>618</v>
      </c>
      <c r="G303" s="149" t="s">
        <v>352</v>
      </c>
      <c r="H303" s="150">
        <v>1303</v>
      </c>
      <c r="I303" s="151"/>
      <c r="J303" s="152">
        <f>ROUND($I$303*$H$303,2)</f>
        <v>0</v>
      </c>
      <c r="K303" s="148" t="s">
        <v>353</v>
      </c>
      <c r="L303" s="43"/>
      <c r="M303" s="153"/>
      <c r="N303" s="154" t="s">
        <v>46</v>
      </c>
      <c r="O303" s="24"/>
      <c r="P303" s="155">
        <f>$O$303*$H$303</f>
        <v>0</v>
      </c>
      <c r="Q303" s="155">
        <v>0</v>
      </c>
      <c r="R303" s="155">
        <f>$Q$303*$H$303</f>
        <v>0</v>
      </c>
      <c r="S303" s="155">
        <v>0</v>
      </c>
      <c r="T303" s="156">
        <f>$S$303*$H$303</f>
        <v>0</v>
      </c>
      <c r="AR303" s="97" t="s">
        <v>248</v>
      </c>
      <c r="AT303" s="97" t="s">
        <v>244</v>
      </c>
      <c r="AU303" s="97" t="s">
        <v>83</v>
      </c>
      <c r="AY303" s="6" t="s">
        <v>243</v>
      </c>
      <c r="BE303" s="157">
        <f>IF($N$303="základní",$J$303,0)</f>
        <v>0</v>
      </c>
      <c r="BF303" s="157">
        <f>IF($N$303="snížená",$J$303,0)</f>
        <v>0</v>
      </c>
      <c r="BG303" s="157">
        <f>IF($N$303="zákl. přenesená",$J$303,0)</f>
        <v>0</v>
      </c>
      <c r="BH303" s="157">
        <f>IF($N$303="sníž. přenesená",$J$303,0)</f>
        <v>0</v>
      </c>
      <c r="BI303" s="157">
        <f>IF($N$303="nulová",$J$303,0)</f>
        <v>0</v>
      </c>
      <c r="BJ303" s="97" t="s">
        <v>22</v>
      </c>
      <c r="BK303" s="157">
        <f>ROUND($I$303*$H$303,2)</f>
        <v>0</v>
      </c>
      <c r="BL303" s="97" t="s">
        <v>248</v>
      </c>
      <c r="BM303" s="97" t="s">
        <v>1397</v>
      </c>
    </row>
    <row r="304" spans="2:65" s="6" customFormat="1" ht="15.75" customHeight="1" x14ac:dyDescent="0.3">
      <c r="B304" s="170"/>
      <c r="C304" s="171"/>
      <c r="D304" s="158" t="s">
        <v>355</v>
      </c>
      <c r="E304" s="172"/>
      <c r="F304" s="172" t="s">
        <v>356</v>
      </c>
      <c r="G304" s="171"/>
      <c r="H304" s="171"/>
      <c r="J304" s="171"/>
      <c r="K304" s="171"/>
      <c r="L304" s="173"/>
      <c r="M304" s="174"/>
      <c r="N304" s="171"/>
      <c r="O304" s="171"/>
      <c r="P304" s="171"/>
      <c r="Q304" s="171"/>
      <c r="R304" s="171"/>
      <c r="S304" s="171"/>
      <c r="T304" s="175"/>
      <c r="AT304" s="176" t="s">
        <v>355</v>
      </c>
      <c r="AU304" s="176" t="s">
        <v>83</v>
      </c>
      <c r="AV304" s="176" t="s">
        <v>22</v>
      </c>
      <c r="AW304" s="176" t="s">
        <v>222</v>
      </c>
      <c r="AX304" s="176" t="s">
        <v>75</v>
      </c>
      <c r="AY304" s="176" t="s">
        <v>243</v>
      </c>
    </row>
    <row r="305" spans="2:65" s="6" customFormat="1" ht="15.75" customHeight="1" x14ac:dyDescent="0.3">
      <c r="B305" s="170"/>
      <c r="C305" s="171"/>
      <c r="D305" s="177" t="s">
        <v>355</v>
      </c>
      <c r="E305" s="171"/>
      <c r="F305" s="172" t="s">
        <v>362</v>
      </c>
      <c r="G305" s="171"/>
      <c r="H305" s="171"/>
      <c r="J305" s="171"/>
      <c r="K305" s="171"/>
      <c r="L305" s="173"/>
      <c r="M305" s="174"/>
      <c r="N305" s="171"/>
      <c r="O305" s="171"/>
      <c r="P305" s="171"/>
      <c r="Q305" s="171"/>
      <c r="R305" s="171"/>
      <c r="S305" s="171"/>
      <c r="T305" s="175"/>
      <c r="AT305" s="176" t="s">
        <v>355</v>
      </c>
      <c r="AU305" s="176" t="s">
        <v>83</v>
      </c>
      <c r="AV305" s="176" t="s">
        <v>22</v>
      </c>
      <c r="AW305" s="176" t="s">
        <v>222</v>
      </c>
      <c r="AX305" s="176" t="s">
        <v>75</v>
      </c>
      <c r="AY305" s="176" t="s">
        <v>243</v>
      </c>
    </row>
    <row r="306" spans="2:65" s="6" customFormat="1" ht="15.75" customHeight="1" x14ac:dyDescent="0.3">
      <c r="B306" s="170"/>
      <c r="C306" s="171"/>
      <c r="D306" s="177" t="s">
        <v>355</v>
      </c>
      <c r="E306" s="171"/>
      <c r="F306" s="172" t="s">
        <v>620</v>
      </c>
      <c r="G306" s="171"/>
      <c r="H306" s="171"/>
      <c r="J306" s="171"/>
      <c r="K306" s="171"/>
      <c r="L306" s="173"/>
      <c r="M306" s="174"/>
      <c r="N306" s="171"/>
      <c r="O306" s="171"/>
      <c r="P306" s="171"/>
      <c r="Q306" s="171"/>
      <c r="R306" s="171"/>
      <c r="S306" s="171"/>
      <c r="T306" s="175"/>
      <c r="AT306" s="176" t="s">
        <v>355</v>
      </c>
      <c r="AU306" s="176" t="s">
        <v>83</v>
      </c>
      <c r="AV306" s="176" t="s">
        <v>22</v>
      </c>
      <c r="AW306" s="176" t="s">
        <v>222</v>
      </c>
      <c r="AX306" s="176" t="s">
        <v>75</v>
      </c>
      <c r="AY306" s="176" t="s">
        <v>243</v>
      </c>
    </row>
    <row r="307" spans="2:65" s="6" customFormat="1" ht="15.75" customHeight="1" x14ac:dyDescent="0.3">
      <c r="B307" s="178"/>
      <c r="C307" s="179"/>
      <c r="D307" s="177" t="s">
        <v>355</v>
      </c>
      <c r="E307" s="179"/>
      <c r="F307" s="180" t="s">
        <v>1398</v>
      </c>
      <c r="G307" s="179"/>
      <c r="H307" s="181">
        <v>160</v>
      </c>
      <c r="J307" s="179"/>
      <c r="K307" s="179"/>
      <c r="L307" s="182"/>
      <c r="M307" s="183"/>
      <c r="N307" s="179"/>
      <c r="O307" s="179"/>
      <c r="P307" s="179"/>
      <c r="Q307" s="179"/>
      <c r="R307" s="179"/>
      <c r="S307" s="179"/>
      <c r="T307" s="184"/>
      <c r="AT307" s="185" t="s">
        <v>355</v>
      </c>
      <c r="AU307" s="185" t="s">
        <v>83</v>
      </c>
      <c r="AV307" s="185" t="s">
        <v>83</v>
      </c>
      <c r="AW307" s="185" t="s">
        <v>222</v>
      </c>
      <c r="AX307" s="185" t="s">
        <v>75</v>
      </c>
      <c r="AY307" s="185" t="s">
        <v>243</v>
      </c>
    </row>
    <row r="308" spans="2:65" s="6" customFormat="1" ht="15.75" customHeight="1" x14ac:dyDescent="0.3">
      <c r="B308" s="178"/>
      <c r="C308" s="179"/>
      <c r="D308" s="177" t="s">
        <v>355</v>
      </c>
      <c r="E308" s="179"/>
      <c r="F308" s="180" t="s">
        <v>1399</v>
      </c>
      <c r="G308" s="179"/>
      <c r="H308" s="181">
        <v>1143</v>
      </c>
      <c r="J308" s="179"/>
      <c r="K308" s="179"/>
      <c r="L308" s="182"/>
      <c r="M308" s="183"/>
      <c r="N308" s="179"/>
      <c r="O308" s="179"/>
      <c r="P308" s="179"/>
      <c r="Q308" s="179"/>
      <c r="R308" s="179"/>
      <c r="S308" s="179"/>
      <c r="T308" s="184"/>
      <c r="AT308" s="185" t="s">
        <v>355</v>
      </c>
      <c r="AU308" s="185" t="s">
        <v>83</v>
      </c>
      <c r="AV308" s="185" t="s">
        <v>83</v>
      </c>
      <c r="AW308" s="185" t="s">
        <v>222</v>
      </c>
      <c r="AX308" s="185" t="s">
        <v>75</v>
      </c>
      <c r="AY308" s="185" t="s">
        <v>243</v>
      </c>
    </row>
    <row r="309" spans="2:65" s="6" customFormat="1" ht="15.75" customHeight="1" x14ac:dyDescent="0.3">
      <c r="B309" s="186"/>
      <c r="C309" s="187"/>
      <c r="D309" s="177" t="s">
        <v>355</v>
      </c>
      <c r="E309" s="187"/>
      <c r="F309" s="188" t="s">
        <v>369</v>
      </c>
      <c r="G309" s="187"/>
      <c r="H309" s="189">
        <v>1303</v>
      </c>
      <c r="J309" s="187"/>
      <c r="K309" s="187"/>
      <c r="L309" s="190"/>
      <c r="M309" s="191"/>
      <c r="N309" s="187"/>
      <c r="O309" s="187"/>
      <c r="P309" s="187"/>
      <c r="Q309" s="187"/>
      <c r="R309" s="187"/>
      <c r="S309" s="187"/>
      <c r="T309" s="192"/>
      <c r="AT309" s="193" t="s">
        <v>355</v>
      </c>
      <c r="AU309" s="193" t="s">
        <v>83</v>
      </c>
      <c r="AV309" s="193" t="s">
        <v>248</v>
      </c>
      <c r="AW309" s="193" t="s">
        <v>222</v>
      </c>
      <c r="AX309" s="193" t="s">
        <v>22</v>
      </c>
      <c r="AY309" s="193" t="s">
        <v>243</v>
      </c>
    </row>
    <row r="310" spans="2:65" s="6" customFormat="1" ht="15.75" customHeight="1" x14ac:dyDescent="0.3">
      <c r="B310" s="23"/>
      <c r="C310" s="146" t="s">
        <v>616</v>
      </c>
      <c r="D310" s="146" t="s">
        <v>244</v>
      </c>
      <c r="E310" s="147" t="s">
        <v>624</v>
      </c>
      <c r="F310" s="148" t="s">
        <v>625</v>
      </c>
      <c r="G310" s="149" t="s">
        <v>352</v>
      </c>
      <c r="H310" s="150">
        <v>1303</v>
      </c>
      <c r="I310" s="151"/>
      <c r="J310" s="152">
        <f>ROUND($I$310*$H$310,2)</f>
        <v>0</v>
      </c>
      <c r="K310" s="148" t="s">
        <v>353</v>
      </c>
      <c r="L310" s="43"/>
      <c r="M310" s="153"/>
      <c r="N310" s="154" t="s">
        <v>46</v>
      </c>
      <c r="O310" s="24"/>
      <c r="P310" s="155">
        <f>$O$310*$H$310</f>
        <v>0</v>
      </c>
      <c r="Q310" s="155">
        <v>0</v>
      </c>
      <c r="R310" s="155">
        <f>$Q$310*$H$310</f>
        <v>0</v>
      </c>
      <c r="S310" s="155">
        <v>0</v>
      </c>
      <c r="T310" s="156">
        <f>$S$310*$H$310</f>
        <v>0</v>
      </c>
      <c r="AR310" s="97" t="s">
        <v>248</v>
      </c>
      <c r="AT310" s="97" t="s">
        <v>244</v>
      </c>
      <c r="AU310" s="97" t="s">
        <v>83</v>
      </c>
      <c r="AY310" s="6" t="s">
        <v>243</v>
      </c>
      <c r="BE310" s="157">
        <f>IF($N$310="základní",$J$310,0)</f>
        <v>0</v>
      </c>
      <c r="BF310" s="157">
        <f>IF($N$310="snížená",$J$310,0)</f>
        <v>0</v>
      </c>
      <c r="BG310" s="157">
        <f>IF($N$310="zákl. přenesená",$J$310,0)</f>
        <v>0</v>
      </c>
      <c r="BH310" s="157">
        <f>IF($N$310="sníž. přenesená",$J$310,0)</f>
        <v>0</v>
      </c>
      <c r="BI310" s="157">
        <f>IF($N$310="nulová",$J$310,0)</f>
        <v>0</v>
      </c>
      <c r="BJ310" s="97" t="s">
        <v>22</v>
      </c>
      <c r="BK310" s="157">
        <f>ROUND($I$310*$H$310,2)</f>
        <v>0</v>
      </c>
      <c r="BL310" s="97" t="s">
        <v>248</v>
      </c>
      <c r="BM310" s="97" t="s">
        <v>1400</v>
      </c>
    </row>
    <row r="311" spans="2:65" s="6" customFormat="1" ht="15.75" customHeight="1" x14ac:dyDescent="0.3">
      <c r="B311" s="170"/>
      <c r="C311" s="171"/>
      <c r="D311" s="158" t="s">
        <v>355</v>
      </c>
      <c r="E311" s="172"/>
      <c r="F311" s="172" t="s">
        <v>356</v>
      </c>
      <c r="G311" s="171"/>
      <c r="H311" s="171"/>
      <c r="J311" s="171"/>
      <c r="K311" s="171"/>
      <c r="L311" s="173"/>
      <c r="M311" s="174"/>
      <c r="N311" s="171"/>
      <c r="O311" s="171"/>
      <c r="P311" s="171"/>
      <c r="Q311" s="171"/>
      <c r="R311" s="171"/>
      <c r="S311" s="171"/>
      <c r="T311" s="175"/>
      <c r="AT311" s="176" t="s">
        <v>355</v>
      </c>
      <c r="AU311" s="176" t="s">
        <v>83</v>
      </c>
      <c r="AV311" s="176" t="s">
        <v>22</v>
      </c>
      <c r="AW311" s="176" t="s">
        <v>222</v>
      </c>
      <c r="AX311" s="176" t="s">
        <v>75</v>
      </c>
      <c r="AY311" s="176" t="s">
        <v>243</v>
      </c>
    </row>
    <row r="312" spans="2:65" s="6" customFormat="1" ht="15.75" customHeight="1" x14ac:dyDescent="0.3">
      <c r="B312" s="170"/>
      <c r="C312" s="171"/>
      <c r="D312" s="177" t="s">
        <v>355</v>
      </c>
      <c r="E312" s="171"/>
      <c r="F312" s="172" t="s">
        <v>362</v>
      </c>
      <c r="G312" s="171"/>
      <c r="H312" s="171"/>
      <c r="J312" s="171"/>
      <c r="K312" s="171"/>
      <c r="L312" s="173"/>
      <c r="M312" s="174"/>
      <c r="N312" s="171"/>
      <c r="O312" s="171"/>
      <c r="P312" s="171"/>
      <c r="Q312" s="171"/>
      <c r="R312" s="171"/>
      <c r="S312" s="171"/>
      <c r="T312" s="175"/>
      <c r="AT312" s="176" t="s">
        <v>355</v>
      </c>
      <c r="AU312" s="176" t="s">
        <v>83</v>
      </c>
      <c r="AV312" s="176" t="s">
        <v>22</v>
      </c>
      <c r="AW312" s="176" t="s">
        <v>222</v>
      </c>
      <c r="AX312" s="176" t="s">
        <v>75</v>
      </c>
      <c r="AY312" s="176" t="s">
        <v>243</v>
      </c>
    </row>
    <row r="313" spans="2:65" s="6" customFormat="1" ht="15.75" customHeight="1" x14ac:dyDescent="0.3">
      <c r="B313" s="178"/>
      <c r="C313" s="179"/>
      <c r="D313" s="177" t="s">
        <v>355</v>
      </c>
      <c r="E313" s="179"/>
      <c r="F313" s="180" t="s">
        <v>1401</v>
      </c>
      <c r="G313" s="179"/>
      <c r="H313" s="181">
        <v>1303</v>
      </c>
      <c r="J313" s="179"/>
      <c r="K313" s="179"/>
      <c r="L313" s="182"/>
      <c r="M313" s="183"/>
      <c r="N313" s="179"/>
      <c r="O313" s="179"/>
      <c r="P313" s="179"/>
      <c r="Q313" s="179"/>
      <c r="R313" s="179"/>
      <c r="S313" s="179"/>
      <c r="T313" s="184"/>
      <c r="AT313" s="185" t="s">
        <v>355</v>
      </c>
      <c r="AU313" s="185" t="s">
        <v>83</v>
      </c>
      <c r="AV313" s="185" t="s">
        <v>83</v>
      </c>
      <c r="AW313" s="185" t="s">
        <v>222</v>
      </c>
      <c r="AX313" s="185" t="s">
        <v>22</v>
      </c>
      <c r="AY313" s="185" t="s">
        <v>243</v>
      </c>
    </row>
    <row r="314" spans="2:65" s="6" customFormat="1" ht="15.75" customHeight="1" x14ac:dyDescent="0.3">
      <c r="B314" s="23"/>
      <c r="C314" s="146" t="s">
        <v>623</v>
      </c>
      <c r="D314" s="146" t="s">
        <v>244</v>
      </c>
      <c r="E314" s="147" t="s">
        <v>629</v>
      </c>
      <c r="F314" s="148" t="s">
        <v>630</v>
      </c>
      <c r="G314" s="149" t="s">
        <v>352</v>
      </c>
      <c r="H314" s="150">
        <v>11</v>
      </c>
      <c r="I314" s="151"/>
      <c r="J314" s="152">
        <f>ROUND($I$314*$H$314,2)</f>
        <v>0</v>
      </c>
      <c r="K314" s="148" t="s">
        <v>353</v>
      </c>
      <c r="L314" s="43"/>
      <c r="M314" s="153"/>
      <c r="N314" s="154" t="s">
        <v>46</v>
      </c>
      <c r="O314" s="24"/>
      <c r="P314" s="155">
        <f>$O$314*$H$314</f>
        <v>0</v>
      </c>
      <c r="Q314" s="155">
        <v>0</v>
      </c>
      <c r="R314" s="155">
        <f>$Q$314*$H$314</f>
        <v>0</v>
      </c>
      <c r="S314" s="155">
        <v>0</v>
      </c>
      <c r="T314" s="156">
        <f>$S$314*$H$314</f>
        <v>0</v>
      </c>
      <c r="AR314" s="97" t="s">
        <v>248</v>
      </c>
      <c r="AT314" s="97" t="s">
        <v>244</v>
      </c>
      <c r="AU314" s="97" t="s">
        <v>83</v>
      </c>
      <c r="AY314" s="6" t="s">
        <v>243</v>
      </c>
      <c r="BE314" s="157">
        <f>IF($N$314="základní",$J$314,0)</f>
        <v>0</v>
      </c>
      <c r="BF314" s="157">
        <f>IF($N$314="snížená",$J$314,0)</f>
        <v>0</v>
      </c>
      <c r="BG314" s="157">
        <f>IF($N$314="zákl. přenesená",$J$314,0)</f>
        <v>0</v>
      </c>
      <c r="BH314" s="157">
        <f>IF($N$314="sníž. přenesená",$J$314,0)</f>
        <v>0</v>
      </c>
      <c r="BI314" s="157">
        <f>IF($N$314="nulová",$J$314,0)</f>
        <v>0</v>
      </c>
      <c r="BJ314" s="97" t="s">
        <v>22</v>
      </c>
      <c r="BK314" s="157">
        <f>ROUND($I$314*$H$314,2)</f>
        <v>0</v>
      </c>
      <c r="BL314" s="97" t="s">
        <v>248</v>
      </c>
      <c r="BM314" s="97" t="s">
        <v>1402</v>
      </c>
    </row>
    <row r="315" spans="2:65" s="6" customFormat="1" ht="15.75" customHeight="1" x14ac:dyDescent="0.3">
      <c r="B315" s="170"/>
      <c r="C315" s="171"/>
      <c r="D315" s="158" t="s">
        <v>355</v>
      </c>
      <c r="E315" s="172"/>
      <c r="F315" s="172" t="s">
        <v>356</v>
      </c>
      <c r="G315" s="171"/>
      <c r="H315" s="171"/>
      <c r="J315" s="171"/>
      <c r="K315" s="171"/>
      <c r="L315" s="173"/>
      <c r="M315" s="174"/>
      <c r="N315" s="171"/>
      <c r="O315" s="171"/>
      <c r="P315" s="171"/>
      <c r="Q315" s="171"/>
      <c r="R315" s="171"/>
      <c r="S315" s="171"/>
      <c r="T315" s="175"/>
      <c r="AT315" s="176" t="s">
        <v>355</v>
      </c>
      <c r="AU315" s="176" t="s">
        <v>83</v>
      </c>
      <c r="AV315" s="176" t="s">
        <v>22</v>
      </c>
      <c r="AW315" s="176" t="s">
        <v>222</v>
      </c>
      <c r="AX315" s="176" t="s">
        <v>75</v>
      </c>
      <c r="AY315" s="176" t="s">
        <v>243</v>
      </c>
    </row>
    <row r="316" spans="2:65" s="6" customFormat="1" ht="15.75" customHeight="1" x14ac:dyDescent="0.3">
      <c r="B316" s="170"/>
      <c r="C316" s="171"/>
      <c r="D316" s="177" t="s">
        <v>355</v>
      </c>
      <c r="E316" s="171"/>
      <c r="F316" s="172" t="s">
        <v>362</v>
      </c>
      <c r="G316" s="171"/>
      <c r="H316" s="171"/>
      <c r="J316" s="171"/>
      <c r="K316" s="171"/>
      <c r="L316" s="173"/>
      <c r="M316" s="174"/>
      <c r="N316" s="171"/>
      <c r="O316" s="171"/>
      <c r="P316" s="171"/>
      <c r="Q316" s="171"/>
      <c r="R316" s="171"/>
      <c r="S316" s="171"/>
      <c r="T316" s="175"/>
      <c r="AT316" s="176" t="s">
        <v>355</v>
      </c>
      <c r="AU316" s="176" t="s">
        <v>83</v>
      </c>
      <c r="AV316" s="176" t="s">
        <v>22</v>
      </c>
      <c r="AW316" s="176" t="s">
        <v>222</v>
      </c>
      <c r="AX316" s="176" t="s">
        <v>75</v>
      </c>
      <c r="AY316" s="176" t="s">
        <v>243</v>
      </c>
    </row>
    <row r="317" spans="2:65" s="6" customFormat="1" ht="15.75" customHeight="1" x14ac:dyDescent="0.3">
      <c r="B317" s="178"/>
      <c r="C317" s="179"/>
      <c r="D317" s="177" t="s">
        <v>355</v>
      </c>
      <c r="E317" s="179"/>
      <c r="F317" s="180" t="s">
        <v>1403</v>
      </c>
      <c r="G317" s="179"/>
      <c r="H317" s="181">
        <v>11</v>
      </c>
      <c r="J317" s="179"/>
      <c r="K317" s="179"/>
      <c r="L317" s="182"/>
      <c r="M317" s="183"/>
      <c r="N317" s="179"/>
      <c r="O317" s="179"/>
      <c r="P317" s="179"/>
      <c r="Q317" s="179"/>
      <c r="R317" s="179"/>
      <c r="S317" s="179"/>
      <c r="T317" s="184"/>
      <c r="AT317" s="185" t="s">
        <v>355</v>
      </c>
      <c r="AU317" s="185" t="s">
        <v>83</v>
      </c>
      <c r="AV317" s="185" t="s">
        <v>83</v>
      </c>
      <c r="AW317" s="185" t="s">
        <v>222</v>
      </c>
      <c r="AX317" s="185" t="s">
        <v>22</v>
      </c>
      <c r="AY317" s="185" t="s">
        <v>243</v>
      </c>
    </row>
    <row r="318" spans="2:65" s="135" customFormat="1" ht="30.75" customHeight="1" x14ac:dyDescent="0.3">
      <c r="B318" s="136"/>
      <c r="C318" s="137"/>
      <c r="D318" s="137" t="s">
        <v>74</v>
      </c>
      <c r="E318" s="168" t="s">
        <v>272</v>
      </c>
      <c r="F318" s="168" t="s">
        <v>633</v>
      </c>
      <c r="G318" s="137"/>
      <c r="H318" s="137"/>
      <c r="J318" s="169">
        <f>$BK$318</f>
        <v>0</v>
      </c>
      <c r="K318" s="137"/>
      <c r="L318" s="140"/>
      <c r="M318" s="141"/>
      <c r="N318" s="137"/>
      <c r="O318" s="137"/>
      <c r="P318" s="142">
        <f>SUM($P$319:$P$398)</f>
        <v>0</v>
      </c>
      <c r="Q318" s="137"/>
      <c r="R318" s="142">
        <f>SUM($R$319:$R$398)</f>
        <v>5.2861911199999989</v>
      </c>
      <c r="S318" s="137"/>
      <c r="T318" s="143">
        <f>SUM($T$319:$T$398)</f>
        <v>1.2</v>
      </c>
      <c r="AR318" s="144" t="s">
        <v>22</v>
      </c>
      <c r="AT318" s="144" t="s">
        <v>74</v>
      </c>
      <c r="AU318" s="144" t="s">
        <v>22</v>
      </c>
      <c r="AY318" s="144" t="s">
        <v>243</v>
      </c>
      <c r="BK318" s="145">
        <f>SUM($BK$319:$BK$398)</f>
        <v>0</v>
      </c>
    </row>
    <row r="319" spans="2:65" s="6" customFormat="1" ht="15.75" customHeight="1" x14ac:dyDescent="0.3">
      <c r="B319" s="23"/>
      <c r="C319" s="146" t="s">
        <v>628</v>
      </c>
      <c r="D319" s="146" t="s">
        <v>244</v>
      </c>
      <c r="E319" s="147" t="s">
        <v>635</v>
      </c>
      <c r="F319" s="148" t="s">
        <v>636</v>
      </c>
      <c r="G319" s="149" t="s">
        <v>637</v>
      </c>
      <c r="H319" s="150">
        <v>7</v>
      </c>
      <c r="I319" s="151"/>
      <c r="J319" s="152">
        <f>ROUND($I$319*$H$319,2)</f>
        <v>0</v>
      </c>
      <c r="K319" s="148" t="s">
        <v>353</v>
      </c>
      <c r="L319" s="43"/>
      <c r="M319" s="153"/>
      <c r="N319" s="154" t="s">
        <v>46</v>
      </c>
      <c r="O319" s="24"/>
      <c r="P319" s="155">
        <f>$O$319*$H$319</f>
        <v>0</v>
      </c>
      <c r="Q319" s="155">
        <v>2.7299999999999998E-3</v>
      </c>
      <c r="R319" s="155">
        <f>$Q$319*$H$319</f>
        <v>1.9109999999999999E-2</v>
      </c>
      <c r="S319" s="155">
        <v>0</v>
      </c>
      <c r="T319" s="156">
        <f>$S$319*$H$319</f>
        <v>0</v>
      </c>
      <c r="AR319" s="97" t="s">
        <v>248</v>
      </c>
      <c r="AT319" s="97" t="s">
        <v>244</v>
      </c>
      <c r="AU319" s="97" t="s">
        <v>83</v>
      </c>
      <c r="AY319" s="6" t="s">
        <v>243</v>
      </c>
      <c r="BE319" s="157">
        <f>IF($N$319="základní",$J$319,0)</f>
        <v>0</v>
      </c>
      <c r="BF319" s="157">
        <f>IF($N$319="snížená",$J$319,0)</f>
        <v>0</v>
      </c>
      <c r="BG319" s="157">
        <f>IF($N$319="zákl. přenesená",$J$319,0)</f>
        <v>0</v>
      </c>
      <c r="BH319" s="157">
        <f>IF($N$319="sníž. přenesená",$J$319,0)</f>
        <v>0</v>
      </c>
      <c r="BI319" s="157">
        <f>IF($N$319="nulová",$J$319,0)</f>
        <v>0</v>
      </c>
      <c r="BJ319" s="97" t="s">
        <v>22</v>
      </c>
      <c r="BK319" s="157">
        <f>ROUND($I$319*$H$319,2)</f>
        <v>0</v>
      </c>
      <c r="BL319" s="97" t="s">
        <v>248</v>
      </c>
      <c r="BM319" s="97" t="s">
        <v>1404</v>
      </c>
    </row>
    <row r="320" spans="2:65" s="6" customFormat="1" ht="15.75" customHeight="1" x14ac:dyDescent="0.3">
      <c r="B320" s="170"/>
      <c r="C320" s="171"/>
      <c r="D320" s="158" t="s">
        <v>355</v>
      </c>
      <c r="E320" s="172"/>
      <c r="F320" s="172" t="s">
        <v>380</v>
      </c>
      <c r="G320" s="171"/>
      <c r="H320" s="171"/>
      <c r="J320" s="171"/>
      <c r="K320" s="171"/>
      <c r="L320" s="173"/>
      <c r="M320" s="174"/>
      <c r="N320" s="171"/>
      <c r="O320" s="171"/>
      <c r="P320" s="171"/>
      <c r="Q320" s="171"/>
      <c r="R320" s="171"/>
      <c r="S320" s="171"/>
      <c r="T320" s="175"/>
      <c r="AT320" s="176" t="s">
        <v>355</v>
      </c>
      <c r="AU320" s="176" t="s">
        <v>83</v>
      </c>
      <c r="AV320" s="176" t="s">
        <v>22</v>
      </c>
      <c r="AW320" s="176" t="s">
        <v>222</v>
      </c>
      <c r="AX320" s="176" t="s">
        <v>75</v>
      </c>
      <c r="AY320" s="176" t="s">
        <v>243</v>
      </c>
    </row>
    <row r="321" spans="2:65" s="6" customFormat="1" ht="15.75" customHeight="1" x14ac:dyDescent="0.3">
      <c r="B321" s="170"/>
      <c r="C321" s="171"/>
      <c r="D321" s="177" t="s">
        <v>355</v>
      </c>
      <c r="E321" s="171"/>
      <c r="F321" s="172" t="s">
        <v>639</v>
      </c>
      <c r="G321" s="171"/>
      <c r="H321" s="171"/>
      <c r="J321" s="171"/>
      <c r="K321" s="171"/>
      <c r="L321" s="173"/>
      <c r="M321" s="174"/>
      <c r="N321" s="171"/>
      <c r="O321" s="171"/>
      <c r="P321" s="171"/>
      <c r="Q321" s="171"/>
      <c r="R321" s="171"/>
      <c r="S321" s="171"/>
      <c r="T321" s="175"/>
      <c r="AT321" s="176" t="s">
        <v>355</v>
      </c>
      <c r="AU321" s="176" t="s">
        <v>83</v>
      </c>
      <c r="AV321" s="176" t="s">
        <v>22</v>
      </c>
      <c r="AW321" s="176" t="s">
        <v>222</v>
      </c>
      <c r="AX321" s="176" t="s">
        <v>75</v>
      </c>
      <c r="AY321" s="176" t="s">
        <v>243</v>
      </c>
    </row>
    <row r="322" spans="2:65" s="6" customFormat="1" ht="15.75" customHeight="1" x14ac:dyDescent="0.3">
      <c r="B322" s="170"/>
      <c r="C322" s="171"/>
      <c r="D322" s="177" t="s">
        <v>355</v>
      </c>
      <c r="E322" s="171"/>
      <c r="F322" s="172" t="s">
        <v>640</v>
      </c>
      <c r="G322" s="171"/>
      <c r="H322" s="171"/>
      <c r="J322" s="171"/>
      <c r="K322" s="171"/>
      <c r="L322" s="173"/>
      <c r="M322" s="174"/>
      <c r="N322" s="171"/>
      <c r="O322" s="171"/>
      <c r="P322" s="171"/>
      <c r="Q322" s="171"/>
      <c r="R322" s="171"/>
      <c r="S322" s="171"/>
      <c r="T322" s="175"/>
      <c r="AT322" s="176" t="s">
        <v>355</v>
      </c>
      <c r="AU322" s="176" t="s">
        <v>83</v>
      </c>
      <c r="AV322" s="176" t="s">
        <v>22</v>
      </c>
      <c r="AW322" s="176" t="s">
        <v>222</v>
      </c>
      <c r="AX322" s="176" t="s">
        <v>75</v>
      </c>
      <c r="AY322" s="176" t="s">
        <v>243</v>
      </c>
    </row>
    <row r="323" spans="2:65" s="6" customFormat="1" ht="15.75" customHeight="1" x14ac:dyDescent="0.3">
      <c r="B323" s="178"/>
      <c r="C323" s="179"/>
      <c r="D323" s="177" t="s">
        <v>355</v>
      </c>
      <c r="E323" s="179"/>
      <c r="F323" s="180" t="s">
        <v>1405</v>
      </c>
      <c r="G323" s="179"/>
      <c r="H323" s="181">
        <v>2</v>
      </c>
      <c r="J323" s="179"/>
      <c r="K323" s="179"/>
      <c r="L323" s="182"/>
      <c r="M323" s="183"/>
      <c r="N323" s="179"/>
      <c r="O323" s="179"/>
      <c r="P323" s="179"/>
      <c r="Q323" s="179"/>
      <c r="R323" s="179"/>
      <c r="S323" s="179"/>
      <c r="T323" s="184"/>
      <c r="AT323" s="185" t="s">
        <v>355</v>
      </c>
      <c r="AU323" s="185" t="s">
        <v>83</v>
      </c>
      <c r="AV323" s="185" t="s">
        <v>83</v>
      </c>
      <c r="AW323" s="185" t="s">
        <v>222</v>
      </c>
      <c r="AX323" s="185" t="s">
        <v>75</v>
      </c>
      <c r="AY323" s="185" t="s">
        <v>243</v>
      </c>
    </row>
    <row r="324" spans="2:65" s="6" customFormat="1" ht="15.75" customHeight="1" x14ac:dyDescent="0.3">
      <c r="B324" s="178"/>
      <c r="C324" s="179"/>
      <c r="D324" s="177" t="s">
        <v>355</v>
      </c>
      <c r="E324" s="179"/>
      <c r="F324" s="180" t="s">
        <v>1406</v>
      </c>
      <c r="G324" s="179"/>
      <c r="H324" s="181">
        <v>1</v>
      </c>
      <c r="J324" s="179"/>
      <c r="K324" s="179"/>
      <c r="L324" s="182"/>
      <c r="M324" s="183"/>
      <c r="N324" s="179"/>
      <c r="O324" s="179"/>
      <c r="P324" s="179"/>
      <c r="Q324" s="179"/>
      <c r="R324" s="179"/>
      <c r="S324" s="179"/>
      <c r="T324" s="184"/>
      <c r="AT324" s="185" t="s">
        <v>355</v>
      </c>
      <c r="AU324" s="185" t="s">
        <v>83</v>
      </c>
      <c r="AV324" s="185" t="s">
        <v>83</v>
      </c>
      <c r="AW324" s="185" t="s">
        <v>222</v>
      </c>
      <c r="AX324" s="185" t="s">
        <v>75</v>
      </c>
      <c r="AY324" s="185" t="s">
        <v>243</v>
      </c>
    </row>
    <row r="325" spans="2:65" s="6" customFormat="1" ht="15.75" customHeight="1" x14ac:dyDescent="0.3">
      <c r="B325" s="178"/>
      <c r="C325" s="179"/>
      <c r="D325" s="177" t="s">
        <v>355</v>
      </c>
      <c r="E325" s="179"/>
      <c r="F325" s="180" t="s">
        <v>1407</v>
      </c>
      <c r="G325" s="179"/>
      <c r="H325" s="181">
        <v>4</v>
      </c>
      <c r="J325" s="179"/>
      <c r="K325" s="179"/>
      <c r="L325" s="182"/>
      <c r="M325" s="183"/>
      <c r="N325" s="179"/>
      <c r="O325" s="179"/>
      <c r="P325" s="179"/>
      <c r="Q325" s="179"/>
      <c r="R325" s="179"/>
      <c r="S325" s="179"/>
      <c r="T325" s="184"/>
      <c r="AT325" s="185" t="s">
        <v>355</v>
      </c>
      <c r="AU325" s="185" t="s">
        <v>83</v>
      </c>
      <c r="AV325" s="185" t="s">
        <v>83</v>
      </c>
      <c r="AW325" s="185" t="s">
        <v>222</v>
      </c>
      <c r="AX325" s="185" t="s">
        <v>75</v>
      </c>
      <c r="AY325" s="185" t="s">
        <v>243</v>
      </c>
    </row>
    <row r="326" spans="2:65" s="6" customFormat="1" ht="15.75" customHeight="1" x14ac:dyDescent="0.3">
      <c r="B326" s="186"/>
      <c r="C326" s="187"/>
      <c r="D326" s="177" t="s">
        <v>355</v>
      </c>
      <c r="E326" s="187"/>
      <c r="F326" s="188" t="s">
        <v>369</v>
      </c>
      <c r="G326" s="187"/>
      <c r="H326" s="189">
        <v>7</v>
      </c>
      <c r="J326" s="187"/>
      <c r="K326" s="187"/>
      <c r="L326" s="190"/>
      <c r="M326" s="191"/>
      <c r="N326" s="187"/>
      <c r="O326" s="187"/>
      <c r="P326" s="187"/>
      <c r="Q326" s="187"/>
      <c r="R326" s="187"/>
      <c r="S326" s="187"/>
      <c r="T326" s="192"/>
      <c r="AT326" s="193" t="s">
        <v>355</v>
      </c>
      <c r="AU326" s="193" t="s">
        <v>83</v>
      </c>
      <c r="AV326" s="193" t="s">
        <v>248</v>
      </c>
      <c r="AW326" s="193" t="s">
        <v>222</v>
      </c>
      <c r="AX326" s="193" t="s">
        <v>22</v>
      </c>
      <c r="AY326" s="193" t="s">
        <v>243</v>
      </c>
    </row>
    <row r="327" spans="2:65" s="6" customFormat="1" ht="15.75" customHeight="1" x14ac:dyDescent="0.3">
      <c r="B327" s="23"/>
      <c r="C327" s="194" t="s">
        <v>634</v>
      </c>
      <c r="D327" s="194" t="s">
        <v>481</v>
      </c>
      <c r="E327" s="195" t="s">
        <v>645</v>
      </c>
      <c r="F327" s="196" t="s">
        <v>646</v>
      </c>
      <c r="G327" s="197" t="s">
        <v>637</v>
      </c>
      <c r="H327" s="198">
        <v>7</v>
      </c>
      <c r="I327" s="199"/>
      <c r="J327" s="200">
        <f>ROUND($I$327*$H$327,2)</f>
        <v>0</v>
      </c>
      <c r="K327" s="196"/>
      <c r="L327" s="201"/>
      <c r="M327" s="202"/>
      <c r="N327" s="203" t="s">
        <v>46</v>
      </c>
      <c r="O327" s="24"/>
      <c r="P327" s="155">
        <f>$O$327*$H$327</f>
        <v>0</v>
      </c>
      <c r="Q327" s="155">
        <v>6.4999999999999997E-4</v>
      </c>
      <c r="R327" s="155">
        <f>$Q$327*$H$327</f>
        <v>4.5500000000000002E-3</v>
      </c>
      <c r="S327" s="155">
        <v>0</v>
      </c>
      <c r="T327" s="156">
        <f>$S$327*$H$327</f>
        <v>0</v>
      </c>
      <c r="AR327" s="97" t="s">
        <v>272</v>
      </c>
      <c r="AT327" s="97" t="s">
        <v>481</v>
      </c>
      <c r="AU327" s="97" t="s">
        <v>83</v>
      </c>
      <c r="AY327" s="6" t="s">
        <v>243</v>
      </c>
      <c r="BE327" s="157">
        <f>IF($N$327="základní",$J$327,0)</f>
        <v>0</v>
      </c>
      <c r="BF327" s="157">
        <f>IF($N$327="snížená",$J$327,0)</f>
        <v>0</v>
      </c>
      <c r="BG327" s="157">
        <f>IF($N$327="zákl. přenesená",$J$327,0)</f>
        <v>0</v>
      </c>
      <c r="BH327" s="157">
        <f>IF($N$327="sníž. přenesená",$J$327,0)</f>
        <v>0</v>
      </c>
      <c r="BI327" s="157">
        <f>IF($N$327="nulová",$J$327,0)</f>
        <v>0</v>
      </c>
      <c r="BJ327" s="97" t="s">
        <v>22</v>
      </c>
      <c r="BK327" s="157">
        <f>ROUND($I$327*$H$327,2)</f>
        <v>0</v>
      </c>
      <c r="BL327" s="97" t="s">
        <v>248</v>
      </c>
      <c r="BM327" s="97" t="s">
        <v>1408</v>
      </c>
    </row>
    <row r="328" spans="2:65" s="6" customFormat="1" ht="15.75" customHeight="1" x14ac:dyDescent="0.3">
      <c r="B328" s="170"/>
      <c r="C328" s="171"/>
      <c r="D328" s="158" t="s">
        <v>355</v>
      </c>
      <c r="E328" s="172"/>
      <c r="F328" s="172" t="s">
        <v>1409</v>
      </c>
      <c r="G328" s="171"/>
      <c r="H328" s="171"/>
      <c r="J328" s="171"/>
      <c r="K328" s="171"/>
      <c r="L328" s="173"/>
      <c r="M328" s="174"/>
      <c r="N328" s="171"/>
      <c r="O328" s="171"/>
      <c r="P328" s="171"/>
      <c r="Q328" s="171"/>
      <c r="R328" s="171"/>
      <c r="S328" s="171"/>
      <c r="T328" s="175"/>
      <c r="AT328" s="176" t="s">
        <v>355</v>
      </c>
      <c r="AU328" s="176" t="s">
        <v>83</v>
      </c>
      <c r="AV328" s="176" t="s">
        <v>22</v>
      </c>
      <c r="AW328" s="176" t="s">
        <v>222</v>
      </c>
      <c r="AX328" s="176" t="s">
        <v>75</v>
      </c>
      <c r="AY328" s="176" t="s">
        <v>243</v>
      </c>
    </row>
    <row r="329" spans="2:65" s="6" customFormat="1" ht="15.75" customHeight="1" x14ac:dyDescent="0.3">
      <c r="B329" s="178"/>
      <c r="C329" s="179"/>
      <c r="D329" s="177" t="s">
        <v>355</v>
      </c>
      <c r="E329" s="179"/>
      <c r="F329" s="180" t="s">
        <v>1410</v>
      </c>
      <c r="G329" s="179"/>
      <c r="H329" s="181">
        <v>1</v>
      </c>
      <c r="J329" s="179"/>
      <c r="K329" s="179"/>
      <c r="L329" s="182"/>
      <c r="M329" s="183"/>
      <c r="N329" s="179"/>
      <c r="O329" s="179"/>
      <c r="P329" s="179"/>
      <c r="Q329" s="179"/>
      <c r="R329" s="179"/>
      <c r="S329" s="179"/>
      <c r="T329" s="184"/>
      <c r="AT329" s="185" t="s">
        <v>355</v>
      </c>
      <c r="AU329" s="185" t="s">
        <v>83</v>
      </c>
      <c r="AV329" s="185" t="s">
        <v>83</v>
      </c>
      <c r="AW329" s="185" t="s">
        <v>222</v>
      </c>
      <c r="AX329" s="185" t="s">
        <v>75</v>
      </c>
      <c r="AY329" s="185" t="s">
        <v>243</v>
      </c>
    </row>
    <row r="330" spans="2:65" s="6" customFormat="1" ht="15.75" customHeight="1" x14ac:dyDescent="0.3">
      <c r="B330" s="178"/>
      <c r="C330" s="179"/>
      <c r="D330" s="177" t="s">
        <v>355</v>
      </c>
      <c r="E330" s="179"/>
      <c r="F330" s="180" t="s">
        <v>1411</v>
      </c>
      <c r="G330" s="179"/>
      <c r="H330" s="181">
        <v>2</v>
      </c>
      <c r="J330" s="179"/>
      <c r="K330" s="179"/>
      <c r="L330" s="182"/>
      <c r="M330" s="183"/>
      <c r="N330" s="179"/>
      <c r="O330" s="179"/>
      <c r="P330" s="179"/>
      <c r="Q330" s="179"/>
      <c r="R330" s="179"/>
      <c r="S330" s="179"/>
      <c r="T330" s="184"/>
      <c r="AT330" s="185" t="s">
        <v>355</v>
      </c>
      <c r="AU330" s="185" t="s">
        <v>83</v>
      </c>
      <c r="AV330" s="185" t="s">
        <v>83</v>
      </c>
      <c r="AW330" s="185" t="s">
        <v>222</v>
      </c>
      <c r="AX330" s="185" t="s">
        <v>75</v>
      </c>
      <c r="AY330" s="185" t="s">
        <v>243</v>
      </c>
    </row>
    <row r="331" spans="2:65" s="6" customFormat="1" ht="15.75" customHeight="1" x14ac:dyDescent="0.3">
      <c r="B331" s="178"/>
      <c r="C331" s="179"/>
      <c r="D331" s="177" t="s">
        <v>355</v>
      </c>
      <c r="E331" s="179"/>
      <c r="F331" s="180" t="s">
        <v>1412</v>
      </c>
      <c r="G331" s="179"/>
      <c r="H331" s="181">
        <v>4</v>
      </c>
      <c r="J331" s="179"/>
      <c r="K331" s="179"/>
      <c r="L331" s="182"/>
      <c r="M331" s="183"/>
      <c r="N331" s="179"/>
      <c r="O331" s="179"/>
      <c r="P331" s="179"/>
      <c r="Q331" s="179"/>
      <c r="R331" s="179"/>
      <c r="S331" s="179"/>
      <c r="T331" s="184"/>
      <c r="AT331" s="185" t="s">
        <v>355</v>
      </c>
      <c r="AU331" s="185" t="s">
        <v>83</v>
      </c>
      <c r="AV331" s="185" t="s">
        <v>83</v>
      </c>
      <c r="AW331" s="185" t="s">
        <v>222</v>
      </c>
      <c r="AX331" s="185" t="s">
        <v>75</v>
      </c>
      <c r="AY331" s="185" t="s">
        <v>243</v>
      </c>
    </row>
    <row r="332" spans="2:65" s="6" customFormat="1" ht="15.75" customHeight="1" x14ac:dyDescent="0.3">
      <c r="B332" s="186"/>
      <c r="C332" s="187"/>
      <c r="D332" s="177" t="s">
        <v>355</v>
      </c>
      <c r="E332" s="187"/>
      <c r="F332" s="188" t="s">
        <v>369</v>
      </c>
      <c r="G332" s="187"/>
      <c r="H332" s="189">
        <v>7</v>
      </c>
      <c r="J332" s="187"/>
      <c r="K332" s="187"/>
      <c r="L332" s="190"/>
      <c r="M332" s="191"/>
      <c r="N332" s="187"/>
      <c r="O332" s="187"/>
      <c r="P332" s="187"/>
      <c r="Q332" s="187"/>
      <c r="R332" s="187"/>
      <c r="S332" s="187"/>
      <c r="T332" s="192"/>
      <c r="AT332" s="193" t="s">
        <v>355</v>
      </c>
      <c r="AU332" s="193" t="s">
        <v>83</v>
      </c>
      <c r="AV332" s="193" t="s">
        <v>248</v>
      </c>
      <c r="AW332" s="193" t="s">
        <v>222</v>
      </c>
      <c r="AX332" s="193" t="s">
        <v>22</v>
      </c>
      <c r="AY332" s="193" t="s">
        <v>243</v>
      </c>
    </row>
    <row r="333" spans="2:65" s="6" customFormat="1" ht="15.75" customHeight="1" x14ac:dyDescent="0.3">
      <c r="B333" s="23"/>
      <c r="C333" s="146" t="s">
        <v>644</v>
      </c>
      <c r="D333" s="146" t="s">
        <v>244</v>
      </c>
      <c r="E333" s="147" t="s">
        <v>653</v>
      </c>
      <c r="F333" s="148" t="s">
        <v>654</v>
      </c>
      <c r="G333" s="149" t="s">
        <v>378</v>
      </c>
      <c r="H333" s="150">
        <v>61</v>
      </c>
      <c r="I333" s="151"/>
      <c r="J333" s="152">
        <f>ROUND($I$333*$H$333,2)</f>
        <v>0</v>
      </c>
      <c r="K333" s="148" t="s">
        <v>353</v>
      </c>
      <c r="L333" s="43"/>
      <c r="M333" s="153"/>
      <c r="N333" s="154" t="s">
        <v>46</v>
      </c>
      <c r="O333" s="24"/>
      <c r="P333" s="155">
        <f>$O$333*$H$333</f>
        <v>0</v>
      </c>
      <c r="Q333" s="155">
        <v>3.3E-3</v>
      </c>
      <c r="R333" s="155">
        <f>$Q$333*$H$333</f>
        <v>0.20130000000000001</v>
      </c>
      <c r="S333" s="155">
        <v>0</v>
      </c>
      <c r="T333" s="156">
        <f>$S$333*$H$333</f>
        <v>0</v>
      </c>
      <c r="AR333" s="97" t="s">
        <v>248</v>
      </c>
      <c r="AT333" s="97" t="s">
        <v>244</v>
      </c>
      <c r="AU333" s="97" t="s">
        <v>83</v>
      </c>
      <c r="AY333" s="6" t="s">
        <v>243</v>
      </c>
      <c r="BE333" s="157">
        <f>IF($N$333="základní",$J$333,0)</f>
        <v>0</v>
      </c>
      <c r="BF333" s="157">
        <f>IF($N$333="snížená",$J$333,0)</f>
        <v>0</v>
      </c>
      <c r="BG333" s="157">
        <f>IF($N$333="zákl. přenesená",$J$333,0)</f>
        <v>0</v>
      </c>
      <c r="BH333" s="157">
        <f>IF($N$333="sníž. přenesená",$J$333,0)</f>
        <v>0</v>
      </c>
      <c r="BI333" s="157">
        <f>IF($N$333="nulová",$J$333,0)</f>
        <v>0</v>
      </c>
      <c r="BJ333" s="97" t="s">
        <v>22</v>
      </c>
      <c r="BK333" s="157">
        <f>ROUND($I$333*$H$333,2)</f>
        <v>0</v>
      </c>
      <c r="BL333" s="97" t="s">
        <v>248</v>
      </c>
      <c r="BM333" s="97" t="s">
        <v>1413</v>
      </c>
    </row>
    <row r="334" spans="2:65" s="6" customFormat="1" ht="15.75" customHeight="1" x14ac:dyDescent="0.3">
      <c r="B334" s="170"/>
      <c r="C334" s="171"/>
      <c r="D334" s="158" t="s">
        <v>355</v>
      </c>
      <c r="E334" s="172"/>
      <c r="F334" s="172" t="s">
        <v>380</v>
      </c>
      <c r="G334" s="171"/>
      <c r="H334" s="171"/>
      <c r="J334" s="171"/>
      <c r="K334" s="171"/>
      <c r="L334" s="173"/>
      <c r="M334" s="174"/>
      <c r="N334" s="171"/>
      <c r="O334" s="171"/>
      <c r="P334" s="171"/>
      <c r="Q334" s="171"/>
      <c r="R334" s="171"/>
      <c r="S334" s="171"/>
      <c r="T334" s="175"/>
      <c r="AT334" s="176" t="s">
        <v>355</v>
      </c>
      <c r="AU334" s="176" t="s">
        <v>83</v>
      </c>
      <c r="AV334" s="176" t="s">
        <v>22</v>
      </c>
      <c r="AW334" s="176" t="s">
        <v>222</v>
      </c>
      <c r="AX334" s="176" t="s">
        <v>75</v>
      </c>
      <c r="AY334" s="176" t="s">
        <v>243</v>
      </c>
    </row>
    <row r="335" spans="2:65" s="6" customFormat="1" ht="15.75" customHeight="1" x14ac:dyDescent="0.3">
      <c r="B335" s="170"/>
      <c r="C335" s="171"/>
      <c r="D335" s="177" t="s">
        <v>355</v>
      </c>
      <c r="E335" s="171"/>
      <c r="F335" s="172" t="s">
        <v>362</v>
      </c>
      <c r="G335" s="171"/>
      <c r="H335" s="171"/>
      <c r="J335" s="171"/>
      <c r="K335" s="171"/>
      <c r="L335" s="173"/>
      <c r="M335" s="174"/>
      <c r="N335" s="171"/>
      <c r="O335" s="171"/>
      <c r="P335" s="171"/>
      <c r="Q335" s="171"/>
      <c r="R335" s="171"/>
      <c r="S335" s="171"/>
      <c r="T335" s="175"/>
      <c r="AT335" s="176" t="s">
        <v>355</v>
      </c>
      <c r="AU335" s="176" t="s">
        <v>83</v>
      </c>
      <c r="AV335" s="176" t="s">
        <v>22</v>
      </c>
      <c r="AW335" s="176" t="s">
        <v>222</v>
      </c>
      <c r="AX335" s="176" t="s">
        <v>75</v>
      </c>
      <c r="AY335" s="176" t="s">
        <v>243</v>
      </c>
    </row>
    <row r="336" spans="2:65" s="6" customFormat="1" ht="15.75" customHeight="1" x14ac:dyDescent="0.3">
      <c r="B336" s="178"/>
      <c r="C336" s="179"/>
      <c r="D336" s="177" t="s">
        <v>355</v>
      </c>
      <c r="E336" s="179"/>
      <c r="F336" s="180" t="s">
        <v>1414</v>
      </c>
      <c r="G336" s="179"/>
      <c r="H336" s="181">
        <v>61</v>
      </c>
      <c r="J336" s="179"/>
      <c r="K336" s="179"/>
      <c r="L336" s="182"/>
      <c r="M336" s="183"/>
      <c r="N336" s="179"/>
      <c r="O336" s="179"/>
      <c r="P336" s="179"/>
      <c r="Q336" s="179"/>
      <c r="R336" s="179"/>
      <c r="S336" s="179"/>
      <c r="T336" s="184"/>
      <c r="AT336" s="185" t="s">
        <v>355</v>
      </c>
      <c r="AU336" s="185" t="s">
        <v>83</v>
      </c>
      <c r="AV336" s="185" t="s">
        <v>83</v>
      </c>
      <c r="AW336" s="185" t="s">
        <v>222</v>
      </c>
      <c r="AX336" s="185" t="s">
        <v>22</v>
      </c>
      <c r="AY336" s="185" t="s">
        <v>243</v>
      </c>
    </row>
    <row r="337" spans="2:65" s="6" customFormat="1" ht="15.75" customHeight="1" x14ac:dyDescent="0.3">
      <c r="B337" s="23"/>
      <c r="C337" s="146" t="s">
        <v>652</v>
      </c>
      <c r="D337" s="146" t="s">
        <v>244</v>
      </c>
      <c r="E337" s="147" t="s">
        <v>659</v>
      </c>
      <c r="F337" s="148" t="s">
        <v>660</v>
      </c>
      <c r="G337" s="149" t="s">
        <v>637</v>
      </c>
      <c r="H337" s="150">
        <v>17</v>
      </c>
      <c r="I337" s="151"/>
      <c r="J337" s="152">
        <f>ROUND($I$337*$H$337,2)</f>
        <v>0</v>
      </c>
      <c r="K337" s="148" t="s">
        <v>353</v>
      </c>
      <c r="L337" s="43"/>
      <c r="M337" s="153"/>
      <c r="N337" s="154" t="s">
        <v>46</v>
      </c>
      <c r="O337" s="24"/>
      <c r="P337" s="155">
        <f>$O$337*$H$337</f>
        <v>0</v>
      </c>
      <c r="Q337" s="155">
        <v>1.0000000000000001E-5</v>
      </c>
      <c r="R337" s="155">
        <f>$Q$337*$H$337</f>
        <v>1.7000000000000001E-4</v>
      </c>
      <c r="S337" s="155">
        <v>0</v>
      </c>
      <c r="T337" s="156">
        <f>$S$337*$H$337</f>
        <v>0</v>
      </c>
      <c r="AR337" s="97" t="s">
        <v>248</v>
      </c>
      <c r="AT337" s="97" t="s">
        <v>244</v>
      </c>
      <c r="AU337" s="97" t="s">
        <v>83</v>
      </c>
      <c r="AY337" s="6" t="s">
        <v>243</v>
      </c>
      <c r="BE337" s="157">
        <f>IF($N$337="základní",$J$337,0)</f>
        <v>0</v>
      </c>
      <c r="BF337" s="157">
        <f>IF($N$337="snížená",$J$337,0)</f>
        <v>0</v>
      </c>
      <c r="BG337" s="157">
        <f>IF($N$337="zákl. přenesená",$J$337,0)</f>
        <v>0</v>
      </c>
      <c r="BH337" s="157">
        <f>IF($N$337="sníž. přenesená",$J$337,0)</f>
        <v>0</v>
      </c>
      <c r="BI337" s="157">
        <f>IF($N$337="nulová",$J$337,0)</f>
        <v>0</v>
      </c>
      <c r="BJ337" s="97" t="s">
        <v>22</v>
      </c>
      <c r="BK337" s="157">
        <f>ROUND($I$337*$H$337,2)</f>
        <v>0</v>
      </c>
      <c r="BL337" s="97" t="s">
        <v>248</v>
      </c>
      <c r="BM337" s="97" t="s">
        <v>1415</v>
      </c>
    </row>
    <row r="338" spans="2:65" s="6" customFormat="1" ht="15.75" customHeight="1" x14ac:dyDescent="0.3">
      <c r="B338" s="170"/>
      <c r="C338" s="171"/>
      <c r="D338" s="158" t="s">
        <v>355</v>
      </c>
      <c r="E338" s="172"/>
      <c r="F338" s="172" t="s">
        <v>380</v>
      </c>
      <c r="G338" s="171"/>
      <c r="H338" s="171"/>
      <c r="J338" s="171"/>
      <c r="K338" s="171"/>
      <c r="L338" s="173"/>
      <c r="M338" s="174"/>
      <c r="N338" s="171"/>
      <c r="O338" s="171"/>
      <c r="P338" s="171"/>
      <c r="Q338" s="171"/>
      <c r="R338" s="171"/>
      <c r="S338" s="171"/>
      <c r="T338" s="175"/>
      <c r="AT338" s="176" t="s">
        <v>355</v>
      </c>
      <c r="AU338" s="176" t="s">
        <v>83</v>
      </c>
      <c r="AV338" s="176" t="s">
        <v>22</v>
      </c>
      <c r="AW338" s="176" t="s">
        <v>222</v>
      </c>
      <c r="AX338" s="176" t="s">
        <v>75</v>
      </c>
      <c r="AY338" s="176" t="s">
        <v>243</v>
      </c>
    </row>
    <row r="339" spans="2:65" s="6" customFormat="1" ht="15.75" customHeight="1" x14ac:dyDescent="0.3">
      <c r="B339" s="178"/>
      <c r="C339" s="179"/>
      <c r="D339" s="177" t="s">
        <v>355</v>
      </c>
      <c r="E339" s="179"/>
      <c r="F339" s="180" t="s">
        <v>1416</v>
      </c>
      <c r="G339" s="179"/>
      <c r="H339" s="181">
        <v>17</v>
      </c>
      <c r="J339" s="179"/>
      <c r="K339" s="179"/>
      <c r="L339" s="182"/>
      <c r="M339" s="183"/>
      <c r="N339" s="179"/>
      <c r="O339" s="179"/>
      <c r="P339" s="179"/>
      <c r="Q339" s="179"/>
      <c r="R339" s="179"/>
      <c r="S339" s="179"/>
      <c r="T339" s="184"/>
      <c r="AT339" s="185" t="s">
        <v>355</v>
      </c>
      <c r="AU339" s="185" t="s">
        <v>83</v>
      </c>
      <c r="AV339" s="185" t="s">
        <v>83</v>
      </c>
      <c r="AW339" s="185" t="s">
        <v>222</v>
      </c>
      <c r="AX339" s="185" t="s">
        <v>22</v>
      </c>
      <c r="AY339" s="185" t="s">
        <v>243</v>
      </c>
    </row>
    <row r="340" spans="2:65" s="6" customFormat="1" ht="15.75" customHeight="1" x14ac:dyDescent="0.3">
      <c r="B340" s="23"/>
      <c r="C340" s="194" t="s">
        <v>658</v>
      </c>
      <c r="D340" s="194" t="s">
        <v>481</v>
      </c>
      <c r="E340" s="195" t="s">
        <v>664</v>
      </c>
      <c r="F340" s="196" t="s">
        <v>665</v>
      </c>
      <c r="G340" s="197" t="s">
        <v>637</v>
      </c>
      <c r="H340" s="198">
        <v>2</v>
      </c>
      <c r="I340" s="199"/>
      <c r="J340" s="200">
        <f>ROUND($I$340*$H$340,2)</f>
        <v>0</v>
      </c>
      <c r="K340" s="196" t="s">
        <v>353</v>
      </c>
      <c r="L340" s="201"/>
      <c r="M340" s="202"/>
      <c r="N340" s="203" t="s">
        <v>46</v>
      </c>
      <c r="O340" s="24"/>
      <c r="P340" s="155">
        <f>$O$340*$H$340</f>
        <v>0</v>
      </c>
      <c r="Q340" s="155">
        <v>6.4999999999999997E-4</v>
      </c>
      <c r="R340" s="155">
        <f>$Q$340*$H$340</f>
        <v>1.2999999999999999E-3</v>
      </c>
      <c r="S340" s="155">
        <v>0</v>
      </c>
      <c r="T340" s="156">
        <f>$S$340*$H$340</f>
        <v>0</v>
      </c>
      <c r="AR340" s="97" t="s">
        <v>272</v>
      </c>
      <c r="AT340" s="97" t="s">
        <v>481</v>
      </c>
      <c r="AU340" s="97" t="s">
        <v>83</v>
      </c>
      <c r="AY340" s="6" t="s">
        <v>243</v>
      </c>
      <c r="BE340" s="157">
        <f>IF($N$340="základní",$J$340,0)</f>
        <v>0</v>
      </c>
      <c r="BF340" s="157">
        <f>IF($N$340="snížená",$J$340,0)</f>
        <v>0</v>
      </c>
      <c r="BG340" s="157">
        <f>IF($N$340="zákl. přenesená",$J$340,0)</f>
        <v>0</v>
      </c>
      <c r="BH340" s="157">
        <f>IF($N$340="sníž. přenesená",$J$340,0)</f>
        <v>0</v>
      </c>
      <c r="BI340" s="157">
        <f>IF($N$340="nulová",$J$340,0)</f>
        <v>0</v>
      </c>
      <c r="BJ340" s="97" t="s">
        <v>22</v>
      </c>
      <c r="BK340" s="157">
        <f>ROUND($I$340*$H$340,2)</f>
        <v>0</v>
      </c>
      <c r="BL340" s="97" t="s">
        <v>248</v>
      </c>
      <c r="BM340" s="97" t="s">
        <v>1417</v>
      </c>
    </row>
    <row r="341" spans="2:65" s="6" customFormat="1" ht="15.75" customHeight="1" x14ac:dyDescent="0.3">
      <c r="B341" s="178"/>
      <c r="C341" s="179"/>
      <c r="D341" s="158" t="s">
        <v>355</v>
      </c>
      <c r="E341" s="180"/>
      <c r="F341" s="180" t="s">
        <v>1418</v>
      </c>
      <c r="G341" s="179"/>
      <c r="H341" s="181">
        <v>2</v>
      </c>
      <c r="J341" s="179"/>
      <c r="K341" s="179"/>
      <c r="L341" s="182"/>
      <c r="M341" s="183"/>
      <c r="N341" s="179"/>
      <c r="O341" s="179"/>
      <c r="P341" s="179"/>
      <c r="Q341" s="179"/>
      <c r="R341" s="179"/>
      <c r="S341" s="179"/>
      <c r="T341" s="184"/>
      <c r="AT341" s="185" t="s">
        <v>355</v>
      </c>
      <c r="AU341" s="185" t="s">
        <v>83</v>
      </c>
      <c r="AV341" s="185" t="s">
        <v>83</v>
      </c>
      <c r="AW341" s="185" t="s">
        <v>222</v>
      </c>
      <c r="AX341" s="185" t="s">
        <v>22</v>
      </c>
      <c r="AY341" s="185" t="s">
        <v>243</v>
      </c>
    </row>
    <row r="342" spans="2:65" s="6" customFormat="1" ht="15.75" customHeight="1" x14ac:dyDescent="0.3">
      <c r="B342" s="23"/>
      <c r="C342" s="194" t="s">
        <v>663</v>
      </c>
      <c r="D342" s="194" t="s">
        <v>481</v>
      </c>
      <c r="E342" s="195" t="s">
        <v>669</v>
      </c>
      <c r="F342" s="196" t="s">
        <v>670</v>
      </c>
      <c r="G342" s="197" t="s">
        <v>637</v>
      </c>
      <c r="H342" s="198">
        <v>3</v>
      </c>
      <c r="I342" s="199"/>
      <c r="J342" s="200">
        <f>ROUND($I$342*$H$342,2)</f>
        <v>0</v>
      </c>
      <c r="K342" s="196" t="s">
        <v>353</v>
      </c>
      <c r="L342" s="201"/>
      <c r="M342" s="202"/>
      <c r="N342" s="203" t="s">
        <v>46</v>
      </c>
      <c r="O342" s="24"/>
      <c r="P342" s="155">
        <f>$O$342*$H$342</f>
        <v>0</v>
      </c>
      <c r="Q342" s="155">
        <v>8.8000000000000003E-4</v>
      </c>
      <c r="R342" s="155">
        <f>$Q$342*$H$342</f>
        <v>2.64E-3</v>
      </c>
      <c r="S342" s="155">
        <v>0</v>
      </c>
      <c r="T342" s="156">
        <f>$S$342*$H$342</f>
        <v>0</v>
      </c>
      <c r="AR342" s="97" t="s">
        <v>272</v>
      </c>
      <c r="AT342" s="97" t="s">
        <v>481</v>
      </c>
      <c r="AU342" s="97" t="s">
        <v>83</v>
      </c>
      <c r="AY342" s="6" t="s">
        <v>243</v>
      </c>
      <c r="BE342" s="157">
        <f>IF($N$342="základní",$J$342,0)</f>
        <v>0</v>
      </c>
      <c r="BF342" s="157">
        <f>IF($N$342="snížená",$J$342,0)</f>
        <v>0</v>
      </c>
      <c r="BG342" s="157">
        <f>IF($N$342="zákl. přenesená",$J$342,0)</f>
        <v>0</v>
      </c>
      <c r="BH342" s="157">
        <f>IF($N$342="sníž. přenesená",$J$342,0)</f>
        <v>0</v>
      </c>
      <c r="BI342" s="157">
        <f>IF($N$342="nulová",$J$342,0)</f>
        <v>0</v>
      </c>
      <c r="BJ342" s="97" t="s">
        <v>22</v>
      </c>
      <c r="BK342" s="157">
        <f>ROUND($I$342*$H$342,2)</f>
        <v>0</v>
      </c>
      <c r="BL342" s="97" t="s">
        <v>248</v>
      </c>
      <c r="BM342" s="97" t="s">
        <v>1419</v>
      </c>
    </row>
    <row r="343" spans="2:65" s="6" customFormat="1" ht="15.75" customHeight="1" x14ac:dyDescent="0.3">
      <c r="B343" s="178"/>
      <c r="C343" s="179"/>
      <c r="D343" s="158" t="s">
        <v>355</v>
      </c>
      <c r="E343" s="180"/>
      <c r="F343" s="180" t="s">
        <v>1420</v>
      </c>
      <c r="G343" s="179"/>
      <c r="H343" s="181">
        <v>3</v>
      </c>
      <c r="J343" s="179"/>
      <c r="K343" s="179"/>
      <c r="L343" s="182"/>
      <c r="M343" s="183"/>
      <c r="N343" s="179"/>
      <c r="O343" s="179"/>
      <c r="P343" s="179"/>
      <c r="Q343" s="179"/>
      <c r="R343" s="179"/>
      <c r="S343" s="179"/>
      <c r="T343" s="184"/>
      <c r="AT343" s="185" t="s">
        <v>355</v>
      </c>
      <c r="AU343" s="185" t="s">
        <v>83</v>
      </c>
      <c r="AV343" s="185" t="s">
        <v>83</v>
      </c>
      <c r="AW343" s="185" t="s">
        <v>222</v>
      </c>
      <c r="AX343" s="185" t="s">
        <v>22</v>
      </c>
      <c r="AY343" s="185" t="s">
        <v>243</v>
      </c>
    </row>
    <row r="344" spans="2:65" s="6" customFormat="1" ht="15.75" customHeight="1" x14ac:dyDescent="0.3">
      <c r="B344" s="23"/>
      <c r="C344" s="194" t="s">
        <v>668</v>
      </c>
      <c r="D344" s="194" t="s">
        <v>481</v>
      </c>
      <c r="E344" s="195" t="s">
        <v>673</v>
      </c>
      <c r="F344" s="196" t="s">
        <v>674</v>
      </c>
      <c r="G344" s="197" t="s">
        <v>637</v>
      </c>
      <c r="H344" s="198">
        <v>12</v>
      </c>
      <c r="I344" s="199"/>
      <c r="J344" s="200">
        <f>ROUND($I$344*$H$344,2)</f>
        <v>0</v>
      </c>
      <c r="K344" s="196"/>
      <c r="L344" s="201"/>
      <c r="M344" s="202"/>
      <c r="N344" s="203" t="s">
        <v>46</v>
      </c>
      <c r="O344" s="24"/>
      <c r="P344" s="155">
        <f>$O$344*$H$344</f>
        <v>0</v>
      </c>
      <c r="Q344" s="155">
        <v>8.8000000000000003E-4</v>
      </c>
      <c r="R344" s="155">
        <f>$Q$344*$H$344</f>
        <v>1.056E-2</v>
      </c>
      <c r="S344" s="155">
        <v>0</v>
      </c>
      <c r="T344" s="156">
        <f>$S$344*$H$344</f>
        <v>0</v>
      </c>
      <c r="AR344" s="97" t="s">
        <v>272</v>
      </c>
      <c r="AT344" s="97" t="s">
        <v>481</v>
      </c>
      <c r="AU344" s="97" t="s">
        <v>83</v>
      </c>
      <c r="AY344" s="6" t="s">
        <v>243</v>
      </c>
      <c r="BE344" s="157">
        <f>IF($N$344="základní",$J$344,0)</f>
        <v>0</v>
      </c>
      <c r="BF344" s="157">
        <f>IF($N$344="snížená",$J$344,0)</f>
        <v>0</v>
      </c>
      <c r="BG344" s="157">
        <f>IF($N$344="zákl. přenesená",$J$344,0)</f>
        <v>0</v>
      </c>
      <c r="BH344" s="157">
        <f>IF($N$344="sníž. přenesená",$J$344,0)</f>
        <v>0</v>
      </c>
      <c r="BI344" s="157">
        <f>IF($N$344="nulová",$J$344,0)</f>
        <v>0</v>
      </c>
      <c r="BJ344" s="97" t="s">
        <v>22</v>
      </c>
      <c r="BK344" s="157">
        <f>ROUND($I$344*$H$344,2)</f>
        <v>0</v>
      </c>
      <c r="BL344" s="97" t="s">
        <v>248</v>
      </c>
      <c r="BM344" s="97" t="s">
        <v>1421</v>
      </c>
    </row>
    <row r="345" spans="2:65" s="6" customFormat="1" ht="15.75" customHeight="1" x14ac:dyDescent="0.3">
      <c r="B345" s="170"/>
      <c r="C345" s="171"/>
      <c r="D345" s="158" t="s">
        <v>355</v>
      </c>
      <c r="E345" s="172"/>
      <c r="F345" s="172" t="s">
        <v>676</v>
      </c>
      <c r="G345" s="171"/>
      <c r="H345" s="171"/>
      <c r="J345" s="171"/>
      <c r="K345" s="171"/>
      <c r="L345" s="173"/>
      <c r="M345" s="174"/>
      <c r="N345" s="171"/>
      <c r="O345" s="171"/>
      <c r="P345" s="171"/>
      <c r="Q345" s="171"/>
      <c r="R345" s="171"/>
      <c r="S345" s="171"/>
      <c r="T345" s="175"/>
      <c r="AT345" s="176" t="s">
        <v>355</v>
      </c>
      <c r="AU345" s="176" t="s">
        <v>83</v>
      </c>
      <c r="AV345" s="176" t="s">
        <v>22</v>
      </c>
      <c r="AW345" s="176" t="s">
        <v>222</v>
      </c>
      <c r="AX345" s="176" t="s">
        <v>75</v>
      </c>
      <c r="AY345" s="176" t="s">
        <v>243</v>
      </c>
    </row>
    <row r="346" spans="2:65" s="6" customFormat="1" ht="15.75" customHeight="1" x14ac:dyDescent="0.3">
      <c r="B346" s="178"/>
      <c r="C346" s="179"/>
      <c r="D346" s="177" t="s">
        <v>355</v>
      </c>
      <c r="E346" s="179"/>
      <c r="F346" s="180" t="s">
        <v>1422</v>
      </c>
      <c r="G346" s="179"/>
      <c r="H346" s="181">
        <v>6</v>
      </c>
      <c r="J346" s="179"/>
      <c r="K346" s="179"/>
      <c r="L346" s="182"/>
      <c r="M346" s="183"/>
      <c r="N346" s="179"/>
      <c r="O346" s="179"/>
      <c r="P346" s="179"/>
      <c r="Q346" s="179"/>
      <c r="R346" s="179"/>
      <c r="S346" s="179"/>
      <c r="T346" s="184"/>
      <c r="AT346" s="185" t="s">
        <v>355</v>
      </c>
      <c r="AU346" s="185" t="s">
        <v>83</v>
      </c>
      <c r="AV346" s="185" t="s">
        <v>83</v>
      </c>
      <c r="AW346" s="185" t="s">
        <v>222</v>
      </c>
      <c r="AX346" s="185" t="s">
        <v>75</v>
      </c>
      <c r="AY346" s="185" t="s">
        <v>243</v>
      </c>
    </row>
    <row r="347" spans="2:65" s="6" customFormat="1" ht="15.75" customHeight="1" x14ac:dyDescent="0.3">
      <c r="B347" s="178"/>
      <c r="C347" s="179"/>
      <c r="D347" s="177" t="s">
        <v>355</v>
      </c>
      <c r="E347" s="179"/>
      <c r="F347" s="180" t="s">
        <v>1423</v>
      </c>
      <c r="G347" s="179"/>
      <c r="H347" s="181">
        <v>2</v>
      </c>
      <c r="J347" s="179"/>
      <c r="K347" s="179"/>
      <c r="L347" s="182"/>
      <c r="M347" s="183"/>
      <c r="N347" s="179"/>
      <c r="O347" s="179"/>
      <c r="P347" s="179"/>
      <c r="Q347" s="179"/>
      <c r="R347" s="179"/>
      <c r="S347" s="179"/>
      <c r="T347" s="184"/>
      <c r="AT347" s="185" t="s">
        <v>355</v>
      </c>
      <c r="AU347" s="185" t="s">
        <v>83</v>
      </c>
      <c r="AV347" s="185" t="s">
        <v>83</v>
      </c>
      <c r="AW347" s="185" t="s">
        <v>222</v>
      </c>
      <c r="AX347" s="185" t="s">
        <v>75</v>
      </c>
      <c r="AY347" s="185" t="s">
        <v>243</v>
      </c>
    </row>
    <row r="348" spans="2:65" s="6" customFormat="1" ht="15.75" customHeight="1" x14ac:dyDescent="0.3">
      <c r="B348" s="178"/>
      <c r="C348" s="179"/>
      <c r="D348" s="177" t="s">
        <v>355</v>
      </c>
      <c r="E348" s="179"/>
      <c r="F348" s="180" t="s">
        <v>1424</v>
      </c>
      <c r="G348" s="179"/>
      <c r="H348" s="181">
        <v>4</v>
      </c>
      <c r="J348" s="179"/>
      <c r="K348" s="179"/>
      <c r="L348" s="182"/>
      <c r="M348" s="183"/>
      <c r="N348" s="179"/>
      <c r="O348" s="179"/>
      <c r="P348" s="179"/>
      <c r="Q348" s="179"/>
      <c r="R348" s="179"/>
      <c r="S348" s="179"/>
      <c r="T348" s="184"/>
      <c r="AT348" s="185" t="s">
        <v>355</v>
      </c>
      <c r="AU348" s="185" t="s">
        <v>83</v>
      </c>
      <c r="AV348" s="185" t="s">
        <v>83</v>
      </c>
      <c r="AW348" s="185" t="s">
        <v>222</v>
      </c>
      <c r="AX348" s="185" t="s">
        <v>75</v>
      </c>
      <c r="AY348" s="185" t="s">
        <v>243</v>
      </c>
    </row>
    <row r="349" spans="2:65" s="6" customFormat="1" ht="15.75" customHeight="1" x14ac:dyDescent="0.3">
      <c r="B349" s="186"/>
      <c r="C349" s="187"/>
      <c r="D349" s="177" t="s">
        <v>355</v>
      </c>
      <c r="E349" s="187"/>
      <c r="F349" s="188" t="s">
        <v>369</v>
      </c>
      <c r="G349" s="187"/>
      <c r="H349" s="189">
        <v>12</v>
      </c>
      <c r="J349" s="187"/>
      <c r="K349" s="187"/>
      <c r="L349" s="190"/>
      <c r="M349" s="191"/>
      <c r="N349" s="187"/>
      <c r="O349" s="187"/>
      <c r="P349" s="187"/>
      <c r="Q349" s="187"/>
      <c r="R349" s="187"/>
      <c r="S349" s="187"/>
      <c r="T349" s="192"/>
      <c r="AT349" s="193" t="s">
        <v>355</v>
      </c>
      <c r="AU349" s="193" t="s">
        <v>83</v>
      </c>
      <c r="AV349" s="193" t="s">
        <v>248</v>
      </c>
      <c r="AW349" s="193" t="s">
        <v>222</v>
      </c>
      <c r="AX349" s="193" t="s">
        <v>22</v>
      </c>
      <c r="AY349" s="193" t="s">
        <v>243</v>
      </c>
    </row>
    <row r="350" spans="2:65" s="6" customFormat="1" ht="15.75" customHeight="1" x14ac:dyDescent="0.3">
      <c r="B350" s="23"/>
      <c r="C350" s="146" t="s">
        <v>672</v>
      </c>
      <c r="D350" s="146" t="s">
        <v>244</v>
      </c>
      <c r="E350" s="147" t="s">
        <v>695</v>
      </c>
      <c r="F350" s="148" t="s">
        <v>696</v>
      </c>
      <c r="G350" s="149" t="s">
        <v>637</v>
      </c>
      <c r="H350" s="150">
        <v>4</v>
      </c>
      <c r="I350" s="151"/>
      <c r="J350" s="152">
        <f>ROUND($I$350*$H$350,2)</f>
        <v>0</v>
      </c>
      <c r="K350" s="148" t="s">
        <v>353</v>
      </c>
      <c r="L350" s="43"/>
      <c r="M350" s="153"/>
      <c r="N350" s="154" t="s">
        <v>46</v>
      </c>
      <c r="O350" s="24"/>
      <c r="P350" s="155">
        <f>$O$350*$H$350</f>
        <v>0</v>
      </c>
      <c r="Q350" s="155">
        <v>1.0279999999999999E-2</v>
      </c>
      <c r="R350" s="155">
        <f>$Q$350*$H$350</f>
        <v>4.1119999999999997E-2</v>
      </c>
      <c r="S350" s="155">
        <v>0</v>
      </c>
      <c r="T350" s="156">
        <f>$S$350*$H$350</f>
        <v>0</v>
      </c>
      <c r="AR350" s="97" t="s">
        <v>248</v>
      </c>
      <c r="AT350" s="97" t="s">
        <v>244</v>
      </c>
      <c r="AU350" s="97" t="s">
        <v>83</v>
      </c>
      <c r="AY350" s="6" t="s">
        <v>243</v>
      </c>
      <c r="BE350" s="157">
        <f>IF($N$350="základní",$J$350,0)</f>
        <v>0</v>
      </c>
      <c r="BF350" s="157">
        <f>IF($N$350="snížená",$J$350,0)</f>
        <v>0</v>
      </c>
      <c r="BG350" s="157">
        <f>IF($N$350="zákl. přenesená",$J$350,0)</f>
        <v>0</v>
      </c>
      <c r="BH350" s="157">
        <f>IF($N$350="sníž. přenesená",$J$350,0)</f>
        <v>0</v>
      </c>
      <c r="BI350" s="157">
        <f>IF($N$350="nulová",$J$350,0)</f>
        <v>0</v>
      </c>
      <c r="BJ350" s="97" t="s">
        <v>22</v>
      </c>
      <c r="BK350" s="157">
        <f>ROUND($I$350*$H$350,2)</f>
        <v>0</v>
      </c>
      <c r="BL350" s="97" t="s">
        <v>248</v>
      </c>
      <c r="BM350" s="97" t="s">
        <v>1425</v>
      </c>
    </row>
    <row r="351" spans="2:65" s="6" customFormat="1" ht="15.75" customHeight="1" x14ac:dyDescent="0.3">
      <c r="B351" s="170"/>
      <c r="C351" s="171"/>
      <c r="D351" s="158" t="s">
        <v>355</v>
      </c>
      <c r="E351" s="172"/>
      <c r="F351" s="172" t="s">
        <v>380</v>
      </c>
      <c r="G351" s="171"/>
      <c r="H351" s="171"/>
      <c r="J351" s="171"/>
      <c r="K351" s="171"/>
      <c r="L351" s="173"/>
      <c r="M351" s="174"/>
      <c r="N351" s="171"/>
      <c r="O351" s="171"/>
      <c r="P351" s="171"/>
      <c r="Q351" s="171"/>
      <c r="R351" s="171"/>
      <c r="S351" s="171"/>
      <c r="T351" s="175"/>
      <c r="AT351" s="176" t="s">
        <v>355</v>
      </c>
      <c r="AU351" s="176" t="s">
        <v>83</v>
      </c>
      <c r="AV351" s="176" t="s">
        <v>22</v>
      </c>
      <c r="AW351" s="176" t="s">
        <v>222</v>
      </c>
      <c r="AX351" s="176" t="s">
        <v>75</v>
      </c>
      <c r="AY351" s="176" t="s">
        <v>243</v>
      </c>
    </row>
    <row r="352" spans="2:65" s="6" customFormat="1" ht="15.75" customHeight="1" x14ac:dyDescent="0.3">
      <c r="B352" s="178"/>
      <c r="C352" s="179"/>
      <c r="D352" s="177" t="s">
        <v>355</v>
      </c>
      <c r="E352" s="179"/>
      <c r="F352" s="180" t="s">
        <v>1426</v>
      </c>
      <c r="G352" s="179"/>
      <c r="H352" s="181">
        <v>4</v>
      </c>
      <c r="J352" s="179"/>
      <c r="K352" s="179"/>
      <c r="L352" s="182"/>
      <c r="M352" s="183"/>
      <c r="N352" s="179"/>
      <c r="O352" s="179"/>
      <c r="P352" s="179"/>
      <c r="Q352" s="179"/>
      <c r="R352" s="179"/>
      <c r="S352" s="179"/>
      <c r="T352" s="184"/>
      <c r="AT352" s="185" t="s">
        <v>355</v>
      </c>
      <c r="AU352" s="185" t="s">
        <v>83</v>
      </c>
      <c r="AV352" s="185" t="s">
        <v>83</v>
      </c>
      <c r="AW352" s="185" t="s">
        <v>222</v>
      </c>
      <c r="AX352" s="185" t="s">
        <v>22</v>
      </c>
      <c r="AY352" s="185" t="s">
        <v>243</v>
      </c>
    </row>
    <row r="353" spans="2:65" s="6" customFormat="1" ht="15.75" customHeight="1" x14ac:dyDescent="0.3">
      <c r="B353" s="23"/>
      <c r="C353" s="146" t="s">
        <v>681</v>
      </c>
      <c r="D353" s="146" t="s">
        <v>244</v>
      </c>
      <c r="E353" s="147" t="s">
        <v>700</v>
      </c>
      <c r="F353" s="148" t="s">
        <v>701</v>
      </c>
      <c r="G353" s="149" t="s">
        <v>637</v>
      </c>
      <c r="H353" s="150">
        <v>4</v>
      </c>
      <c r="I353" s="151"/>
      <c r="J353" s="152">
        <f>ROUND($I$353*$H$353,2)</f>
        <v>0</v>
      </c>
      <c r="K353" s="148" t="s">
        <v>353</v>
      </c>
      <c r="L353" s="43"/>
      <c r="M353" s="153"/>
      <c r="N353" s="154" t="s">
        <v>46</v>
      </c>
      <c r="O353" s="24"/>
      <c r="P353" s="155">
        <f>$O$353*$H$353</f>
        <v>0</v>
      </c>
      <c r="Q353" s="155">
        <v>0</v>
      </c>
      <c r="R353" s="155">
        <f>$Q$353*$H$353</f>
        <v>0</v>
      </c>
      <c r="S353" s="155">
        <v>0</v>
      </c>
      <c r="T353" s="156">
        <f>$S$353*$H$353</f>
        <v>0</v>
      </c>
      <c r="AR353" s="97" t="s">
        <v>248</v>
      </c>
      <c r="AT353" s="97" t="s">
        <v>244</v>
      </c>
      <c r="AU353" s="97" t="s">
        <v>83</v>
      </c>
      <c r="AY353" s="6" t="s">
        <v>243</v>
      </c>
      <c r="BE353" s="157">
        <f>IF($N$353="základní",$J$353,0)</f>
        <v>0</v>
      </c>
      <c r="BF353" s="157">
        <f>IF($N$353="snížená",$J$353,0)</f>
        <v>0</v>
      </c>
      <c r="BG353" s="157">
        <f>IF($N$353="zákl. přenesená",$J$353,0)</f>
        <v>0</v>
      </c>
      <c r="BH353" s="157">
        <f>IF($N$353="sníž. přenesená",$J$353,0)</f>
        <v>0</v>
      </c>
      <c r="BI353" s="157">
        <f>IF($N$353="nulová",$J$353,0)</f>
        <v>0</v>
      </c>
      <c r="BJ353" s="97" t="s">
        <v>22</v>
      </c>
      <c r="BK353" s="157">
        <f>ROUND($I$353*$H$353,2)</f>
        <v>0</v>
      </c>
      <c r="BL353" s="97" t="s">
        <v>248</v>
      </c>
      <c r="BM353" s="97" t="s">
        <v>1427</v>
      </c>
    </row>
    <row r="354" spans="2:65" s="6" customFormat="1" ht="15.75" customHeight="1" x14ac:dyDescent="0.3">
      <c r="B354" s="178"/>
      <c r="C354" s="179"/>
      <c r="D354" s="158" t="s">
        <v>355</v>
      </c>
      <c r="E354" s="180"/>
      <c r="F354" s="180" t="s">
        <v>1428</v>
      </c>
      <c r="G354" s="179"/>
      <c r="H354" s="181">
        <v>4</v>
      </c>
      <c r="J354" s="179"/>
      <c r="K354" s="179"/>
      <c r="L354" s="182"/>
      <c r="M354" s="183"/>
      <c r="N354" s="179"/>
      <c r="O354" s="179"/>
      <c r="P354" s="179"/>
      <c r="Q354" s="179"/>
      <c r="R354" s="179"/>
      <c r="S354" s="179"/>
      <c r="T354" s="184"/>
      <c r="AT354" s="185" t="s">
        <v>355</v>
      </c>
      <c r="AU354" s="185" t="s">
        <v>83</v>
      </c>
      <c r="AV354" s="185" t="s">
        <v>83</v>
      </c>
      <c r="AW354" s="185" t="s">
        <v>222</v>
      </c>
      <c r="AX354" s="185" t="s">
        <v>22</v>
      </c>
      <c r="AY354" s="185" t="s">
        <v>243</v>
      </c>
    </row>
    <row r="355" spans="2:65" s="6" customFormat="1" ht="15.75" customHeight="1" x14ac:dyDescent="0.3">
      <c r="B355" s="23"/>
      <c r="C355" s="146" t="s">
        <v>687</v>
      </c>
      <c r="D355" s="146" t="s">
        <v>244</v>
      </c>
      <c r="E355" s="147" t="s">
        <v>705</v>
      </c>
      <c r="F355" s="148" t="s">
        <v>706</v>
      </c>
      <c r="G355" s="149" t="s">
        <v>637</v>
      </c>
      <c r="H355" s="150">
        <v>4</v>
      </c>
      <c r="I355" s="151"/>
      <c r="J355" s="152">
        <f>ROUND($I$355*$H$355,2)</f>
        <v>0</v>
      </c>
      <c r="K355" s="148" t="s">
        <v>353</v>
      </c>
      <c r="L355" s="43"/>
      <c r="M355" s="153"/>
      <c r="N355" s="154" t="s">
        <v>46</v>
      </c>
      <c r="O355" s="24"/>
      <c r="P355" s="155">
        <f>$O$355*$H$355</f>
        <v>0</v>
      </c>
      <c r="Q355" s="155">
        <v>4.5500000000000002E-3</v>
      </c>
      <c r="R355" s="155">
        <f>$Q$355*$H$355</f>
        <v>1.8200000000000001E-2</v>
      </c>
      <c r="S355" s="155">
        <v>0</v>
      </c>
      <c r="T355" s="156">
        <f>$S$355*$H$355</f>
        <v>0</v>
      </c>
      <c r="AR355" s="97" t="s">
        <v>248</v>
      </c>
      <c r="AT355" s="97" t="s">
        <v>244</v>
      </c>
      <c r="AU355" s="97" t="s">
        <v>83</v>
      </c>
      <c r="AY355" s="6" t="s">
        <v>243</v>
      </c>
      <c r="BE355" s="157">
        <f>IF($N$355="základní",$J$355,0)</f>
        <v>0</v>
      </c>
      <c r="BF355" s="157">
        <f>IF($N$355="snížená",$J$355,0)</f>
        <v>0</v>
      </c>
      <c r="BG355" s="157">
        <f>IF($N$355="zákl. přenesená",$J$355,0)</f>
        <v>0</v>
      </c>
      <c r="BH355" s="157">
        <f>IF($N$355="sníž. přenesená",$J$355,0)</f>
        <v>0</v>
      </c>
      <c r="BI355" s="157">
        <f>IF($N$355="nulová",$J$355,0)</f>
        <v>0</v>
      </c>
      <c r="BJ355" s="97" t="s">
        <v>22</v>
      </c>
      <c r="BK355" s="157">
        <f>ROUND($I$355*$H$355,2)</f>
        <v>0</v>
      </c>
      <c r="BL355" s="97" t="s">
        <v>248</v>
      </c>
      <c r="BM355" s="97" t="s">
        <v>1429</v>
      </c>
    </row>
    <row r="356" spans="2:65" s="6" customFormat="1" ht="15.75" customHeight="1" x14ac:dyDescent="0.3">
      <c r="B356" s="170"/>
      <c r="C356" s="171"/>
      <c r="D356" s="158" t="s">
        <v>355</v>
      </c>
      <c r="E356" s="172"/>
      <c r="F356" s="172" t="s">
        <v>708</v>
      </c>
      <c r="G356" s="171"/>
      <c r="H356" s="171"/>
      <c r="J356" s="171"/>
      <c r="K356" s="171"/>
      <c r="L356" s="173"/>
      <c r="M356" s="174"/>
      <c r="N356" s="171"/>
      <c r="O356" s="171"/>
      <c r="P356" s="171"/>
      <c r="Q356" s="171"/>
      <c r="R356" s="171"/>
      <c r="S356" s="171"/>
      <c r="T356" s="175"/>
      <c r="AT356" s="176" t="s">
        <v>355</v>
      </c>
      <c r="AU356" s="176" t="s">
        <v>83</v>
      </c>
      <c r="AV356" s="176" t="s">
        <v>22</v>
      </c>
      <c r="AW356" s="176" t="s">
        <v>222</v>
      </c>
      <c r="AX356" s="176" t="s">
        <v>75</v>
      </c>
      <c r="AY356" s="176" t="s">
        <v>243</v>
      </c>
    </row>
    <row r="357" spans="2:65" s="6" customFormat="1" ht="15.75" customHeight="1" x14ac:dyDescent="0.3">
      <c r="B357" s="178"/>
      <c r="C357" s="179"/>
      <c r="D357" s="177" t="s">
        <v>355</v>
      </c>
      <c r="E357" s="179"/>
      <c r="F357" s="180" t="s">
        <v>1428</v>
      </c>
      <c r="G357" s="179"/>
      <c r="H357" s="181">
        <v>4</v>
      </c>
      <c r="J357" s="179"/>
      <c r="K357" s="179"/>
      <c r="L357" s="182"/>
      <c r="M357" s="183"/>
      <c r="N357" s="179"/>
      <c r="O357" s="179"/>
      <c r="P357" s="179"/>
      <c r="Q357" s="179"/>
      <c r="R357" s="179"/>
      <c r="S357" s="179"/>
      <c r="T357" s="184"/>
      <c r="AT357" s="185" t="s">
        <v>355</v>
      </c>
      <c r="AU357" s="185" t="s">
        <v>83</v>
      </c>
      <c r="AV357" s="185" t="s">
        <v>83</v>
      </c>
      <c r="AW357" s="185" t="s">
        <v>222</v>
      </c>
      <c r="AX357" s="185" t="s">
        <v>22</v>
      </c>
      <c r="AY357" s="185" t="s">
        <v>243</v>
      </c>
    </row>
    <row r="358" spans="2:65" s="6" customFormat="1" ht="15.75" customHeight="1" x14ac:dyDescent="0.3">
      <c r="B358" s="23"/>
      <c r="C358" s="146" t="s">
        <v>694</v>
      </c>
      <c r="D358" s="146" t="s">
        <v>244</v>
      </c>
      <c r="E358" s="147" t="s">
        <v>710</v>
      </c>
      <c r="F358" s="148" t="s">
        <v>711</v>
      </c>
      <c r="G358" s="149" t="s">
        <v>637</v>
      </c>
      <c r="H358" s="150">
        <v>4</v>
      </c>
      <c r="I358" s="151"/>
      <c r="J358" s="152">
        <f>ROUND($I$358*$H$358,2)</f>
        <v>0</v>
      </c>
      <c r="K358" s="148" t="s">
        <v>353</v>
      </c>
      <c r="L358" s="43"/>
      <c r="M358" s="153"/>
      <c r="N358" s="154" t="s">
        <v>46</v>
      </c>
      <c r="O358" s="24"/>
      <c r="P358" s="155">
        <f>$O$358*$H$358</f>
        <v>0</v>
      </c>
      <c r="Q358" s="155">
        <v>6.2599999999999999E-3</v>
      </c>
      <c r="R358" s="155">
        <f>$Q$358*$H$358</f>
        <v>2.504E-2</v>
      </c>
      <c r="S358" s="155">
        <v>0</v>
      </c>
      <c r="T358" s="156">
        <f>$S$358*$H$358</f>
        <v>0</v>
      </c>
      <c r="AR358" s="97" t="s">
        <v>248</v>
      </c>
      <c r="AT358" s="97" t="s">
        <v>244</v>
      </c>
      <c r="AU358" s="97" t="s">
        <v>83</v>
      </c>
      <c r="AY358" s="6" t="s">
        <v>243</v>
      </c>
      <c r="BE358" s="157">
        <f>IF($N$358="základní",$J$358,0)</f>
        <v>0</v>
      </c>
      <c r="BF358" s="157">
        <f>IF($N$358="snížená",$J$358,0)</f>
        <v>0</v>
      </c>
      <c r="BG358" s="157">
        <f>IF($N$358="zákl. přenesená",$J$358,0)</f>
        <v>0</v>
      </c>
      <c r="BH358" s="157">
        <f>IF($N$358="sníž. přenesená",$J$358,0)</f>
        <v>0</v>
      </c>
      <c r="BI358" s="157">
        <f>IF($N$358="nulová",$J$358,0)</f>
        <v>0</v>
      </c>
      <c r="BJ358" s="97" t="s">
        <v>22</v>
      </c>
      <c r="BK358" s="157">
        <f>ROUND($I$358*$H$358,2)</f>
        <v>0</v>
      </c>
      <c r="BL358" s="97" t="s">
        <v>248</v>
      </c>
      <c r="BM358" s="97" t="s">
        <v>1430</v>
      </c>
    </row>
    <row r="359" spans="2:65" s="6" customFormat="1" ht="15.75" customHeight="1" x14ac:dyDescent="0.3">
      <c r="B359" s="178"/>
      <c r="C359" s="179"/>
      <c r="D359" s="158" t="s">
        <v>355</v>
      </c>
      <c r="E359" s="180"/>
      <c r="F359" s="180" t="s">
        <v>1428</v>
      </c>
      <c r="G359" s="179"/>
      <c r="H359" s="181">
        <v>4</v>
      </c>
      <c r="J359" s="179"/>
      <c r="K359" s="179"/>
      <c r="L359" s="182"/>
      <c r="M359" s="183"/>
      <c r="N359" s="179"/>
      <c r="O359" s="179"/>
      <c r="P359" s="179"/>
      <c r="Q359" s="179"/>
      <c r="R359" s="179"/>
      <c r="S359" s="179"/>
      <c r="T359" s="184"/>
      <c r="AT359" s="185" t="s">
        <v>355</v>
      </c>
      <c r="AU359" s="185" t="s">
        <v>83</v>
      </c>
      <c r="AV359" s="185" t="s">
        <v>83</v>
      </c>
      <c r="AW359" s="185" t="s">
        <v>222</v>
      </c>
      <c r="AX359" s="185" t="s">
        <v>22</v>
      </c>
      <c r="AY359" s="185" t="s">
        <v>243</v>
      </c>
    </row>
    <row r="360" spans="2:65" s="6" customFormat="1" ht="15.75" customHeight="1" x14ac:dyDescent="0.3">
      <c r="B360" s="23"/>
      <c r="C360" s="146" t="s">
        <v>699</v>
      </c>
      <c r="D360" s="146" t="s">
        <v>244</v>
      </c>
      <c r="E360" s="147" t="s">
        <v>714</v>
      </c>
      <c r="F360" s="148" t="s">
        <v>715</v>
      </c>
      <c r="G360" s="149" t="s">
        <v>637</v>
      </c>
      <c r="H360" s="150">
        <v>4</v>
      </c>
      <c r="I360" s="151"/>
      <c r="J360" s="152">
        <f>ROUND($I$360*$H$360,2)</f>
        <v>0</v>
      </c>
      <c r="K360" s="148" t="s">
        <v>353</v>
      </c>
      <c r="L360" s="43"/>
      <c r="M360" s="153"/>
      <c r="N360" s="154" t="s">
        <v>46</v>
      </c>
      <c r="O360" s="24"/>
      <c r="P360" s="155">
        <f>$O$360*$H$360</f>
        <v>0</v>
      </c>
      <c r="Q360" s="155">
        <v>2.0699999999999998E-3</v>
      </c>
      <c r="R360" s="155">
        <f>$Q$360*$H$360</f>
        <v>8.2799999999999992E-3</v>
      </c>
      <c r="S360" s="155">
        <v>0</v>
      </c>
      <c r="T360" s="156">
        <f>$S$360*$H$360</f>
        <v>0</v>
      </c>
      <c r="AR360" s="97" t="s">
        <v>248</v>
      </c>
      <c r="AT360" s="97" t="s">
        <v>244</v>
      </c>
      <c r="AU360" s="97" t="s">
        <v>83</v>
      </c>
      <c r="AY360" s="6" t="s">
        <v>243</v>
      </c>
      <c r="BE360" s="157">
        <f>IF($N$360="základní",$J$360,0)</f>
        <v>0</v>
      </c>
      <c r="BF360" s="157">
        <f>IF($N$360="snížená",$J$360,0)</f>
        <v>0</v>
      </c>
      <c r="BG360" s="157">
        <f>IF($N$360="zákl. přenesená",$J$360,0)</f>
        <v>0</v>
      </c>
      <c r="BH360" s="157">
        <f>IF($N$360="sníž. přenesená",$J$360,0)</f>
        <v>0</v>
      </c>
      <c r="BI360" s="157">
        <f>IF($N$360="nulová",$J$360,0)</f>
        <v>0</v>
      </c>
      <c r="BJ360" s="97" t="s">
        <v>22</v>
      </c>
      <c r="BK360" s="157">
        <f>ROUND($I$360*$H$360,2)</f>
        <v>0</v>
      </c>
      <c r="BL360" s="97" t="s">
        <v>248</v>
      </c>
      <c r="BM360" s="97" t="s">
        <v>1431</v>
      </c>
    </row>
    <row r="361" spans="2:65" s="6" customFormat="1" ht="15.75" customHeight="1" x14ac:dyDescent="0.3">
      <c r="B361" s="178"/>
      <c r="C361" s="179"/>
      <c r="D361" s="158" t="s">
        <v>355</v>
      </c>
      <c r="E361" s="180"/>
      <c r="F361" s="180" t="s">
        <v>1432</v>
      </c>
      <c r="G361" s="179"/>
      <c r="H361" s="181">
        <v>4</v>
      </c>
      <c r="J361" s="179"/>
      <c r="K361" s="179"/>
      <c r="L361" s="182"/>
      <c r="M361" s="183"/>
      <c r="N361" s="179"/>
      <c r="O361" s="179"/>
      <c r="P361" s="179"/>
      <c r="Q361" s="179"/>
      <c r="R361" s="179"/>
      <c r="S361" s="179"/>
      <c r="T361" s="184"/>
      <c r="AT361" s="185" t="s">
        <v>355</v>
      </c>
      <c r="AU361" s="185" t="s">
        <v>83</v>
      </c>
      <c r="AV361" s="185" t="s">
        <v>83</v>
      </c>
      <c r="AW361" s="185" t="s">
        <v>222</v>
      </c>
      <c r="AX361" s="185" t="s">
        <v>22</v>
      </c>
      <c r="AY361" s="185" t="s">
        <v>243</v>
      </c>
    </row>
    <row r="362" spans="2:65" s="6" customFormat="1" ht="15.75" customHeight="1" x14ac:dyDescent="0.3">
      <c r="B362" s="23"/>
      <c r="C362" s="194" t="s">
        <v>704</v>
      </c>
      <c r="D362" s="194" t="s">
        <v>481</v>
      </c>
      <c r="E362" s="195" t="s">
        <v>719</v>
      </c>
      <c r="F362" s="196" t="s">
        <v>720</v>
      </c>
      <c r="G362" s="197" t="s">
        <v>637</v>
      </c>
      <c r="H362" s="198">
        <v>4</v>
      </c>
      <c r="I362" s="199"/>
      <c r="J362" s="200">
        <f>ROUND($I$362*$H$362,2)</f>
        <v>0</v>
      </c>
      <c r="K362" s="196" t="s">
        <v>353</v>
      </c>
      <c r="L362" s="201"/>
      <c r="M362" s="202"/>
      <c r="N362" s="203" t="s">
        <v>46</v>
      </c>
      <c r="O362" s="24"/>
      <c r="P362" s="155">
        <f>$O$362*$H$362</f>
        <v>0</v>
      </c>
      <c r="Q362" s="155">
        <v>2E-3</v>
      </c>
      <c r="R362" s="155">
        <f>$Q$362*$H$362</f>
        <v>8.0000000000000002E-3</v>
      </c>
      <c r="S362" s="155">
        <v>0</v>
      </c>
      <c r="T362" s="156">
        <f>$S$362*$H$362</f>
        <v>0</v>
      </c>
      <c r="AR362" s="97" t="s">
        <v>272</v>
      </c>
      <c r="AT362" s="97" t="s">
        <v>481</v>
      </c>
      <c r="AU362" s="97" t="s">
        <v>83</v>
      </c>
      <c r="AY362" s="6" t="s">
        <v>243</v>
      </c>
      <c r="BE362" s="157">
        <f>IF($N$362="základní",$J$362,0)</f>
        <v>0</v>
      </c>
      <c r="BF362" s="157">
        <f>IF($N$362="snížená",$J$362,0)</f>
        <v>0</v>
      </c>
      <c r="BG362" s="157">
        <f>IF($N$362="zákl. přenesená",$J$362,0)</f>
        <v>0</v>
      </c>
      <c r="BH362" s="157">
        <f>IF($N$362="sníž. přenesená",$J$362,0)</f>
        <v>0</v>
      </c>
      <c r="BI362" s="157">
        <f>IF($N$362="nulová",$J$362,0)</f>
        <v>0</v>
      </c>
      <c r="BJ362" s="97" t="s">
        <v>22</v>
      </c>
      <c r="BK362" s="157">
        <f>ROUND($I$362*$H$362,2)</f>
        <v>0</v>
      </c>
      <c r="BL362" s="97" t="s">
        <v>248</v>
      </c>
      <c r="BM362" s="97" t="s">
        <v>1433</v>
      </c>
    </row>
    <row r="363" spans="2:65" s="6" customFormat="1" ht="15.75" customHeight="1" x14ac:dyDescent="0.3">
      <c r="B363" s="170"/>
      <c r="C363" s="171"/>
      <c r="D363" s="158" t="s">
        <v>355</v>
      </c>
      <c r="E363" s="172"/>
      <c r="F363" s="172" t="s">
        <v>380</v>
      </c>
      <c r="G363" s="171"/>
      <c r="H363" s="171"/>
      <c r="J363" s="171"/>
      <c r="K363" s="171"/>
      <c r="L363" s="173"/>
      <c r="M363" s="174"/>
      <c r="N363" s="171"/>
      <c r="O363" s="171"/>
      <c r="P363" s="171"/>
      <c r="Q363" s="171"/>
      <c r="R363" s="171"/>
      <c r="S363" s="171"/>
      <c r="T363" s="175"/>
      <c r="AT363" s="176" t="s">
        <v>355</v>
      </c>
      <c r="AU363" s="176" t="s">
        <v>83</v>
      </c>
      <c r="AV363" s="176" t="s">
        <v>22</v>
      </c>
      <c r="AW363" s="176" t="s">
        <v>222</v>
      </c>
      <c r="AX363" s="176" t="s">
        <v>75</v>
      </c>
      <c r="AY363" s="176" t="s">
        <v>243</v>
      </c>
    </row>
    <row r="364" spans="2:65" s="6" customFormat="1" ht="15.75" customHeight="1" x14ac:dyDescent="0.3">
      <c r="B364" s="178"/>
      <c r="C364" s="179"/>
      <c r="D364" s="177" t="s">
        <v>355</v>
      </c>
      <c r="E364" s="179"/>
      <c r="F364" s="180" t="s">
        <v>1434</v>
      </c>
      <c r="G364" s="179"/>
      <c r="H364" s="181">
        <v>4</v>
      </c>
      <c r="J364" s="179"/>
      <c r="K364" s="179"/>
      <c r="L364" s="182"/>
      <c r="M364" s="183"/>
      <c r="N364" s="179"/>
      <c r="O364" s="179"/>
      <c r="P364" s="179"/>
      <c r="Q364" s="179"/>
      <c r="R364" s="179"/>
      <c r="S364" s="179"/>
      <c r="T364" s="184"/>
      <c r="AT364" s="185" t="s">
        <v>355</v>
      </c>
      <c r="AU364" s="185" t="s">
        <v>83</v>
      </c>
      <c r="AV364" s="185" t="s">
        <v>83</v>
      </c>
      <c r="AW364" s="185" t="s">
        <v>222</v>
      </c>
      <c r="AX364" s="185" t="s">
        <v>22</v>
      </c>
      <c r="AY364" s="185" t="s">
        <v>243</v>
      </c>
    </row>
    <row r="365" spans="2:65" s="6" customFormat="1" ht="15.75" customHeight="1" x14ac:dyDescent="0.3">
      <c r="B365" s="23"/>
      <c r="C365" s="146" t="s">
        <v>709</v>
      </c>
      <c r="D365" s="146" t="s">
        <v>244</v>
      </c>
      <c r="E365" s="147" t="s">
        <v>724</v>
      </c>
      <c r="F365" s="148" t="s">
        <v>725</v>
      </c>
      <c r="G365" s="149" t="s">
        <v>637</v>
      </c>
      <c r="H365" s="150">
        <v>5</v>
      </c>
      <c r="I365" s="151"/>
      <c r="J365" s="152">
        <f>ROUND($I$365*$H$365,2)</f>
        <v>0</v>
      </c>
      <c r="K365" s="148" t="s">
        <v>353</v>
      </c>
      <c r="L365" s="43"/>
      <c r="M365" s="153"/>
      <c r="N365" s="154" t="s">
        <v>46</v>
      </c>
      <c r="O365" s="24"/>
      <c r="P365" s="155">
        <f>$O$365*$H$365</f>
        <v>0</v>
      </c>
      <c r="Q365" s="155">
        <v>0.34089999999999998</v>
      </c>
      <c r="R365" s="155">
        <f>$Q$365*$H$365</f>
        <v>1.7044999999999999</v>
      </c>
      <c r="S365" s="155">
        <v>0</v>
      </c>
      <c r="T365" s="156">
        <f>$S$365*$H$365</f>
        <v>0</v>
      </c>
      <c r="AR365" s="97" t="s">
        <v>248</v>
      </c>
      <c r="AT365" s="97" t="s">
        <v>244</v>
      </c>
      <c r="AU365" s="97" t="s">
        <v>83</v>
      </c>
      <c r="AY365" s="6" t="s">
        <v>243</v>
      </c>
      <c r="BE365" s="157">
        <f>IF($N$365="základní",$J$365,0)</f>
        <v>0</v>
      </c>
      <c r="BF365" s="157">
        <f>IF($N$365="snížená",$J$365,0)</f>
        <v>0</v>
      </c>
      <c r="BG365" s="157">
        <f>IF($N$365="zákl. přenesená",$J$365,0)</f>
        <v>0</v>
      </c>
      <c r="BH365" s="157">
        <f>IF($N$365="sníž. přenesená",$J$365,0)</f>
        <v>0</v>
      </c>
      <c r="BI365" s="157">
        <f>IF($N$365="nulová",$J$365,0)</f>
        <v>0</v>
      </c>
      <c r="BJ365" s="97" t="s">
        <v>22</v>
      </c>
      <c r="BK365" s="157">
        <f>ROUND($I$365*$H$365,2)</f>
        <v>0</v>
      </c>
      <c r="BL365" s="97" t="s">
        <v>248</v>
      </c>
      <c r="BM365" s="97" t="s">
        <v>1435</v>
      </c>
    </row>
    <row r="366" spans="2:65" s="6" customFormat="1" ht="15.75" customHeight="1" x14ac:dyDescent="0.3">
      <c r="B366" s="170"/>
      <c r="C366" s="171"/>
      <c r="D366" s="158" t="s">
        <v>355</v>
      </c>
      <c r="E366" s="172"/>
      <c r="F366" s="172" t="s">
        <v>380</v>
      </c>
      <c r="G366" s="171"/>
      <c r="H366" s="171"/>
      <c r="J366" s="171"/>
      <c r="K366" s="171"/>
      <c r="L366" s="173"/>
      <c r="M366" s="174"/>
      <c r="N366" s="171"/>
      <c r="O366" s="171"/>
      <c r="P366" s="171"/>
      <c r="Q366" s="171"/>
      <c r="R366" s="171"/>
      <c r="S366" s="171"/>
      <c r="T366" s="175"/>
      <c r="AT366" s="176" t="s">
        <v>355</v>
      </c>
      <c r="AU366" s="176" t="s">
        <v>83</v>
      </c>
      <c r="AV366" s="176" t="s">
        <v>22</v>
      </c>
      <c r="AW366" s="176" t="s">
        <v>222</v>
      </c>
      <c r="AX366" s="176" t="s">
        <v>75</v>
      </c>
      <c r="AY366" s="176" t="s">
        <v>243</v>
      </c>
    </row>
    <row r="367" spans="2:65" s="6" customFormat="1" ht="15.75" customHeight="1" x14ac:dyDescent="0.3">
      <c r="B367" s="178"/>
      <c r="C367" s="179"/>
      <c r="D367" s="177" t="s">
        <v>355</v>
      </c>
      <c r="E367" s="179"/>
      <c r="F367" s="180" t="s">
        <v>1436</v>
      </c>
      <c r="G367" s="179"/>
      <c r="H367" s="181">
        <v>5</v>
      </c>
      <c r="J367" s="179"/>
      <c r="K367" s="179"/>
      <c r="L367" s="182"/>
      <c r="M367" s="183"/>
      <c r="N367" s="179"/>
      <c r="O367" s="179"/>
      <c r="P367" s="179"/>
      <c r="Q367" s="179"/>
      <c r="R367" s="179"/>
      <c r="S367" s="179"/>
      <c r="T367" s="184"/>
      <c r="AT367" s="185" t="s">
        <v>355</v>
      </c>
      <c r="AU367" s="185" t="s">
        <v>83</v>
      </c>
      <c r="AV367" s="185" t="s">
        <v>83</v>
      </c>
      <c r="AW367" s="185" t="s">
        <v>222</v>
      </c>
      <c r="AX367" s="185" t="s">
        <v>22</v>
      </c>
      <c r="AY367" s="185" t="s">
        <v>243</v>
      </c>
    </row>
    <row r="368" spans="2:65" s="6" customFormat="1" ht="15.75" customHeight="1" x14ac:dyDescent="0.3">
      <c r="B368" s="23"/>
      <c r="C368" s="194" t="s">
        <v>713</v>
      </c>
      <c r="D368" s="194" t="s">
        <v>481</v>
      </c>
      <c r="E368" s="195" t="s">
        <v>730</v>
      </c>
      <c r="F368" s="196" t="s">
        <v>731</v>
      </c>
      <c r="G368" s="197" t="s">
        <v>637</v>
      </c>
      <c r="H368" s="198">
        <v>5</v>
      </c>
      <c r="I368" s="199"/>
      <c r="J368" s="200">
        <f>ROUND($I$368*$H$368,2)</f>
        <v>0</v>
      </c>
      <c r="K368" s="196" t="s">
        <v>353</v>
      </c>
      <c r="L368" s="201"/>
      <c r="M368" s="202"/>
      <c r="N368" s="203" t="s">
        <v>46</v>
      </c>
      <c r="O368" s="24"/>
      <c r="P368" s="155">
        <f>$O$368*$H$368</f>
        <v>0</v>
      </c>
      <c r="Q368" s="155">
        <v>2.7E-2</v>
      </c>
      <c r="R368" s="155">
        <f>$Q$368*$H$368</f>
        <v>0.13500000000000001</v>
      </c>
      <c r="S368" s="155">
        <v>0</v>
      </c>
      <c r="T368" s="156">
        <f>$S$368*$H$368</f>
        <v>0</v>
      </c>
      <c r="AR368" s="97" t="s">
        <v>272</v>
      </c>
      <c r="AT368" s="97" t="s">
        <v>481</v>
      </c>
      <c r="AU368" s="97" t="s">
        <v>83</v>
      </c>
      <c r="AY368" s="6" t="s">
        <v>243</v>
      </c>
      <c r="BE368" s="157">
        <f>IF($N$368="základní",$J$368,0)</f>
        <v>0</v>
      </c>
      <c r="BF368" s="157">
        <f>IF($N$368="snížená",$J$368,0)</f>
        <v>0</v>
      </c>
      <c r="BG368" s="157">
        <f>IF($N$368="zákl. přenesená",$J$368,0)</f>
        <v>0</v>
      </c>
      <c r="BH368" s="157">
        <f>IF($N$368="sníž. přenesená",$J$368,0)</f>
        <v>0</v>
      </c>
      <c r="BI368" s="157">
        <f>IF($N$368="nulová",$J$368,0)</f>
        <v>0</v>
      </c>
      <c r="BJ368" s="97" t="s">
        <v>22</v>
      </c>
      <c r="BK368" s="157">
        <f>ROUND($I$368*$H$368,2)</f>
        <v>0</v>
      </c>
      <c r="BL368" s="97" t="s">
        <v>248</v>
      </c>
      <c r="BM368" s="97" t="s">
        <v>1437</v>
      </c>
    </row>
    <row r="369" spans="2:65" s="6" customFormat="1" ht="15.75" customHeight="1" x14ac:dyDescent="0.3">
      <c r="B369" s="178"/>
      <c r="C369" s="179"/>
      <c r="D369" s="158" t="s">
        <v>355</v>
      </c>
      <c r="E369" s="180"/>
      <c r="F369" s="180" t="s">
        <v>1438</v>
      </c>
      <c r="G369" s="179"/>
      <c r="H369" s="181">
        <v>5</v>
      </c>
      <c r="J369" s="179"/>
      <c r="K369" s="179"/>
      <c r="L369" s="182"/>
      <c r="M369" s="183"/>
      <c r="N369" s="179"/>
      <c r="O369" s="179"/>
      <c r="P369" s="179"/>
      <c r="Q369" s="179"/>
      <c r="R369" s="179"/>
      <c r="S369" s="179"/>
      <c r="T369" s="184"/>
      <c r="AT369" s="185" t="s">
        <v>355</v>
      </c>
      <c r="AU369" s="185" t="s">
        <v>83</v>
      </c>
      <c r="AV369" s="185" t="s">
        <v>83</v>
      </c>
      <c r="AW369" s="185" t="s">
        <v>222</v>
      </c>
      <c r="AX369" s="185" t="s">
        <v>22</v>
      </c>
      <c r="AY369" s="185" t="s">
        <v>243</v>
      </c>
    </row>
    <row r="370" spans="2:65" s="6" customFormat="1" ht="15.75" customHeight="1" x14ac:dyDescent="0.3">
      <c r="B370" s="23"/>
      <c r="C370" s="194" t="s">
        <v>718</v>
      </c>
      <c r="D370" s="194" t="s">
        <v>481</v>
      </c>
      <c r="E370" s="195" t="s">
        <v>739</v>
      </c>
      <c r="F370" s="196" t="s">
        <v>740</v>
      </c>
      <c r="G370" s="197" t="s">
        <v>637</v>
      </c>
      <c r="H370" s="198">
        <v>4</v>
      </c>
      <c r="I370" s="199"/>
      <c r="J370" s="200">
        <f>ROUND($I$370*$H$370,2)</f>
        <v>0</v>
      </c>
      <c r="K370" s="196" t="s">
        <v>353</v>
      </c>
      <c r="L370" s="201"/>
      <c r="M370" s="202"/>
      <c r="N370" s="203" t="s">
        <v>46</v>
      </c>
      <c r="O370" s="24"/>
      <c r="P370" s="155">
        <f>$O$370*$H$370</f>
        <v>0</v>
      </c>
      <c r="Q370" s="155">
        <v>0.111</v>
      </c>
      <c r="R370" s="155">
        <f>$Q$370*$H$370</f>
        <v>0.44400000000000001</v>
      </c>
      <c r="S370" s="155">
        <v>0</v>
      </c>
      <c r="T370" s="156">
        <f>$S$370*$H$370</f>
        <v>0</v>
      </c>
      <c r="AR370" s="97" t="s">
        <v>272</v>
      </c>
      <c r="AT370" s="97" t="s">
        <v>481</v>
      </c>
      <c r="AU370" s="97" t="s">
        <v>83</v>
      </c>
      <c r="AY370" s="6" t="s">
        <v>243</v>
      </c>
      <c r="BE370" s="157">
        <f>IF($N$370="základní",$J$370,0)</f>
        <v>0</v>
      </c>
      <c r="BF370" s="157">
        <f>IF($N$370="snížená",$J$370,0)</f>
        <v>0</v>
      </c>
      <c r="BG370" s="157">
        <f>IF($N$370="zákl. přenesená",$J$370,0)</f>
        <v>0</v>
      </c>
      <c r="BH370" s="157">
        <f>IF($N$370="sníž. přenesená",$J$370,0)</f>
        <v>0</v>
      </c>
      <c r="BI370" s="157">
        <f>IF($N$370="nulová",$J$370,0)</f>
        <v>0</v>
      </c>
      <c r="BJ370" s="97" t="s">
        <v>22</v>
      </c>
      <c r="BK370" s="157">
        <f>ROUND($I$370*$H$370,2)</f>
        <v>0</v>
      </c>
      <c r="BL370" s="97" t="s">
        <v>248</v>
      </c>
      <c r="BM370" s="97" t="s">
        <v>1439</v>
      </c>
    </row>
    <row r="371" spans="2:65" s="6" customFormat="1" ht="15.75" customHeight="1" x14ac:dyDescent="0.3">
      <c r="B371" s="23"/>
      <c r="C371" s="197" t="s">
        <v>723</v>
      </c>
      <c r="D371" s="197" t="s">
        <v>481</v>
      </c>
      <c r="E371" s="195" t="s">
        <v>1440</v>
      </c>
      <c r="F371" s="196" t="s">
        <v>1441</v>
      </c>
      <c r="G371" s="197" t="s">
        <v>637</v>
      </c>
      <c r="H371" s="198">
        <v>1</v>
      </c>
      <c r="I371" s="199"/>
      <c r="J371" s="200">
        <f>ROUND($I$371*$H$371,2)</f>
        <v>0</v>
      </c>
      <c r="K371" s="196" t="s">
        <v>353</v>
      </c>
      <c r="L371" s="201"/>
      <c r="M371" s="202"/>
      <c r="N371" s="203" t="s">
        <v>46</v>
      </c>
      <c r="O371" s="24"/>
      <c r="P371" s="155">
        <f>$O$371*$H$371</f>
        <v>0</v>
      </c>
      <c r="Q371" s="155">
        <v>5.8000000000000003E-2</v>
      </c>
      <c r="R371" s="155">
        <f>$Q$371*$H$371</f>
        <v>5.8000000000000003E-2</v>
      </c>
      <c r="S371" s="155">
        <v>0</v>
      </c>
      <c r="T371" s="156">
        <f>$S$371*$H$371</f>
        <v>0</v>
      </c>
      <c r="AR371" s="97" t="s">
        <v>272</v>
      </c>
      <c r="AT371" s="97" t="s">
        <v>481</v>
      </c>
      <c r="AU371" s="97" t="s">
        <v>83</v>
      </c>
      <c r="AY371" s="97" t="s">
        <v>243</v>
      </c>
      <c r="BE371" s="157">
        <f>IF($N$371="základní",$J$371,0)</f>
        <v>0</v>
      </c>
      <c r="BF371" s="157">
        <f>IF($N$371="snížená",$J$371,0)</f>
        <v>0</v>
      </c>
      <c r="BG371" s="157">
        <f>IF($N$371="zákl. přenesená",$J$371,0)</f>
        <v>0</v>
      </c>
      <c r="BH371" s="157">
        <f>IF($N$371="sníž. přenesená",$J$371,0)</f>
        <v>0</v>
      </c>
      <c r="BI371" s="157">
        <f>IF($N$371="nulová",$J$371,0)</f>
        <v>0</v>
      </c>
      <c r="BJ371" s="97" t="s">
        <v>22</v>
      </c>
      <c r="BK371" s="157">
        <f>ROUND($I$371*$H$371,2)</f>
        <v>0</v>
      </c>
      <c r="BL371" s="97" t="s">
        <v>248</v>
      </c>
      <c r="BM371" s="97" t="s">
        <v>1442</v>
      </c>
    </row>
    <row r="372" spans="2:65" s="6" customFormat="1" ht="15.75" customHeight="1" x14ac:dyDescent="0.3">
      <c r="B372" s="23"/>
      <c r="C372" s="197" t="s">
        <v>729</v>
      </c>
      <c r="D372" s="197" t="s">
        <v>481</v>
      </c>
      <c r="E372" s="195" t="s">
        <v>743</v>
      </c>
      <c r="F372" s="196" t="s">
        <v>744</v>
      </c>
      <c r="G372" s="197" t="s">
        <v>637</v>
      </c>
      <c r="H372" s="198">
        <v>2</v>
      </c>
      <c r="I372" s="199"/>
      <c r="J372" s="200">
        <f>ROUND($I$372*$H$372,2)</f>
        <v>0</v>
      </c>
      <c r="K372" s="196"/>
      <c r="L372" s="201"/>
      <c r="M372" s="202"/>
      <c r="N372" s="203" t="s">
        <v>46</v>
      </c>
      <c r="O372" s="24"/>
      <c r="P372" s="155">
        <f>$O$372*$H$372</f>
        <v>0</v>
      </c>
      <c r="Q372" s="155">
        <v>0.111</v>
      </c>
      <c r="R372" s="155">
        <f>$Q$372*$H$372</f>
        <v>0.222</v>
      </c>
      <c r="S372" s="155">
        <v>0</v>
      </c>
      <c r="T372" s="156">
        <f>$S$372*$H$372</f>
        <v>0</v>
      </c>
      <c r="AR372" s="97" t="s">
        <v>272</v>
      </c>
      <c r="AT372" s="97" t="s">
        <v>481</v>
      </c>
      <c r="AU372" s="97" t="s">
        <v>83</v>
      </c>
      <c r="AY372" s="97" t="s">
        <v>243</v>
      </c>
      <c r="BE372" s="157">
        <f>IF($N$372="základní",$J$372,0)</f>
        <v>0</v>
      </c>
      <c r="BF372" s="157">
        <f>IF($N$372="snížená",$J$372,0)</f>
        <v>0</v>
      </c>
      <c r="BG372" s="157">
        <f>IF($N$372="zákl. přenesená",$J$372,0)</f>
        <v>0</v>
      </c>
      <c r="BH372" s="157">
        <f>IF($N$372="sníž. přenesená",$J$372,0)</f>
        <v>0</v>
      </c>
      <c r="BI372" s="157">
        <f>IF($N$372="nulová",$J$372,0)</f>
        <v>0</v>
      </c>
      <c r="BJ372" s="97" t="s">
        <v>22</v>
      </c>
      <c r="BK372" s="157">
        <f>ROUND($I$372*$H$372,2)</f>
        <v>0</v>
      </c>
      <c r="BL372" s="97" t="s">
        <v>248</v>
      </c>
      <c r="BM372" s="97" t="s">
        <v>1443</v>
      </c>
    </row>
    <row r="373" spans="2:65" s="6" customFormat="1" ht="15.75" customHeight="1" x14ac:dyDescent="0.3">
      <c r="B373" s="23"/>
      <c r="C373" s="197" t="s">
        <v>734</v>
      </c>
      <c r="D373" s="197" t="s">
        <v>481</v>
      </c>
      <c r="E373" s="195" t="s">
        <v>1444</v>
      </c>
      <c r="F373" s="196" t="s">
        <v>1445</v>
      </c>
      <c r="G373" s="197" t="s">
        <v>637</v>
      </c>
      <c r="H373" s="198">
        <v>1</v>
      </c>
      <c r="I373" s="199"/>
      <c r="J373" s="200">
        <f>ROUND($I$373*$H$373,2)</f>
        <v>0</v>
      </c>
      <c r="K373" s="196" t="s">
        <v>353</v>
      </c>
      <c r="L373" s="201"/>
      <c r="M373" s="202"/>
      <c r="N373" s="203" t="s">
        <v>46</v>
      </c>
      <c r="O373" s="24"/>
      <c r="P373" s="155">
        <f>$O$373*$H$373</f>
        <v>0</v>
      </c>
      <c r="Q373" s="155">
        <v>0.04</v>
      </c>
      <c r="R373" s="155">
        <f>$Q$373*$H$373</f>
        <v>0.04</v>
      </c>
      <c r="S373" s="155">
        <v>0</v>
      </c>
      <c r="T373" s="156">
        <f>$S$373*$H$373</f>
        <v>0</v>
      </c>
      <c r="AR373" s="97" t="s">
        <v>272</v>
      </c>
      <c r="AT373" s="97" t="s">
        <v>481</v>
      </c>
      <c r="AU373" s="97" t="s">
        <v>83</v>
      </c>
      <c r="AY373" s="97" t="s">
        <v>243</v>
      </c>
      <c r="BE373" s="157">
        <f>IF($N$373="základní",$J$373,0)</f>
        <v>0</v>
      </c>
      <c r="BF373" s="157">
        <f>IF($N$373="snížená",$J$373,0)</f>
        <v>0</v>
      </c>
      <c r="BG373" s="157">
        <f>IF($N$373="zákl. přenesená",$J$373,0)</f>
        <v>0</v>
      </c>
      <c r="BH373" s="157">
        <f>IF($N$373="sníž. přenesená",$J$373,0)</f>
        <v>0</v>
      </c>
      <c r="BI373" s="157">
        <f>IF($N$373="nulová",$J$373,0)</f>
        <v>0</v>
      </c>
      <c r="BJ373" s="97" t="s">
        <v>22</v>
      </c>
      <c r="BK373" s="157">
        <f>ROUND($I$373*$H$373,2)</f>
        <v>0</v>
      </c>
      <c r="BL373" s="97" t="s">
        <v>248</v>
      </c>
      <c r="BM373" s="97" t="s">
        <v>1446</v>
      </c>
    </row>
    <row r="374" spans="2:65" s="6" customFormat="1" ht="15.75" customHeight="1" x14ac:dyDescent="0.3">
      <c r="B374" s="23"/>
      <c r="C374" s="197" t="s">
        <v>738</v>
      </c>
      <c r="D374" s="197" t="s">
        <v>481</v>
      </c>
      <c r="E374" s="195" t="s">
        <v>751</v>
      </c>
      <c r="F374" s="196" t="s">
        <v>752</v>
      </c>
      <c r="G374" s="197" t="s">
        <v>637</v>
      </c>
      <c r="H374" s="198">
        <v>2</v>
      </c>
      <c r="I374" s="199"/>
      <c r="J374" s="200">
        <f>ROUND($I$374*$H$374,2)</f>
        <v>0</v>
      </c>
      <c r="K374" s="196" t="s">
        <v>353</v>
      </c>
      <c r="L374" s="201"/>
      <c r="M374" s="202"/>
      <c r="N374" s="203" t="s">
        <v>46</v>
      </c>
      <c r="O374" s="24"/>
      <c r="P374" s="155">
        <f>$O$374*$H$374</f>
        <v>0</v>
      </c>
      <c r="Q374" s="155">
        <v>0.08</v>
      </c>
      <c r="R374" s="155">
        <f>$Q$374*$H$374</f>
        <v>0.16</v>
      </c>
      <c r="S374" s="155">
        <v>0</v>
      </c>
      <c r="T374" s="156">
        <f>$S$374*$H$374</f>
        <v>0</v>
      </c>
      <c r="AR374" s="97" t="s">
        <v>272</v>
      </c>
      <c r="AT374" s="97" t="s">
        <v>481</v>
      </c>
      <c r="AU374" s="97" t="s">
        <v>83</v>
      </c>
      <c r="AY374" s="97" t="s">
        <v>243</v>
      </c>
      <c r="BE374" s="157">
        <f>IF($N$374="základní",$J$374,0)</f>
        <v>0</v>
      </c>
      <c r="BF374" s="157">
        <f>IF($N$374="snížená",$J$374,0)</f>
        <v>0</v>
      </c>
      <c r="BG374" s="157">
        <f>IF($N$374="zákl. přenesená",$J$374,0)</f>
        <v>0</v>
      </c>
      <c r="BH374" s="157">
        <f>IF($N$374="sníž. přenesená",$J$374,0)</f>
        <v>0</v>
      </c>
      <c r="BI374" s="157">
        <f>IF($N$374="nulová",$J$374,0)</f>
        <v>0</v>
      </c>
      <c r="BJ374" s="97" t="s">
        <v>22</v>
      </c>
      <c r="BK374" s="157">
        <f>ROUND($I$374*$H$374,2)</f>
        <v>0</v>
      </c>
      <c r="BL374" s="97" t="s">
        <v>248</v>
      </c>
      <c r="BM374" s="97" t="s">
        <v>1447</v>
      </c>
    </row>
    <row r="375" spans="2:65" s="6" customFormat="1" ht="15.75" customHeight="1" x14ac:dyDescent="0.3">
      <c r="B375" s="23"/>
      <c r="C375" s="197" t="s">
        <v>742</v>
      </c>
      <c r="D375" s="197" t="s">
        <v>481</v>
      </c>
      <c r="E375" s="195" t="s">
        <v>755</v>
      </c>
      <c r="F375" s="196" t="s">
        <v>756</v>
      </c>
      <c r="G375" s="197" t="s">
        <v>637</v>
      </c>
      <c r="H375" s="198">
        <v>5</v>
      </c>
      <c r="I375" s="199"/>
      <c r="J375" s="200">
        <f>ROUND($I$375*$H$375,2)</f>
        <v>0</v>
      </c>
      <c r="K375" s="196"/>
      <c r="L375" s="201"/>
      <c r="M375" s="202"/>
      <c r="N375" s="203" t="s">
        <v>46</v>
      </c>
      <c r="O375" s="24"/>
      <c r="P375" s="155">
        <f>$O$375*$H$375</f>
        <v>0</v>
      </c>
      <c r="Q375" s="155">
        <v>0</v>
      </c>
      <c r="R375" s="155">
        <f>$Q$375*$H$375</f>
        <v>0</v>
      </c>
      <c r="S375" s="155">
        <v>0</v>
      </c>
      <c r="T375" s="156">
        <f>$S$375*$H$375</f>
        <v>0</v>
      </c>
      <c r="AR375" s="97" t="s">
        <v>272</v>
      </c>
      <c r="AT375" s="97" t="s">
        <v>481</v>
      </c>
      <c r="AU375" s="97" t="s">
        <v>83</v>
      </c>
      <c r="AY375" s="97" t="s">
        <v>243</v>
      </c>
      <c r="BE375" s="157">
        <f>IF($N$375="základní",$J$375,0)</f>
        <v>0</v>
      </c>
      <c r="BF375" s="157">
        <f>IF($N$375="snížená",$J$375,0)</f>
        <v>0</v>
      </c>
      <c r="BG375" s="157">
        <f>IF($N$375="zákl. přenesená",$J$375,0)</f>
        <v>0</v>
      </c>
      <c r="BH375" s="157">
        <f>IF($N$375="sníž. přenesená",$J$375,0)</f>
        <v>0</v>
      </c>
      <c r="BI375" s="157">
        <f>IF($N$375="nulová",$J$375,0)</f>
        <v>0</v>
      </c>
      <c r="BJ375" s="97" t="s">
        <v>22</v>
      </c>
      <c r="BK375" s="157">
        <f>ROUND($I$375*$H$375,2)</f>
        <v>0</v>
      </c>
      <c r="BL375" s="97" t="s">
        <v>248</v>
      </c>
      <c r="BM375" s="97" t="s">
        <v>1448</v>
      </c>
    </row>
    <row r="376" spans="2:65" s="6" customFormat="1" ht="15.75" customHeight="1" x14ac:dyDescent="0.3">
      <c r="B376" s="23"/>
      <c r="C376" s="197" t="s">
        <v>746</v>
      </c>
      <c r="D376" s="197" t="s">
        <v>481</v>
      </c>
      <c r="E376" s="195" t="s">
        <v>759</v>
      </c>
      <c r="F376" s="196" t="s">
        <v>760</v>
      </c>
      <c r="G376" s="197" t="s">
        <v>637</v>
      </c>
      <c r="H376" s="198">
        <v>5</v>
      </c>
      <c r="I376" s="199"/>
      <c r="J376" s="200">
        <f>ROUND($I$376*$H$376,2)</f>
        <v>0</v>
      </c>
      <c r="K376" s="196" t="s">
        <v>353</v>
      </c>
      <c r="L376" s="201"/>
      <c r="M376" s="202"/>
      <c r="N376" s="203" t="s">
        <v>46</v>
      </c>
      <c r="O376" s="24"/>
      <c r="P376" s="155">
        <f>$O$376*$H$376</f>
        <v>0</v>
      </c>
      <c r="Q376" s="155">
        <v>7.1999999999999995E-2</v>
      </c>
      <c r="R376" s="155">
        <f>$Q$376*$H$376</f>
        <v>0.36</v>
      </c>
      <c r="S376" s="155">
        <v>0</v>
      </c>
      <c r="T376" s="156">
        <f>$S$376*$H$376</f>
        <v>0</v>
      </c>
      <c r="AR376" s="97" t="s">
        <v>272</v>
      </c>
      <c r="AT376" s="97" t="s">
        <v>481</v>
      </c>
      <c r="AU376" s="97" t="s">
        <v>83</v>
      </c>
      <c r="AY376" s="97" t="s">
        <v>243</v>
      </c>
      <c r="BE376" s="157">
        <f>IF($N$376="základní",$J$376,0)</f>
        <v>0</v>
      </c>
      <c r="BF376" s="157">
        <f>IF($N$376="snížená",$J$376,0)</f>
        <v>0</v>
      </c>
      <c r="BG376" s="157">
        <f>IF($N$376="zákl. přenesená",$J$376,0)</f>
        <v>0</v>
      </c>
      <c r="BH376" s="157">
        <f>IF($N$376="sníž. přenesená",$J$376,0)</f>
        <v>0</v>
      </c>
      <c r="BI376" s="157">
        <f>IF($N$376="nulová",$J$376,0)</f>
        <v>0</v>
      </c>
      <c r="BJ376" s="97" t="s">
        <v>22</v>
      </c>
      <c r="BK376" s="157">
        <f>ROUND($I$376*$H$376,2)</f>
        <v>0</v>
      </c>
      <c r="BL376" s="97" t="s">
        <v>248</v>
      </c>
      <c r="BM376" s="97" t="s">
        <v>1449</v>
      </c>
    </row>
    <row r="377" spans="2:65" s="6" customFormat="1" ht="15.75" customHeight="1" x14ac:dyDescent="0.3">
      <c r="B377" s="23"/>
      <c r="C377" s="149" t="s">
        <v>750</v>
      </c>
      <c r="D377" s="149" t="s">
        <v>244</v>
      </c>
      <c r="E377" s="147" t="s">
        <v>763</v>
      </c>
      <c r="F377" s="148" t="s">
        <v>764</v>
      </c>
      <c r="G377" s="149" t="s">
        <v>637</v>
      </c>
      <c r="H377" s="150">
        <v>5</v>
      </c>
      <c r="I377" s="151"/>
      <c r="J377" s="152">
        <f>ROUND($I$377*$H$377,2)</f>
        <v>0</v>
      </c>
      <c r="K377" s="148" t="s">
        <v>353</v>
      </c>
      <c r="L377" s="43"/>
      <c r="M377" s="153"/>
      <c r="N377" s="154" t="s">
        <v>46</v>
      </c>
      <c r="O377" s="24"/>
      <c r="P377" s="155">
        <f>$O$377*$H$377</f>
        <v>0</v>
      </c>
      <c r="Q377" s="155">
        <v>9.3600000000000003E-3</v>
      </c>
      <c r="R377" s="155">
        <f>$Q$377*$H$377</f>
        <v>4.6800000000000001E-2</v>
      </c>
      <c r="S377" s="155">
        <v>0</v>
      </c>
      <c r="T377" s="156">
        <f>$S$377*$H$377</f>
        <v>0</v>
      </c>
      <c r="AR377" s="97" t="s">
        <v>248</v>
      </c>
      <c r="AT377" s="97" t="s">
        <v>244</v>
      </c>
      <c r="AU377" s="97" t="s">
        <v>83</v>
      </c>
      <c r="AY377" s="97" t="s">
        <v>243</v>
      </c>
      <c r="BE377" s="157">
        <f>IF($N$377="základní",$J$377,0)</f>
        <v>0</v>
      </c>
      <c r="BF377" s="157">
        <f>IF($N$377="snížená",$J$377,0)</f>
        <v>0</v>
      </c>
      <c r="BG377" s="157">
        <f>IF($N$377="zákl. přenesená",$J$377,0)</f>
        <v>0</v>
      </c>
      <c r="BH377" s="157">
        <f>IF($N$377="sníž. přenesená",$J$377,0)</f>
        <v>0</v>
      </c>
      <c r="BI377" s="157">
        <f>IF($N$377="nulová",$J$377,0)</f>
        <v>0</v>
      </c>
      <c r="BJ377" s="97" t="s">
        <v>22</v>
      </c>
      <c r="BK377" s="157">
        <f>ROUND($I$377*$H$377,2)</f>
        <v>0</v>
      </c>
      <c r="BL377" s="97" t="s">
        <v>248</v>
      </c>
      <c r="BM377" s="97" t="s">
        <v>1450</v>
      </c>
    </row>
    <row r="378" spans="2:65" s="6" customFormat="1" ht="15.75" customHeight="1" x14ac:dyDescent="0.3">
      <c r="B378" s="170"/>
      <c r="C378" s="171"/>
      <c r="D378" s="158" t="s">
        <v>355</v>
      </c>
      <c r="E378" s="172"/>
      <c r="F378" s="172" t="s">
        <v>380</v>
      </c>
      <c r="G378" s="171"/>
      <c r="H378" s="171"/>
      <c r="J378" s="171"/>
      <c r="K378" s="171"/>
      <c r="L378" s="173"/>
      <c r="M378" s="174"/>
      <c r="N378" s="171"/>
      <c r="O378" s="171"/>
      <c r="P378" s="171"/>
      <c r="Q378" s="171"/>
      <c r="R378" s="171"/>
      <c r="S378" s="171"/>
      <c r="T378" s="175"/>
      <c r="AT378" s="176" t="s">
        <v>355</v>
      </c>
      <c r="AU378" s="176" t="s">
        <v>83</v>
      </c>
      <c r="AV378" s="176" t="s">
        <v>22</v>
      </c>
      <c r="AW378" s="176" t="s">
        <v>222</v>
      </c>
      <c r="AX378" s="176" t="s">
        <v>75</v>
      </c>
      <c r="AY378" s="176" t="s">
        <v>243</v>
      </c>
    </row>
    <row r="379" spans="2:65" s="6" customFormat="1" ht="15.75" customHeight="1" x14ac:dyDescent="0.3">
      <c r="B379" s="178"/>
      <c r="C379" s="179"/>
      <c r="D379" s="177" t="s">
        <v>355</v>
      </c>
      <c r="E379" s="179"/>
      <c r="F379" s="180" t="s">
        <v>1451</v>
      </c>
      <c r="G379" s="179"/>
      <c r="H379" s="181">
        <v>5</v>
      </c>
      <c r="J379" s="179"/>
      <c r="K379" s="179"/>
      <c r="L379" s="182"/>
      <c r="M379" s="183"/>
      <c r="N379" s="179"/>
      <c r="O379" s="179"/>
      <c r="P379" s="179"/>
      <c r="Q379" s="179"/>
      <c r="R379" s="179"/>
      <c r="S379" s="179"/>
      <c r="T379" s="184"/>
      <c r="AT379" s="185" t="s">
        <v>355</v>
      </c>
      <c r="AU379" s="185" t="s">
        <v>83</v>
      </c>
      <c r="AV379" s="185" t="s">
        <v>83</v>
      </c>
      <c r="AW379" s="185" t="s">
        <v>222</v>
      </c>
      <c r="AX379" s="185" t="s">
        <v>22</v>
      </c>
      <c r="AY379" s="185" t="s">
        <v>243</v>
      </c>
    </row>
    <row r="380" spans="2:65" s="6" customFormat="1" ht="15.75" customHeight="1" x14ac:dyDescent="0.3">
      <c r="B380" s="23"/>
      <c r="C380" s="194" t="s">
        <v>754</v>
      </c>
      <c r="D380" s="194" t="s">
        <v>481</v>
      </c>
      <c r="E380" s="195" t="s">
        <v>768</v>
      </c>
      <c r="F380" s="196" t="s">
        <v>769</v>
      </c>
      <c r="G380" s="197" t="s">
        <v>637</v>
      </c>
      <c r="H380" s="198">
        <v>5</v>
      </c>
      <c r="I380" s="199"/>
      <c r="J380" s="200">
        <f>ROUND($I$380*$H$380,2)</f>
        <v>0</v>
      </c>
      <c r="K380" s="196" t="s">
        <v>353</v>
      </c>
      <c r="L380" s="201"/>
      <c r="M380" s="202"/>
      <c r="N380" s="203" t="s">
        <v>46</v>
      </c>
      <c r="O380" s="24"/>
      <c r="P380" s="155">
        <f>$O$380*$H$380</f>
        <v>0</v>
      </c>
      <c r="Q380" s="155">
        <v>5.8000000000000003E-2</v>
      </c>
      <c r="R380" s="155">
        <f>$Q$380*$H$380</f>
        <v>0.29000000000000004</v>
      </c>
      <c r="S380" s="155">
        <v>0</v>
      </c>
      <c r="T380" s="156">
        <f>$S$380*$H$380</f>
        <v>0</v>
      </c>
      <c r="AR380" s="97" t="s">
        <v>272</v>
      </c>
      <c r="AT380" s="97" t="s">
        <v>481</v>
      </c>
      <c r="AU380" s="97" t="s">
        <v>83</v>
      </c>
      <c r="AY380" s="6" t="s">
        <v>243</v>
      </c>
      <c r="BE380" s="157">
        <f>IF($N$380="základní",$J$380,0)</f>
        <v>0</v>
      </c>
      <c r="BF380" s="157">
        <f>IF($N$380="snížená",$J$380,0)</f>
        <v>0</v>
      </c>
      <c r="BG380" s="157">
        <f>IF($N$380="zákl. přenesená",$J$380,0)</f>
        <v>0</v>
      </c>
      <c r="BH380" s="157">
        <f>IF($N$380="sníž. přenesená",$J$380,0)</f>
        <v>0</v>
      </c>
      <c r="BI380" s="157">
        <f>IF($N$380="nulová",$J$380,0)</f>
        <v>0</v>
      </c>
      <c r="BJ380" s="97" t="s">
        <v>22</v>
      </c>
      <c r="BK380" s="157">
        <f>ROUND($I$380*$H$380,2)</f>
        <v>0</v>
      </c>
      <c r="BL380" s="97" t="s">
        <v>248</v>
      </c>
      <c r="BM380" s="97" t="s">
        <v>1452</v>
      </c>
    </row>
    <row r="381" spans="2:65" s="6" customFormat="1" ht="15.75" customHeight="1" x14ac:dyDescent="0.3">
      <c r="B381" s="23"/>
      <c r="C381" s="197" t="s">
        <v>758</v>
      </c>
      <c r="D381" s="197" t="s">
        <v>481</v>
      </c>
      <c r="E381" s="195" t="s">
        <v>772</v>
      </c>
      <c r="F381" s="196" t="s">
        <v>773</v>
      </c>
      <c r="G381" s="197" t="s">
        <v>637</v>
      </c>
      <c r="H381" s="198">
        <v>5</v>
      </c>
      <c r="I381" s="199"/>
      <c r="J381" s="200">
        <f>ROUND($I$381*$H$381,2)</f>
        <v>0</v>
      </c>
      <c r="K381" s="196" t="s">
        <v>353</v>
      </c>
      <c r="L381" s="201"/>
      <c r="M381" s="202"/>
      <c r="N381" s="203" t="s">
        <v>46</v>
      </c>
      <c r="O381" s="24"/>
      <c r="P381" s="155">
        <f>$O$381*$H$381</f>
        <v>0</v>
      </c>
      <c r="Q381" s="155">
        <v>0.06</v>
      </c>
      <c r="R381" s="155">
        <f>$Q$381*$H$381</f>
        <v>0.3</v>
      </c>
      <c r="S381" s="155">
        <v>0</v>
      </c>
      <c r="T381" s="156">
        <f>$S$381*$H$381</f>
        <v>0</v>
      </c>
      <c r="AR381" s="97" t="s">
        <v>272</v>
      </c>
      <c r="AT381" s="97" t="s">
        <v>481</v>
      </c>
      <c r="AU381" s="97" t="s">
        <v>83</v>
      </c>
      <c r="AY381" s="97" t="s">
        <v>243</v>
      </c>
      <c r="BE381" s="157">
        <f>IF($N$381="základní",$J$381,0)</f>
        <v>0</v>
      </c>
      <c r="BF381" s="157">
        <f>IF($N$381="snížená",$J$381,0)</f>
        <v>0</v>
      </c>
      <c r="BG381" s="157">
        <f>IF($N$381="zákl. přenesená",$J$381,0)</f>
        <v>0</v>
      </c>
      <c r="BH381" s="157">
        <f>IF($N$381="sníž. přenesená",$J$381,0)</f>
        <v>0</v>
      </c>
      <c r="BI381" s="157">
        <f>IF($N$381="nulová",$J$381,0)</f>
        <v>0</v>
      </c>
      <c r="BJ381" s="97" t="s">
        <v>22</v>
      </c>
      <c r="BK381" s="157">
        <f>ROUND($I$381*$H$381,2)</f>
        <v>0</v>
      </c>
      <c r="BL381" s="97" t="s">
        <v>248</v>
      </c>
      <c r="BM381" s="97" t="s">
        <v>1453</v>
      </c>
    </row>
    <row r="382" spans="2:65" s="6" customFormat="1" ht="15.75" customHeight="1" x14ac:dyDescent="0.3">
      <c r="B382" s="23"/>
      <c r="C382" s="197" t="s">
        <v>762</v>
      </c>
      <c r="D382" s="197" t="s">
        <v>481</v>
      </c>
      <c r="E382" s="195" t="s">
        <v>776</v>
      </c>
      <c r="F382" s="196" t="s">
        <v>777</v>
      </c>
      <c r="G382" s="197" t="s">
        <v>637</v>
      </c>
      <c r="H382" s="198">
        <v>5</v>
      </c>
      <c r="I382" s="199"/>
      <c r="J382" s="200">
        <f>ROUND($I$382*$H$382,2)</f>
        <v>0</v>
      </c>
      <c r="K382" s="196" t="s">
        <v>353</v>
      </c>
      <c r="L382" s="201"/>
      <c r="M382" s="202"/>
      <c r="N382" s="203" t="s">
        <v>46</v>
      </c>
      <c r="O382" s="24"/>
      <c r="P382" s="155">
        <f>$O$382*$H$382</f>
        <v>0</v>
      </c>
      <c r="Q382" s="155">
        <v>6.0000000000000001E-3</v>
      </c>
      <c r="R382" s="155">
        <f>$Q$382*$H$382</f>
        <v>0.03</v>
      </c>
      <c r="S382" s="155">
        <v>0</v>
      </c>
      <c r="T382" s="156">
        <f>$S$382*$H$382</f>
        <v>0</v>
      </c>
      <c r="AR382" s="97" t="s">
        <v>272</v>
      </c>
      <c r="AT382" s="97" t="s">
        <v>481</v>
      </c>
      <c r="AU382" s="97" t="s">
        <v>83</v>
      </c>
      <c r="AY382" s="97" t="s">
        <v>243</v>
      </c>
      <c r="BE382" s="157">
        <f>IF($N$382="základní",$J$382,0)</f>
        <v>0</v>
      </c>
      <c r="BF382" s="157">
        <f>IF($N$382="snížená",$J$382,0)</f>
        <v>0</v>
      </c>
      <c r="BG382" s="157">
        <f>IF($N$382="zákl. přenesená",$J$382,0)</f>
        <v>0</v>
      </c>
      <c r="BH382" s="157">
        <f>IF($N$382="sníž. přenesená",$J$382,0)</f>
        <v>0</v>
      </c>
      <c r="BI382" s="157">
        <f>IF($N$382="nulová",$J$382,0)</f>
        <v>0</v>
      </c>
      <c r="BJ382" s="97" t="s">
        <v>22</v>
      </c>
      <c r="BK382" s="157">
        <f>ROUND($I$382*$H$382,2)</f>
        <v>0</v>
      </c>
      <c r="BL382" s="97" t="s">
        <v>248</v>
      </c>
      <c r="BM382" s="97" t="s">
        <v>1454</v>
      </c>
    </row>
    <row r="383" spans="2:65" s="6" customFormat="1" ht="15.75" customHeight="1" x14ac:dyDescent="0.3">
      <c r="B383" s="23"/>
      <c r="C383" s="149" t="s">
        <v>767</v>
      </c>
      <c r="D383" s="149" t="s">
        <v>244</v>
      </c>
      <c r="E383" s="147" t="s">
        <v>780</v>
      </c>
      <c r="F383" s="148" t="s">
        <v>781</v>
      </c>
      <c r="G383" s="149" t="s">
        <v>637</v>
      </c>
      <c r="H383" s="150">
        <v>3</v>
      </c>
      <c r="I383" s="151"/>
      <c r="J383" s="152">
        <f>ROUND($I$383*$H$383,2)</f>
        <v>0</v>
      </c>
      <c r="K383" s="148" t="s">
        <v>353</v>
      </c>
      <c r="L383" s="43"/>
      <c r="M383" s="153"/>
      <c r="N383" s="154" t="s">
        <v>46</v>
      </c>
      <c r="O383" s="24"/>
      <c r="P383" s="155">
        <f>$O$383*$H$383</f>
        <v>0</v>
      </c>
      <c r="Q383" s="155">
        <v>0</v>
      </c>
      <c r="R383" s="155">
        <f>$Q$383*$H$383</f>
        <v>0</v>
      </c>
      <c r="S383" s="155">
        <v>0.1</v>
      </c>
      <c r="T383" s="156">
        <f>$S$383*$H$383</f>
        <v>0.30000000000000004</v>
      </c>
      <c r="AR383" s="97" t="s">
        <v>248</v>
      </c>
      <c r="AT383" s="97" t="s">
        <v>244</v>
      </c>
      <c r="AU383" s="97" t="s">
        <v>83</v>
      </c>
      <c r="AY383" s="97" t="s">
        <v>243</v>
      </c>
      <c r="BE383" s="157">
        <f>IF($N$383="základní",$J$383,0)</f>
        <v>0</v>
      </c>
      <c r="BF383" s="157">
        <f>IF($N$383="snížená",$J$383,0)</f>
        <v>0</v>
      </c>
      <c r="BG383" s="157">
        <f>IF($N$383="zákl. přenesená",$J$383,0)</f>
        <v>0</v>
      </c>
      <c r="BH383" s="157">
        <f>IF($N$383="sníž. přenesená",$J$383,0)</f>
        <v>0</v>
      </c>
      <c r="BI383" s="157">
        <f>IF($N$383="nulová",$J$383,0)</f>
        <v>0</v>
      </c>
      <c r="BJ383" s="97" t="s">
        <v>22</v>
      </c>
      <c r="BK383" s="157">
        <f>ROUND($I$383*$H$383,2)</f>
        <v>0</v>
      </c>
      <c r="BL383" s="97" t="s">
        <v>248</v>
      </c>
      <c r="BM383" s="97" t="s">
        <v>1455</v>
      </c>
    </row>
    <row r="384" spans="2:65" s="6" customFormat="1" ht="15.75" customHeight="1" x14ac:dyDescent="0.3">
      <c r="B384" s="170"/>
      <c r="C384" s="171"/>
      <c r="D384" s="158" t="s">
        <v>355</v>
      </c>
      <c r="E384" s="172"/>
      <c r="F384" s="172" t="s">
        <v>380</v>
      </c>
      <c r="G384" s="171"/>
      <c r="H384" s="171"/>
      <c r="J384" s="171"/>
      <c r="K384" s="171"/>
      <c r="L384" s="173"/>
      <c r="M384" s="174"/>
      <c r="N384" s="171"/>
      <c r="O384" s="171"/>
      <c r="P384" s="171"/>
      <c r="Q384" s="171"/>
      <c r="R384" s="171"/>
      <c r="S384" s="171"/>
      <c r="T384" s="175"/>
      <c r="AT384" s="176" t="s">
        <v>355</v>
      </c>
      <c r="AU384" s="176" t="s">
        <v>83</v>
      </c>
      <c r="AV384" s="176" t="s">
        <v>22</v>
      </c>
      <c r="AW384" s="176" t="s">
        <v>222</v>
      </c>
      <c r="AX384" s="176" t="s">
        <v>75</v>
      </c>
      <c r="AY384" s="176" t="s">
        <v>243</v>
      </c>
    </row>
    <row r="385" spans="2:65" s="6" customFormat="1" ht="15.75" customHeight="1" x14ac:dyDescent="0.3">
      <c r="B385" s="170"/>
      <c r="C385" s="171"/>
      <c r="D385" s="177" t="s">
        <v>355</v>
      </c>
      <c r="E385" s="171"/>
      <c r="F385" s="172" t="s">
        <v>783</v>
      </c>
      <c r="G385" s="171"/>
      <c r="H385" s="171"/>
      <c r="J385" s="171"/>
      <c r="K385" s="171"/>
      <c r="L385" s="173"/>
      <c r="M385" s="174"/>
      <c r="N385" s="171"/>
      <c r="O385" s="171"/>
      <c r="P385" s="171"/>
      <c r="Q385" s="171"/>
      <c r="R385" s="171"/>
      <c r="S385" s="171"/>
      <c r="T385" s="175"/>
      <c r="AT385" s="176" t="s">
        <v>355</v>
      </c>
      <c r="AU385" s="176" t="s">
        <v>83</v>
      </c>
      <c r="AV385" s="176" t="s">
        <v>22</v>
      </c>
      <c r="AW385" s="176" t="s">
        <v>222</v>
      </c>
      <c r="AX385" s="176" t="s">
        <v>75</v>
      </c>
      <c r="AY385" s="176" t="s">
        <v>243</v>
      </c>
    </row>
    <row r="386" spans="2:65" s="6" customFormat="1" ht="15.75" customHeight="1" x14ac:dyDescent="0.3">
      <c r="B386" s="178"/>
      <c r="C386" s="179"/>
      <c r="D386" s="177" t="s">
        <v>355</v>
      </c>
      <c r="E386" s="179"/>
      <c r="F386" s="180" t="s">
        <v>1456</v>
      </c>
      <c r="G386" s="179"/>
      <c r="H386" s="181">
        <v>3</v>
      </c>
      <c r="J386" s="179"/>
      <c r="K386" s="179"/>
      <c r="L386" s="182"/>
      <c r="M386" s="183"/>
      <c r="N386" s="179"/>
      <c r="O386" s="179"/>
      <c r="P386" s="179"/>
      <c r="Q386" s="179"/>
      <c r="R386" s="179"/>
      <c r="S386" s="179"/>
      <c r="T386" s="184"/>
      <c r="AT386" s="185" t="s">
        <v>355</v>
      </c>
      <c r="AU386" s="185" t="s">
        <v>83</v>
      </c>
      <c r="AV386" s="185" t="s">
        <v>83</v>
      </c>
      <c r="AW386" s="185" t="s">
        <v>222</v>
      </c>
      <c r="AX386" s="185" t="s">
        <v>22</v>
      </c>
      <c r="AY386" s="185" t="s">
        <v>243</v>
      </c>
    </row>
    <row r="387" spans="2:65" s="6" customFormat="1" ht="15.75" customHeight="1" x14ac:dyDescent="0.3">
      <c r="B387" s="23"/>
      <c r="C387" s="146" t="s">
        <v>771</v>
      </c>
      <c r="D387" s="146" t="s">
        <v>244</v>
      </c>
      <c r="E387" s="147" t="s">
        <v>786</v>
      </c>
      <c r="F387" s="148" t="s">
        <v>787</v>
      </c>
      <c r="G387" s="149" t="s">
        <v>637</v>
      </c>
      <c r="H387" s="150">
        <v>3</v>
      </c>
      <c r="I387" s="151"/>
      <c r="J387" s="152">
        <f>ROUND($I$387*$H$387,2)</f>
        <v>0</v>
      </c>
      <c r="K387" s="148"/>
      <c r="L387" s="43"/>
      <c r="M387" s="153"/>
      <c r="N387" s="154" t="s">
        <v>46</v>
      </c>
      <c r="O387" s="24"/>
      <c r="P387" s="155">
        <f>$O$387*$H$387</f>
        <v>0</v>
      </c>
      <c r="Q387" s="155">
        <v>0</v>
      </c>
      <c r="R387" s="155">
        <f>$Q$387*$H$387</f>
        <v>0</v>
      </c>
      <c r="S387" s="155">
        <v>0.3</v>
      </c>
      <c r="T387" s="156">
        <f>$S$387*$H$387</f>
        <v>0.89999999999999991</v>
      </c>
      <c r="AR387" s="97" t="s">
        <v>248</v>
      </c>
      <c r="AT387" s="97" t="s">
        <v>244</v>
      </c>
      <c r="AU387" s="97" t="s">
        <v>83</v>
      </c>
      <c r="AY387" s="6" t="s">
        <v>243</v>
      </c>
      <c r="BE387" s="157">
        <f>IF($N$387="základní",$J$387,0)</f>
        <v>0</v>
      </c>
      <c r="BF387" s="157">
        <f>IF($N$387="snížená",$J$387,0)</f>
        <v>0</v>
      </c>
      <c r="BG387" s="157">
        <f>IF($N$387="zákl. přenesená",$J$387,0)</f>
        <v>0</v>
      </c>
      <c r="BH387" s="157">
        <f>IF($N$387="sníž. přenesená",$J$387,0)</f>
        <v>0</v>
      </c>
      <c r="BI387" s="157">
        <f>IF($N$387="nulová",$J$387,0)</f>
        <v>0</v>
      </c>
      <c r="BJ387" s="97" t="s">
        <v>22</v>
      </c>
      <c r="BK387" s="157">
        <f>ROUND($I$387*$H$387,2)</f>
        <v>0</v>
      </c>
      <c r="BL387" s="97" t="s">
        <v>248</v>
      </c>
      <c r="BM387" s="97" t="s">
        <v>1457</v>
      </c>
    </row>
    <row r="388" spans="2:65" s="6" customFormat="1" ht="15.75" customHeight="1" x14ac:dyDescent="0.3">
      <c r="B388" s="170"/>
      <c r="C388" s="171"/>
      <c r="D388" s="158" t="s">
        <v>355</v>
      </c>
      <c r="E388" s="172"/>
      <c r="F388" s="172" t="s">
        <v>380</v>
      </c>
      <c r="G388" s="171"/>
      <c r="H388" s="171"/>
      <c r="J388" s="171"/>
      <c r="K388" s="171"/>
      <c r="L388" s="173"/>
      <c r="M388" s="174"/>
      <c r="N388" s="171"/>
      <c r="O388" s="171"/>
      <c r="P388" s="171"/>
      <c r="Q388" s="171"/>
      <c r="R388" s="171"/>
      <c r="S388" s="171"/>
      <c r="T388" s="175"/>
      <c r="AT388" s="176" t="s">
        <v>355</v>
      </c>
      <c r="AU388" s="176" t="s">
        <v>83</v>
      </c>
      <c r="AV388" s="176" t="s">
        <v>22</v>
      </c>
      <c r="AW388" s="176" t="s">
        <v>222</v>
      </c>
      <c r="AX388" s="176" t="s">
        <v>75</v>
      </c>
      <c r="AY388" s="176" t="s">
        <v>243</v>
      </c>
    </row>
    <row r="389" spans="2:65" s="6" customFormat="1" ht="15.75" customHeight="1" x14ac:dyDescent="0.3">
      <c r="B389" s="170"/>
      <c r="C389" s="171"/>
      <c r="D389" s="177" t="s">
        <v>355</v>
      </c>
      <c r="E389" s="171"/>
      <c r="F389" s="172" t="s">
        <v>789</v>
      </c>
      <c r="G389" s="171"/>
      <c r="H389" s="171"/>
      <c r="J389" s="171"/>
      <c r="K389" s="171"/>
      <c r="L389" s="173"/>
      <c r="M389" s="174"/>
      <c r="N389" s="171"/>
      <c r="O389" s="171"/>
      <c r="P389" s="171"/>
      <c r="Q389" s="171"/>
      <c r="R389" s="171"/>
      <c r="S389" s="171"/>
      <c r="T389" s="175"/>
      <c r="AT389" s="176" t="s">
        <v>355</v>
      </c>
      <c r="AU389" s="176" t="s">
        <v>83</v>
      </c>
      <c r="AV389" s="176" t="s">
        <v>22</v>
      </c>
      <c r="AW389" s="176" t="s">
        <v>222</v>
      </c>
      <c r="AX389" s="176" t="s">
        <v>75</v>
      </c>
      <c r="AY389" s="176" t="s">
        <v>243</v>
      </c>
    </row>
    <row r="390" spans="2:65" s="6" customFormat="1" ht="15.75" customHeight="1" x14ac:dyDescent="0.3">
      <c r="B390" s="178"/>
      <c r="C390" s="179"/>
      <c r="D390" s="177" t="s">
        <v>355</v>
      </c>
      <c r="E390" s="179"/>
      <c r="F390" s="180" t="s">
        <v>1458</v>
      </c>
      <c r="G390" s="179"/>
      <c r="H390" s="181">
        <v>3</v>
      </c>
      <c r="J390" s="179"/>
      <c r="K390" s="179"/>
      <c r="L390" s="182"/>
      <c r="M390" s="183"/>
      <c r="N390" s="179"/>
      <c r="O390" s="179"/>
      <c r="P390" s="179"/>
      <c r="Q390" s="179"/>
      <c r="R390" s="179"/>
      <c r="S390" s="179"/>
      <c r="T390" s="184"/>
      <c r="AT390" s="185" t="s">
        <v>355</v>
      </c>
      <c r="AU390" s="185" t="s">
        <v>83</v>
      </c>
      <c r="AV390" s="185" t="s">
        <v>83</v>
      </c>
      <c r="AW390" s="185" t="s">
        <v>222</v>
      </c>
      <c r="AX390" s="185" t="s">
        <v>22</v>
      </c>
      <c r="AY390" s="185" t="s">
        <v>243</v>
      </c>
    </row>
    <row r="391" spans="2:65" s="6" customFormat="1" ht="15.75" customHeight="1" x14ac:dyDescent="0.3">
      <c r="B391" s="23"/>
      <c r="C391" s="146" t="s">
        <v>775</v>
      </c>
      <c r="D391" s="146" t="s">
        <v>244</v>
      </c>
      <c r="E391" s="147" t="s">
        <v>792</v>
      </c>
      <c r="F391" s="148" t="s">
        <v>793</v>
      </c>
      <c r="G391" s="149" t="s">
        <v>637</v>
      </c>
      <c r="H391" s="150">
        <v>2</v>
      </c>
      <c r="I391" s="151"/>
      <c r="J391" s="152">
        <f>ROUND($I$391*$H$391,2)</f>
        <v>0</v>
      </c>
      <c r="K391" s="148" t="s">
        <v>353</v>
      </c>
      <c r="L391" s="43"/>
      <c r="M391" s="153"/>
      <c r="N391" s="154" t="s">
        <v>46</v>
      </c>
      <c r="O391" s="24"/>
      <c r="P391" s="155">
        <f>$O$391*$H$391</f>
        <v>0</v>
      </c>
      <c r="Q391" s="155">
        <v>0.42080000000000001</v>
      </c>
      <c r="R391" s="155">
        <f>$Q$391*$H$391</f>
        <v>0.84160000000000001</v>
      </c>
      <c r="S391" s="155">
        <v>0</v>
      </c>
      <c r="T391" s="156">
        <f>$S$391*$H$391</f>
        <v>0</v>
      </c>
      <c r="AR391" s="97" t="s">
        <v>248</v>
      </c>
      <c r="AT391" s="97" t="s">
        <v>244</v>
      </c>
      <c r="AU391" s="97" t="s">
        <v>83</v>
      </c>
      <c r="AY391" s="6" t="s">
        <v>243</v>
      </c>
      <c r="BE391" s="157">
        <f>IF($N$391="základní",$J$391,0)</f>
        <v>0</v>
      </c>
      <c r="BF391" s="157">
        <f>IF($N$391="snížená",$J$391,0)</f>
        <v>0</v>
      </c>
      <c r="BG391" s="157">
        <f>IF($N$391="zákl. přenesená",$J$391,0)</f>
        <v>0</v>
      </c>
      <c r="BH391" s="157">
        <f>IF($N$391="sníž. přenesená",$J$391,0)</f>
        <v>0</v>
      </c>
      <c r="BI391" s="157">
        <f>IF($N$391="nulová",$J$391,0)</f>
        <v>0</v>
      </c>
      <c r="BJ391" s="97" t="s">
        <v>22</v>
      </c>
      <c r="BK391" s="157">
        <f>ROUND($I$391*$H$391,2)</f>
        <v>0</v>
      </c>
      <c r="BL391" s="97" t="s">
        <v>248</v>
      </c>
      <c r="BM391" s="97" t="s">
        <v>1459</v>
      </c>
    </row>
    <row r="392" spans="2:65" s="6" customFormat="1" ht="15.75" customHeight="1" x14ac:dyDescent="0.3">
      <c r="B392" s="170"/>
      <c r="C392" s="171"/>
      <c r="D392" s="158" t="s">
        <v>355</v>
      </c>
      <c r="E392" s="172"/>
      <c r="F392" s="172" t="s">
        <v>380</v>
      </c>
      <c r="G392" s="171"/>
      <c r="H392" s="171"/>
      <c r="J392" s="171"/>
      <c r="K392" s="171"/>
      <c r="L392" s="173"/>
      <c r="M392" s="174"/>
      <c r="N392" s="171"/>
      <c r="O392" s="171"/>
      <c r="P392" s="171"/>
      <c r="Q392" s="171"/>
      <c r="R392" s="171"/>
      <c r="S392" s="171"/>
      <c r="T392" s="175"/>
      <c r="AT392" s="176" t="s">
        <v>355</v>
      </c>
      <c r="AU392" s="176" t="s">
        <v>83</v>
      </c>
      <c r="AV392" s="176" t="s">
        <v>22</v>
      </c>
      <c r="AW392" s="176" t="s">
        <v>222</v>
      </c>
      <c r="AX392" s="176" t="s">
        <v>75</v>
      </c>
      <c r="AY392" s="176" t="s">
        <v>243</v>
      </c>
    </row>
    <row r="393" spans="2:65" s="6" customFormat="1" ht="15.75" customHeight="1" x14ac:dyDescent="0.3">
      <c r="B393" s="178"/>
      <c r="C393" s="179"/>
      <c r="D393" s="177" t="s">
        <v>355</v>
      </c>
      <c r="E393" s="179"/>
      <c r="F393" s="180" t="s">
        <v>1460</v>
      </c>
      <c r="G393" s="179"/>
      <c r="H393" s="181">
        <v>2</v>
      </c>
      <c r="J393" s="179"/>
      <c r="K393" s="179"/>
      <c r="L393" s="182"/>
      <c r="M393" s="183"/>
      <c r="N393" s="179"/>
      <c r="O393" s="179"/>
      <c r="P393" s="179"/>
      <c r="Q393" s="179"/>
      <c r="R393" s="179"/>
      <c r="S393" s="179"/>
      <c r="T393" s="184"/>
      <c r="AT393" s="185" t="s">
        <v>355</v>
      </c>
      <c r="AU393" s="185" t="s">
        <v>83</v>
      </c>
      <c r="AV393" s="185" t="s">
        <v>83</v>
      </c>
      <c r="AW393" s="185" t="s">
        <v>222</v>
      </c>
      <c r="AX393" s="185" t="s">
        <v>22</v>
      </c>
      <c r="AY393" s="185" t="s">
        <v>243</v>
      </c>
    </row>
    <row r="394" spans="2:65" s="6" customFormat="1" ht="15.75" customHeight="1" x14ac:dyDescent="0.3">
      <c r="B394" s="23"/>
      <c r="C394" s="146" t="s">
        <v>779</v>
      </c>
      <c r="D394" s="146" t="s">
        <v>244</v>
      </c>
      <c r="E394" s="147" t="s">
        <v>688</v>
      </c>
      <c r="F394" s="148" t="s">
        <v>689</v>
      </c>
      <c r="G394" s="149" t="s">
        <v>394</v>
      </c>
      <c r="H394" s="150">
        <v>0.128</v>
      </c>
      <c r="I394" s="151"/>
      <c r="J394" s="152">
        <f>ROUND($I$394*$H$394,2)</f>
        <v>0</v>
      </c>
      <c r="K394" s="148" t="s">
        <v>353</v>
      </c>
      <c r="L394" s="43"/>
      <c r="M394" s="153"/>
      <c r="N394" s="154" t="s">
        <v>46</v>
      </c>
      <c r="O394" s="24"/>
      <c r="P394" s="155">
        <f>$O$394*$H$394</f>
        <v>0</v>
      </c>
      <c r="Q394" s="155">
        <v>2.45329</v>
      </c>
      <c r="R394" s="155">
        <f>$Q$394*$H$394</f>
        <v>0.31402111999999999</v>
      </c>
      <c r="S394" s="155">
        <v>0</v>
      </c>
      <c r="T394" s="156">
        <f>$S$394*$H$394</f>
        <v>0</v>
      </c>
      <c r="AR394" s="97" t="s">
        <v>248</v>
      </c>
      <c r="AT394" s="97" t="s">
        <v>244</v>
      </c>
      <c r="AU394" s="97" t="s">
        <v>83</v>
      </c>
      <c r="AY394" s="6" t="s">
        <v>243</v>
      </c>
      <c r="BE394" s="157">
        <f>IF($N$394="základní",$J$394,0)</f>
        <v>0</v>
      </c>
      <c r="BF394" s="157">
        <f>IF($N$394="snížená",$J$394,0)</f>
        <v>0</v>
      </c>
      <c r="BG394" s="157">
        <f>IF($N$394="zákl. přenesená",$J$394,0)</f>
        <v>0</v>
      </c>
      <c r="BH394" s="157">
        <f>IF($N$394="sníž. přenesená",$J$394,0)</f>
        <v>0</v>
      </c>
      <c r="BI394" s="157">
        <f>IF($N$394="nulová",$J$394,0)</f>
        <v>0</v>
      </c>
      <c r="BJ394" s="97" t="s">
        <v>22</v>
      </c>
      <c r="BK394" s="157">
        <f>ROUND($I$394*$H$394,2)</f>
        <v>0</v>
      </c>
      <c r="BL394" s="97" t="s">
        <v>248</v>
      </c>
      <c r="BM394" s="97" t="s">
        <v>1461</v>
      </c>
    </row>
    <row r="395" spans="2:65" s="6" customFormat="1" ht="15.75" customHeight="1" x14ac:dyDescent="0.3">
      <c r="B395" s="170"/>
      <c r="C395" s="171"/>
      <c r="D395" s="158" t="s">
        <v>355</v>
      </c>
      <c r="E395" s="172"/>
      <c r="F395" s="172" t="s">
        <v>380</v>
      </c>
      <c r="G395" s="171"/>
      <c r="H395" s="171"/>
      <c r="J395" s="171"/>
      <c r="K395" s="171"/>
      <c r="L395" s="173"/>
      <c r="M395" s="174"/>
      <c r="N395" s="171"/>
      <c r="O395" s="171"/>
      <c r="P395" s="171"/>
      <c r="Q395" s="171"/>
      <c r="R395" s="171"/>
      <c r="S395" s="171"/>
      <c r="T395" s="175"/>
      <c r="AT395" s="176" t="s">
        <v>355</v>
      </c>
      <c r="AU395" s="176" t="s">
        <v>83</v>
      </c>
      <c r="AV395" s="176" t="s">
        <v>22</v>
      </c>
      <c r="AW395" s="176" t="s">
        <v>222</v>
      </c>
      <c r="AX395" s="176" t="s">
        <v>75</v>
      </c>
      <c r="AY395" s="176" t="s">
        <v>243</v>
      </c>
    </row>
    <row r="396" spans="2:65" s="6" customFormat="1" ht="15.75" customHeight="1" x14ac:dyDescent="0.3">
      <c r="B396" s="170"/>
      <c r="C396" s="171"/>
      <c r="D396" s="177" t="s">
        <v>355</v>
      </c>
      <c r="E396" s="171"/>
      <c r="F396" s="172" t="s">
        <v>691</v>
      </c>
      <c r="G396" s="171"/>
      <c r="H396" s="171"/>
      <c r="J396" s="171"/>
      <c r="K396" s="171"/>
      <c r="L396" s="173"/>
      <c r="M396" s="174"/>
      <c r="N396" s="171"/>
      <c r="O396" s="171"/>
      <c r="P396" s="171"/>
      <c r="Q396" s="171"/>
      <c r="R396" s="171"/>
      <c r="S396" s="171"/>
      <c r="T396" s="175"/>
      <c r="AT396" s="176" t="s">
        <v>355</v>
      </c>
      <c r="AU396" s="176" t="s">
        <v>83</v>
      </c>
      <c r="AV396" s="176" t="s">
        <v>22</v>
      </c>
      <c r="AW396" s="176" t="s">
        <v>222</v>
      </c>
      <c r="AX396" s="176" t="s">
        <v>75</v>
      </c>
      <c r="AY396" s="176" t="s">
        <v>243</v>
      </c>
    </row>
    <row r="397" spans="2:65" s="6" customFormat="1" ht="15.75" customHeight="1" x14ac:dyDescent="0.3">
      <c r="B397" s="178"/>
      <c r="C397" s="179"/>
      <c r="D397" s="177" t="s">
        <v>355</v>
      </c>
      <c r="E397" s="179"/>
      <c r="F397" s="180" t="s">
        <v>1462</v>
      </c>
      <c r="G397" s="179"/>
      <c r="H397" s="181">
        <v>0.128</v>
      </c>
      <c r="J397" s="179"/>
      <c r="K397" s="179"/>
      <c r="L397" s="182"/>
      <c r="M397" s="183"/>
      <c r="N397" s="179"/>
      <c r="O397" s="179"/>
      <c r="P397" s="179"/>
      <c r="Q397" s="179"/>
      <c r="R397" s="179"/>
      <c r="S397" s="179"/>
      <c r="T397" s="184"/>
      <c r="AT397" s="185" t="s">
        <v>355</v>
      </c>
      <c r="AU397" s="185" t="s">
        <v>83</v>
      </c>
      <c r="AV397" s="185" t="s">
        <v>83</v>
      </c>
      <c r="AW397" s="185" t="s">
        <v>222</v>
      </c>
      <c r="AX397" s="185" t="s">
        <v>75</v>
      </c>
      <c r="AY397" s="185" t="s">
        <v>243</v>
      </c>
    </row>
    <row r="398" spans="2:65" s="6" customFormat="1" ht="15.75" customHeight="1" x14ac:dyDescent="0.3">
      <c r="B398" s="186"/>
      <c r="C398" s="187"/>
      <c r="D398" s="177" t="s">
        <v>355</v>
      </c>
      <c r="E398" s="187"/>
      <c r="F398" s="188" t="s">
        <v>369</v>
      </c>
      <c r="G398" s="187"/>
      <c r="H398" s="189">
        <v>0.128</v>
      </c>
      <c r="J398" s="187"/>
      <c r="K398" s="187"/>
      <c r="L398" s="190"/>
      <c r="M398" s="191"/>
      <c r="N398" s="187"/>
      <c r="O398" s="187"/>
      <c r="P398" s="187"/>
      <c r="Q398" s="187"/>
      <c r="R398" s="187"/>
      <c r="S398" s="187"/>
      <c r="T398" s="192"/>
      <c r="AT398" s="193" t="s">
        <v>355</v>
      </c>
      <c r="AU398" s="193" t="s">
        <v>83</v>
      </c>
      <c r="AV398" s="193" t="s">
        <v>248</v>
      </c>
      <c r="AW398" s="193" t="s">
        <v>222</v>
      </c>
      <c r="AX398" s="193" t="s">
        <v>22</v>
      </c>
      <c r="AY398" s="193" t="s">
        <v>243</v>
      </c>
    </row>
    <row r="399" spans="2:65" s="135" customFormat="1" ht="30.75" customHeight="1" x14ac:dyDescent="0.3">
      <c r="B399" s="136"/>
      <c r="C399" s="137"/>
      <c r="D399" s="137" t="s">
        <v>74</v>
      </c>
      <c r="E399" s="168" t="s">
        <v>276</v>
      </c>
      <c r="F399" s="168" t="s">
        <v>808</v>
      </c>
      <c r="G399" s="137"/>
      <c r="H399" s="137"/>
      <c r="J399" s="169">
        <f>$BK$399</f>
        <v>0</v>
      </c>
      <c r="K399" s="137"/>
      <c r="L399" s="140"/>
      <c r="M399" s="141"/>
      <c r="N399" s="137"/>
      <c r="O399" s="137"/>
      <c r="P399" s="142">
        <f>SUM($P$400:$P$441)</f>
        <v>0</v>
      </c>
      <c r="Q399" s="137"/>
      <c r="R399" s="142">
        <f>SUM($R$400:$R$441)</f>
        <v>143.75023920000001</v>
      </c>
      <c r="S399" s="137"/>
      <c r="T399" s="143">
        <f>SUM($T$400:$T$441)</f>
        <v>0</v>
      </c>
      <c r="AR399" s="144" t="s">
        <v>22</v>
      </c>
      <c r="AT399" s="144" t="s">
        <v>74</v>
      </c>
      <c r="AU399" s="144" t="s">
        <v>22</v>
      </c>
      <c r="AY399" s="144" t="s">
        <v>243</v>
      </c>
      <c r="BK399" s="145">
        <f>SUM($BK$400:$BK$441)</f>
        <v>0</v>
      </c>
    </row>
    <row r="400" spans="2:65" s="6" customFormat="1" ht="15.75" customHeight="1" x14ac:dyDescent="0.3">
      <c r="B400" s="23"/>
      <c r="C400" s="146" t="s">
        <v>785</v>
      </c>
      <c r="D400" s="146" t="s">
        <v>244</v>
      </c>
      <c r="E400" s="147" t="s">
        <v>810</v>
      </c>
      <c r="F400" s="148" t="s">
        <v>811</v>
      </c>
      <c r="G400" s="149" t="s">
        <v>378</v>
      </c>
      <c r="H400" s="150">
        <v>630</v>
      </c>
      <c r="I400" s="151"/>
      <c r="J400" s="152">
        <f>ROUND($I$400*$H$400,2)</f>
        <v>0</v>
      </c>
      <c r="K400" s="148" t="s">
        <v>353</v>
      </c>
      <c r="L400" s="43"/>
      <c r="M400" s="153"/>
      <c r="N400" s="154" t="s">
        <v>46</v>
      </c>
      <c r="O400" s="24"/>
      <c r="P400" s="155">
        <f>$O$400*$H$400</f>
        <v>0</v>
      </c>
      <c r="Q400" s="155">
        <v>7.1900000000000006E-2</v>
      </c>
      <c r="R400" s="155">
        <f>$Q$400*$H$400</f>
        <v>45.297000000000004</v>
      </c>
      <c r="S400" s="155">
        <v>0</v>
      </c>
      <c r="T400" s="156">
        <f>$S$400*$H$400</f>
        <v>0</v>
      </c>
      <c r="AR400" s="97" t="s">
        <v>248</v>
      </c>
      <c r="AT400" s="97" t="s">
        <v>244</v>
      </c>
      <c r="AU400" s="97" t="s">
        <v>83</v>
      </c>
      <c r="AY400" s="6" t="s">
        <v>243</v>
      </c>
      <c r="BE400" s="157">
        <f>IF($N$400="základní",$J$400,0)</f>
        <v>0</v>
      </c>
      <c r="BF400" s="157">
        <f>IF($N$400="snížená",$J$400,0)</f>
        <v>0</v>
      </c>
      <c r="BG400" s="157">
        <f>IF($N$400="zákl. přenesená",$J$400,0)</f>
        <v>0</v>
      </c>
      <c r="BH400" s="157">
        <f>IF($N$400="sníž. přenesená",$J$400,0)</f>
        <v>0</v>
      </c>
      <c r="BI400" s="157">
        <f>IF($N$400="nulová",$J$400,0)</f>
        <v>0</v>
      </c>
      <c r="BJ400" s="97" t="s">
        <v>22</v>
      </c>
      <c r="BK400" s="157">
        <f>ROUND($I$400*$H$400,2)</f>
        <v>0</v>
      </c>
      <c r="BL400" s="97" t="s">
        <v>248</v>
      </c>
      <c r="BM400" s="97" t="s">
        <v>1463</v>
      </c>
    </row>
    <row r="401" spans="2:65" s="6" customFormat="1" ht="15.75" customHeight="1" x14ac:dyDescent="0.3">
      <c r="B401" s="170"/>
      <c r="C401" s="171"/>
      <c r="D401" s="158" t="s">
        <v>355</v>
      </c>
      <c r="E401" s="172"/>
      <c r="F401" s="172" t="s">
        <v>356</v>
      </c>
      <c r="G401" s="171"/>
      <c r="H401" s="171"/>
      <c r="J401" s="171"/>
      <c r="K401" s="171"/>
      <c r="L401" s="173"/>
      <c r="M401" s="174"/>
      <c r="N401" s="171"/>
      <c r="O401" s="171"/>
      <c r="P401" s="171"/>
      <c r="Q401" s="171"/>
      <c r="R401" s="171"/>
      <c r="S401" s="171"/>
      <c r="T401" s="175"/>
      <c r="AT401" s="176" t="s">
        <v>355</v>
      </c>
      <c r="AU401" s="176" t="s">
        <v>83</v>
      </c>
      <c r="AV401" s="176" t="s">
        <v>22</v>
      </c>
      <c r="AW401" s="176" t="s">
        <v>222</v>
      </c>
      <c r="AX401" s="176" t="s">
        <v>75</v>
      </c>
      <c r="AY401" s="176" t="s">
        <v>243</v>
      </c>
    </row>
    <row r="402" spans="2:65" s="6" customFormat="1" ht="15.75" customHeight="1" x14ac:dyDescent="0.3">
      <c r="B402" s="170"/>
      <c r="C402" s="171"/>
      <c r="D402" s="177" t="s">
        <v>355</v>
      </c>
      <c r="E402" s="171"/>
      <c r="F402" s="172" t="s">
        <v>362</v>
      </c>
      <c r="G402" s="171"/>
      <c r="H402" s="171"/>
      <c r="J402" s="171"/>
      <c r="K402" s="171"/>
      <c r="L402" s="173"/>
      <c r="M402" s="174"/>
      <c r="N402" s="171"/>
      <c r="O402" s="171"/>
      <c r="P402" s="171"/>
      <c r="Q402" s="171"/>
      <c r="R402" s="171"/>
      <c r="S402" s="171"/>
      <c r="T402" s="175"/>
      <c r="AT402" s="176" t="s">
        <v>355</v>
      </c>
      <c r="AU402" s="176" t="s">
        <v>83</v>
      </c>
      <c r="AV402" s="176" t="s">
        <v>22</v>
      </c>
      <c r="AW402" s="176" t="s">
        <v>222</v>
      </c>
      <c r="AX402" s="176" t="s">
        <v>75</v>
      </c>
      <c r="AY402" s="176" t="s">
        <v>243</v>
      </c>
    </row>
    <row r="403" spans="2:65" s="6" customFormat="1" ht="15.75" customHeight="1" x14ac:dyDescent="0.3">
      <c r="B403" s="178"/>
      <c r="C403" s="179"/>
      <c r="D403" s="177" t="s">
        <v>355</v>
      </c>
      <c r="E403" s="179"/>
      <c r="F403" s="180" t="s">
        <v>1464</v>
      </c>
      <c r="G403" s="179"/>
      <c r="H403" s="181">
        <v>630</v>
      </c>
      <c r="J403" s="179"/>
      <c r="K403" s="179"/>
      <c r="L403" s="182"/>
      <c r="M403" s="183"/>
      <c r="N403" s="179"/>
      <c r="O403" s="179"/>
      <c r="P403" s="179"/>
      <c r="Q403" s="179"/>
      <c r="R403" s="179"/>
      <c r="S403" s="179"/>
      <c r="T403" s="184"/>
      <c r="AT403" s="185" t="s">
        <v>355</v>
      </c>
      <c r="AU403" s="185" t="s">
        <v>83</v>
      </c>
      <c r="AV403" s="185" t="s">
        <v>83</v>
      </c>
      <c r="AW403" s="185" t="s">
        <v>222</v>
      </c>
      <c r="AX403" s="185" t="s">
        <v>22</v>
      </c>
      <c r="AY403" s="185" t="s">
        <v>243</v>
      </c>
    </row>
    <row r="404" spans="2:65" s="6" customFormat="1" ht="15.75" customHeight="1" x14ac:dyDescent="0.3">
      <c r="B404" s="23"/>
      <c r="C404" s="194" t="s">
        <v>791</v>
      </c>
      <c r="D404" s="194" t="s">
        <v>481</v>
      </c>
      <c r="E404" s="195" t="s">
        <v>815</v>
      </c>
      <c r="F404" s="196" t="s">
        <v>816</v>
      </c>
      <c r="G404" s="197" t="s">
        <v>484</v>
      </c>
      <c r="H404" s="198">
        <v>12.115</v>
      </c>
      <c r="I404" s="199"/>
      <c r="J404" s="200">
        <f>ROUND($I$404*$H$404,2)</f>
        <v>0</v>
      </c>
      <c r="K404" s="196" t="s">
        <v>353</v>
      </c>
      <c r="L404" s="201"/>
      <c r="M404" s="202"/>
      <c r="N404" s="203" t="s">
        <v>46</v>
      </c>
      <c r="O404" s="24"/>
      <c r="P404" s="155">
        <f>$O$404*$H$404</f>
        <v>0</v>
      </c>
      <c r="Q404" s="155">
        <v>1</v>
      </c>
      <c r="R404" s="155">
        <f>$Q$404*$H$404</f>
        <v>12.115</v>
      </c>
      <c r="S404" s="155">
        <v>0</v>
      </c>
      <c r="T404" s="156">
        <f>$S$404*$H$404</f>
        <v>0</v>
      </c>
      <c r="AR404" s="97" t="s">
        <v>272</v>
      </c>
      <c r="AT404" s="97" t="s">
        <v>481</v>
      </c>
      <c r="AU404" s="97" t="s">
        <v>83</v>
      </c>
      <c r="AY404" s="6" t="s">
        <v>243</v>
      </c>
      <c r="BE404" s="157">
        <f>IF($N$404="základní",$J$404,0)</f>
        <v>0</v>
      </c>
      <c r="BF404" s="157">
        <f>IF($N$404="snížená",$J$404,0)</f>
        <v>0</v>
      </c>
      <c r="BG404" s="157">
        <f>IF($N$404="zákl. přenesená",$J$404,0)</f>
        <v>0</v>
      </c>
      <c r="BH404" s="157">
        <f>IF($N$404="sníž. přenesená",$J$404,0)</f>
        <v>0</v>
      </c>
      <c r="BI404" s="157">
        <f>IF($N$404="nulová",$J$404,0)</f>
        <v>0</v>
      </c>
      <c r="BJ404" s="97" t="s">
        <v>22</v>
      </c>
      <c r="BK404" s="157">
        <f>ROUND($I$404*$H$404,2)</f>
        <v>0</v>
      </c>
      <c r="BL404" s="97" t="s">
        <v>248</v>
      </c>
      <c r="BM404" s="97" t="s">
        <v>1465</v>
      </c>
    </row>
    <row r="405" spans="2:65" s="6" customFormat="1" ht="15.75" customHeight="1" x14ac:dyDescent="0.3">
      <c r="B405" s="178"/>
      <c r="C405" s="179"/>
      <c r="D405" s="158" t="s">
        <v>355</v>
      </c>
      <c r="E405" s="180"/>
      <c r="F405" s="180" t="s">
        <v>1466</v>
      </c>
      <c r="G405" s="179"/>
      <c r="H405" s="181">
        <v>12.115</v>
      </c>
      <c r="J405" s="179"/>
      <c r="K405" s="179"/>
      <c r="L405" s="182"/>
      <c r="M405" s="183"/>
      <c r="N405" s="179"/>
      <c r="O405" s="179"/>
      <c r="P405" s="179"/>
      <c r="Q405" s="179"/>
      <c r="R405" s="179"/>
      <c r="S405" s="179"/>
      <c r="T405" s="184"/>
      <c r="AT405" s="185" t="s">
        <v>355</v>
      </c>
      <c r="AU405" s="185" t="s">
        <v>83</v>
      </c>
      <c r="AV405" s="185" t="s">
        <v>83</v>
      </c>
      <c r="AW405" s="185" t="s">
        <v>222</v>
      </c>
      <c r="AX405" s="185" t="s">
        <v>22</v>
      </c>
      <c r="AY405" s="185" t="s">
        <v>243</v>
      </c>
    </row>
    <row r="406" spans="2:65" s="6" customFormat="1" ht="15.75" customHeight="1" x14ac:dyDescent="0.3">
      <c r="B406" s="23"/>
      <c r="C406" s="146" t="s">
        <v>798</v>
      </c>
      <c r="D406" s="146" t="s">
        <v>244</v>
      </c>
      <c r="E406" s="147" t="s">
        <v>820</v>
      </c>
      <c r="F406" s="148" t="s">
        <v>821</v>
      </c>
      <c r="G406" s="149" t="s">
        <v>378</v>
      </c>
      <c r="H406" s="150">
        <v>418</v>
      </c>
      <c r="I406" s="151"/>
      <c r="J406" s="152">
        <f>ROUND($I$406*$H$406,2)</f>
        <v>0</v>
      </c>
      <c r="K406" s="148" t="s">
        <v>353</v>
      </c>
      <c r="L406" s="43"/>
      <c r="M406" s="153"/>
      <c r="N406" s="154" t="s">
        <v>46</v>
      </c>
      <c r="O406" s="24"/>
      <c r="P406" s="155">
        <f>$O$406*$H$406</f>
        <v>0</v>
      </c>
      <c r="Q406" s="155">
        <v>0.14066999999999999</v>
      </c>
      <c r="R406" s="155">
        <f>$Q$406*$H$406</f>
        <v>58.800059999999995</v>
      </c>
      <c r="S406" s="155">
        <v>0</v>
      </c>
      <c r="T406" s="156">
        <f>$S$406*$H$406</f>
        <v>0</v>
      </c>
      <c r="AR406" s="97" t="s">
        <v>248</v>
      </c>
      <c r="AT406" s="97" t="s">
        <v>244</v>
      </c>
      <c r="AU406" s="97" t="s">
        <v>83</v>
      </c>
      <c r="AY406" s="6" t="s">
        <v>243</v>
      </c>
      <c r="BE406" s="157">
        <f>IF($N$406="základní",$J$406,0)</f>
        <v>0</v>
      </c>
      <c r="BF406" s="157">
        <f>IF($N$406="snížená",$J$406,0)</f>
        <v>0</v>
      </c>
      <c r="BG406" s="157">
        <f>IF($N$406="zákl. přenesená",$J$406,0)</f>
        <v>0</v>
      </c>
      <c r="BH406" s="157">
        <f>IF($N$406="sníž. přenesená",$J$406,0)</f>
        <v>0</v>
      </c>
      <c r="BI406" s="157">
        <f>IF($N$406="nulová",$J$406,0)</f>
        <v>0</v>
      </c>
      <c r="BJ406" s="97" t="s">
        <v>22</v>
      </c>
      <c r="BK406" s="157">
        <f>ROUND($I$406*$H$406,2)</f>
        <v>0</v>
      </c>
      <c r="BL406" s="97" t="s">
        <v>248</v>
      </c>
      <c r="BM406" s="97" t="s">
        <v>1467</v>
      </c>
    </row>
    <row r="407" spans="2:65" s="6" customFormat="1" ht="15.75" customHeight="1" x14ac:dyDescent="0.3">
      <c r="B407" s="170"/>
      <c r="C407" s="171"/>
      <c r="D407" s="158" t="s">
        <v>355</v>
      </c>
      <c r="E407" s="172"/>
      <c r="F407" s="172" t="s">
        <v>356</v>
      </c>
      <c r="G407" s="171"/>
      <c r="H407" s="171"/>
      <c r="J407" s="171"/>
      <c r="K407" s="171"/>
      <c r="L407" s="173"/>
      <c r="M407" s="174"/>
      <c r="N407" s="171"/>
      <c r="O407" s="171"/>
      <c r="P407" s="171"/>
      <c r="Q407" s="171"/>
      <c r="R407" s="171"/>
      <c r="S407" s="171"/>
      <c r="T407" s="175"/>
      <c r="AT407" s="176" t="s">
        <v>355</v>
      </c>
      <c r="AU407" s="176" t="s">
        <v>83</v>
      </c>
      <c r="AV407" s="176" t="s">
        <v>22</v>
      </c>
      <c r="AW407" s="176" t="s">
        <v>222</v>
      </c>
      <c r="AX407" s="176" t="s">
        <v>75</v>
      </c>
      <c r="AY407" s="176" t="s">
        <v>243</v>
      </c>
    </row>
    <row r="408" spans="2:65" s="6" customFormat="1" ht="15.75" customHeight="1" x14ac:dyDescent="0.3">
      <c r="B408" s="170"/>
      <c r="C408" s="171"/>
      <c r="D408" s="177" t="s">
        <v>355</v>
      </c>
      <c r="E408" s="171"/>
      <c r="F408" s="172" t="s">
        <v>362</v>
      </c>
      <c r="G408" s="171"/>
      <c r="H408" s="171"/>
      <c r="J408" s="171"/>
      <c r="K408" s="171"/>
      <c r="L408" s="173"/>
      <c r="M408" s="174"/>
      <c r="N408" s="171"/>
      <c r="O408" s="171"/>
      <c r="P408" s="171"/>
      <c r="Q408" s="171"/>
      <c r="R408" s="171"/>
      <c r="S408" s="171"/>
      <c r="T408" s="175"/>
      <c r="AT408" s="176" t="s">
        <v>355</v>
      </c>
      <c r="AU408" s="176" t="s">
        <v>83</v>
      </c>
      <c r="AV408" s="176" t="s">
        <v>22</v>
      </c>
      <c r="AW408" s="176" t="s">
        <v>222</v>
      </c>
      <c r="AX408" s="176" t="s">
        <v>75</v>
      </c>
      <c r="AY408" s="176" t="s">
        <v>243</v>
      </c>
    </row>
    <row r="409" spans="2:65" s="6" customFormat="1" ht="15.75" customHeight="1" x14ac:dyDescent="0.3">
      <c r="B409" s="178"/>
      <c r="C409" s="179"/>
      <c r="D409" s="177" t="s">
        <v>355</v>
      </c>
      <c r="E409" s="179"/>
      <c r="F409" s="180" t="s">
        <v>1468</v>
      </c>
      <c r="G409" s="179"/>
      <c r="H409" s="181">
        <v>418</v>
      </c>
      <c r="J409" s="179"/>
      <c r="K409" s="179"/>
      <c r="L409" s="182"/>
      <c r="M409" s="183"/>
      <c r="N409" s="179"/>
      <c r="O409" s="179"/>
      <c r="P409" s="179"/>
      <c r="Q409" s="179"/>
      <c r="R409" s="179"/>
      <c r="S409" s="179"/>
      <c r="T409" s="184"/>
      <c r="AT409" s="185" t="s">
        <v>355</v>
      </c>
      <c r="AU409" s="185" t="s">
        <v>83</v>
      </c>
      <c r="AV409" s="185" t="s">
        <v>83</v>
      </c>
      <c r="AW409" s="185" t="s">
        <v>222</v>
      </c>
      <c r="AX409" s="185" t="s">
        <v>22</v>
      </c>
      <c r="AY409" s="185" t="s">
        <v>243</v>
      </c>
    </row>
    <row r="410" spans="2:65" s="6" customFormat="1" ht="15.75" customHeight="1" x14ac:dyDescent="0.3">
      <c r="B410" s="23"/>
      <c r="C410" s="194" t="s">
        <v>803</v>
      </c>
      <c r="D410" s="194" t="s">
        <v>481</v>
      </c>
      <c r="E410" s="195" t="s">
        <v>825</v>
      </c>
      <c r="F410" s="196" t="s">
        <v>826</v>
      </c>
      <c r="G410" s="197" t="s">
        <v>378</v>
      </c>
      <c r="H410" s="198">
        <v>422.18</v>
      </c>
      <c r="I410" s="199"/>
      <c r="J410" s="200">
        <f>ROUND($I$410*$H$410,2)</f>
        <v>0</v>
      </c>
      <c r="K410" s="196" t="s">
        <v>353</v>
      </c>
      <c r="L410" s="201"/>
      <c r="M410" s="202"/>
      <c r="N410" s="203" t="s">
        <v>46</v>
      </c>
      <c r="O410" s="24"/>
      <c r="P410" s="155">
        <f>$O$410*$H$410</f>
        <v>0</v>
      </c>
      <c r="Q410" s="155">
        <v>6.5000000000000002E-2</v>
      </c>
      <c r="R410" s="155">
        <f>$Q$410*$H$410</f>
        <v>27.441700000000001</v>
      </c>
      <c r="S410" s="155">
        <v>0</v>
      </c>
      <c r="T410" s="156">
        <f>$S$410*$H$410</f>
        <v>0</v>
      </c>
      <c r="AR410" s="97" t="s">
        <v>272</v>
      </c>
      <c r="AT410" s="97" t="s">
        <v>481</v>
      </c>
      <c r="AU410" s="97" t="s">
        <v>83</v>
      </c>
      <c r="AY410" s="6" t="s">
        <v>243</v>
      </c>
      <c r="BE410" s="157">
        <f>IF($N$410="základní",$J$410,0)</f>
        <v>0</v>
      </c>
      <c r="BF410" s="157">
        <f>IF($N$410="snížená",$J$410,0)</f>
        <v>0</v>
      </c>
      <c r="BG410" s="157">
        <f>IF($N$410="zákl. přenesená",$J$410,0)</f>
        <v>0</v>
      </c>
      <c r="BH410" s="157">
        <f>IF($N$410="sníž. přenesená",$J$410,0)</f>
        <v>0</v>
      </c>
      <c r="BI410" s="157">
        <f>IF($N$410="nulová",$J$410,0)</f>
        <v>0</v>
      </c>
      <c r="BJ410" s="97" t="s">
        <v>22</v>
      </c>
      <c r="BK410" s="157">
        <f>ROUND($I$410*$H$410,2)</f>
        <v>0</v>
      </c>
      <c r="BL410" s="97" t="s">
        <v>248</v>
      </c>
      <c r="BM410" s="97" t="s">
        <v>1469</v>
      </c>
    </row>
    <row r="411" spans="2:65" s="6" customFormat="1" ht="15.75" customHeight="1" x14ac:dyDescent="0.3">
      <c r="B411" s="178"/>
      <c r="C411" s="179"/>
      <c r="D411" s="177" t="s">
        <v>355</v>
      </c>
      <c r="E411" s="179"/>
      <c r="F411" s="180" t="s">
        <v>1470</v>
      </c>
      <c r="G411" s="179"/>
      <c r="H411" s="181">
        <v>422.18</v>
      </c>
      <c r="J411" s="179"/>
      <c r="K411" s="179"/>
      <c r="L411" s="182"/>
      <c r="M411" s="183"/>
      <c r="N411" s="179"/>
      <c r="O411" s="179"/>
      <c r="P411" s="179"/>
      <c r="Q411" s="179"/>
      <c r="R411" s="179"/>
      <c r="S411" s="179"/>
      <c r="T411" s="184"/>
      <c r="AT411" s="185" t="s">
        <v>355</v>
      </c>
      <c r="AU411" s="185" t="s">
        <v>83</v>
      </c>
      <c r="AV411" s="185" t="s">
        <v>83</v>
      </c>
      <c r="AW411" s="185" t="s">
        <v>75</v>
      </c>
      <c r="AX411" s="185" t="s">
        <v>22</v>
      </c>
      <c r="AY411" s="185" t="s">
        <v>243</v>
      </c>
    </row>
    <row r="412" spans="2:65" s="6" customFormat="1" ht="15.75" customHeight="1" x14ac:dyDescent="0.3">
      <c r="B412" s="23"/>
      <c r="C412" s="146" t="s">
        <v>809</v>
      </c>
      <c r="D412" s="146" t="s">
        <v>244</v>
      </c>
      <c r="E412" s="147" t="s">
        <v>830</v>
      </c>
      <c r="F412" s="148" t="s">
        <v>831</v>
      </c>
      <c r="G412" s="149" t="s">
        <v>378</v>
      </c>
      <c r="H412" s="150">
        <v>4</v>
      </c>
      <c r="I412" s="151"/>
      <c r="J412" s="152">
        <f>ROUND($I$412*$H$412,2)</f>
        <v>0</v>
      </c>
      <c r="K412" s="148" t="s">
        <v>353</v>
      </c>
      <c r="L412" s="43"/>
      <c r="M412" s="153"/>
      <c r="N412" s="154" t="s">
        <v>46</v>
      </c>
      <c r="O412" s="24"/>
      <c r="P412" s="155">
        <f>$O$412*$H$412</f>
        <v>0</v>
      </c>
      <c r="Q412" s="155">
        <v>1.0000000000000001E-5</v>
      </c>
      <c r="R412" s="155">
        <f>$Q$412*$H$412</f>
        <v>4.0000000000000003E-5</v>
      </c>
      <c r="S412" s="155">
        <v>0</v>
      </c>
      <c r="T412" s="156">
        <f>$S$412*$H$412</f>
        <v>0</v>
      </c>
      <c r="AR412" s="97" t="s">
        <v>248</v>
      </c>
      <c r="AT412" s="97" t="s">
        <v>244</v>
      </c>
      <c r="AU412" s="97" t="s">
        <v>83</v>
      </c>
      <c r="AY412" s="6" t="s">
        <v>243</v>
      </c>
      <c r="BE412" s="157">
        <f>IF($N$412="základní",$J$412,0)</f>
        <v>0</v>
      </c>
      <c r="BF412" s="157">
        <f>IF($N$412="snížená",$J$412,0)</f>
        <v>0</v>
      </c>
      <c r="BG412" s="157">
        <f>IF($N$412="zákl. přenesená",$J$412,0)</f>
        <v>0</v>
      </c>
      <c r="BH412" s="157">
        <f>IF($N$412="sníž. přenesená",$J$412,0)</f>
        <v>0</v>
      </c>
      <c r="BI412" s="157">
        <f>IF($N$412="nulová",$J$412,0)</f>
        <v>0</v>
      </c>
      <c r="BJ412" s="97" t="s">
        <v>22</v>
      </c>
      <c r="BK412" s="157">
        <f>ROUND($I$412*$H$412,2)</f>
        <v>0</v>
      </c>
      <c r="BL412" s="97" t="s">
        <v>248</v>
      </c>
      <c r="BM412" s="97" t="s">
        <v>1471</v>
      </c>
    </row>
    <row r="413" spans="2:65" s="6" customFormat="1" ht="15.75" customHeight="1" x14ac:dyDescent="0.3">
      <c r="B413" s="170"/>
      <c r="C413" s="171"/>
      <c r="D413" s="158" t="s">
        <v>355</v>
      </c>
      <c r="E413" s="172"/>
      <c r="F413" s="172" t="s">
        <v>356</v>
      </c>
      <c r="G413" s="171"/>
      <c r="H413" s="171"/>
      <c r="J413" s="171"/>
      <c r="K413" s="171"/>
      <c r="L413" s="173"/>
      <c r="M413" s="174"/>
      <c r="N413" s="171"/>
      <c r="O413" s="171"/>
      <c r="P413" s="171"/>
      <c r="Q413" s="171"/>
      <c r="R413" s="171"/>
      <c r="S413" s="171"/>
      <c r="T413" s="175"/>
      <c r="AT413" s="176" t="s">
        <v>355</v>
      </c>
      <c r="AU413" s="176" t="s">
        <v>83</v>
      </c>
      <c r="AV413" s="176" t="s">
        <v>22</v>
      </c>
      <c r="AW413" s="176" t="s">
        <v>222</v>
      </c>
      <c r="AX413" s="176" t="s">
        <v>75</v>
      </c>
      <c r="AY413" s="176" t="s">
        <v>243</v>
      </c>
    </row>
    <row r="414" spans="2:65" s="6" customFormat="1" ht="15.75" customHeight="1" x14ac:dyDescent="0.3">
      <c r="B414" s="170"/>
      <c r="C414" s="171"/>
      <c r="D414" s="177" t="s">
        <v>355</v>
      </c>
      <c r="E414" s="171"/>
      <c r="F414" s="172" t="s">
        <v>362</v>
      </c>
      <c r="G414" s="171"/>
      <c r="H414" s="171"/>
      <c r="J414" s="171"/>
      <c r="K414" s="171"/>
      <c r="L414" s="173"/>
      <c r="M414" s="174"/>
      <c r="N414" s="171"/>
      <c r="O414" s="171"/>
      <c r="P414" s="171"/>
      <c r="Q414" s="171"/>
      <c r="R414" s="171"/>
      <c r="S414" s="171"/>
      <c r="T414" s="175"/>
      <c r="AT414" s="176" t="s">
        <v>355</v>
      </c>
      <c r="AU414" s="176" t="s">
        <v>83</v>
      </c>
      <c r="AV414" s="176" t="s">
        <v>22</v>
      </c>
      <c r="AW414" s="176" t="s">
        <v>222</v>
      </c>
      <c r="AX414" s="176" t="s">
        <v>75</v>
      </c>
      <c r="AY414" s="176" t="s">
        <v>243</v>
      </c>
    </row>
    <row r="415" spans="2:65" s="6" customFormat="1" ht="15.75" customHeight="1" x14ac:dyDescent="0.3">
      <c r="B415" s="178"/>
      <c r="C415" s="179"/>
      <c r="D415" s="177" t="s">
        <v>355</v>
      </c>
      <c r="E415" s="179"/>
      <c r="F415" s="180" t="s">
        <v>1472</v>
      </c>
      <c r="G415" s="179"/>
      <c r="H415" s="181">
        <v>4</v>
      </c>
      <c r="J415" s="179"/>
      <c r="K415" s="179"/>
      <c r="L415" s="182"/>
      <c r="M415" s="183"/>
      <c r="N415" s="179"/>
      <c r="O415" s="179"/>
      <c r="P415" s="179"/>
      <c r="Q415" s="179"/>
      <c r="R415" s="179"/>
      <c r="S415" s="179"/>
      <c r="T415" s="184"/>
      <c r="AT415" s="185" t="s">
        <v>355</v>
      </c>
      <c r="AU415" s="185" t="s">
        <v>83</v>
      </c>
      <c r="AV415" s="185" t="s">
        <v>83</v>
      </c>
      <c r="AW415" s="185" t="s">
        <v>222</v>
      </c>
      <c r="AX415" s="185" t="s">
        <v>22</v>
      </c>
      <c r="AY415" s="185" t="s">
        <v>243</v>
      </c>
    </row>
    <row r="416" spans="2:65" s="6" customFormat="1" ht="15.75" customHeight="1" x14ac:dyDescent="0.3">
      <c r="B416" s="23"/>
      <c r="C416" s="146" t="s">
        <v>814</v>
      </c>
      <c r="D416" s="146" t="s">
        <v>244</v>
      </c>
      <c r="E416" s="147" t="s">
        <v>837</v>
      </c>
      <c r="F416" s="148" t="s">
        <v>838</v>
      </c>
      <c r="G416" s="149" t="s">
        <v>378</v>
      </c>
      <c r="H416" s="150">
        <v>4</v>
      </c>
      <c r="I416" s="151"/>
      <c r="J416" s="152">
        <f>ROUND($I$416*$H$416,2)</f>
        <v>0</v>
      </c>
      <c r="K416" s="148" t="s">
        <v>353</v>
      </c>
      <c r="L416" s="43"/>
      <c r="M416" s="153"/>
      <c r="N416" s="154" t="s">
        <v>46</v>
      </c>
      <c r="O416" s="24"/>
      <c r="P416" s="155">
        <f>$O$416*$H$416</f>
        <v>0</v>
      </c>
      <c r="Q416" s="155">
        <v>0</v>
      </c>
      <c r="R416" s="155">
        <f>$Q$416*$H$416</f>
        <v>0</v>
      </c>
      <c r="S416" s="155">
        <v>0</v>
      </c>
      <c r="T416" s="156">
        <f>$S$416*$H$416</f>
        <v>0</v>
      </c>
      <c r="AR416" s="97" t="s">
        <v>248</v>
      </c>
      <c r="AT416" s="97" t="s">
        <v>244</v>
      </c>
      <c r="AU416" s="97" t="s">
        <v>83</v>
      </c>
      <c r="AY416" s="6" t="s">
        <v>243</v>
      </c>
      <c r="BE416" s="157">
        <f>IF($N$416="základní",$J$416,0)</f>
        <v>0</v>
      </c>
      <c r="BF416" s="157">
        <f>IF($N$416="snížená",$J$416,0)</f>
        <v>0</v>
      </c>
      <c r="BG416" s="157">
        <f>IF($N$416="zákl. přenesená",$J$416,0)</f>
        <v>0</v>
      </c>
      <c r="BH416" s="157">
        <f>IF($N$416="sníž. přenesená",$J$416,0)</f>
        <v>0</v>
      </c>
      <c r="BI416" s="157">
        <f>IF($N$416="nulová",$J$416,0)</f>
        <v>0</v>
      </c>
      <c r="BJ416" s="97" t="s">
        <v>22</v>
      </c>
      <c r="BK416" s="157">
        <f>ROUND($I$416*$H$416,2)</f>
        <v>0</v>
      </c>
      <c r="BL416" s="97" t="s">
        <v>248</v>
      </c>
      <c r="BM416" s="97" t="s">
        <v>1473</v>
      </c>
    </row>
    <row r="417" spans="2:65" s="6" customFormat="1" ht="15.75" customHeight="1" x14ac:dyDescent="0.3">
      <c r="B417" s="170"/>
      <c r="C417" s="171"/>
      <c r="D417" s="158" t="s">
        <v>355</v>
      </c>
      <c r="E417" s="172"/>
      <c r="F417" s="172" t="s">
        <v>356</v>
      </c>
      <c r="G417" s="171"/>
      <c r="H417" s="171"/>
      <c r="J417" s="171"/>
      <c r="K417" s="171"/>
      <c r="L417" s="173"/>
      <c r="M417" s="174"/>
      <c r="N417" s="171"/>
      <c r="O417" s="171"/>
      <c r="P417" s="171"/>
      <c r="Q417" s="171"/>
      <c r="R417" s="171"/>
      <c r="S417" s="171"/>
      <c r="T417" s="175"/>
      <c r="AT417" s="176" t="s">
        <v>355</v>
      </c>
      <c r="AU417" s="176" t="s">
        <v>83</v>
      </c>
      <c r="AV417" s="176" t="s">
        <v>22</v>
      </c>
      <c r="AW417" s="176" t="s">
        <v>222</v>
      </c>
      <c r="AX417" s="176" t="s">
        <v>75</v>
      </c>
      <c r="AY417" s="176" t="s">
        <v>243</v>
      </c>
    </row>
    <row r="418" spans="2:65" s="6" customFormat="1" ht="15.75" customHeight="1" x14ac:dyDescent="0.3">
      <c r="B418" s="170"/>
      <c r="C418" s="171"/>
      <c r="D418" s="177" t="s">
        <v>355</v>
      </c>
      <c r="E418" s="171"/>
      <c r="F418" s="172" t="s">
        <v>362</v>
      </c>
      <c r="G418" s="171"/>
      <c r="H418" s="171"/>
      <c r="J418" s="171"/>
      <c r="K418" s="171"/>
      <c r="L418" s="173"/>
      <c r="M418" s="174"/>
      <c r="N418" s="171"/>
      <c r="O418" s="171"/>
      <c r="P418" s="171"/>
      <c r="Q418" s="171"/>
      <c r="R418" s="171"/>
      <c r="S418" s="171"/>
      <c r="T418" s="175"/>
      <c r="AT418" s="176" t="s">
        <v>355</v>
      </c>
      <c r="AU418" s="176" t="s">
        <v>83</v>
      </c>
      <c r="AV418" s="176" t="s">
        <v>22</v>
      </c>
      <c r="AW418" s="176" t="s">
        <v>222</v>
      </c>
      <c r="AX418" s="176" t="s">
        <v>75</v>
      </c>
      <c r="AY418" s="176" t="s">
        <v>243</v>
      </c>
    </row>
    <row r="419" spans="2:65" s="6" customFormat="1" ht="15.75" customHeight="1" x14ac:dyDescent="0.3">
      <c r="B419" s="178"/>
      <c r="C419" s="179"/>
      <c r="D419" s="177" t="s">
        <v>355</v>
      </c>
      <c r="E419" s="179"/>
      <c r="F419" s="180" t="s">
        <v>1472</v>
      </c>
      <c r="G419" s="179"/>
      <c r="H419" s="181">
        <v>4</v>
      </c>
      <c r="J419" s="179"/>
      <c r="K419" s="179"/>
      <c r="L419" s="182"/>
      <c r="M419" s="183"/>
      <c r="N419" s="179"/>
      <c r="O419" s="179"/>
      <c r="P419" s="179"/>
      <c r="Q419" s="179"/>
      <c r="R419" s="179"/>
      <c r="S419" s="179"/>
      <c r="T419" s="184"/>
      <c r="AT419" s="185" t="s">
        <v>355</v>
      </c>
      <c r="AU419" s="185" t="s">
        <v>83</v>
      </c>
      <c r="AV419" s="185" t="s">
        <v>83</v>
      </c>
      <c r="AW419" s="185" t="s">
        <v>222</v>
      </c>
      <c r="AX419" s="185" t="s">
        <v>22</v>
      </c>
      <c r="AY419" s="185" t="s">
        <v>243</v>
      </c>
    </row>
    <row r="420" spans="2:65" s="6" customFormat="1" ht="15.75" customHeight="1" x14ac:dyDescent="0.3">
      <c r="B420" s="23"/>
      <c r="C420" s="146" t="s">
        <v>819</v>
      </c>
      <c r="D420" s="146" t="s">
        <v>244</v>
      </c>
      <c r="E420" s="147" t="s">
        <v>841</v>
      </c>
      <c r="F420" s="148" t="s">
        <v>842</v>
      </c>
      <c r="G420" s="149" t="s">
        <v>378</v>
      </c>
      <c r="H420" s="150">
        <v>19</v>
      </c>
      <c r="I420" s="151"/>
      <c r="J420" s="152">
        <f>ROUND($I$420*$H$420,2)</f>
        <v>0</v>
      </c>
      <c r="K420" s="148" t="s">
        <v>353</v>
      </c>
      <c r="L420" s="43"/>
      <c r="M420" s="153"/>
      <c r="N420" s="154" t="s">
        <v>46</v>
      </c>
      <c r="O420" s="24"/>
      <c r="P420" s="155">
        <f>$O$420*$H$420</f>
        <v>0</v>
      </c>
      <c r="Q420" s="155">
        <v>0</v>
      </c>
      <c r="R420" s="155">
        <f>$Q$420*$H$420</f>
        <v>0</v>
      </c>
      <c r="S420" s="155">
        <v>0</v>
      </c>
      <c r="T420" s="156">
        <f>$S$420*$H$420</f>
        <v>0</v>
      </c>
      <c r="AR420" s="97" t="s">
        <v>248</v>
      </c>
      <c r="AT420" s="97" t="s">
        <v>244</v>
      </c>
      <c r="AU420" s="97" t="s">
        <v>83</v>
      </c>
      <c r="AY420" s="6" t="s">
        <v>243</v>
      </c>
      <c r="BE420" s="157">
        <f>IF($N$420="základní",$J$420,0)</f>
        <v>0</v>
      </c>
      <c r="BF420" s="157">
        <f>IF($N$420="snížená",$J$420,0)</f>
        <v>0</v>
      </c>
      <c r="BG420" s="157">
        <f>IF($N$420="zákl. přenesená",$J$420,0)</f>
        <v>0</v>
      </c>
      <c r="BH420" s="157">
        <f>IF($N$420="sníž. přenesená",$J$420,0)</f>
        <v>0</v>
      </c>
      <c r="BI420" s="157">
        <f>IF($N$420="nulová",$J$420,0)</f>
        <v>0</v>
      </c>
      <c r="BJ420" s="97" t="s">
        <v>22</v>
      </c>
      <c r="BK420" s="157">
        <f>ROUND($I$420*$H$420,2)</f>
        <v>0</v>
      </c>
      <c r="BL420" s="97" t="s">
        <v>248</v>
      </c>
      <c r="BM420" s="97" t="s">
        <v>1474</v>
      </c>
    </row>
    <row r="421" spans="2:65" s="6" customFormat="1" ht="15.75" customHeight="1" x14ac:dyDescent="0.3">
      <c r="B421" s="170"/>
      <c r="C421" s="171"/>
      <c r="D421" s="158" t="s">
        <v>355</v>
      </c>
      <c r="E421" s="172"/>
      <c r="F421" s="172" t="s">
        <v>356</v>
      </c>
      <c r="G421" s="171"/>
      <c r="H421" s="171"/>
      <c r="J421" s="171"/>
      <c r="K421" s="171"/>
      <c r="L421" s="173"/>
      <c r="M421" s="174"/>
      <c r="N421" s="171"/>
      <c r="O421" s="171"/>
      <c r="P421" s="171"/>
      <c r="Q421" s="171"/>
      <c r="R421" s="171"/>
      <c r="S421" s="171"/>
      <c r="T421" s="175"/>
      <c r="AT421" s="176" t="s">
        <v>355</v>
      </c>
      <c r="AU421" s="176" t="s">
        <v>83</v>
      </c>
      <c r="AV421" s="176" t="s">
        <v>22</v>
      </c>
      <c r="AW421" s="176" t="s">
        <v>222</v>
      </c>
      <c r="AX421" s="176" t="s">
        <v>75</v>
      </c>
      <c r="AY421" s="176" t="s">
        <v>243</v>
      </c>
    </row>
    <row r="422" spans="2:65" s="6" customFormat="1" ht="15.75" customHeight="1" x14ac:dyDescent="0.3">
      <c r="B422" s="170"/>
      <c r="C422" s="171"/>
      <c r="D422" s="177" t="s">
        <v>355</v>
      </c>
      <c r="E422" s="171"/>
      <c r="F422" s="172" t="s">
        <v>362</v>
      </c>
      <c r="G422" s="171"/>
      <c r="H422" s="171"/>
      <c r="J422" s="171"/>
      <c r="K422" s="171"/>
      <c r="L422" s="173"/>
      <c r="M422" s="174"/>
      <c r="N422" s="171"/>
      <c r="O422" s="171"/>
      <c r="P422" s="171"/>
      <c r="Q422" s="171"/>
      <c r="R422" s="171"/>
      <c r="S422" s="171"/>
      <c r="T422" s="175"/>
      <c r="AT422" s="176" t="s">
        <v>355</v>
      </c>
      <c r="AU422" s="176" t="s">
        <v>83</v>
      </c>
      <c r="AV422" s="176" t="s">
        <v>22</v>
      </c>
      <c r="AW422" s="176" t="s">
        <v>222</v>
      </c>
      <c r="AX422" s="176" t="s">
        <v>75</v>
      </c>
      <c r="AY422" s="176" t="s">
        <v>243</v>
      </c>
    </row>
    <row r="423" spans="2:65" s="6" customFormat="1" ht="15.75" customHeight="1" x14ac:dyDescent="0.3">
      <c r="B423" s="178"/>
      <c r="C423" s="179"/>
      <c r="D423" s="177" t="s">
        <v>355</v>
      </c>
      <c r="E423" s="179"/>
      <c r="F423" s="180" t="s">
        <v>1475</v>
      </c>
      <c r="G423" s="179"/>
      <c r="H423" s="181">
        <v>19</v>
      </c>
      <c r="J423" s="179"/>
      <c r="K423" s="179"/>
      <c r="L423" s="182"/>
      <c r="M423" s="183"/>
      <c r="N423" s="179"/>
      <c r="O423" s="179"/>
      <c r="P423" s="179"/>
      <c r="Q423" s="179"/>
      <c r="R423" s="179"/>
      <c r="S423" s="179"/>
      <c r="T423" s="184"/>
      <c r="AT423" s="185" t="s">
        <v>355</v>
      </c>
      <c r="AU423" s="185" t="s">
        <v>83</v>
      </c>
      <c r="AV423" s="185" t="s">
        <v>83</v>
      </c>
      <c r="AW423" s="185" t="s">
        <v>222</v>
      </c>
      <c r="AX423" s="185" t="s">
        <v>22</v>
      </c>
      <c r="AY423" s="185" t="s">
        <v>243</v>
      </c>
    </row>
    <row r="424" spans="2:65" s="6" customFormat="1" ht="15.75" customHeight="1" x14ac:dyDescent="0.3">
      <c r="B424" s="23"/>
      <c r="C424" s="146" t="s">
        <v>824</v>
      </c>
      <c r="D424" s="146" t="s">
        <v>244</v>
      </c>
      <c r="E424" s="147" t="s">
        <v>852</v>
      </c>
      <c r="F424" s="148" t="s">
        <v>853</v>
      </c>
      <c r="G424" s="149" t="s">
        <v>378</v>
      </c>
      <c r="H424" s="150">
        <v>81</v>
      </c>
      <c r="I424" s="151"/>
      <c r="J424" s="152">
        <f>ROUND($I$424*$H$424,2)</f>
        <v>0</v>
      </c>
      <c r="K424" s="148" t="s">
        <v>353</v>
      </c>
      <c r="L424" s="43"/>
      <c r="M424" s="153"/>
      <c r="N424" s="154" t="s">
        <v>46</v>
      </c>
      <c r="O424" s="24"/>
      <c r="P424" s="155">
        <f>$O$424*$H$424</f>
        <v>0</v>
      </c>
      <c r="Q424" s="155">
        <v>1.1E-4</v>
      </c>
      <c r="R424" s="155">
        <f>$Q$424*$H$424</f>
        <v>8.9099999999999995E-3</v>
      </c>
      <c r="S424" s="155">
        <v>0</v>
      </c>
      <c r="T424" s="156">
        <f>$S$424*$H$424</f>
        <v>0</v>
      </c>
      <c r="AR424" s="97" t="s">
        <v>248</v>
      </c>
      <c r="AT424" s="97" t="s">
        <v>244</v>
      </c>
      <c r="AU424" s="97" t="s">
        <v>83</v>
      </c>
      <c r="AY424" s="6" t="s">
        <v>243</v>
      </c>
      <c r="BE424" s="157">
        <f>IF($N$424="základní",$J$424,0)</f>
        <v>0</v>
      </c>
      <c r="BF424" s="157">
        <f>IF($N$424="snížená",$J$424,0)</f>
        <v>0</v>
      </c>
      <c r="BG424" s="157">
        <f>IF($N$424="zákl. přenesená",$J$424,0)</f>
        <v>0</v>
      </c>
      <c r="BH424" s="157">
        <f>IF($N$424="sníž. přenesená",$J$424,0)</f>
        <v>0</v>
      </c>
      <c r="BI424" s="157">
        <f>IF($N$424="nulová",$J$424,0)</f>
        <v>0</v>
      </c>
      <c r="BJ424" s="97" t="s">
        <v>22</v>
      </c>
      <c r="BK424" s="157">
        <f>ROUND($I$424*$H$424,2)</f>
        <v>0</v>
      </c>
      <c r="BL424" s="97" t="s">
        <v>248</v>
      </c>
      <c r="BM424" s="97" t="s">
        <v>1476</v>
      </c>
    </row>
    <row r="425" spans="2:65" s="6" customFormat="1" ht="15.75" customHeight="1" x14ac:dyDescent="0.3">
      <c r="B425" s="170"/>
      <c r="C425" s="171"/>
      <c r="D425" s="158" t="s">
        <v>355</v>
      </c>
      <c r="E425" s="172"/>
      <c r="F425" s="172" t="s">
        <v>356</v>
      </c>
      <c r="G425" s="171"/>
      <c r="H425" s="171"/>
      <c r="J425" s="171"/>
      <c r="K425" s="171"/>
      <c r="L425" s="173"/>
      <c r="M425" s="174"/>
      <c r="N425" s="171"/>
      <c r="O425" s="171"/>
      <c r="P425" s="171"/>
      <c r="Q425" s="171"/>
      <c r="R425" s="171"/>
      <c r="S425" s="171"/>
      <c r="T425" s="175"/>
      <c r="AT425" s="176" t="s">
        <v>355</v>
      </c>
      <c r="AU425" s="176" t="s">
        <v>83</v>
      </c>
      <c r="AV425" s="176" t="s">
        <v>22</v>
      </c>
      <c r="AW425" s="176" t="s">
        <v>222</v>
      </c>
      <c r="AX425" s="176" t="s">
        <v>75</v>
      </c>
      <c r="AY425" s="176" t="s">
        <v>243</v>
      </c>
    </row>
    <row r="426" spans="2:65" s="6" customFormat="1" ht="15.75" customHeight="1" x14ac:dyDescent="0.3">
      <c r="B426" s="170"/>
      <c r="C426" s="171"/>
      <c r="D426" s="177" t="s">
        <v>355</v>
      </c>
      <c r="E426" s="171"/>
      <c r="F426" s="172" t="s">
        <v>362</v>
      </c>
      <c r="G426" s="171"/>
      <c r="H426" s="171"/>
      <c r="J426" s="171"/>
      <c r="K426" s="171"/>
      <c r="L426" s="173"/>
      <c r="M426" s="174"/>
      <c r="N426" s="171"/>
      <c r="O426" s="171"/>
      <c r="P426" s="171"/>
      <c r="Q426" s="171"/>
      <c r="R426" s="171"/>
      <c r="S426" s="171"/>
      <c r="T426" s="175"/>
      <c r="AT426" s="176" t="s">
        <v>355</v>
      </c>
      <c r="AU426" s="176" t="s">
        <v>83</v>
      </c>
      <c r="AV426" s="176" t="s">
        <v>22</v>
      </c>
      <c r="AW426" s="176" t="s">
        <v>222</v>
      </c>
      <c r="AX426" s="176" t="s">
        <v>75</v>
      </c>
      <c r="AY426" s="176" t="s">
        <v>243</v>
      </c>
    </row>
    <row r="427" spans="2:65" s="6" customFormat="1" ht="15.75" customHeight="1" x14ac:dyDescent="0.3">
      <c r="B427" s="178"/>
      <c r="C427" s="179"/>
      <c r="D427" s="177" t="s">
        <v>355</v>
      </c>
      <c r="E427" s="179"/>
      <c r="F427" s="180" t="s">
        <v>1477</v>
      </c>
      <c r="G427" s="179"/>
      <c r="H427" s="181">
        <v>4</v>
      </c>
      <c r="J427" s="179"/>
      <c r="K427" s="179"/>
      <c r="L427" s="182"/>
      <c r="M427" s="183"/>
      <c r="N427" s="179"/>
      <c r="O427" s="179"/>
      <c r="P427" s="179"/>
      <c r="Q427" s="179"/>
      <c r="R427" s="179"/>
      <c r="S427" s="179"/>
      <c r="T427" s="184"/>
      <c r="AT427" s="185" t="s">
        <v>355</v>
      </c>
      <c r="AU427" s="185" t="s">
        <v>83</v>
      </c>
      <c r="AV427" s="185" t="s">
        <v>83</v>
      </c>
      <c r="AW427" s="185" t="s">
        <v>222</v>
      </c>
      <c r="AX427" s="185" t="s">
        <v>75</v>
      </c>
      <c r="AY427" s="185" t="s">
        <v>243</v>
      </c>
    </row>
    <row r="428" spans="2:65" s="6" customFormat="1" ht="15.75" customHeight="1" x14ac:dyDescent="0.3">
      <c r="B428" s="178"/>
      <c r="C428" s="179"/>
      <c r="D428" s="177" t="s">
        <v>355</v>
      </c>
      <c r="E428" s="179"/>
      <c r="F428" s="180" t="s">
        <v>1478</v>
      </c>
      <c r="G428" s="179"/>
      <c r="H428" s="181">
        <v>58</v>
      </c>
      <c r="J428" s="179"/>
      <c r="K428" s="179"/>
      <c r="L428" s="182"/>
      <c r="M428" s="183"/>
      <c r="N428" s="179"/>
      <c r="O428" s="179"/>
      <c r="P428" s="179"/>
      <c r="Q428" s="179"/>
      <c r="R428" s="179"/>
      <c r="S428" s="179"/>
      <c r="T428" s="184"/>
      <c r="AT428" s="185" t="s">
        <v>355</v>
      </c>
      <c r="AU428" s="185" t="s">
        <v>83</v>
      </c>
      <c r="AV428" s="185" t="s">
        <v>83</v>
      </c>
      <c r="AW428" s="185" t="s">
        <v>222</v>
      </c>
      <c r="AX428" s="185" t="s">
        <v>75</v>
      </c>
      <c r="AY428" s="185" t="s">
        <v>243</v>
      </c>
    </row>
    <row r="429" spans="2:65" s="6" customFormat="1" ht="15.75" customHeight="1" x14ac:dyDescent="0.3">
      <c r="B429" s="178"/>
      <c r="C429" s="179"/>
      <c r="D429" s="177" t="s">
        <v>355</v>
      </c>
      <c r="E429" s="179"/>
      <c r="F429" s="180" t="s">
        <v>1479</v>
      </c>
      <c r="G429" s="179"/>
      <c r="H429" s="181">
        <v>19</v>
      </c>
      <c r="J429" s="179"/>
      <c r="K429" s="179"/>
      <c r="L429" s="182"/>
      <c r="M429" s="183"/>
      <c r="N429" s="179"/>
      <c r="O429" s="179"/>
      <c r="P429" s="179"/>
      <c r="Q429" s="179"/>
      <c r="R429" s="179"/>
      <c r="S429" s="179"/>
      <c r="T429" s="184"/>
      <c r="AT429" s="185" t="s">
        <v>355</v>
      </c>
      <c r="AU429" s="185" t="s">
        <v>83</v>
      </c>
      <c r="AV429" s="185" t="s">
        <v>83</v>
      </c>
      <c r="AW429" s="185" t="s">
        <v>222</v>
      </c>
      <c r="AX429" s="185" t="s">
        <v>75</v>
      </c>
      <c r="AY429" s="185" t="s">
        <v>243</v>
      </c>
    </row>
    <row r="430" spans="2:65" s="6" customFormat="1" ht="15.75" customHeight="1" x14ac:dyDescent="0.3">
      <c r="B430" s="186"/>
      <c r="C430" s="187"/>
      <c r="D430" s="177" t="s">
        <v>355</v>
      </c>
      <c r="E430" s="187"/>
      <c r="F430" s="188" t="s">
        <v>369</v>
      </c>
      <c r="G430" s="187"/>
      <c r="H430" s="189">
        <v>81</v>
      </c>
      <c r="J430" s="187"/>
      <c r="K430" s="187"/>
      <c r="L430" s="190"/>
      <c r="M430" s="191"/>
      <c r="N430" s="187"/>
      <c r="O430" s="187"/>
      <c r="P430" s="187"/>
      <c r="Q430" s="187"/>
      <c r="R430" s="187"/>
      <c r="S430" s="187"/>
      <c r="T430" s="192"/>
      <c r="AT430" s="193" t="s">
        <v>355</v>
      </c>
      <c r="AU430" s="193" t="s">
        <v>83</v>
      </c>
      <c r="AV430" s="193" t="s">
        <v>248</v>
      </c>
      <c r="AW430" s="193" t="s">
        <v>222</v>
      </c>
      <c r="AX430" s="193" t="s">
        <v>22</v>
      </c>
      <c r="AY430" s="193" t="s">
        <v>243</v>
      </c>
    </row>
    <row r="431" spans="2:65" s="6" customFormat="1" ht="15.75" customHeight="1" x14ac:dyDescent="0.3">
      <c r="B431" s="23"/>
      <c r="C431" s="146" t="s">
        <v>829</v>
      </c>
      <c r="D431" s="146" t="s">
        <v>244</v>
      </c>
      <c r="E431" s="147" t="s">
        <v>863</v>
      </c>
      <c r="F431" s="148" t="s">
        <v>864</v>
      </c>
      <c r="G431" s="149" t="s">
        <v>378</v>
      </c>
      <c r="H431" s="150">
        <v>17</v>
      </c>
      <c r="I431" s="151"/>
      <c r="J431" s="152">
        <f>ROUND($I$431*$H$431,2)</f>
        <v>0</v>
      </c>
      <c r="K431" s="148" t="s">
        <v>353</v>
      </c>
      <c r="L431" s="43"/>
      <c r="M431" s="153"/>
      <c r="N431" s="154" t="s">
        <v>46</v>
      </c>
      <c r="O431" s="24"/>
      <c r="P431" s="155">
        <f>$O$431*$H$431</f>
        <v>0</v>
      </c>
      <c r="Q431" s="155">
        <v>2.7599999999999999E-3</v>
      </c>
      <c r="R431" s="155">
        <f>$Q$431*$H$431</f>
        <v>4.6919999999999996E-2</v>
      </c>
      <c r="S431" s="155">
        <v>0</v>
      </c>
      <c r="T431" s="156">
        <f>$S$431*$H$431</f>
        <v>0</v>
      </c>
      <c r="AR431" s="97" t="s">
        <v>248</v>
      </c>
      <c r="AT431" s="97" t="s">
        <v>244</v>
      </c>
      <c r="AU431" s="97" t="s">
        <v>83</v>
      </c>
      <c r="AY431" s="6" t="s">
        <v>243</v>
      </c>
      <c r="BE431" s="157">
        <f>IF($N$431="základní",$J$431,0)</f>
        <v>0</v>
      </c>
      <c r="BF431" s="157">
        <f>IF($N$431="snížená",$J$431,0)</f>
        <v>0</v>
      </c>
      <c r="BG431" s="157">
        <f>IF($N$431="zákl. přenesená",$J$431,0)</f>
        <v>0</v>
      </c>
      <c r="BH431" s="157">
        <f>IF($N$431="sníž. přenesená",$J$431,0)</f>
        <v>0</v>
      </c>
      <c r="BI431" s="157">
        <f>IF($N$431="nulová",$J$431,0)</f>
        <v>0</v>
      </c>
      <c r="BJ431" s="97" t="s">
        <v>22</v>
      </c>
      <c r="BK431" s="157">
        <f>ROUND($I$431*$H$431,2)</f>
        <v>0</v>
      </c>
      <c r="BL431" s="97" t="s">
        <v>248</v>
      </c>
      <c r="BM431" s="97" t="s">
        <v>1480</v>
      </c>
    </row>
    <row r="432" spans="2:65" s="6" customFormat="1" ht="15.75" customHeight="1" x14ac:dyDescent="0.3">
      <c r="B432" s="170"/>
      <c r="C432" s="171"/>
      <c r="D432" s="158" t="s">
        <v>355</v>
      </c>
      <c r="E432" s="172"/>
      <c r="F432" s="172" t="s">
        <v>356</v>
      </c>
      <c r="G432" s="171"/>
      <c r="H432" s="171"/>
      <c r="J432" s="171"/>
      <c r="K432" s="171"/>
      <c r="L432" s="173"/>
      <c r="M432" s="174"/>
      <c r="N432" s="171"/>
      <c r="O432" s="171"/>
      <c r="P432" s="171"/>
      <c r="Q432" s="171"/>
      <c r="R432" s="171"/>
      <c r="S432" s="171"/>
      <c r="T432" s="175"/>
      <c r="AT432" s="176" t="s">
        <v>355</v>
      </c>
      <c r="AU432" s="176" t="s">
        <v>83</v>
      </c>
      <c r="AV432" s="176" t="s">
        <v>22</v>
      </c>
      <c r="AW432" s="176" t="s">
        <v>222</v>
      </c>
      <c r="AX432" s="176" t="s">
        <v>75</v>
      </c>
      <c r="AY432" s="176" t="s">
        <v>243</v>
      </c>
    </row>
    <row r="433" spans="2:65" s="6" customFormat="1" ht="15.75" customHeight="1" x14ac:dyDescent="0.3">
      <c r="B433" s="178"/>
      <c r="C433" s="179"/>
      <c r="D433" s="177" t="s">
        <v>355</v>
      </c>
      <c r="E433" s="179"/>
      <c r="F433" s="180" t="s">
        <v>1481</v>
      </c>
      <c r="G433" s="179"/>
      <c r="H433" s="181">
        <v>17</v>
      </c>
      <c r="J433" s="179"/>
      <c r="K433" s="179"/>
      <c r="L433" s="182"/>
      <c r="M433" s="183"/>
      <c r="N433" s="179"/>
      <c r="O433" s="179"/>
      <c r="P433" s="179"/>
      <c r="Q433" s="179"/>
      <c r="R433" s="179"/>
      <c r="S433" s="179"/>
      <c r="T433" s="184"/>
      <c r="AT433" s="185" t="s">
        <v>355</v>
      </c>
      <c r="AU433" s="185" t="s">
        <v>83</v>
      </c>
      <c r="AV433" s="185" t="s">
        <v>83</v>
      </c>
      <c r="AW433" s="185" t="s">
        <v>222</v>
      </c>
      <c r="AX433" s="185" t="s">
        <v>22</v>
      </c>
      <c r="AY433" s="185" t="s">
        <v>243</v>
      </c>
    </row>
    <row r="434" spans="2:65" s="6" customFormat="1" ht="15.75" customHeight="1" x14ac:dyDescent="0.3">
      <c r="B434" s="23"/>
      <c r="C434" s="146" t="s">
        <v>836</v>
      </c>
      <c r="D434" s="146" t="s">
        <v>244</v>
      </c>
      <c r="E434" s="147" t="s">
        <v>868</v>
      </c>
      <c r="F434" s="148" t="s">
        <v>869</v>
      </c>
      <c r="G434" s="149" t="s">
        <v>484</v>
      </c>
      <c r="H434" s="150">
        <v>0.04</v>
      </c>
      <c r="I434" s="151"/>
      <c r="J434" s="152">
        <f>ROUND($I$434*$H$434,2)</f>
        <v>0</v>
      </c>
      <c r="K434" s="148" t="s">
        <v>353</v>
      </c>
      <c r="L434" s="43"/>
      <c r="M434" s="153"/>
      <c r="N434" s="154" t="s">
        <v>46</v>
      </c>
      <c r="O434" s="24"/>
      <c r="P434" s="155">
        <f>$O$434*$H$434</f>
        <v>0</v>
      </c>
      <c r="Q434" s="155">
        <v>1.0152300000000001</v>
      </c>
      <c r="R434" s="155">
        <f>$Q$434*$H$434</f>
        <v>4.0609200000000005E-2</v>
      </c>
      <c r="S434" s="155">
        <v>0</v>
      </c>
      <c r="T434" s="156">
        <f>$S$434*$H$434</f>
        <v>0</v>
      </c>
      <c r="AR434" s="97" t="s">
        <v>248</v>
      </c>
      <c r="AT434" s="97" t="s">
        <v>244</v>
      </c>
      <c r="AU434" s="97" t="s">
        <v>83</v>
      </c>
      <c r="AY434" s="6" t="s">
        <v>243</v>
      </c>
      <c r="BE434" s="157">
        <f>IF($N$434="základní",$J$434,0)</f>
        <v>0</v>
      </c>
      <c r="BF434" s="157">
        <f>IF($N$434="snížená",$J$434,0)</f>
        <v>0</v>
      </c>
      <c r="BG434" s="157">
        <f>IF($N$434="zákl. přenesená",$J$434,0)</f>
        <v>0</v>
      </c>
      <c r="BH434" s="157">
        <f>IF($N$434="sníž. přenesená",$J$434,0)</f>
        <v>0</v>
      </c>
      <c r="BI434" s="157">
        <f>IF($N$434="nulová",$J$434,0)</f>
        <v>0</v>
      </c>
      <c r="BJ434" s="97" t="s">
        <v>22</v>
      </c>
      <c r="BK434" s="157">
        <f>ROUND($I$434*$H$434,2)</f>
        <v>0</v>
      </c>
      <c r="BL434" s="97" t="s">
        <v>248</v>
      </c>
      <c r="BM434" s="97" t="s">
        <v>1482</v>
      </c>
    </row>
    <row r="435" spans="2:65" s="6" customFormat="1" ht="15.75" customHeight="1" x14ac:dyDescent="0.3">
      <c r="B435" s="170"/>
      <c r="C435" s="171"/>
      <c r="D435" s="158" t="s">
        <v>355</v>
      </c>
      <c r="E435" s="172"/>
      <c r="F435" s="172" t="s">
        <v>356</v>
      </c>
      <c r="G435" s="171"/>
      <c r="H435" s="171"/>
      <c r="J435" s="171"/>
      <c r="K435" s="171"/>
      <c r="L435" s="173"/>
      <c r="M435" s="174"/>
      <c r="N435" s="171"/>
      <c r="O435" s="171"/>
      <c r="P435" s="171"/>
      <c r="Q435" s="171"/>
      <c r="R435" s="171"/>
      <c r="S435" s="171"/>
      <c r="T435" s="175"/>
      <c r="AT435" s="176" t="s">
        <v>355</v>
      </c>
      <c r="AU435" s="176" t="s">
        <v>83</v>
      </c>
      <c r="AV435" s="176" t="s">
        <v>22</v>
      </c>
      <c r="AW435" s="176" t="s">
        <v>222</v>
      </c>
      <c r="AX435" s="176" t="s">
        <v>75</v>
      </c>
      <c r="AY435" s="176" t="s">
        <v>243</v>
      </c>
    </row>
    <row r="436" spans="2:65" s="6" customFormat="1" ht="15.75" customHeight="1" x14ac:dyDescent="0.3">
      <c r="B436" s="170"/>
      <c r="C436" s="171"/>
      <c r="D436" s="177" t="s">
        <v>355</v>
      </c>
      <c r="E436" s="171"/>
      <c r="F436" s="172" t="s">
        <v>362</v>
      </c>
      <c r="G436" s="171"/>
      <c r="H436" s="171"/>
      <c r="J436" s="171"/>
      <c r="K436" s="171"/>
      <c r="L436" s="173"/>
      <c r="M436" s="174"/>
      <c r="N436" s="171"/>
      <c r="O436" s="171"/>
      <c r="P436" s="171"/>
      <c r="Q436" s="171"/>
      <c r="R436" s="171"/>
      <c r="S436" s="171"/>
      <c r="T436" s="175"/>
      <c r="AT436" s="176" t="s">
        <v>355</v>
      </c>
      <c r="AU436" s="176" t="s">
        <v>83</v>
      </c>
      <c r="AV436" s="176" t="s">
        <v>22</v>
      </c>
      <c r="AW436" s="176" t="s">
        <v>222</v>
      </c>
      <c r="AX436" s="176" t="s">
        <v>75</v>
      </c>
      <c r="AY436" s="176" t="s">
        <v>243</v>
      </c>
    </row>
    <row r="437" spans="2:65" s="6" customFormat="1" ht="15.75" customHeight="1" x14ac:dyDescent="0.3">
      <c r="B437" s="178"/>
      <c r="C437" s="179"/>
      <c r="D437" s="177" t="s">
        <v>355</v>
      </c>
      <c r="E437" s="179"/>
      <c r="F437" s="180" t="s">
        <v>1483</v>
      </c>
      <c r="G437" s="179"/>
      <c r="H437" s="181">
        <v>3.5999999999999997E-2</v>
      </c>
      <c r="J437" s="179"/>
      <c r="K437" s="179"/>
      <c r="L437" s="182"/>
      <c r="M437" s="183"/>
      <c r="N437" s="179"/>
      <c r="O437" s="179"/>
      <c r="P437" s="179"/>
      <c r="Q437" s="179"/>
      <c r="R437" s="179"/>
      <c r="S437" s="179"/>
      <c r="T437" s="184"/>
      <c r="AT437" s="185" t="s">
        <v>355</v>
      </c>
      <c r="AU437" s="185" t="s">
        <v>83</v>
      </c>
      <c r="AV437" s="185" t="s">
        <v>83</v>
      </c>
      <c r="AW437" s="185" t="s">
        <v>222</v>
      </c>
      <c r="AX437" s="185" t="s">
        <v>22</v>
      </c>
      <c r="AY437" s="185" t="s">
        <v>243</v>
      </c>
    </row>
    <row r="438" spans="2:65" s="6" customFormat="1" ht="15.75" customHeight="1" x14ac:dyDescent="0.3">
      <c r="B438" s="178"/>
      <c r="C438" s="179"/>
      <c r="D438" s="177" t="s">
        <v>355</v>
      </c>
      <c r="E438" s="179"/>
      <c r="F438" s="180" t="s">
        <v>1484</v>
      </c>
      <c r="G438" s="179"/>
      <c r="H438" s="181">
        <v>0.04</v>
      </c>
      <c r="J438" s="179"/>
      <c r="K438" s="179"/>
      <c r="L438" s="182"/>
      <c r="M438" s="183"/>
      <c r="N438" s="179"/>
      <c r="O438" s="179"/>
      <c r="P438" s="179"/>
      <c r="Q438" s="179"/>
      <c r="R438" s="179"/>
      <c r="S438" s="179"/>
      <c r="T438" s="184"/>
      <c r="AT438" s="185" t="s">
        <v>355</v>
      </c>
      <c r="AU438" s="185" t="s">
        <v>83</v>
      </c>
      <c r="AV438" s="185" t="s">
        <v>83</v>
      </c>
      <c r="AW438" s="185" t="s">
        <v>75</v>
      </c>
      <c r="AX438" s="185" t="s">
        <v>22</v>
      </c>
      <c r="AY438" s="185" t="s">
        <v>243</v>
      </c>
    </row>
    <row r="439" spans="2:65" s="6" customFormat="1" ht="15.75" customHeight="1" x14ac:dyDescent="0.3">
      <c r="B439" s="23"/>
      <c r="C439" s="146" t="s">
        <v>840</v>
      </c>
      <c r="D439" s="146" t="s">
        <v>244</v>
      </c>
      <c r="E439" s="147" t="s">
        <v>874</v>
      </c>
      <c r="F439" s="148" t="s">
        <v>875</v>
      </c>
      <c r="G439" s="149" t="s">
        <v>378</v>
      </c>
      <c r="H439" s="150">
        <v>58</v>
      </c>
      <c r="I439" s="151"/>
      <c r="J439" s="152">
        <f>ROUND($I$439*$H$439,2)</f>
        <v>0</v>
      </c>
      <c r="K439" s="148" t="s">
        <v>353</v>
      </c>
      <c r="L439" s="43"/>
      <c r="M439" s="153"/>
      <c r="N439" s="154" t="s">
        <v>46</v>
      </c>
      <c r="O439" s="24"/>
      <c r="P439" s="155">
        <f>$O$439*$H$439</f>
        <v>0</v>
      </c>
      <c r="Q439" s="155">
        <v>0</v>
      </c>
      <c r="R439" s="155">
        <f>$Q$439*$H$439</f>
        <v>0</v>
      </c>
      <c r="S439" s="155">
        <v>0</v>
      </c>
      <c r="T439" s="156">
        <f>$S$439*$H$439</f>
        <v>0</v>
      </c>
      <c r="AR439" s="97" t="s">
        <v>248</v>
      </c>
      <c r="AT439" s="97" t="s">
        <v>244</v>
      </c>
      <c r="AU439" s="97" t="s">
        <v>83</v>
      </c>
      <c r="AY439" s="6" t="s">
        <v>243</v>
      </c>
      <c r="BE439" s="157">
        <f>IF($N$439="základní",$J$439,0)</f>
        <v>0</v>
      </c>
      <c r="BF439" s="157">
        <f>IF($N$439="snížená",$J$439,0)</f>
        <v>0</v>
      </c>
      <c r="BG439" s="157">
        <f>IF($N$439="zákl. přenesená",$J$439,0)</f>
        <v>0</v>
      </c>
      <c r="BH439" s="157">
        <f>IF($N$439="sníž. přenesená",$J$439,0)</f>
        <v>0</v>
      </c>
      <c r="BI439" s="157">
        <f>IF($N$439="nulová",$J$439,0)</f>
        <v>0</v>
      </c>
      <c r="BJ439" s="97" t="s">
        <v>22</v>
      </c>
      <c r="BK439" s="157">
        <f>ROUND($I$439*$H$439,2)</f>
        <v>0</v>
      </c>
      <c r="BL439" s="97" t="s">
        <v>248</v>
      </c>
      <c r="BM439" s="97" t="s">
        <v>1485</v>
      </c>
    </row>
    <row r="440" spans="2:65" s="6" customFormat="1" ht="15.75" customHeight="1" x14ac:dyDescent="0.3">
      <c r="B440" s="170"/>
      <c r="C440" s="171"/>
      <c r="D440" s="158" t="s">
        <v>355</v>
      </c>
      <c r="E440" s="172"/>
      <c r="F440" s="172" t="s">
        <v>380</v>
      </c>
      <c r="G440" s="171"/>
      <c r="H440" s="171"/>
      <c r="J440" s="171"/>
      <c r="K440" s="171"/>
      <c r="L440" s="173"/>
      <c r="M440" s="174"/>
      <c r="N440" s="171"/>
      <c r="O440" s="171"/>
      <c r="P440" s="171"/>
      <c r="Q440" s="171"/>
      <c r="R440" s="171"/>
      <c r="S440" s="171"/>
      <c r="T440" s="175"/>
      <c r="AT440" s="176" t="s">
        <v>355</v>
      </c>
      <c r="AU440" s="176" t="s">
        <v>83</v>
      </c>
      <c r="AV440" s="176" t="s">
        <v>22</v>
      </c>
      <c r="AW440" s="176" t="s">
        <v>222</v>
      </c>
      <c r="AX440" s="176" t="s">
        <v>75</v>
      </c>
      <c r="AY440" s="176" t="s">
        <v>243</v>
      </c>
    </row>
    <row r="441" spans="2:65" s="6" customFormat="1" ht="15.75" customHeight="1" x14ac:dyDescent="0.3">
      <c r="B441" s="178"/>
      <c r="C441" s="179"/>
      <c r="D441" s="177" t="s">
        <v>355</v>
      </c>
      <c r="E441" s="179"/>
      <c r="F441" s="180" t="s">
        <v>1486</v>
      </c>
      <c r="G441" s="179"/>
      <c r="H441" s="181">
        <v>58</v>
      </c>
      <c r="J441" s="179"/>
      <c r="K441" s="179"/>
      <c r="L441" s="182"/>
      <c r="M441" s="183"/>
      <c r="N441" s="179"/>
      <c r="O441" s="179"/>
      <c r="P441" s="179"/>
      <c r="Q441" s="179"/>
      <c r="R441" s="179"/>
      <c r="S441" s="179"/>
      <c r="T441" s="184"/>
      <c r="AT441" s="185" t="s">
        <v>355</v>
      </c>
      <c r="AU441" s="185" t="s">
        <v>83</v>
      </c>
      <c r="AV441" s="185" t="s">
        <v>83</v>
      </c>
      <c r="AW441" s="185" t="s">
        <v>222</v>
      </c>
      <c r="AX441" s="185" t="s">
        <v>22</v>
      </c>
      <c r="AY441" s="185" t="s">
        <v>243</v>
      </c>
    </row>
    <row r="442" spans="2:65" s="135" customFormat="1" ht="30.75" customHeight="1" x14ac:dyDescent="0.3">
      <c r="B442" s="136"/>
      <c r="C442" s="137"/>
      <c r="D442" s="137" t="s">
        <v>74</v>
      </c>
      <c r="E442" s="168" t="s">
        <v>889</v>
      </c>
      <c r="F442" s="168" t="s">
        <v>890</v>
      </c>
      <c r="G442" s="137"/>
      <c r="H442" s="137"/>
      <c r="J442" s="169">
        <f>$BK$442</f>
        <v>0</v>
      </c>
      <c r="K442" s="137"/>
      <c r="L442" s="140"/>
      <c r="M442" s="141"/>
      <c r="N442" s="137"/>
      <c r="O442" s="137"/>
      <c r="P442" s="142">
        <f>SUM($P$443:$P$458)</f>
        <v>0</v>
      </c>
      <c r="Q442" s="137"/>
      <c r="R442" s="142">
        <f>SUM($R$443:$R$458)</f>
        <v>0</v>
      </c>
      <c r="S442" s="137"/>
      <c r="T442" s="143">
        <f>SUM($T$443:$T$458)</f>
        <v>0</v>
      </c>
      <c r="AR442" s="144" t="s">
        <v>22</v>
      </c>
      <c r="AT442" s="144" t="s">
        <v>74</v>
      </c>
      <c r="AU442" s="144" t="s">
        <v>22</v>
      </c>
      <c r="AY442" s="144" t="s">
        <v>243</v>
      </c>
      <c r="BK442" s="145">
        <f>SUM($BK$443:$BK$458)</f>
        <v>0</v>
      </c>
    </row>
    <row r="443" spans="2:65" s="6" customFormat="1" ht="15.75" customHeight="1" x14ac:dyDescent="0.3">
      <c r="B443" s="23"/>
      <c r="C443" s="146" t="s">
        <v>845</v>
      </c>
      <c r="D443" s="146" t="s">
        <v>244</v>
      </c>
      <c r="E443" s="147" t="s">
        <v>892</v>
      </c>
      <c r="F443" s="148" t="s">
        <v>893</v>
      </c>
      <c r="G443" s="149" t="s">
        <v>484</v>
      </c>
      <c r="H443" s="150">
        <v>677.98800000000006</v>
      </c>
      <c r="I443" s="151"/>
      <c r="J443" s="152">
        <f>ROUND($I$443*$H$443,2)</f>
        <v>0</v>
      </c>
      <c r="K443" s="148" t="s">
        <v>353</v>
      </c>
      <c r="L443" s="43"/>
      <c r="M443" s="153"/>
      <c r="N443" s="154" t="s">
        <v>46</v>
      </c>
      <c r="O443" s="24"/>
      <c r="P443" s="155">
        <f>$O$443*$H$443</f>
        <v>0</v>
      </c>
      <c r="Q443" s="155">
        <v>0</v>
      </c>
      <c r="R443" s="155">
        <f>$Q$443*$H$443</f>
        <v>0</v>
      </c>
      <c r="S443" s="155">
        <v>0</v>
      </c>
      <c r="T443" s="156">
        <f>$S$443*$H$443</f>
        <v>0</v>
      </c>
      <c r="AR443" s="97" t="s">
        <v>248</v>
      </c>
      <c r="AT443" s="97" t="s">
        <v>244</v>
      </c>
      <c r="AU443" s="97" t="s">
        <v>83</v>
      </c>
      <c r="AY443" s="6" t="s">
        <v>243</v>
      </c>
      <c r="BE443" s="157">
        <f>IF($N$443="základní",$J$443,0)</f>
        <v>0</v>
      </c>
      <c r="BF443" s="157">
        <f>IF($N$443="snížená",$J$443,0)</f>
        <v>0</v>
      </c>
      <c r="BG443" s="157">
        <f>IF($N$443="zákl. přenesená",$J$443,0)</f>
        <v>0</v>
      </c>
      <c r="BH443" s="157">
        <f>IF($N$443="sníž. přenesená",$J$443,0)</f>
        <v>0</v>
      </c>
      <c r="BI443" s="157">
        <f>IF($N$443="nulová",$J$443,0)</f>
        <v>0</v>
      </c>
      <c r="BJ443" s="97" t="s">
        <v>22</v>
      </c>
      <c r="BK443" s="157">
        <f>ROUND($I$443*$H$443,2)</f>
        <v>0</v>
      </c>
      <c r="BL443" s="97" t="s">
        <v>248</v>
      </c>
      <c r="BM443" s="97" t="s">
        <v>1487</v>
      </c>
    </row>
    <row r="444" spans="2:65" s="6" customFormat="1" ht="30.75" customHeight="1" x14ac:dyDescent="0.3">
      <c r="B444" s="23"/>
      <c r="C444" s="24"/>
      <c r="D444" s="158" t="s">
        <v>249</v>
      </c>
      <c r="E444" s="24"/>
      <c r="F444" s="159" t="s">
        <v>1488</v>
      </c>
      <c r="G444" s="24"/>
      <c r="H444" s="24"/>
      <c r="J444" s="24"/>
      <c r="K444" s="24"/>
      <c r="L444" s="43"/>
      <c r="M444" s="56"/>
      <c r="N444" s="24"/>
      <c r="O444" s="24"/>
      <c r="P444" s="24"/>
      <c r="Q444" s="24"/>
      <c r="R444" s="24"/>
      <c r="S444" s="24"/>
      <c r="T444" s="57"/>
      <c r="AT444" s="6" t="s">
        <v>249</v>
      </c>
      <c r="AU444" s="6" t="s">
        <v>83</v>
      </c>
    </row>
    <row r="445" spans="2:65" s="6" customFormat="1" ht="15.75" customHeight="1" x14ac:dyDescent="0.3">
      <c r="B445" s="23"/>
      <c r="C445" s="146" t="s">
        <v>851</v>
      </c>
      <c r="D445" s="146" t="s">
        <v>244</v>
      </c>
      <c r="E445" s="147" t="s">
        <v>897</v>
      </c>
      <c r="F445" s="148" t="s">
        <v>898</v>
      </c>
      <c r="G445" s="149" t="s">
        <v>484</v>
      </c>
      <c r="H445" s="150">
        <v>2711.9520000000002</v>
      </c>
      <c r="I445" s="151"/>
      <c r="J445" s="152">
        <f>ROUND($I$445*$H$445,2)</f>
        <v>0</v>
      </c>
      <c r="K445" s="148" t="s">
        <v>353</v>
      </c>
      <c r="L445" s="43"/>
      <c r="M445" s="153"/>
      <c r="N445" s="154" t="s">
        <v>46</v>
      </c>
      <c r="O445" s="24"/>
      <c r="P445" s="155">
        <f>$O$445*$H$445</f>
        <v>0</v>
      </c>
      <c r="Q445" s="155">
        <v>0</v>
      </c>
      <c r="R445" s="155">
        <f>$Q$445*$H$445</f>
        <v>0</v>
      </c>
      <c r="S445" s="155">
        <v>0</v>
      </c>
      <c r="T445" s="156">
        <f>$S$445*$H$445</f>
        <v>0</v>
      </c>
      <c r="AR445" s="97" t="s">
        <v>248</v>
      </c>
      <c r="AT445" s="97" t="s">
        <v>244</v>
      </c>
      <c r="AU445" s="97" t="s">
        <v>83</v>
      </c>
      <c r="AY445" s="6" t="s">
        <v>243</v>
      </c>
      <c r="BE445" s="157">
        <f>IF($N$445="základní",$J$445,0)</f>
        <v>0</v>
      </c>
      <c r="BF445" s="157">
        <f>IF($N$445="snížená",$J$445,0)</f>
        <v>0</v>
      </c>
      <c r="BG445" s="157">
        <f>IF($N$445="zákl. přenesená",$J$445,0)</f>
        <v>0</v>
      </c>
      <c r="BH445" s="157">
        <f>IF($N$445="sníž. přenesená",$J$445,0)</f>
        <v>0</v>
      </c>
      <c r="BI445" s="157">
        <f>IF($N$445="nulová",$J$445,0)</f>
        <v>0</v>
      </c>
      <c r="BJ445" s="97" t="s">
        <v>22</v>
      </c>
      <c r="BK445" s="157">
        <f>ROUND($I$445*$H$445,2)</f>
        <v>0</v>
      </c>
      <c r="BL445" s="97" t="s">
        <v>248</v>
      </c>
      <c r="BM445" s="97" t="s">
        <v>1489</v>
      </c>
    </row>
    <row r="446" spans="2:65" s="6" customFormat="1" ht="30.75" customHeight="1" x14ac:dyDescent="0.3">
      <c r="B446" s="23"/>
      <c r="C446" s="24"/>
      <c r="D446" s="158" t="s">
        <v>249</v>
      </c>
      <c r="E446" s="24"/>
      <c r="F446" s="159" t="s">
        <v>900</v>
      </c>
      <c r="G446" s="24"/>
      <c r="H446" s="24"/>
      <c r="J446" s="24"/>
      <c r="K446" s="24"/>
      <c r="L446" s="43"/>
      <c r="M446" s="56"/>
      <c r="N446" s="24"/>
      <c r="O446" s="24"/>
      <c r="P446" s="24"/>
      <c r="Q446" s="24"/>
      <c r="R446" s="24"/>
      <c r="S446" s="24"/>
      <c r="T446" s="57"/>
      <c r="AT446" s="6" t="s">
        <v>249</v>
      </c>
      <c r="AU446" s="6" t="s">
        <v>83</v>
      </c>
    </row>
    <row r="447" spans="2:65" s="6" customFormat="1" ht="15.75" customHeight="1" x14ac:dyDescent="0.3">
      <c r="B447" s="178"/>
      <c r="C447" s="179"/>
      <c r="D447" s="177" t="s">
        <v>355</v>
      </c>
      <c r="E447" s="179"/>
      <c r="F447" s="180" t="s">
        <v>1490</v>
      </c>
      <c r="G447" s="179"/>
      <c r="H447" s="181">
        <v>2711.9520000000002</v>
      </c>
      <c r="J447" s="179"/>
      <c r="K447" s="179"/>
      <c r="L447" s="182"/>
      <c r="M447" s="183"/>
      <c r="N447" s="179"/>
      <c r="O447" s="179"/>
      <c r="P447" s="179"/>
      <c r="Q447" s="179"/>
      <c r="R447" s="179"/>
      <c r="S447" s="179"/>
      <c r="T447" s="184"/>
      <c r="AT447" s="185" t="s">
        <v>355</v>
      </c>
      <c r="AU447" s="185" t="s">
        <v>83</v>
      </c>
      <c r="AV447" s="185" t="s">
        <v>83</v>
      </c>
      <c r="AW447" s="185" t="s">
        <v>75</v>
      </c>
      <c r="AX447" s="185" t="s">
        <v>22</v>
      </c>
      <c r="AY447" s="185" t="s">
        <v>243</v>
      </c>
    </row>
    <row r="448" spans="2:65" s="6" customFormat="1" ht="15.75" customHeight="1" x14ac:dyDescent="0.3">
      <c r="B448" s="23"/>
      <c r="C448" s="146" t="s">
        <v>862</v>
      </c>
      <c r="D448" s="146" t="s">
        <v>244</v>
      </c>
      <c r="E448" s="147" t="s">
        <v>903</v>
      </c>
      <c r="F448" s="148" t="s">
        <v>904</v>
      </c>
      <c r="G448" s="149" t="s">
        <v>484</v>
      </c>
      <c r="H448" s="150">
        <v>98.625</v>
      </c>
      <c r="I448" s="151"/>
      <c r="J448" s="152">
        <f>ROUND($I$448*$H$448,2)</f>
        <v>0</v>
      </c>
      <c r="K448" s="148" t="s">
        <v>353</v>
      </c>
      <c r="L448" s="43"/>
      <c r="M448" s="153"/>
      <c r="N448" s="154" t="s">
        <v>46</v>
      </c>
      <c r="O448" s="24"/>
      <c r="P448" s="155">
        <f>$O$448*$H$448</f>
        <v>0</v>
      </c>
      <c r="Q448" s="155">
        <v>0</v>
      </c>
      <c r="R448" s="155">
        <f>$Q$448*$H$448</f>
        <v>0</v>
      </c>
      <c r="S448" s="155">
        <v>0</v>
      </c>
      <c r="T448" s="156">
        <f>$S$448*$H$448</f>
        <v>0</v>
      </c>
      <c r="AR448" s="97" t="s">
        <v>248</v>
      </c>
      <c r="AT448" s="97" t="s">
        <v>244</v>
      </c>
      <c r="AU448" s="97" t="s">
        <v>83</v>
      </c>
      <c r="AY448" s="6" t="s">
        <v>243</v>
      </c>
      <c r="BE448" s="157">
        <f>IF($N$448="základní",$J$448,0)</f>
        <v>0</v>
      </c>
      <c r="BF448" s="157">
        <f>IF($N$448="snížená",$J$448,0)</f>
        <v>0</v>
      </c>
      <c r="BG448" s="157">
        <f>IF($N$448="zákl. přenesená",$J$448,0)</f>
        <v>0</v>
      </c>
      <c r="BH448" s="157">
        <f>IF($N$448="sníž. přenesená",$J$448,0)</f>
        <v>0</v>
      </c>
      <c r="BI448" s="157">
        <f>IF($N$448="nulová",$J$448,0)</f>
        <v>0</v>
      </c>
      <c r="BJ448" s="97" t="s">
        <v>22</v>
      </c>
      <c r="BK448" s="157">
        <f>ROUND($I$448*$H$448,2)</f>
        <v>0</v>
      </c>
      <c r="BL448" s="97" t="s">
        <v>248</v>
      </c>
      <c r="BM448" s="97" t="s">
        <v>1491</v>
      </c>
    </row>
    <row r="449" spans="2:65" s="6" customFormat="1" ht="30.75" customHeight="1" x14ac:dyDescent="0.3">
      <c r="B449" s="23"/>
      <c r="C449" s="24"/>
      <c r="D449" s="158" t="s">
        <v>249</v>
      </c>
      <c r="E449" s="24"/>
      <c r="F449" s="159" t="s">
        <v>1492</v>
      </c>
      <c r="G449" s="24"/>
      <c r="H449" s="24"/>
      <c r="J449" s="24"/>
      <c r="K449" s="24"/>
      <c r="L449" s="43"/>
      <c r="M449" s="56"/>
      <c r="N449" s="24"/>
      <c r="O449" s="24"/>
      <c r="P449" s="24"/>
      <c r="Q449" s="24"/>
      <c r="R449" s="24"/>
      <c r="S449" s="24"/>
      <c r="T449" s="57"/>
      <c r="AT449" s="6" t="s">
        <v>249</v>
      </c>
      <c r="AU449" s="6" t="s">
        <v>83</v>
      </c>
    </row>
    <row r="450" spans="2:65" s="6" customFormat="1" ht="15.75" customHeight="1" x14ac:dyDescent="0.3">
      <c r="B450" s="23"/>
      <c r="C450" s="146" t="s">
        <v>867</v>
      </c>
      <c r="D450" s="146" t="s">
        <v>244</v>
      </c>
      <c r="E450" s="147" t="s">
        <v>908</v>
      </c>
      <c r="F450" s="148" t="s">
        <v>909</v>
      </c>
      <c r="G450" s="149" t="s">
        <v>484</v>
      </c>
      <c r="H450" s="150">
        <v>394.5</v>
      </c>
      <c r="I450" s="151"/>
      <c r="J450" s="152">
        <f>ROUND($I$450*$H$450,2)</f>
        <v>0</v>
      </c>
      <c r="K450" s="148" t="s">
        <v>353</v>
      </c>
      <c r="L450" s="43"/>
      <c r="M450" s="153"/>
      <c r="N450" s="154" t="s">
        <v>46</v>
      </c>
      <c r="O450" s="24"/>
      <c r="P450" s="155">
        <f>$O$450*$H$450</f>
        <v>0</v>
      </c>
      <c r="Q450" s="155">
        <v>0</v>
      </c>
      <c r="R450" s="155">
        <f>$Q$450*$H$450</f>
        <v>0</v>
      </c>
      <c r="S450" s="155">
        <v>0</v>
      </c>
      <c r="T450" s="156">
        <f>$S$450*$H$450</f>
        <v>0</v>
      </c>
      <c r="AR450" s="97" t="s">
        <v>248</v>
      </c>
      <c r="AT450" s="97" t="s">
        <v>244</v>
      </c>
      <c r="AU450" s="97" t="s">
        <v>83</v>
      </c>
      <c r="AY450" s="6" t="s">
        <v>243</v>
      </c>
      <c r="BE450" s="157">
        <f>IF($N$450="základní",$J$450,0)</f>
        <v>0</v>
      </c>
      <c r="BF450" s="157">
        <f>IF($N$450="snížená",$J$450,0)</f>
        <v>0</v>
      </c>
      <c r="BG450" s="157">
        <f>IF($N$450="zákl. přenesená",$J$450,0)</f>
        <v>0</v>
      </c>
      <c r="BH450" s="157">
        <f>IF($N$450="sníž. přenesená",$J$450,0)</f>
        <v>0</v>
      </c>
      <c r="BI450" s="157">
        <f>IF($N$450="nulová",$J$450,0)</f>
        <v>0</v>
      </c>
      <c r="BJ450" s="97" t="s">
        <v>22</v>
      </c>
      <c r="BK450" s="157">
        <f>ROUND($I$450*$H$450,2)</f>
        <v>0</v>
      </c>
      <c r="BL450" s="97" t="s">
        <v>248</v>
      </c>
      <c r="BM450" s="97" t="s">
        <v>1493</v>
      </c>
    </row>
    <row r="451" spans="2:65" s="6" customFormat="1" ht="30.75" customHeight="1" x14ac:dyDescent="0.3">
      <c r="B451" s="23"/>
      <c r="C451" s="24"/>
      <c r="D451" s="158" t="s">
        <v>249</v>
      </c>
      <c r="E451" s="24"/>
      <c r="F451" s="159" t="s">
        <v>900</v>
      </c>
      <c r="G451" s="24"/>
      <c r="H451" s="24"/>
      <c r="J451" s="24"/>
      <c r="K451" s="24"/>
      <c r="L451" s="43"/>
      <c r="M451" s="56"/>
      <c r="N451" s="24"/>
      <c r="O451" s="24"/>
      <c r="P451" s="24"/>
      <c r="Q451" s="24"/>
      <c r="R451" s="24"/>
      <c r="S451" s="24"/>
      <c r="T451" s="57"/>
      <c r="AT451" s="6" t="s">
        <v>249</v>
      </c>
      <c r="AU451" s="6" t="s">
        <v>83</v>
      </c>
    </row>
    <row r="452" spans="2:65" s="6" customFormat="1" ht="15.75" customHeight="1" x14ac:dyDescent="0.3">
      <c r="B452" s="178"/>
      <c r="C452" s="179"/>
      <c r="D452" s="177" t="s">
        <v>355</v>
      </c>
      <c r="E452" s="179"/>
      <c r="F452" s="180" t="s">
        <v>1494</v>
      </c>
      <c r="G452" s="179"/>
      <c r="H452" s="181">
        <v>394.5</v>
      </c>
      <c r="J452" s="179"/>
      <c r="K452" s="179"/>
      <c r="L452" s="182"/>
      <c r="M452" s="183"/>
      <c r="N452" s="179"/>
      <c r="O452" s="179"/>
      <c r="P452" s="179"/>
      <c r="Q452" s="179"/>
      <c r="R452" s="179"/>
      <c r="S452" s="179"/>
      <c r="T452" s="184"/>
      <c r="AT452" s="185" t="s">
        <v>355</v>
      </c>
      <c r="AU452" s="185" t="s">
        <v>83</v>
      </c>
      <c r="AV452" s="185" t="s">
        <v>83</v>
      </c>
      <c r="AW452" s="185" t="s">
        <v>75</v>
      </c>
      <c r="AX452" s="185" t="s">
        <v>22</v>
      </c>
      <c r="AY452" s="185" t="s">
        <v>243</v>
      </c>
    </row>
    <row r="453" spans="2:65" s="6" customFormat="1" ht="15.75" customHeight="1" x14ac:dyDescent="0.3">
      <c r="B453" s="23"/>
      <c r="C453" s="146" t="s">
        <v>873</v>
      </c>
      <c r="D453" s="146" t="s">
        <v>244</v>
      </c>
      <c r="E453" s="147" t="s">
        <v>912</v>
      </c>
      <c r="F453" s="148" t="s">
        <v>913</v>
      </c>
      <c r="G453" s="149" t="s">
        <v>484</v>
      </c>
      <c r="H453" s="150">
        <v>98.625</v>
      </c>
      <c r="I453" s="151"/>
      <c r="J453" s="152">
        <f>ROUND($I$453*$H$453,2)</f>
        <v>0</v>
      </c>
      <c r="K453" s="148" t="s">
        <v>353</v>
      </c>
      <c r="L453" s="43"/>
      <c r="M453" s="153"/>
      <c r="N453" s="154" t="s">
        <v>46</v>
      </c>
      <c r="O453" s="24"/>
      <c r="P453" s="155">
        <f>$O$453*$H$453</f>
        <v>0</v>
      </c>
      <c r="Q453" s="155">
        <v>0</v>
      </c>
      <c r="R453" s="155">
        <f>$Q$453*$H$453</f>
        <v>0</v>
      </c>
      <c r="S453" s="155">
        <v>0</v>
      </c>
      <c r="T453" s="156">
        <f>$S$453*$H$453</f>
        <v>0</v>
      </c>
      <c r="AR453" s="97" t="s">
        <v>248</v>
      </c>
      <c r="AT453" s="97" t="s">
        <v>244</v>
      </c>
      <c r="AU453" s="97" t="s">
        <v>83</v>
      </c>
      <c r="AY453" s="6" t="s">
        <v>243</v>
      </c>
      <c r="BE453" s="157">
        <f>IF($N$453="základní",$J$453,0)</f>
        <v>0</v>
      </c>
      <c r="BF453" s="157">
        <f>IF($N$453="snížená",$J$453,0)</f>
        <v>0</v>
      </c>
      <c r="BG453" s="157">
        <f>IF($N$453="zákl. přenesená",$J$453,0)</f>
        <v>0</v>
      </c>
      <c r="BH453" s="157">
        <f>IF($N$453="sníž. přenesená",$J$453,0)</f>
        <v>0</v>
      </c>
      <c r="BI453" s="157">
        <f>IF($N$453="nulová",$J$453,0)</f>
        <v>0</v>
      </c>
      <c r="BJ453" s="97" t="s">
        <v>22</v>
      </c>
      <c r="BK453" s="157">
        <f>ROUND($I$453*$H$453,2)</f>
        <v>0</v>
      </c>
      <c r="BL453" s="97" t="s">
        <v>248</v>
      </c>
      <c r="BM453" s="97" t="s">
        <v>1495</v>
      </c>
    </row>
    <row r="454" spans="2:65" s="6" customFormat="1" ht="30.75" customHeight="1" x14ac:dyDescent="0.3">
      <c r="B454" s="23"/>
      <c r="C454" s="24"/>
      <c r="D454" s="158" t="s">
        <v>249</v>
      </c>
      <c r="E454" s="24"/>
      <c r="F454" s="159" t="s">
        <v>1496</v>
      </c>
      <c r="G454" s="24"/>
      <c r="H454" s="24"/>
      <c r="J454" s="24"/>
      <c r="K454" s="24"/>
      <c r="L454" s="43"/>
      <c r="M454" s="56"/>
      <c r="N454" s="24"/>
      <c r="O454" s="24"/>
      <c r="P454" s="24"/>
      <c r="Q454" s="24"/>
      <c r="R454" s="24"/>
      <c r="S454" s="24"/>
      <c r="T454" s="57"/>
      <c r="AT454" s="6" t="s">
        <v>249</v>
      </c>
      <c r="AU454" s="6" t="s">
        <v>83</v>
      </c>
    </row>
    <row r="455" spans="2:65" s="6" customFormat="1" ht="15.75" customHeight="1" x14ac:dyDescent="0.3">
      <c r="B455" s="23"/>
      <c r="C455" s="146" t="s">
        <v>878</v>
      </c>
      <c r="D455" s="146" t="s">
        <v>244</v>
      </c>
      <c r="E455" s="147" t="s">
        <v>916</v>
      </c>
      <c r="F455" s="148" t="s">
        <v>917</v>
      </c>
      <c r="G455" s="149" t="s">
        <v>484</v>
      </c>
      <c r="H455" s="150">
        <v>415.488</v>
      </c>
      <c r="I455" s="151"/>
      <c r="J455" s="152">
        <f>ROUND($I$455*$H$455,2)</f>
        <v>0</v>
      </c>
      <c r="K455" s="148" t="s">
        <v>353</v>
      </c>
      <c r="L455" s="43"/>
      <c r="M455" s="153"/>
      <c r="N455" s="154" t="s">
        <v>46</v>
      </c>
      <c r="O455" s="24"/>
      <c r="P455" s="155">
        <f>$O$455*$H$455</f>
        <v>0</v>
      </c>
      <c r="Q455" s="155">
        <v>0</v>
      </c>
      <c r="R455" s="155">
        <f>$Q$455*$H$455</f>
        <v>0</v>
      </c>
      <c r="S455" s="155">
        <v>0</v>
      </c>
      <c r="T455" s="156">
        <f>$S$455*$H$455</f>
        <v>0</v>
      </c>
      <c r="AR455" s="97" t="s">
        <v>248</v>
      </c>
      <c r="AT455" s="97" t="s">
        <v>244</v>
      </c>
      <c r="AU455" s="97" t="s">
        <v>83</v>
      </c>
      <c r="AY455" s="6" t="s">
        <v>243</v>
      </c>
      <c r="BE455" s="157">
        <f>IF($N$455="základní",$J$455,0)</f>
        <v>0</v>
      </c>
      <c r="BF455" s="157">
        <f>IF($N$455="snížená",$J$455,0)</f>
        <v>0</v>
      </c>
      <c r="BG455" s="157">
        <f>IF($N$455="zákl. přenesená",$J$455,0)</f>
        <v>0</v>
      </c>
      <c r="BH455" s="157">
        <f>IF($N$455="sníž. přenesená",$J$455,0)</f>
        <v>0</v>
      </c>
      <c r="BI455" s="157">
        <f>IF($N$455="nulová",$J$455,0)</f>
        <v>0</v>
      </c>
      <c r="BJ455" s="97" t="s">
        <v>22</v>
      </c>
      <c r="BK455" s="157">
        <f>ROUND($I$455*$H$455,2)</f>
        <v>0</v>
      </c>
      <c r="BL455" s="97" t="s">
        <v>248</v>
      </c>
      <c r="BM455" s="97" t="s">
        <v>1497</v>
      </c>
    </row>
    <row r="456" spans="2:65" s="6" customFormat="1" ht="30.75" customHeight="1" x14ac:dyDescent="0.3">
      <c r="B456" s="23"/>
      <c r="C456" s="24"/>
      <c r="D456" s="158" t="s">
        <v>249</v>
      </c>
      <c r="E456" s="24"/>
      <c r="F456" s="159" t="s">
        <v>1248</v>
      </c>
      <c r="G456" s="24"/>
      <c r="H456" s="24"/>
      <c r="J456" s="24"/>
      <c r="K456" s="24"/>
      <c r="L456" s="43"/>
      <c r="M456" s="56"/>
      <c r="N456" s="24"/>
      <c r="O456" s="24"/>
      <c r="P456" s="24"/>
      <c r="Q456" s="24"/>
      <c r="R456" s="24"/>
      <c r="S456" s="24"/>
      <c r="T456" s="57"/>
      <c r="AT456" s="6" t="s">
        <v>249</v>
      </c>
      <c r="AU456" s="6" t="s">
        <v>83</v>
      </c>
    </row>
    <row r="457" spans="2:65" s="6" customFormat="1" ht="15.75" customHeight="1" x14ac:dyDescent="0.3">
      <c r="B457" s="23"/>
      <c r="C457" s="146" t="s">
        <v>891</v>
      </c>
      <c r="D457" s="146" t="s">
        <v>244</v>
      </c>
      <c r="E457" s="147" t="s">
        <v>920</v>
      </c>
      <c r="F457" s="148" t="s">
        <v>921</v>
      </c>
      <c r="G457" s="149" t="s">
        <v>484</v>
      </c>
      <c r="H457" s="150">
        <v>262.5</v>
      </c>
      <c r="I457" s="151"/>
      <c r="J457" s="152">
        <f>ROUND($I$457*$H$457,2)</f>
        <v>0</v>
      </c>
      <c r="K457" s="148" t="s">
        <v>353</v>
      </c>
      <c r="L457" s="43"/>
      <c r="M457" s="153"/>
      <c r="N457" s="154" t="s">
        <v>46</v>
      </c>
      <c r="O457" s="24"/>
      <c r="P457" s="155">
        <f>$O$457*$H$457</f>
        <v>0</v>
      </c>
      <c r="Q457" s="155">
        <v>0</v>
      </c>
      <c r="R457" s="155">
        <f>$Q$457*$H$457</f>
        <v>0</v>
      </c>
      <c r="S457" s="155">
        <v>0</v>
      </c>
      <c r="T457" s="156">
        <f>$S$457*$H$457</f>
        <v>0</v>
      </c>
      <c r="AR457" s="97" t="s">
        <v>248</v>
      </c>
      <c r="AT457" s="97" t="s">
        <v>244</v>
      </c>
      <c r="AU457" s="97" t="s">
        <v>83</v>
      </c>
      <c r="AY457" s="6" t="s">
        <v>243</v>
      </c>
      <c r="BE457" s="157">
        <f>IF($N$457="základní",$J$457,0)</f>
        <v>0</v>
      </c>
      <c r="BF457" s="157">
        <f>IF($N$457="snížená",$J$457,0)</f>
        <v>0</v>
      </c>
      <c r="BG457" s="157">
        <f>IF($N$457="zákl. přenesená",$J$457,0)</f>
        <v>0</v>
      </c>
      <c r="BH457" s="157">
        <f>IF($N$457="sníž. přenesená",$J$457,0)</f>
        <v>0</v>
      </c>
      <c r="BI457" s="157">
        <f>IF($N$457="nulová",$J$457,0)</f>
        <v>0</v>
      </c>
      <c r="BJ457" s="97" t="s">
        <v>22</v>
      </c>
      <c r="BK457" s="157">
        <f>ROUND($I$457*$H$457,2)</f>
        <v>0</v>
      </c>
      <c r="BL457" s="97" t="s">
        <v>248</v>
      </c>
      <c r="BM457" s="97" t="s">
        <v>1498</v>
      </c>
    </row>
    <row r="458" spans="2:65" s="6" customFormat="1" ht="30.75" customHeight="1" x14ac:dyDescent="0.3">
      <c r="B458" s="23"/>
      <c r="C458" s="24"/>
      <c r="D458" s="158" t="s">
        <v>249</v>
      </c>
      <c r="E458" s="24"/>
      <c r="F458" s="159" t="s">
        <v>1499</v>
      </c>
      <c r="G458" s="24"/>
      <c r="H458" s="24"/>
      <c r="J458" s="24"/>
      <c r="K458" s="24"/>
      <c r="L458" s="43"/>
      <c r="M458" s="56"/>
      <c r="N458" s="24"/>
      <c r="O458" s="24"/>
      <c r="P458" s="24"/>
      <c r="Q458" s="24"/>
      <c r="R458" s="24"/>
      <c r="S458" s="24"/>
      <c r="T458" s="57"/>
      <c r="AT458" s="6" t="s">
        <v>249</v>
      </c>
      <c r="AU458" s="6" t="s">
        <v>83</v>
      </c>
    </row>
    <row r="459" spans="2:65" s="135" customFormat="1" ht="30.75" customHeight="1" x14ac:dyDescent="0.3">
      <c r="B459" s="136"/>
      <c r="C459" s="137"/>
      <c r="D459" s="137" t="s">
        <v>74</v>
      </c>
      <c r="E459" s="168" t="s">
        <v>924</v>
      </c>
      <c r="F459" s="168" t="s">
        <v>925</v>
      </c>
      <c r="G459" s="137"/>
      <c r="H459" s="137"/>
      <c r="J459" s="169">
        <f>$BK$459</f>
        <v>0</v>
      </c>
      <c r="K459" s="137"/>
      <c r="L459" s="140"/>
      <c r="M459" s="141"/>
      <c r="N459" s="137"/>
      <c r="O459" s="137"/>
      <c r="P459" s="142">
        <f>SUM($P$460:$P$461)</f>
        <v>0</v>
      </c>
      <c r="Q459" s="137"/>
      <c r="R459" s="142">
        <f>SUM($R$460:$R$461)</f>
        <v>0</v>
      </c>
      <c r="S459" s="137"/>
      <c r="T459" s="143">
        <f>SUM($T$460:$T$461)</f>
        <v>0</v>
      </c>
      <c r="AR459" s="144" t="s">
        <v>22</v>
      </c>
      <c r="AT459" s="144" t="s">
        <v>74</v>
      </c>
      <c r="AU459" s="144" t="s">
        <v>22</v>
      </c>
      <c r="AY459" s="144" t="s">
        <v>243</v>
      </c>
      <c r="BK459" s="145">
        <f>SUM($BK$460:$BK$461)</f>
        <v>0</v>
      </c>
    </row>
    <row r="460" spans="2:65" s="6" customFormat="1" ht="15.75" customHeight="1" x14ac:dyDescent="0.3">
      <c r="B460" s="23"/>
      <c r="C460" s="146" t="s">
        <v>896</v>
      </c>
      <c r="D460" s="146" t="s">
        <v>244</v>
      </c>
      <c r="E460" s="147" t="s">
        <v>926</v>
      </c>
      <c r="F460" s="148" t="s">
        <v>927</v>
      </c>
      <c r="G460" s="149" t="s">
        <v>484</v>
      </c>
      <c r="H460" s="150">
        <v>150.03800000000001</v>
      </c>
      <c r="I460" s="151"/>
      <c r="J460" s="152">
        <f>ROUND($I$460*$H$460,2)</f>
        <v>0</v>
      </c>
      <c r="K460" s="148" t="s">
        <v>353</v>
      </c>
      <c r="L460" s="43"/>
      <c r="M460" s="153"/>
      <c r="N460" s="154" t="s">
        <v>46</v>
      </c>
      <c r="O460" s="24"/>
      <c r="P460" s="155">
        <f>$O$460*$H$460</f>
        <v>0</v>
      </c>
      <c r="Q460" s="155">
        <v>0</v>
      </c>
      <c r="R460" s="155">
        <f>$Q$460*$H$460</f>
        <v>0</v>
      </c>
      <c r="S460" s="155">
        <v>0</v>
      </c>
      <c r="T460" s="156">
        <f>$S$460*$H$460</f>
        <v>0</v>
      </c>
      <c r="AR460" s="97" t="s">
        <v>248</v>
      </c>
      <c r="AT460" s="97" t="s">
        <v>244</v>
      </c>
      <c r="AU460" s="97" t="s">
        <v>83</v>
      </c>
      <c r="AY460" s="6" t="s">
        <v>243</v>
      </c>
      <c r="BE460" s="157">
        <f>IF($N$460="základní",$J$460,0)</f>
        <v>0</v>
      </c>
      <c r="BF460" s="157">
        <f>IF($N$460="snížená",$J$460,0)</f>
        <v>0</v>
      </c>
      <c r="BG460" s="157">
        <f>IF($N$460="zákl. přenesená",$J$460,0)</f>
        <v>0</v>
      </c>
      <c r="BH460" s="157">
        <f>IF($N$460="sníž. přenesená",$J$460,0)</f>
        <v>0</v>
      </c>
      <c r="BI460" s="157">
        <f>IF($N$460="nulová",$J$460,0)</f>
        <v>0</v>
      </c>
      <c r="BJ460" s="97" t="s">
        <v>22</v>
      </c>
      <c r="BK460" s="157">
        <f>ROUND($I$460*$H$460,2)</f>
        <v>0</v>
      </c>
      <c r="BL460" s="97" t="s">
        <v>248</v>
      </c>
      <c r="BM460" s="97" t="s">
        <v>1500</v>
      </c>
    </row>
    <row r="461" spans="2:65" s="6" customFormat="1" ht="15.75" customHeight="1" x14ac:dyDescent="0.3">
      <c r="B461" s="23"/>
      <c r="C461" s="149" t="s">
        <v>902</v>
      </c>
      <c r="D461" s="149" t="s">
        <v>244</v>
      </c>
      <c r="E461" s="147" t="s">
        <v>930</v>
      </c>
      <c r="F461" s="148" t="s">
        <v>931</v>
      </c>
      <c r="G461" s="149" t="s">
        <v>484</v>
      </c>
      <c r="H461" s="150">
        <v>150.03800000000001</v>
      </c>
      <c r="I461" s="151"/>
      <c r="J461" s="152">
        <f>ROUND($I$461*$H$461,2)</f>
        <v>0</v>
      </c>
      <c r="K461" s="148" t="s">
        <v>353</v>
      </c>
      <c r="L461" s="43"/>
      <c r="M461" s="153"/>
      <c r="N461" s="154" t="s">
        <v>46</v>
      </c>
      <c r="O461" s="24"/>
      <c r="P461" s="155">
        <f>$O$461*$H$461</f>
        <v>0</v>
      </c>
      <c r="Q461" s="155">
        <v>0</v>
      </c>
      <c r="R461" s="155">
        <f>$Q$461*$H$461</f>
        <v>0</v>
      </c>
      <c r="S461" s="155">
        <v>0</v>
      </c>
      <c r="T461" s="156">
        <f>$S$461*$H$461</f>
        <v>0</v>
      </c>
      <c r="AR461" s="97" t="s">
        <v>248</v>
      </c>
      <c r="AT461" s="97" t="s">
        <v>244</v>
      </c>
      <c r="AU461" s="97" t="s">
        <v>83</v>
      </c>
      <c r="AY461" s="97" t="s">
        <v>243</v>
      </c>
      <c r="BE461" s="157">
        <f>IF($N$461="základní",$J$461,0)</f>
        <v>0</v>
      </c>
      <c r="BF461" s="157">
        <f>IF($N$461="snížená",$J$461,0)</f>
        <v>0</v>
      </c>
      <c r="BG461" s="157">
        <f>IF($N$461="zákl. přenesená",$J$461,0)</f>
        <v>0</v>
      </c>
      <c r="BH461" s="157">
        <f>IF($N$461="sníž. přenesená",$J$461,0)</f>
        <v>0</v>
      </c>
      <c r="BI461" s="157">
        <f>IF($N$461="nulová",$J$461,0)</f>
        <v>0</v>
      </c>
      <c r="BJ461" s="97" t="s">
        <v>22</v>
      </c>
      <c r="BK461" s="157">
        <f>ROUND($I$461*$H$461,2)</f>
        <v>0</v>
      </c>
      <c r="BL461" s="97" t="s">
        <v>248</v>
      </c>
      <c r="BM461" s="97" t="s">
        <v>1501</v>
      </c>
    </row>
    <row r="462" spans="2:65" s="135" customFormat="1" ht="37.5" customHeight="1" x14ac:dyDescent="0.35">
      <c r="B462" s="136"/>
      <c r="C462" s="137"/>
      <c r="D462" s="137" t="s">
        <v>74</v>
      </c>
      <c r="E462" s="138" t="s">
        <v>481</v>
      </c>
      <c r="F462" s="138" t="s">
        <v>933</v>
      </c>
      <c r="G462" s="137"/>
      <c r="H462" s="137"/>
      <c r="J462" s="139">
        <f>$BK$462</f>
        <v>0</v>
      </c>
      <c r="K462" s="137"/>
      <c r="L462" s="140"/>
      <c r="M462" s="141"/>
      <c r="N462" s="137"/>
      <c r="O462" s="137"/>
      <c r="P462" s="142">
        <f>$P$463</f>
        <v>0</v>
      </c>
      <c r="Q462" s="137"/>
      <c r="R462" s="142">
        <f>$R$463</f>
        <v>3.0912000000000002E-2</v>
      </c>
      <c r="S462" s="137"/>
      <c r="T462" s="143">
        <f>$T$463</f>
        <v>0</v>
      </c>
      <c r="AR462" s="144" t="s">
        <v>103</v>
      </c>
      <c r="AT462" s="144" t="s">
        <v>74</v>
      </c>
      <c r="AU462" s="144" t="s">
        <v>75</v>
      </c>
      <c r="AY462" s="144" t="s">
        <v>243</v>
      </c>
      <c r="BK462" s="145">
        <f>$BK$463</f>
        <v>0</v>
      </c>
    </row>
    <row r="463" spans="2:65" s="135" customFormat="1" ht="21" customHeight="1" x14ac:dyDescent="0.3">
      <c r="B463" s="136"/>
      <c r="C463" s="137"/>
      <c r="D463" s="137" t="s">
        <v>74</v>
      </c>
      <c r="E463" s="168" t="s">
        <v>934</v>
      </c>
      <c r="F463" s="168" t="s">
        <v>935</v>
      </c>
      <c r="G463" s="137"/>
      <c r="H463" s="137"/>
      <c r="J463" s="169">
        <f>$BK$463</f>
        <v>0</v>
      </c>
      <c r="K463" s="137"/>
      <c r="L463" s="140"/>
      <c r="M463" s="141"/>
      <c r="N463" s="137"/>
      <c r="O463" s="137"/>
      <c r="P463" s="142">
        <f>SUM($P$464:$P$468)</f>
        <v>0</v>
      </c>
      <c r="Q463" s="137"/>
      <c r="R463" s="142">
        <f>SUM($R$464:$R$468)</f>
        <v>3.0912000000000002E-2</v>
      </c>
      <c r="S463" s="137"/>
      <c r="T463" s="143">
        <f>SUM($T$464:$T$468)</f>
        <v>0</v>
      </c>
      <c r="AR463" s="144" t="s">
        <v>103</v>
      </c>
      <c r="AT463" s="144" t="s">
        <v>74</v>
      </c>
      <c r="AU463" s="144" t="s">
        <v>22</v>
      </c>
      <c r="AY463" s="144" t="s">
        <v>243</v>
      </c>
      <c r="BK463" s="145">
        <f>SUM($BK$464:$BK$468)</f>
        <v>0</v>
      </c>
    </row>
    <row r="464" spans="2:65" s="6" customFormat="1" ht="15.75" customHeight="1" x14ac:dyDescent="0.3">
      <c r="B464" s="23"/>
      <c r="C464" s="149" t="s">
        <v>907</v>
      </c>
      <c r="D464" s="149" t="s">
        <v>244</v>
      </c>
      <c r="E464" s="147" t="s">
        <v>937</v>
      </c>
      <c r="F464" s="148" t="s">
        <v>938</v>
      </c>
      <c r="G464" s="149" t="s">
        <v>378</v>
      </c>
      <c r="H464" s="150">
        <v>32</v>
      </c>
      <c r="I464" s="151"/>
      <c r="J464" s="152">
        <f>ROUND($I$464*$H$464,2)</f>
        <v>0</v>
      </c>
      <c r="K464" s="148" t="s">
        <v>353</v>
      </c>
      <c r="L464" s="43"/>
      <c r="M464" s="153"/>
      <c r="N464" s="154" t="s">
        <v>46</v>
      </c>
      <c r="O464" s="24"/>
      <c r="P464" s="155">
        <f>$O$464*$H$464</f>
        <v>0</v>
      </c>
      <c r="Q464" s="155">
        <v>0</v>
      </c>
      <c r="R464" s="155">
        <f>$Q$464*$H$464</f>
        <v>0</v>
      </c>
      <c r="S464" s="155">
        <v>0</v>
      </c>
      <c r="T464" s="156">
        <f>$S$464*$H$464</f>
        <v>0</v>
      </c>
      <c r="AR464" s="97" t="s">
        <v>718</v>
      </c>
      <c r="AT464" s="97" t="s">
        <v>244</v>
      </c>
      <c r="AU464" s="97" t="s">
        <v>83</v>
      </c>
      <c r="AY464" s="97" t="s">
        <v>243</v>
      </c>
      <c r="BE464" s="157">
        <f>IF($N$464="základní",$J$464,0)</f>
        <v>0</v>
      </c>
      <c r="BF464" s="157">
        <f>IF($N$464="snížená",$J$464,0)</f>
        <v>0</v>
      </c>
      <c r="BG464" s="157">
        <f>IF($N$464="zákl. přenesená",$J$464,0)</f>
        <v>0</v>
      </c>
      <c r="BH464" s="157">
        <f>IF($N$464="sníž. přenesená",$J$464,0)</f>
        <v>0</v>
      </c>
      <c r="BI464" s="157">
        <f>IF($N$464="nulová",$J$464,0)</f>
        <v>0</v>
      </c>
      <c r="BJ464" s="97" t="s">
        <v>22</v>
      </c>
      <c r="BK464" s="157">
        <f>ROUND($I$464*$H$464,2)</f>
        <v>0</v>
      </c>
      <c r="BL464" s="97" t="s">
        <v>718</v>
      </c>
      <c r="BM464" s="97" t="s">
        <v>1502</v>
      </c>
    </row>
    <row r="465" spans="2:65" s="6" customFormat="1" ht="15.75" customHeight="1" x14ac:dyDescent="0.3">
      <c r="B465" s="170"/>
      <c r="C465" s="171"/>
      <c r="D465" s="158" t="s">
        <v>355</v>
      </c>
      <c r="E465" s="172"/>
      <c r="F465" s="172" t="s">
        <v>380</v>
      </c>
      <c r="G465" s="171"/>
      <c r="H465" s="171"/>
      <c r="J465" s="171"/>
      <c r="K465" s="171"/>
      <c r="L465" s="173"/>
      <c r="M465" s="174"/>
      <c r="N465" s="171"/>
      <c r="O465" s="171"/>
      <c r="P465" s="171"/>
      <c r="Q465" s="171"/>
      <c r="R465" s="171"/>
      <c r="S465" s="171"/>
      <c r="T465" s="175"/>
      <c r="AT465" s="176" t="s">
        <v>355</v>
      </c>
      <c r="AU465" s="176" t="s">
        <v>83</v>
      </c>
      <c r="AV465" s="176" t="s">
        <v>22</v>
      </c>
      <c r="AW465" s="176" t="s">
        <v>222</v>
      </c>
      <c r="AX465" s="176" t="s">
        <v>75</v>
      </c>
      <c r="AY465" s="176" t="s">
        <v>243</v>
      </c>
    </row>
    <row r="466" spans="2:65" s="6" customFormat="1" ht="15.75" customHeight="1" x14ac:dyDescent="0.3">
      <c r="B466" s="178"/>
      <c r="C466" s="179"/>
      <c r="D466" s="177" t="s">
        <v>355</v>
      </c>
      <c r="E466" s="179"/>
      <c r="F466" s="180" t="s">
        <v>1503</v>
      </c>
      <c r="G466" s="179"/>
      <c r="H466" s="181">
        <v>32</v>
      </c>
      <c r="J466" s="179"/>
      <c r="K466" s="179"/>
      <c r="L466" s="182"/>
      <c r="M466" s="183"/>
      <c r="N466" s="179"/>
      <c r="O466" s="179"/>
      <c r="P466" s="179"/>
      <c r="Q466" s="179"/>
      <c r="R466" s="179"/>
      <c r="S466" s="179"/>
      <c r="T466" s="184"/>
      <c r="AT466" s="185" t="s">
        <v>355</v>
      </c>
      <c r="AU466" s="185" t="s">
        <v>83</v>
      </c>
      <c r="AV466" s="185" t="s">
        <v>83</v>
      </c>
      <c r="AW466" s="185" t="s">
        <v>222</v>
      </c>
      <c r="AX466" s="185" t="s">
        <v>22</v>
      </c>
      <c r="AY466" s="185" t="s">
        <v>243</v>
      </c>
    </row>
    <row r="467" spans="2:65" s="6" customFormat="1" ht="15.75" customHeight="1" x14ac:dyDescent="0.3">
      <c r="B467" s="23"/>
      <c r="C467" s="194" t="s">
        <v>28</v>
      </c>
      <c r="D467" s="194" t="s">
        <v>481</v>
      </c>
      <c r="E467" s="195" t="s">
        <v>1504</v>
      </c>
      <c r="F467" s="196" t="s">
        <v>1505</v>
      </c>
      <c r="G467" s="197" t="s">
        <v>378</v>
      </c>
      <c r="H467" s="198">
        <v>33.6</v>
      </c>
      <c r="I467" s="199"/>
      <c r="J467" s="200">
        <f>ROUND($I$467*$H$467,2)</f>
        <v>0</v>
      </c>
      <c r="K467" s="196" t="s">
        <v>353</v>
      </c>
      <c r="L467" s="201"/>
      <c r="M467" s="202"/>
      <c r="N467" s="203" t="s">
        <v>46</v>
      </c>
      <c r="O467" s="24"/>
      <c r="P467" s="155">
        <f>$O$467*$H$467</f>
        <v>0</v>
      </c>
      <c r="Q467" s="155">
        <v>9.2000000000000003E-4</v>
      </c>
      <c r="R467" s="155">
        <f>$Q$467*$H$467</f>
        <v>3.0912000000000002E-2</v>
      </c>
      <c r="S467" s="155">
        <v>0</v>
      </c>
      <c r="T467" s="156">
        <f>$S$467*$H$467</f>
        <v>0</v>
      </c>
      <c r="AR467" s="97" t="s">
        <v>949</v>
      </c>
      <c r="AT467" s="97" t="s">
        <v>481</v>
      </c>
      <c r="AU467" s="97" t="s">
        <v>83</v>
      </c>
      <c r="AY467" s="6" t="s">
        <v>243</v>
      </c>
      <c r="BE467" s="157">
        <f>IF($N$467="základní",$J$467,0)</f>
        <v>0</v>
      </c>
      <c r="BF467" s="157">
        <f>IF($N$467="snížená",$J$467,0)</f>
        <v>0</v>
      </c>
      <c r="BG467" s="157">
        <f>IF($N$467="zákl. přenesená",$J$467,0)</f>
        <v>0</v>
      </c>
      <c r="BH467" s="157">
        <f>IF($N$467="sníž. přenesená",$J$467,0)</f>
        <v>0</v>
      </c>
      <c r="BI467" s="157">
        <f>IF($N$467="nulová",$J$467,0)</f>
        <v>0</v>
      </c>
      <c r="BJ467" s="97" t="s">
        <v>22</v>
      </c>
      <c r="BK467" s="157">
        <f>ROUND($I$467*$H$467,2)</f>
        <v>0</v>
      </c>
      <c r="BL467" s="97" t="s">
        <v>949</v>
      </c>
      <c r="BM467" s="97" t="s">
        <v>1506</v>
      </c>
    </row>
    <row r="468" spans="2:65" s="6" customFormat="1" ht="15.75" customHeight="1" x14ac:dyDescent="0.3">
      <c r="B468" s="178"/>
      <c r="C468" s="179"/>
      <c r="D468" s="177" t="s">
        <v>355</v>
      </c>
      <c r="E468" s="179"/>
      <c r="F468" s="180" t="s">
        <v>1507</v>
      </c>
      <c r="G468" s="179"/>
      <c r="H468" s="181">
        <v>33.6</v>
      </c>
      <c r="J468" s="179"/>
      <c r="K468" s="179"/>
      <c r="L468" s="182"/>
      <c r="M468" s="204"/>
      <c r="N468" s="205"/>
      <c r="O468" s="205"/>
      <c r="P468" s="205"/>
      <c r="Q468" s="205"/>
      <c r="R468" s="205"/>
      <c r="S468" s="205"/>
      <c r="T468" s="206"/>
      <c r="AT468" s="185" t="s">
        <v>355</v>
      </c>
      <c r="AU468" s="185" t="s">
        <v>83</v>
      </c>
      <c r="AV468" s="185" t="s">
        <v>83</v>
      </c>
      <c r="AW468" s="185" t="s">
        <v>75</v>
      </c>
      <c r="AX468" s="185" t="s">
        <v>22</v>
      </c>
      <c r="AY468" s="185" t="s">
        <v>243</v>
      </c>
    </row>
    <row r="469" spans="2:65" s="6" customFormat="1" ht="7.5" customHeight="1" x14ac:dyDescent="0.3">
      <c r="B469" s="38"/>
      <c r="C469" s="39"/>
      <c r="D469" s="39"/>
      <c r="E469" s="39"/>
      <c r="F469" s="39"/>
      <c r="G469" s="39"/>
      <c r="H469" s="39"/>
      <c r="I469" s="110"/>
      <c r="J469" s="39"/>
      <c r="K469" s="39"/>
      <c r="L469" s="43"/>
    </row>
    <row r="523" s="2" customFormat="1" ht="14.25" customHeight="1" x14ac:dyDescent="0.3"/>
  </sheetData>
  <sheetProtection password="CC35" sheet="1" objects="1" scenarios="1" formatColumns="0" formatRows="0" sort="0" autoFilter="0"/>
  <autoFilter ref="C92:K92"/>
  <mergeCells count="12">
    <mergeCell ref="E47:H47"/>
    <mergeCell ref="E49:H49"/>
    <mergeCell ref="E51:H51"/>
    <mergeCell ref="E81:H81"/>
    <mergeCell ref="E83:H83"/>
    <mergeCell ref="E85:H85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129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1249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1508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123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ROUND($J$86,2)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ROUND(SUM($BE$86:$BE$173),2)</f>
        <v>0</v>
      </c>
      <c r="G32" s="24"/>
      <c r="H32" s="24"/>
      <c r="I32" s="106">
        <v>0.21</v>
      </c>
      <c r="J32" s="105">
        <f>ROUND(ROUND((SUM($BE$86:$BE$173)),2)*$I$32,2)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ROUND(SUM($BF$86:$BF$173),2)</f>
        <v>0</v>
      </c>
      <c r="G33" s="24"/>
      <c r="H33" s="24"/>
      <c r="I33" s="106">
        <v>0.15</v>
      </c>
      <c r="J33" s="105">
        <f>ROUND(ROUND((SUM($BF$86:$BF$173)),2)*$I$33,2)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ROUND(SUM($BG$86:$BG$173),2)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ROUND(SUM($BH$86:$BH$173),2)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ROUND(SUM($BI$86:$BI$173),2)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1249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102.2 - Trvalé dopravní značení - MK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$J$86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336</v>
      </c>
      <c r="E61" s="119"/>
      <c r="F61" s="119"/>
      <c r="G61" s="119"/>
      <c r="H61" s="119"/>
      <c r="I61" s="120"/>
      <c r="J61" s="121">
        <f>$J$87</f>
        <v>0</v>
      </c>
      <c r="K61" s="122"/>
    </row>
    <row r="62" spans="2:47" s="83" customFormat="1" ht="21" customHeight="1" x14ac:dyDescent="0.3">
      <c r="B62" s="163"/>
      <c r="C62" s="85"/>
      <c r="D62" s="164" t="s">
        <v>342</v>
      </c>
      <c r="E62" s="164"/>
      <c r="F62" s="164"/>
      <c r="G62" s="164"/>
      <c r="H62" s="164"/>
      <c r="I62" s="165"/>
      <c r="J62" s="166">
        <f>$J$88</f>
        <v>0</v>
      </c>
      <c r="K62" s="167"/>
    </row>
    <row r="63" spans="2:47" s="83" customFormat="1" ht="21" customHeight="1" x14ac:dyDescent="0.3">
      <c r="B63" s="163"/>
      <c r="C63" s="85"/>
      <c r="D63" s="164" t="s">
        <v>343</v>
      </c>
      <c r="E63" s="164"/>
      <c r="F63" s="164"/>
      <c r="G63" s="164"/>
      <c r="H63" s="164"/>
      <c r="I63" s="165"/>
      <c r="J63" s="166">
        <f>$J$163</f>
        <v>0</v>
      </c>
      <c r="K63" s="167"/>
    </row>
    <row r="64" spans="2:47" s="83" customFormat="1" ht="21" customHeight="1" x14ac:dyDescent="0.3">
      <c r="B64" s="163"/>
      <c r="C64" s="85"/>
      <c r="D64" s="164" t="s">
        <v>344</v>
      </c>
      <c r="E64" s="164"/>
      <c r="F64" s="164"/>
      <c r="G64" s="164"/>
      <c r="H64" s="164"/>
      <c r="I64" s="165"/>
      <c r="J64" s="166">
        <f>$J$171</f>
        <v>0</v>
      </c>
      <c r="K64" s="167"/>
    </row>
    <row r="65" spans="2:12" s="6" customFormat="1" ht="22.5" customHeight="1" x14ac:dyDescent="0.3">
      <c r="B65" s="23"/>
      <c r="C65" s="24"/>
      <c r="D65" s="24"/>
      <c r="E65" s="24"/>
      <c r="F65" s="24"/>
      <c r="G65" s="24"/>
      <c r="H65" s="24"/>
      <c r="J65" s="24"/>
      <c r="K65" s="27"/>
    </row>
    <row r="66" spans="2:12" s="6" customFormat="1" ht="7.5" customHeight="1" x14ac:dyDescent="0.3">
      <c r="B66" s="38"/>
      <c r="C66" s="39"/>
      <c r="D66" s="39"/>
      <c r="E66" s="39"/>
      <c r="F66" s="39"/>
      <c r="G66" s="39"/>
      <c r="H66" s="39"/>
      <c r="I66" s="110"/>
      <c r="J66" s="39"/>
      <c r="K66" s="40"/>
    </row>
    <row r="70" spans="2:12" s="6" customFormat="1" ht="7.5" customHeight="1" x14ac:dyDescent="0.3">
      <c r="B70" s="41"/>
      <c r="C70" s="42"/>
      <c r="D70" s="42"/>
      <c r="E70" s="42"/>
      <c r="F70" s="42"/>
      <c r="G70" s="42"/>
      <c r="H70" s="42"/>
      <c r="I70" s="112"/>
      <c r="J70" s="42"/>
      <c r="K70" s="42"/>
      <c r="L70" s="43"/>
    </row>
    <row r="71" spans="2:12" s="6" customFormat="1" ht="37.5" customHeight="1" x14ac:dyDescent="0.3">
      <c r="B71" s="23"/>
      <c r="C71" s="12" t="s">
        <v>226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 x14ac:dyDescent="0.3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 x14ac:dyDescent="0.3">
      <c r="B73" s="23"/>
      <c r="C73" s="19" t="s">
        <v>16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 x14ac:dyDescent="0.3">
      <c r="B74" s="23"/>
      <c r="C74" s="24"/>
      <c r="D74" s="24"/>
      <c r="E74" s="342" t="str">
        <f>$E$7</f>
        <v>Silnice III/4721 Ostrava, ul. Michálkovická okružní křižovatka s ulicí Hladnovskou a Keltičkovou</v>
      </c>
      <c r="F74" s="323"/>
      <c r="G74" s="323"/>
      <c r="H74" s="323"/>
      <c r="J74" s="24"/>
      <c r="K74" s="24"/>
      <c r="L74" s="43"/>
    </row>
    <row r="75" spans="2:12" s="2" customFormat="1" ht="15.75" customHeight="1" x14ac:dyDescent="0.3">
      <c r="B75" s="10"/>
      <c r="C75" s="19" t="s">
        <v>214</v>
      </c>
      <c r="D75" s="11"/>
      <c r="E75" s="11"/>
      <c r="F75" s="11"/>
      <c r="G75" s="11"/>
      <c r="H75" s="11"/>
      <c r="J75" s="11"/>
      <c r="K75" s="11"/>
      <c r="L75" s="123"/>
    </row>
    <row r="76" spans="2:12" s="6" customFormat="1" ht="16.5" customHeight="1" x14ac:dyDescent="0.3">
      <c r="B76" s="23"/>
      <c r="C76" s="24"/>
      <c r="D76" s="24"/>
      <c r="E76" s="342" t="s">
        <v>1249</v>
      </c>
      <c r="F76" s="323"/>
      <c r="G76" s="323"/>
      <c r="H76" s="323"/>
      <c r="J76" s="24"/>
      <c r="K76" s="24"/>
      <c r="L76" s="43"/>
    </row>
    <row r="77" spans="2:12" s="6" customFormat="1" ht="15" customHeight="1" x14ac:dyDescent="0.3">
      <c r="B77" s="23"/>
      <c r="C77" s="19" t="s">
        <v>216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 x14ac:dyDescent="0.3">
      <c r="B78" s="23"/>
      <c r="C78" s="24"/>
      <c r="D78" s="24"/>
      <c r="E78" s="320" t="str">
        <f>$E$11</f>
        <v>SO 102.2 - Trvalé dopravní značení - MK</v>
      </c>
      <c r="F78" s="323"/>
      <c r="G78" s="323"/>
      <c r="H78" s="323"/>
      <c r="J78" s="24"/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 x14ac:dyDescent="0.3">
      <c r="B80" s="23"/>
      <c r="C80" s="19" t="s">
        <v>23</v>
      </c>
      <c r="D80" s="24"/>
      <c r="E80" s="24"/>
      <c r="F80" s="17" t="str">
        <f>$F$14</f>
        <v>Ostrava</v>
      </c>
      <c r="G80" s="24"/>
      <c r="H80" s="24"/>
      <c r="I80" s="101" t="s">
        <v>25</v>
      </c>
      <c r="J80" s="52" t="str">
        <f>IF($J$14="","",$J$14)</f>
        <v>15.09.2014</v>
      </c>
      <c r="K80" s="24"/>
      <c r="L80" s="43"/>
    </row>
    <row r="81" spans="2:65" s="6" customFormat="1" ht="7.5" customHeight="1" x14ac:dyDescent="0.3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65" s="6" customFormat="1" ht="15.75" customHeight="1" x14ac:dyDescent="0.3">
      <c r="B82" s="23"/>
      <c r="C82" s="19" t="s">
        <v>29</v>
      </c>
      <c r="D82" s="24"/>
      <c r="E82" s="24"/>
      <c r="F82" s="17" t="str">
        <f>$E$17</f>
        <v>Statutární město Ostrava</v>
      </c>
      <c r="G82" s="24"/>
      <c r="H82" s="24"/>
      <c r="I82" s="101" t="s">
        <v>36</v>
      </c>
      <c r="J82" s="17" t="str">
        <f>$E$23</f>
        <v>SHB, akciová společnost</v>
      </c>
      <c r="K82" s="24"/>
      <c r="L82" s="43"/>
    </row>
    <row r="83" spans="2:65" s="6" customFormat="1" ht="15" customHeight="1" x14ac:dyDescent="0.3">
      <c r="B83" s="23"/>
      <c r="C83" s="19" t="s">
        <v>34</v>
      </c>
      <c r="D83" s="24"/>
      <c r="E83" s="24"/>
      <c r="F83" s="17" t="str">
        <f>IF($E$20="","",$E$20)</f>
        <v/>
      </c>
      <c r="G83" s="24"/>
      <c r="H83" s="24"/>
      <c r="J83" s="24"/>
      <c r="K83" s="24"/>
      <c r="L83" s="43"/>
    </row>
    <row r="84" spans="2:65" s="6" customFormat="1" ht="11.25" customHeight="1" x14ac:dyDescent="0.3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65" s="124" customFormat="1" ht="30" customHeight="1" x14ac:dyDescent="0.3">
      <c r="B85" s="125"/>
      <c r="C85" s="126" t="s">
        <v>227</v>
      </c>
      <c r="D85" s="127" t="s">
        <v>60</v>
      </c>
      <c r="E85" s="127" t="s">
        <v>56</v>
      </c>
      <c r="F85" s="127" t="s">
        <v>228</v>
      </c>
      <c r="G85" s="127" t="s">
        <v>229</v>
      </c>
      <c r="H85" s="127" t="s">
        <v>230</v>
      </c>
      <c r="I85" s="128" t="s">
        <v>231</v>
      </c>
      <c r="J85" s="127" t="s">
        <v>232</v>
      </c>
      <c r="K85" s="129" t="s">
        <v>233</v>
      </c>
      <c r="L85" s="130"/>
      <c r="M85" s="59" t="s">
        <v>234</v>
      </c>
      <c r="N85" s="60" t="s">
        <v>45</v>
      </c>
      <c r="O85" s="60" t="s">
        <v>235</v>
      </c>
      <c r="P85" s="60" t="s">
        <v>236</v>
      </c>
      <c r="Q85" s="60" t="s">
        <v>237</v>
      </c>
      <c r="R85" s="60" t="s">
        <v>238</v>
      </c>
      <c r="S85" s="60" t="s">
        <v>239</v>
      </c>
      <c r="T85" s="61" t="s">
        <v>240</v>
      </c>
    </row>
    <row r="86" spans="2:65" s="6" customFormat="1" ht="30" customHeight="1" x14ac:dyDescent="0.35">
      <c r="B86" s="23"/>
      <c r="C86" s="66" t="s">
        <v>221</v>
      </c>
      <c r="D86" s="24"/>
      <c r="E86" s="24"/>
      <c r="F86" s="24"/>
      <c r="G86" s="24"/>
      <c r="H86" s="24"/>
      <c r="J86" s="131">
        <f>$BK$86</f>
        <v>0</v>
      </c>
      <c r="K86" s="24"/>
      <c r="L86" s="43"/>
      <c r="M86" s="63"/>
      <c r="N86" s="64"/>
      <c r="O86" s="64"/>
      <c r="P86" s="132">
        <f>$P$87</f>
        <v>0</v>
      </c>
      <c r="Q86" s="64"/>
      <c r="R86" s="132">
        <f>$R$87</f>
        <v>7.3941309999999998</v>
      </c>
      <c r="S86" s="64"/>
      <c r="T86" s="133">
        <f>$T$87</f>
        <v>1.056</v>
      </c>
      <c r="AT86" s="6" t="s">
        <v>74</v>
      </c>
      <c r="AU86" s="6" t="s">
        <v>222</v>
      </c>
      <c r="BK86" s="134">
        <f>$BK$87</f>
        <v>0</v>
      </c>
    </row>
    <row r="87" spans="2:65" s="135" customFormat="1" ht="37.5" customHeight="1" x14ac:dyDescent="0.35">
      <c r="B87" s="136"/>
      <c r="C87" s="137"/>
      <c r="D87" s="137" t="s">
        <v>74</v>
      </c>
      <c r="E87" s="138" t="s">
        <v>347</v>
      </c>
      <c r="F87" s="138" t="s">
        <v>348</v>
      </c>
      <c r="G87" s="137"/>
      <c r="H87" s="137"/>
      <c r="J87" s="139">
        <f>$BK$87</f>
        <v>0</v>
      </c>
      <c r="K87" s="137"/>
      <c r="L87" s="140"/>
      <c r="M87" s="141"/>
      <c r="N87" s="137"/>
      <c r="O87" s="137"/>
      <c r="P87" s="142">
        <f>$P$88+$P$163+$P$171</f>
        <v>0</v>
      </c>
      <c r="Q87" s="137"/>
      <c r="R87" s="142">
        <f>$R$88+$R$163+$R$171</f>
        <v>7.3941309999999998</v>
      </c>
      <c r="S87" s="137"/>
      <c r="T87" s="143">
        <f>$T$88+$T$163+$T$171</f>
        <v>1.056</v>
      </c>
      <c r="AR87" s="144" t="s">
        <v>22</v>
      </c>
      <c r="AT87" s="144" t="s">
        <v>74</v>
      </c>
      <c r="AU87" s="144" t="s">
        <v>75</v>
      </c>
      <c r="AY87" s="144" t="s">
        <v>243</v>
      </c>
      <c r="BK87" s="145">
        <f>$BK$88+$BK$163+$BK$171</f>
        <v>0</v>
      </c>
    </row>
    <row r="88" spans="2:65" s="135" customFormat="1" ht="21" customHeight="1" x14ac:dyDescent="0.3">
      <c r="B88" s="136"/>
      <c r="C88" s="137"/>
      <c r="D88" s="137" t="s">
        <v>74</v>
      </c>
      <c r="E88" s="168" t="s">
        <v>276</v>
      </c>
      <c r="F88" s="168" t="s">
        <v>808</v>
      </c>
      <c r="G88" s="137"/>
      <c r="H88" s="137"/>
      <c r="J88" s="169">
        <f>$BK$88</f>
        <v>0</v>
      </c>
      <c r="K88" s="137"/>
      <c r="L88" s="140"/>
      <c r="M88" s="141"/>
      <c r="N88" s="137"/>
      <c r="O88" s="137"/>
      <c r="P88" s="142">
        <f>SUM($P$89:$P$162)</f>
        <v>0</v>
      </c>
      <c r="Q88" s="137"/>
      <c r="R88" s="142">
        <f>SUM($R$89:$R$162)</f>
        <v>7.3941309999999998</v>
      </c>
      <c r="S88" s="137"/>
      <c r="T88" s="143">
        <f>SUM($T$89:$T$162)</f>
        <v>1.056</v>
      </c>
      <c r="AR88" s="144" t="s">
        <v>22</v>
      </c>
      <c r="AT88" s="144" t="s">
        <v>74</v>
      </c>
      <c r="AU88" s="144" t="s">
        <v>22</v>
      </c>
      <c r="AY88" s="144" t="s">
        <v>243</v>
      </c>
      <c r="BK88" s="145">
        <f>SUM($BK$89:$BK$162)</f>
        <v>0</v>
      </c>
    </row>
    <row r="89" spans="2:65" s="6" customFormat="1" ht="15.75" customHeight="1" x14ac:dyDescent="0.3">
      <c r="B89" s="23"/>
      <c r="C89" s="146" t="s">
        <v>22</v>
      </c>
      <c r="D89" s="146" t="s">
        <v>244</v>
      </c>
      <c r="E89" s="147" t="s">
        <v>955</v>
      </c>
      <c r="F89" s="148" t="s">
        <v>956</v>
      </c>
      <c r="G89" s="149" t="s">
        <v>637</v>
      </c>
      <c r="H89" s="150">
        <v>18</v>
      </c>
      <c r="I89" s="151"/>
      <c r="J89" s="152">
        <f>ROUND($I$89*$H$89,2)</f>
        <v>0</v>
      </c>
      <c r="K89" s="148" t="s">
        <v>353</v>
      </c>
      <c r="L89" s="43"/>
      <c r="M89" s="153"/>
      <c r="N89" s="154" t="s">
        <v>46</v>
      </c>
      <c r="O89" s="24"/>
      <c r="P89" s="155">
        <f>$O$89*$H$89</f>
        <v>0</v>
      </c>
      <c r="Q89" s="155">
        <v>6.9999999999999999E-4</v>
      </c>
      <c r="R89" s="155">
        <f>$Q$89*$H$89</f>
        <v>1.26E-2</v>
      </c>
      <c r="S89" s="155">
        <v>0</v>
      </c>
      <c r="T89" s="156">
        <f>$S$89*$H$89</f>
        <v>0</v>
      </c>
      <c r="AR89" s="97" t="s">
        <v>248</v>
      </c>
      <c r="AT89" s="97" t="s">
        <v>244</v>
      </c>
      <c r="AU89" s="97" t="s">
        <v>83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1509</v>
      </c>
    </row>
    <row r="90" spans="2:65" s="6" customFormat="1" ht="15.75" customHeight="1" x14ac:dyDescent="0.3">
      <c r="B90" s="170"/>
      <c r="C90" s="171"/>
      <c r="D90" s="158" t="s">
        <v>355</v>
      </c>
      <c r="E90" s="172"/>
      <c r="F90" s="172" t="s">
        <v>380</v>
      </c>
      <c r="G90" s="171"/>
      <c r="H90" s="171"/>
      <c r="J90" s="171"/>
      <c r="K90" s="171"/>
      <c r="L90" s="173"/>
      <c r="M90" s="174"/>
      <c r="N90" s="171"/>
      <c r="O90" s="171"/>
      <c r="P90" s="171"/>
      <c r="Q90" s="171"/>
      <c r="R90" s="171"/>
      <c r="S90" s="171"/>
      <c r="T90" s="175"/>
      <c r="AT90" s="176" t="s">
        <v>355</v>
      </c>
      <c r="AU90" s="176" t="s">
        <v>83</v>
      </c>
      <c r="AV90" s="176" t="s">
        <v>22</v>
      </c>
      <c r="AW90" s="176" t="s">
        <v>222</v>
      </c>
      <c r="AX90" s="176" t="s">
        <v>75</v>
      </c>
      <c r="AY90" s="176" t="s">
        <v>243</v>
      </c>
    </row>
    <row r="91" spans="2:65" s="6" customFormat="1" ht="15.75" customHeight="1" x14ac:dyDescent="0.3">
      <c r="B91" s="178"/>
      <c r="C91" s="179"/>
      <c r="D91" s="177" t="s">
        <v>355</v>
      </c>
      <c r="E91" s="179"/>
      <c r="F91" s="180" t="s">
        <v>1510</v>
      </c>
      <c r="G91" s="179"/>
      <c r="H91" s="181">
        <v>4</v>
      </c>
      <c r="J91" s="179"/>
      <c r="K91" s="179"/>
      <c r="L91" s="182"/>
      <c r="M91" s="183"/>
      <c r="N91" s="179"/>
      <c r="O91" s="179"/>
      <c r="P91" s="179"/>
      <c r="Q91" s="179"/>
      <c r="R91" s="179"/>
      <c r="S91" s="179"/>
      <c r="T91" s="184"/>
      <c r="AT91" s="185" t="s">
        <v>355</v>
      </c>
      <c r="AU91" s="185" t="s">
        <v>83</v>
      </c>
      <c r="AV91" s="185" t="s">
        <v>83</v>
      </c>
      <c r="AW91" s="185" t="s">
        <v>222</v>
      </c>
      <c r="AX91" s="185" t="s">
        <v>75</v>
      </c>
      <c r="AY91" s="185" t="s">
        <v>243</v>
      </c>
    </row>
    <row r="92" spans="2:65" s="6" customFormat="1" ht="15.75" customHeight="1" x14ac:dyDescent="0.3">
      <c r="B92" s="178"/>
      <c r="C92" s="179"/>
      <c r="D92" s="177" t="s">
        <v>355</v>
      </c>
      <c r="E92" s="179"/>
      <c r="F92" s="180" t="s">
        <v>1511</v>
      </c>
      <c r="G92" s="179"/>
      <c r="H92" s="181">
        <v>9</v>
      </c>
      <c r="J92" s="179"/>
      <c r="K92" s="179"/>
      <c r="L92" s="182"/>
      <c r="M92" s="183"/>
      <c r="N92" s="179"/>
      <c r="O92" s="179"/>
      <c r="P92" s="179"/>
      <c r="Q92" s="179"/>
      <c r="R92" s="179"/>
      <c r="S92" s="179"/>
      <c r="T92" s="184"/>
      <c r="AT92" s="185" t="s">
        <v>355</v>
      </c>
      <c r="AU92" s="185" t="s">
        <v>83</v>
      </c>
      <c r="AV92" s="185" t="s">
        <v>83</v>
      </c>
      <c r="AW92" s="185" t="s">
        <v>222</v>
      </c>
      <c r="AX92" s="185" t="s">
        <v>75</v>
      </c>
      <c r="AY92" s="185" t="s">
        <v>243</v>
      </c>
    </row>
    <row r="93" spans="2:65" s="6" customFormat="1" ht="15.75" customHeight="1" x14ac:dyDescent="0.3">
      <c r="B93" s="178"/>
      <c r="C93" s="179"/>
      <c r="D93" s="177" t="s">
        <v>355</v>
      </c>
      <c r="E93" s="179"/>
      <c r="F93" s="180" t="s">
        <v>1512</v>
      </c>
      <c r="G93" s="179"/>
      <c r="H93" s="181">
        <v>1</v>
      </c>
      <c r="J93" s="179"/>
      <c r="K93" s="179"/>
      <c r="L93" s="182"/>
      <c r="M93" s="183"/>
      <c r="N93" s="179"/>
      <c r="O93" s="179"/>
      <c r="P93" s="179"/>
      <c r="Q93" s="179"/>
      <c r="R93" s="179"/>
      <c r="S93" s="179"/>
      <c r="T93" s="184"/>
      <c r="AT93" s="185" t="s">
        <v>355</v>
      </c>
      <c r="AU93" s="185" t="s">
        <v>83</v>
      </c>
      <c r="AV93" s="185" t="s">
        <v>83</v>
      </c>
      <c r="AW93" s="185" t="s">
        <v>222</v>
      </c>
      <c r="AX93" s="185" t="s">
        <v>75</v>
      </c>
      <c r="AY93" s="185" t="s">
        <v>243</v>
      </c>
    </row>
    <row r="94" spans="2:65" s="6" customFormat="1" ht="15.75" customHeight="1" x14ac:dyDescent="0.3">
      <c r="B94" s="178"/>
      <c r="C94" s="179"/>
      <c r="D94" s="177" t="s">
        <v>355</v>
      </c>
      <c r="E94" s="179"/>
      <c r="F94" s="180" t="s">
        <v>1513</v>
      </c>
      <c r="G94" s="179"/>
      <c r="H94" s="181">
        <v>4</v>
      </c>
      <c r="J94" s="179"/>
      <c r="K94" s="179"/>
      <c r="L94" s="182"/>
      <c r="M94" s="183"/>
      <c r="N94" s="179"/>
      <c r="O94" s="179"/>
      <c r="P94" s="179"/>
      <c r="Q94" s="179"/>
      <c r="R94" s="179"/>
      <c r="S94" s="179"/>
      <c r="T94" s="184"/>
      <c r="AT94" s="185" t="s">
        <v>355</v>
      </c>
      <c r="AU94" s="185" t="s">
        <v>83</v>
      </c>
      <c r="AV94" s="185" t="s">
        <v>83</v>
      </c>
      <c r="AW94" s="185" t="s">
        <v>222</v>
      </c>
      <c r="AX94" s="185" t="s">
        <v>75</v>
      </c>
      <c r="AY94" s="185" t="s">
        <v>243</v>
      </c>
    </row>
    <row r="95" spans="2:65" s="6" customFormat="1" ht="15.75" customHeight="1" x14ac:dyDescent="0.3">
      <c r="B95" s="186"/>
      <c r="C95" s="187"/>
      <c r="D95" s="177" t="s">
        <v>355</v>
      </c>
      <c r="E95" s="187"/>
      <c r="F95" s="188" t="s">
        <v>369</v>
      </c>
      <c r="G95" s="187"/>
      <c r="H95" s="189">
        <v>18</v>
      </c>
      <c r="J95" s="187"/>
      <c r="K95" s="187"/>
      <c r="L95" s="190"/>
      <c r="M95" s="191"/>
      <c r="N95" s="187"/>
      <c r="O95" s="187"/>
      <c r="P95" s="187"/>
      <c r="Q95" s="187"/>
      <c r="R95" s="187"/>
      <c r="S95" s="187"/>
      <c r="T95" s="192"/>
      <c r="AT95" s="193" t="s">
        <v>355</v>
      </c>
      <c r="AU95" s="193" t="s">
        <v>83</v>
      </c>
      <c r="AV95" s="193" t="s">
        <v>248</v>
      </c>
      <c r="AW95" s="193" t="s">
        <v>222</v>
      </c>
      <c r="AX95" s="193" t="s">
        <v>22</v>
      </c>
      <c r="AY95" s="193" t="s">
        <v>243</v>
      </c>
    </row>
    <row r="96" spans="2:65" s="6" customFormat="1" ht="15.75" customHeight="1" x14ac:dyDescent="0.3">
      <c r="B96" s="23"/>
      <c r="C96" s="194" t="s">
        <v>83</v>
      </c>
      <c r="D96" s="194" t="s">
        <v>481</v>
      </c>
      <c r="E96" s="195" t="s">
        <v>964</v>
      </c>
      <c r="F96" s="196" t="s">
        <v>965</v>
      </c>
      <c r="G96" s="197" t="s">
        <v>637</v>
      </c>
      <c r="H96" s="198">
        <v>4</v>
      </c>
      <c r="I96" s="199"/>
      <c r="J96" s="200">
        <f>ROUND($I$96*$H$96,2)</f>
        <v>0</v>
      </c>
      <c r="K96" s="196"/>
      <c r="L96" s="201"/>
      <c r="M96" s="202"/>
      <c r="N96" s="203" t="s">
        <v>46</v>
      </c>
      <c r="O96" s="24"/>
      <c r="P96" s="155">
        <f>$O$96*$H$96</f>
        <v>0</v>
      </c>
      <c r="Q96" s="155">
        <v>2.3999999999999998E-3</v>
      </c>
      <c r="R96" s="155">
        <f>$Q$96*$H$96</f>
        <v>9.5999999999999992E-3</v>
      </c>
      <c r="S96" s="155">
        <v>0</v>
      </c>
      <c r="T96" s="156">
        <f>$S$96*$H$96</f>
        <v>0</v>
      </c>
      <c r="AR96" s="97" t="s">
        <v>272</v>
      </c>
      <c r="AT96" s="97" t="s">
        <v>481</v>
      </c>
      <c r="AU96" s="97" t="s">
        <v>83</v>
      </c>
      <c r="AY96" s="6" t="s">
        <v>243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7" t="s">
        <v>22</v>
      </c>
      <c r="BK96" s="157">
        <f>ROUND($I$96*$H$96,2)</f>
        <v>0</v>
      </c>
      <c r="BL96" s="97" t="s">
        <v>248</v>
      </c>
      <c r="BM96" s="97" t="s">
        <v>1514</v>
      </c>
    </row>
    <row r="97" spans="2:65" s="6" customFormat="1" ht="15.75" customHeight="1" x14ac:dyDescent="0.3">
      <c r="B97" s="178"/>
      <c r="C97" s="179"/>
      <c r="D97" s="158" t="s">
        <v>355</v>
      </c>
      <c r="E97" s="180"/>
      <c r="F97" s="180" t="s">
        <v>1515</v>
      </c>
      <c r="G97" s="179"/>
      <c r="H97" s="181">
        <v>3</v>
      </c>
      <c r="J97" s="179"/>
      <c r="K97" s="179"/>
      <c r="L97" s="182"/>
      <c r="M97" s="183"/>
      <c r="N97" s="179"/>
      <c r="O97" s="179"/>
      <c r="P97" s="179"/>
      <c r="Q97" s="179"/>
      <c r="R97" s="179"/>
      <c r="S97" s="179"/>
      <c r="T97" s="184"/>
      <c r="AT97" s="185" t="s">
        <v>355</v>
      </c>
      <c r="AU97" s="185" t="s">
        <v>83</v>
      </c>
      <c r="AV97" s="185" t="s">
        <v>83</v>
      </c>
      <c r="AW97" s="185" t="s">
        <v>222</v>
      </c>
      <c r="AX97" s="185" t="s">
        <v>75</v>
      </c>
      <c r="AY97" s="185" t="s">
        <v>243</v>
      </c>
    </row>
    <row r="98" spans="2:65" s="6" customFormat="1" ht="15.75" customHeight="1" x14ac:dyDescent="0.3">
      <c r="B98" s="178"/>
      <c r="C98" s="179"/>
      <c r="D98" s="177" t="s">
        <v>355</v>
      </c>
      <c r="E98" s="179"/>
      <c r="F98" s="180" t="s">
        <v>1516</v>
      </c>
      <c r="G98" s="179"/>
      <c r="H98" s="181">
        <v>1</v>
      </c>
      <c r="J98" s="179"/>
      <c r="K98" s="179"/>
      <c r="L98" s="182"/>
      <c r="M98" s="183"/>
      <c r="N98" s="179"/>
      <c r="O98" s="179"/>
      <c r="P98" s="179"/>
      <c r="Q98" s="179"/>
      <c r="R98" s="179"/>
      <c r="S98" s="179"/>
      <c r="T98" s="184"/>
      <c r="AT98" s="185" t="s">
        <v>355</v>
      </c>
      <c r="AU98" s="185" t="s">
        <v>83</v>
      </c>
      <c r="AV98" s="185" t="s">
        <v>83</v>
      </c>
      <c r="AW98" s="185" t="s">
        <v>222</v>
      </c>
      <c r="AX98" s="185" t="s">
        <v>75</v>
      </c>
      <c r="AY98" s="185" t="s">
        <v>243</v>
      </c>
    </row>
    <row r="99" spans="2:65" s="6" customFormat="1" ht="15.75" customHeight="1" x14ac:dyDescent="0.3">
      <c r="B99" s="186"/>
      <c r="C99" s="187"/>
      <c r="D99" s="177" t="s">
        <v>355</v>
      </c>
      <c r="E99" s="187"/>
      <c r="F99" s="188" t="s">
        <v>369</v>
      </c>
      <c r="G99" s="187"/>
      <c r="H99" s="189">
        <v>4</v>
      </c>
      <c r="J99" s="187"/>
      <c r="K99" s="187"/>
      <c r="L99" s="190"/>
      <c r="M99" s="191"/>
      <c r="N99" s="187"/>
      <c r="O99" s="187"/>
      <c r="P99" s="187"/>
      <c r="Q99" s="187"/>
      <c r="R99" s="187"/>
      <c r="S99" s="187"/>
      <c r="T99" s="192"/>
      <c r="AT99" s="193" t="s">
        <v>355</v>
      </c>
      <c r="AU99" s="193" t="s">
        <v>83</v>
      </c>
      <c r="AV99" s="193" t="s">
        <v>248</v>
      </c>
      <c r="AW99" s="193" t="s">
        <v>222</v>
      </c>
      <c r="AX99" s="193" t="s">
        <v>22</v>
      </c>
      <c r="AY99" s="193" t="s">
        <v>243</v>
      </c>
    </row>
    <row r="100" spans="2:65" s="6" customFormat="1" ht="15.75" customHeight="1" x14ac:dyDescent="0.3">
      <c r="B100" s="23"/>
      <c r="C100" s="194" t="s">
        <v>103</v>
      </c>
      <c r="D100" s="194" t="s">
        <v>481</v>
      </c>
      <c r="E100" s="195" t="s">
        <v>960</v>
      </c>
      <c r="F100" s="196" t="s">
        <v>961</v>
      </c>
      <c r="G100" s="197" t="s">
        <v>637</v>
      </c>
      <c r="H100" s="198">
        <v>1</v>
      </c>
      <c r="I100" s="199"/>
      <c r="J100" s="200">
        <f>ROUND($I$100*$H$100,2)</f>
        <v>0</v>
      </c>
      <c r="K100" s="196"/>
      <c r="L100" s="201"/>
      <c r="M100" s="202"/>
      <c r="N100" s="203" t="s">
        <v>46</v>
      </c>
      <c r="O100" s="24"/>
      <c r="P100" s="155">
        <f>$O$100*$H$100</f>
        <v>0</v>
      </c>
      <c r="Q100" s="155">
        <v>4.1999999999999997E-3</v>
      </c>
      <c r="R100" s="155">
        <f>$Q$100*$H$100</f>
        <v>4.1999999999999997E-3</v>
      </c>
      <c r="S100" s="155">
        <v>0</v>
      </c>
      <c r="T100" s="156">
        <f>$S$100*$H$100</f>
        <v>0</v>
      </c>
      <c r="AR100" s="97" t="s">
        <v>272</v>
      </c>
      <c r="AT100" s="97" t="s">
        <v>481</v>
      </c>
      <c r="AU100" s="97" t="s">
        <v>83</v>
      </c>
      <c r="AY100" s="6" t="s">
        <v>243</v>
      </c>
      <c r="BE100" s="157">
        <f>IF($N$100="základní",$J$100,0)</f>
        <v>0</v>
      </c>
      <c r="BF100" s="157">
        <f>IF($N$100="snížená",$J$100,0)</f>
        <v>0</v>
      </c>
      <c r="BG100" s="157">
        <f>IF($N$100="zákl. přenesená",$J$100,0)</f>
        <v>0</v>
      </c>
      <c r="BH100" s="157">
        <f>IF($N$100="sníž. přenesená",$J$100,0)</f>
        <v>0</v>
      </c>
      <c r="BI100" s="157">
        <f>IF($N$100="nulová",$J$100,0)</f>
        <v>0</v>
      </c>
      <c r="BJ100" s="97" t="s">
        <v>22</v>
      </c>
      <c r="BK100" s="157">
        <f>ROUND($I$100*$H$100,2)</f>
        <v>0</v>
      </c>
      <c r="BL100" s="97" t="s">
        <v>248</v>
      </c>
      <c r="BM100" s="97" t="s">
        <v>1517</v>
      </c>
    </row>
    <row r="101" spans="2:65" s="6" customFormat="1" ht="15.75" customHeight="1" x14ac:dyDescent="0.3">
      <c r="B101" s="178"/>
      <c r="C101" s="179"/>
      <c r="D101" s="158" t="s">
        <v>355</v>
      </c>
      <c r="E101" s="180"/>
      <c r="F101" s="180" t="s">
        <v>1518</v>
      </c>
      <c r="G101" s="179"/>
      <c r="H101" s="181">
        <v>1</v>
      </c>
      <c r="J101" s="179"/>
      <c r="K101" s="179"/>
      <c r="L101" s="182"/>
      <c r="M101" s="183"/>
      <c r="N101" s="179"/>
      <c r="O101" s="179"/>
      <c r="P101" s="179"/>
      <c r="Q101" s="179"/>
      <c r="R101" s="179"/>
      <c r="S101" s="179"/>
      <c r="T101" s="184"/>
      <c r="AT101" s="185" t="s">
        <v>355</v>
      </c>
      <c r="AU101" s="185" t="s">
        <v>83</v>
      </c>
      <c r="AV101" s="185" t="s">
        <v>83</v>
      </c>
      <c r="AW101" s="185" t="s">
        <v>222</v>
      </c>
      <c r="AX101" s="185" t="s">
        <v>22</v>
      </c>
      <c r="AY101" s="185" t="s">
        <v>243</v>
      </c>
    </row>
    <row r="102" spans="2:65" s="6" customFormat="1" ht="15.75" customHeight="1" x14ac:dyDescent="0.3">
      <c r="B102" s="23"/>
      <c r="C102" s="146" t="s">
        <v>248</v>
      </c>
      <c r="D102" s="146" t="s">
        <v>244</v>
      </c>
      <c r="E102" s="147" t="s">
        <v>1519</v>
      </c>
      <c r="F102" s="148" t="s">
        <v>1520</v>
      </c>
      <c r="G102" s="149" t="s">
        <v>637</v>
      </c>
      <c r="H102" s="150">
        <v>2</v>
      </c>
      <c r="I102" s="151"/>
      <c r="J102" s="152">
        <f>ROUND($I$102*$H$102,2)</f>
        <v>0</v>
      </c>
      <c r="K102" s="148" t="s">
        <v>353</v>
      </c>
      <c r="L102" s="43"/>
      <c r="M102" s="153"/>
      <c r="N102" s="154" t="s">
        <v>46</v>
      </c>
      <c r="O102" s="24"/>
      <c r="P102" s="155">
        <f>$O$102*$H$102</f>
        <v>0</v>
      </c>
      <c r="Q102" s="155">
        <v>1.0000000000000001E-5</v>
      </c>
      <c r="R102" s="155">
        <f>$Q$102*$H$102</f>
        <v>2.0000000000000002E-5</v>
      </c>
      <c r="S102" s="155">
        <v>0</v>
      </c>
      <c r="T102" s="156">
        <f>$S$102*$H$102</f>
        <v>0</v>
      </c>
      <c r="AR102" s="97" t="s">
        <v>248</v>
      </c>
      <c r="AT102" s="97" t="s">
        <v>244</v>
      </c>
      <c r="AU102" s="97" t="s">
        <v>83</v>
      </c>
      <c r="AY102" s="6" t="s">
        <v>243</v>
      </c>
      <c r="BE102" s="157">
        <f>IF($N$102="základní",$J$102,0)</f>
        <v>0</v>
      </c>
      <c r="BF102" s="157">
        <f>IF($N$102="snížená",$J$102,0)</f>
        <v>0</v>
      </c>
      <c r="BG102" s="157">
        <f>IF($N$102="zákl. přenesená",$J$102,0)</f>
        <v>0</v>
      </c>
      <c r="BH102" s="157">
        <f>IF($N$102="sníž. přenesená",$J$102,0)</f>
        <v>0</v>
      </c>
      <c r="BI102" s="157">
        <f>IF($N$102="nulová",$J$102,0)</f>
        <v>0</v>
      </c>
      <c r="BJ102" s="97" t="s">
        <v>22</v>
      </c>
      <c r="BK102" s="157">
        <f>ROUND($I$102*$H$102,2)</f>
        <v>0</v>
      </c>
      <c r="BL102" s="97" t="s">
        <v>248</v>
      </c>
      <c r="BM102" s="97" t="s">
        <v>1521</v>
      </c>
    </row>
    <row r="103" spans="2:65" s="6" customFormat="1" ht="15.75" customHeight="1" x14ac:dyDescent="0.3">
      <c r="B103" s="170"/>
      <c r="C103" s="171"/>
      <c r="D103" s="158" t="s">
        <v>355</v>
      </c>
      <c r="E103" s="172"/>
      <c r="F103" s="172" t="s">
        <v>380</v>
      </c>
      <c r="G103" s="171"/>
      <c r="H103" s="171"/>
      <c r="J103" s="171"/>
      <c r="K103" s="171"/>
      <c r="L103" s="173"/>
      <c r="M103" s="174"/>
      <c r="N103" s="171"/>
      <c r="O103" s="171"/>
      <c r="P103" s="171"/>
      <c r="Q103" s="171"/>
      <c r="R103" s="171"/>
      <c r="S103" s="171"/>
      <c r="T103" s="175"/>
      <c r="AT103" s="176" t="s">
        <v>355</v>
      </c>
      <c r="AU103" s="176" t="s">
        <v>83</v>
      </c>
      <c r="AV103" s="176" t="s">
        <v>22</v>
      </c>
      <c r="AW103" s="176" t="s">
        <v>222</v>
      </c>
      <c r="AX103" s="176" t="s">
        <v>75</v>
      </c>
      <c r="AY103" s="176" t="s">
        <v>243</v>
      </c>
    </row>
    <row r="104" spans="2:65" s="6" customFormat="1" ht="15.75" customHeight="1" x14ac:dyDescent="0.3">
      <c r="B104" s="178"/>
      <c r="C104" s="179"/>
      <c r="D104" s="177" t="s">
        <v>355</v>
      </c>
      <c r="E104" s="179"/>
      <c r="F104" s="180" t="s">
        <v>1522</v>
      </c>
      <c r="G104" s="179"/>
      <c r="H104" s="181">
        <v>2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222</v>
      </c>
      <c r="AX104" s="185" t="s">
        <v>22</v>
      </c>
      <c r="AY104" s="185" t="s">
        <v>243</v>
      </c>
    </row>
    <row r="105" spans="2:65" s="6" customFormat="1" ht="15.75" customHeight="1" x14ac:dyDescent="0.3">
      <c r="B105" s="23"/>
      <c r="C105" s="146" t="s">
        <v>263</v>
      </c>
      <c r="D105" s="146" t="s">
        <v>244</v>
      </c>
      <c r="E105" s="147" t="s">
        <v>968</v>
      </c>
      <c r="F105" s="148" t="s">
        <v>969</v>
      </c>
      <c r="G105" s="149" t="s">
        <v>637</v>
      </c>
      <c r="H105" s="150">
        <v>2</v>
      </c>
      <c r="I105" s="151"/>
      <c r="J105" s="152">
        <f>ROUND($I$105*$H$105,2)</f>
        <v>0</v>
      </c>
      <c r="K105" s="148" t="s">
        <v>353</v>
      </c>
      <c r="L105" s="43"/>
      <c r="M105" s="153"/>
      <c r="N105" s="154" t="s">
        <v>46</v>
      </c>
      <c r="O105" s="24"/>
      <c r="P105" s="155">
        <f>$O$105*$H$105</f>
        <v>0</v>
      </c>
      <c r="Q105" s="155">
        <v>2.5018799999999999</v>
      </c>
      <c r="R105" s="155">
        <f>$Q$105*$H$105</f>
        <v>5.0037599999999998</v>
      </c>
      <c r="S105" s="155">
        <v>0</v>
      </c>
      <c r="T105" s="156">
        <f>$S$105*$H$105</f>
        <v>0</v>
      </c>
      <c r="AR105" s="97" t="s">
        <v>248</v>
      </c>
      <c r="AT105" s="97" t="s">
        <v>244</v>
      </c>
      <c r="AU105" s="97" t="s">
        <v>83</v>
      </c>
      <c r="AY105" s="6" t="s">
        <v>243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7" t="s">
        <v>22</v>
      </c>
      <c r="BK105" s="157">
        <f>ROUND($I$105*$H$105,2)</f>
        <v>0</v>
      </c>
      <c r="BL105" s="97" t="s">
        <v>248</v>
      </c>
      <c r="BM105" s="97" t="s">
        <v>1523</v>
      </c>
    </row>
    <row r="106" spans="2:65" s="6" customFormat="1" ht="15.75" customHeight="1" x14ac:dyDescent="0.3">
      <c r="B106" s="170"/>
      <c r="C106" s="171"/>
      <c r="D106" s="158" t="s">
        <v>355</v>
      </c>
      <c r="E106" s="172"/>
      <c r="F106" s="172" t="s">
        <v>380</v>
      </c>
      <c r="G106" s="171"/>
      <c r="H106" s="171"/>
      <c r="J106" s="171"/>
      <c r="K106" s="171"/>
      <c r="L106" s="173"/>
      <c r="M106" s="174"/>
      <c r="N106" s="171"/>
      <c r="O106" s="171"/>
      <c r="P106" s="171"/>
      <c r="Q106" s="171"/>
      <c r="R106" s="171"/>
      <c r="S106" s="171"/>
      <c r="T106" s="175"/>
      <c r="AT106" s="176" t="s">
        <v>355</v>
      </c>
      <c r="AU106" s="176" t="s">
        <v>83</v>
      </c>
      <c r="AV106" s="176" t="s">
        <v>22</v>
      </c>
      <c r="AW106" s="176" t="s">
        <v>222</v>
      </c>
      <c r="AX106" s="176" t="s">
        <v>75</v>
      </c>
      <c r="AY106" s="176" t="s">
        <v>243</v>
      </c>
    </row>
    <row r="107" spans="2:65" s="6" customFormat="1" ht="15.75" customHeight="1" x14ac:dyDescent="0.3">
      <c r="B107" s="178"/>
      <c r="C107" s="179"/>
      <c r="D107" s="177" t="s">
        <v>355</v>
      </c>
      <c r="E107" s="179"/>
      <c r="F107" s="180" t="s">
        <v>1524</v>
      </c>
      <c r="G107" s="179"/>
      <c r="H107" s="181">
        <v>1</v>
      </c>
      <c r="J107" s="179"/>
      <c r="K107" s="179"/>
      <c r="L107" s="182"/>
      <c r="M107" s="183"/>
      <c r="N107" s="179"/>
      <c r="O107" s="179"/>
      <c r="P107" s="179"/>
      <c r="Q107" s="179"/>
      <c r="R107" s="179"/>
      <c r="S107" s="179"/>
      <c r="T107" s="184"/>
      <c r="AT107" s="185" t="s">
        <v>355</v>
      </c>
      <c r="AU107" s="185" t="s">
        <v>83</v>
      </c>
      <c r="AV107" s="185" t="s">
        <v>83</v>
      </c>
      <c r="AW107" s="185" t="s">
        <v>222</v>
      </c>
      <c r="AX107" s="185" t="s">
        <v>75</v>
      </c>
      <c r="AY107" s="185" t="s">
        <v>243</v>
      </c>
    </row>
    <row r="108" spans="2:65" s="6" customFormat="1" ht="15.75" customHeight="1" x14ac:dyDescent="0.3">
      <c r="B108" s="178"/>
      <c r="C108" s="179"/>
      <c r="D108" s="177" t="s">
        <v>355</v>
      </c>
      <c r="E108" s="179"/>
      <c r="F108" s="180" t="s">
        <v>1525</v>
      </c>
      <c r="G108" s="179"/>
      <c r="H108" s="181">
        <v>1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83</v>
      </c>
      <c r="AV108" s="185" t="s">
        <v>83</v>
      </c>
      <c r="AW108" s="185" t="s">
        <v>222</v>
      </c>
      <c r="AX108" s="185" t="s">
        <v>75</v>
      </c>
      <c r="AY108" s="185" t="s">
        <v>243</v>
      </c>
    </row>
    <row r="109" spans="2:65" s="6" customFormat="1" ht="15.75" customHeight="1" x14ac:dyDescent="0.3">
      <c r="B109" s="186"/>
      <c r="C109" s="187"/>
      <c r="D109" s="177" t="s">
        <v>355</v>
      </c>
      <c r="E109" s="187"/>
      <c r="F109" s="188" t="s">
        <v>369</v>
      </c>
      <c r="G109" s="187"/>
      <c r="H109" s="189">
        <v>2</v>
      </c>
      <c r="J109" s="187"/>
      <c r="K109" s="187"/>
      <c r="L109" s="190"/>
      <c r="M109" s="191"/>
      <c r="N109" s="187"/>
      <c r="O109" s="187"/>
      <c r="P109" s="187"/>
      <c r="Q109" s="187"/>
      <c r="R109" s="187"/>
      <c r="S109" s="187"/>
      <c r="T109" s="192"/>
      <c r="AT109" s="193" t="s">
        <v>355</v>
      </c>
      <c r="AU109" s="193" t="s">
        <v>83</v>
      </c>
      <c r="AV109" s="193" t="s">
        <v>248</v>
      </c>
      <c r="AW109" s="193" t="s">
        <v>222</v>
      </c>
      <c r="AX109" s="193" t="s">
        <v>22</v>
      </c>
      <c r="AY109" s="193" t="s">
        <v>243</v>
      </c>
    </row>
    <row r="110" spans="2:65" s="6" customFormat="1" ht="15.75" customHeight="1" x14ac:dyDescent="0.3">
      <c r="B110" s="23"/>
      <c r="C110" s="194" t="s">
        <v>266</v>
      </c>
      <c r="D110" s="194" t="s">
        <v>481</v>
      </c>
      <c r="E110" s="195" t="s">
        <v>972</v>
      </c>
      <c r="F110" s="196" t="s">
        <v>973</v>
      </c>
      <c r="G110" s="197" t="s">
        <v>637</v>
      </c>
      <c r="H110" s="198">
        <v>2</v>
      </c>
      <c r="I110" s="199"/>
      <c r="J110" s="200">
        <f>ROUND($I$110*$H$110,2)</f>
        <v>0</v>
      </c>
      <c r="K110" s="196"/>
      <c r="L110" s="201"/>
      <c r="M110" s="202"/>
      <c r="N110" s="203" t="s">
        <v>46</v>
      </c>
      <c r="O110" s="24"/>
      <c r="P110" s="155">
        <f>$O$110*$H$110</f>
        <v>0</v>
      </c>
      <c r="Q110" s="155">
        <v>0.02</v>
      </c>
      <c r="R110" s="155">
        <f>$Q$110*$H$110</f>
        <v>0.04</v>
      </c>
      <c r="S110" s="155">
        <v>0</v>
      </c>
      <c r="T110" s="156">
        <f>$S$110*$H$110</f>
        <v>0</v>
      </c>
      <c r="AR110" s="97" t="s">
        <v>272</v>
      </c>
      <c r="AT110" s="97" t="s">
        <v>481</v>
      </c>
      <c r="AU110" s="97" t="s">
        <v>83</v>
      </c>
      <c r="AY110" s="6" t="s">
        <v>243</v>
      </c>
      <c r="BE110" s="157">
        <f>IF($N$110="základní",$J$110,0)</f>
        <v>0</v>
      </c>
      <c r="BF110" s="157">
        <f>IF($N$110="snížená",$J$110,0)</f>
        <v>0</v>
      </c>
      <c r="BG110" s="157">
        <f>IF($N$110="zákl. přenesená",$J$110,0)</f>
        <v>0</v>
      </c>
      <c r="BH110" s="157">
        <f>IF($N$110="sníž. přenesená",$J$110,0)</f>
        <v>0</v>
      </c>
      <c r="BI110" s="157">
        <f>IF($N$110="nulová",$J$110,0)</f>
        <v>0</v>
      </c>
      <c r="BJ110" s="97" t="s">
        <v>22</v>
      </c>
      <c r="BK110" s="157">
        <f>ROUND($I$110*$H$110,2)</f>
        <v>0</v>
      </c>
      <c r="BL110" s="97" t="s">
        <v>248</v>
      </c>
      <c r="BM110" s="97" t="s">
        <v>1526</v>
      </c>
    </row>
    <row r="111" spans="2:65" s="6" customFormat="1" ht="15.75" customHeight="1" x14ac:dyDescent="0.3">
      <c r="B111" s="178"/>
      <c r="C111" s="179"/>
      <c r="D111" s="158" t="s">
        <v>355</v>
      </c>
      <c r="E111" s="180"/>
      <c r="F111" s="180" t="s">
        <v>971</v>
      </c>
      <c r="G111" s="179"/>
      <c r="H111" s="181">
        <v>2</v>
      </c>
      <c r="J111" s="179"/>
      <c r="K111" s="179"/>
      <c r="L111" s="182"/>
      <c r="M111" s="183"/>
      <c r="N111" s="179"/>
      <c r="O111" s="179"/>
      <c r="P111" s="179"/>
      <c r="Q111" s="179"/>
      <c r="R111" s="179"/>
      <c r="S111" s="179"/>
      <c r="T111" s="184"/>
      <c r="AT111" s="185" t="s">
        <v>355</v>
      </c>
      <c r="AU111" s="185" t="s">
        <v>83</v>
      </c>
      <c r="AV111" s="185" t="s">
        <v>83</v>
      </c>
      <c r="AW111" s="185" t="s">
        <v>222</v>
      </c>
      <c r="AX111" s="185" t="s">
        <v>22</v>
      </c>
      <c r="AY111" s="185" t="s">
        <v>243</v>
      </c>
    </row>
    <row r="112" spans="2:65" s="6" customFormat="1" ht="15.75" customHeight="1" x14ac:dyDescent="0.3">
      <c r="B112" s="23"/>
      <c r="C112" s="146" t="s">
        <v>269</v>
      </c>
      <c r="D112" s="146" t="s">
        <v>244</v>
      </c>
      <c r="E112" s="147" t="s">
        <v>975</v>
      </c>
      <c r="F112" s="148" t="s">
        <v>976</v>
      </c>
      <c r="G112" s="149" t="s">
        <v>637</v>
      </c>
      <c r="H112" s="150">
        <v>15</v>
      </c>
      <c r="I112" s="151"/>
      <c r="J112" s="152">
        <f>ROUND($I$112*$H$112,2)</f>
        <v>0</v>
      </c>
      <c r="K112" s="148" t="s">
        <v>353</v>
      </c>
      <c r="L112" s="43"/>
      <c r="M112" s="153"/>
      <c r="N112" s="154" t="s">
        <v>46</v>
      </c>
      <c r="O112" s="24"/>
      <c r="P112" s="155">
        <f>$O$112*$H$112</f>
        <v>0</v>
      </c>
      <c r="Q112" s="155">
        <v>0.11241</v>
      </c>
      <c r="R112" s="155">
        <f>$Q$112*$H$112</f>
        <v>1.68615</v>
      </c>
      <c r="S112" s="155">
        <v>0</v>
      </c>
      <c r="T112" s="156">
        <f>$S$112*$H$112</f>
        <v>0</v>
      </c>
      <c r="AR112" s="97" t="s">
        <v>248</v>
      </c>
      <c r="AT112" s="97" t="s">
        <v>244</v>
      </c>
      <c r="AU112" s="97" t="s">
        <v>83</v>
      </c>
      <c r="AY112" s="6" t="s">
        <v>243</v>
      </c>
      <c r="BE112" s="157">
        <f>IF($N$112="základní",$J$112,0)</f>
        <v>0</v>
      </c>
      <c r="BF112" s="157">
        <f>IF($N$112="snížená",$J$112,0)</f>
        <v>0</v>
      </c>
      <c r="BG112" s="157">
        <f>IF($N$112="zákl. přenesená",$J$112,0)</f>
        <v>0</v>
      </c>
      <c r="BH112" s="157">
        <f>IF($N$112="sníž. přenesená",$J$112,0)</f>
        <v>0</v>
      </c>
      <c r="BI112" s="157">
        <f>IF($N$112="nulová",$J$112,0)</f>
        <v>0</v>
      </c>
      <c r="BJ112" s="97" t="s">
        <v>22</v>
      </c>
      <c r="BK112" s="157">
        <f>ROUND($I$112*$H$112,2)</f>
        <v>0</v>
      </c>
      <c r="BL112" s="97" t="s">
        <v>248</v>
      </c>
      <c r="BM112" s="97" t="s">
        <v>1527</v>
      </c>
    </row>
    <row r="113" spans="2:65" s="6" customFormat="1" ht="15.75" customHeight="1" x14ac:dyDescent="0.3">
      <c r="B113" s="170"/>
      <c r="C113" s="171"/>
      <c r="D113" s="158" t="s">
        <v>355</v>
      </c>
      <c r="E113" s="172"/>
      <c r="F113" s="172" t="s">
        <v>380</v>
      </c>
      <c r="G113" s="171"/>
      <c r="H113" s="171"/>
      <c r="J113" s="171"/>
      <c r="K113" s="171"/>
      <c r="L113" s="173"/>
      <c r="M113" s="174"/>
      <c r="N113" s="171"/>
      <c r="O113" s="171"/>
      <c r="P113" s="171"/>
      <c r="Q113" s="171"/>
      <c r="R113" s="171"/>
      <c r="S113" s="171"/>
      <c r="T113" s="175"/>
      <c r="AT113" s="176" t="s">
        <v>355</v>
      </c>
      <c r="AU113" s="176" t="s">
        <v>83</v>
      </c>
      <c r="AV113" s="176" t="s">
        <v>22</v>
      </c>
      <c r="AW113" s="176" t="s">
        <v>222</v>
      </c>
      <c r="AX113" s="176" t="s">
        <v>75</v>
      </c>
      <c r="AY113" s="176" t="s">
        <v>243</v>
      </c>
    </row>
    <row r="114" spans="2:65" s="6" customFormat="1" ht="15.75" customHeight="1" x14ac:dyDescent="0.3">
      <c r="B114" s="178"/>
      <c r="C114" s="179"/>
      <c r="D114" s="177" t="s">
        <v>355</v>
      </c>
      <c r="E114" s="179"/>
      <c r="F114" s="180" t="s">
        <v>1528</v>
      </c>
      <c r="G114" s="179"/>
      <c r="H114" s="181">
        <v>8</v>
      </c>
      <c r="J114" s="179"/>
      <c r="K114" s="179"/>
      <c r="L114" s="182"/>
      <c r="M114" s="183"/>
      <c r="N114" s="179"/>
      <c r="O114" s="179"/>
      <c r="P114" s="179"/>
      <c r="Q114" s="179"/>
      <c r="R114" s="179"/>
      <c r="S114" s="179"/>
      <c r="T114" s="184"/>
      <c r="AT114" s="185" t="s">
        <v>355</v>
      </c>
      <c r="AU114" s="185" t="s">
        <v>83</v>
      </c>
      <c r="AV114" s="185" t="s">
        <v>83</v>
      </c>
      <c r="AW114" s="185" t="s">
        <v>222</v>
      </c>
      <c r="AX114" s="185" t="s">
        <v>75</v>
      </c>
      <c r="AY114" s="185" t="s">
        <v>243</v>
      </c>
    </row>
    <row r="115" spans="2:65" s="6" customFormat="1" ht="15.75" customHeight="1" x14ac:dyDescent="0.3">
      <c r="B115" s="178"/>
      <c r="C115" s="179"/>
      <c r="D115" s="177" t="s">
        <v>355</v>
      </c>
      <c r="E115" s="179"/>
      <c r="F115" s="180" t="s">
        <v>1529</v>
      </c>
      <c r="G115" s="179"/>
      <c r="H115" s="181">
        <v>3</v>
      </c>
      <c r="J115" s="179"/>
      <c r="K115" s="179"/>
      <c r="L115" s="182"/>
      <c r="M115" s="183"/>
      <c r="N115" s="179"/>
      <c r="O115" s="179"/>
      <c r="P115" s="179"/>
      <c r="Q115" s="179"/>
      <c r="R115" s="179"/>
      <c r="S115" s="179"/>
      <c r="T115" s="184"/>
      <c r="AT115" s="185" t="s">
        <v>355</v>
      </c>
      <c r="AU115" s="185" t="s">
        <v>83</v>
      </c>
      <c r="AV115" s="185" t="s">
        <v>83</v>
      </c>
      <c r="AW115" s="185" t="s">
        <v>222</v>
      </c>
      <c r="AX115" s="185" t="s">
        <v>75</v>
      </c>
      <c r="AY115" s="185" t="s">
        <v>243</v>
      </c>
    </row>
    <row r="116" spans="2:65" s="6" customFormat="1" ht="15.75" customHeight="1" x14ac:dyDescent="0.3">
      <c r="B116" s="178"/>
      <c r="C116" s="179"/>
      <c r="D116" s="177" t="s">
        <v>355</v>
      </c>
      <c r="E116" s="179"/>
      <c r="F116" s="180" t="s">
        <v>1530</v>
      </c>
      <c r="G116" s="179"/>
      <c r="H116" s="181">
        <v>4</v>
      </c>
      <c r="J116" s="179"/>
      <c r="K116" s="179"/>
      <c r="L116" s="182"/>
      <c r="M116" s="183"/>
      <c r="N116" s="179"/>
      <c r="O116" s="179"/>
      <c r="P116" s="179"/>
      <c r="Q116" s="179"/>
      <c r="R116" s="179"/>
      <c r="S116" s="179"/>
      <c r="T116" s="184"/>
      <c r="AT116" s="185" t="s">
        <v>355</v>
      </c>
      <c r="AU116" s="185" t="s">
        <v>83</v>
      </c>
      <c r="AV116" s="185" t="s">
        <v>83</v>
      </c>
      <c r="AW116" s="185" t="s">
        <v>222</v>
      </c>
      <c r="AX116" s="185" t="s">
        <v>75</v>
      </c>
      <c r="AY116" s="185" t="s">
        <v>243</v>
      </c>
    </row>
    <row r="117" spans="2:65" s="6" customFormat="1" ht="15.75" customHeight="1" x14ac:dyDescent="0.3">
      <c r="B117" s="186"/>
      <c r="C117" s="187"/>
      <c r="D117" s="177" t="s">
        <v>355</v>
      </c>
      <c r="E117" s="187"/>
      <c r="F117" s="188" t="s">
        <v>369</v>
      </c>
      <c r="G117" s="187"/>
      <c r="H117" s="189">
        <v>15</v>
      </c>
      <c r="J117" s="187"/>
      <c r="K117" s="187"/>
      <c r="L117" s="190"/>
      <c r="M117" s="191"/>
      <c r="N117" s="187"/>
      <c r="O117" s="187"/>
      <c r="P117" s="187"/>
      <c r="Q117" s="187"/>
      <c r="R117" s="187"/>
      <c r="S117" s="187"/>
      <c r="T117" s="192"/>
      <c r="AT117" s="193" t="s">
        <v>355</v>
      </c>
      <c r="AU117" s="193" t="s">
        <v>83</v>
      </c>
      <c r="AV117" s="193" t="s">
        <v>248</v>
      </c>
      <c r="AW117" s="193" t="s">
        <v>222</v>
      </c>
      <c r="AX117" s="193" t="s">
        <v>22</v>
      </c>
      <c r="AY117" s="193" t="s">
        <v>243</v>
      </c>
    </row>
    <row r="118" spans="2:65" s="6" customFormat="1" ht="15.75" customHeight="1" x14ac:dyDescent="0.3">
      <c r="B118" s="23"/>
      <c r="C118" s="194" t="s">
        <v>272</v>
      </c>
      <c r="D118" s="194" t="s">
        <v>481</v>
      </c>
      <c r="E118" s="195" t="s">
        <v>981</v>
      </c>
      <c r="F118" s="196" t="s">
        <v>982</v>
      </c>
      <c r="G118" s="197" t="s">
        <v>637</v>
      </c>
      <c r="H118" s="198">
        <v>4</v>
      </c>
      <c r="I118" s="199"/>
      <c r="J118" s="200">
        <f>ROUND($I$118*$H$118,2)</f>
        <v>0</v>
      </c>
      <c r="K118" s="196"/>
      <c r="L118" s="201"/>
      <c r="M118" s="202"/>
      <c r="N118" s="203" t="s">
        <v>46</v>
      </c>
      <c r="O118" s="24"/>
      <c r="P118" s="155">
        <f>$O$118*$H$118</f>
        <v>0</v>
      </c>
      <c r="Q118" s="155">
        <v>0.05</v>
      </c>
      <c r="R118" s="155">
        <f>$Q$118*$H$118</f>
        <v>0.2</v>
      </c>
      <c r="S118" s="155">
        <v>0</v>
      </c>
      <c r="T118" s="156">
        <f>$S$118*$H$118</f>
        <v>0</v>
      </c>
      <c r="AR118" s="97" t="s">
        <v>272</v>
      </c>
      <c r="AT118" s="97" t="s">
        <v>481</v>
      </c>
      <c r="AU118" s="97" t="s">
        <v>83</v>
      </c>
      <c r="AY118" s="6" t="s">
        <v>243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7" t="s">
        <v>22</v>
      </c>
      <c r="BK118" s="157">
        <f>ROUND($I$118*$H$118,2)</f>
        <v>0</v>
      </c>
      <c r="BL118" s="97" t="s">
        <v>248</v>
      </c>
      <c r="BM118" s="97" t="s">
        <v>1531</v>
      </c>
    </row>
    <row r="119" spans="2:65" s="6" customFormat="1" ht="15.75" customHeight="1" x14ac:dyDescent="0.3">
      <c r="B119" s="178"/>
      <c r="C119" s="179"/>
      <c r="D119" s="158" t="s">
        <v>355</v>
      </c>
      <c r="E119" s="180"/>
      <c r="F119" s="180" t="s">
        <v>1532</v>
      </c>
      <c r="G119" s="179"/>
      <c r="H119" s="181">
        <v>4</v>
      </c>
      <c r="J119" s="179"/>
      <c r="K119" s="179"/>
      <c r="L119" s="182"/>
      <c r="M119" s="183"/>
      <c r="N119" s="179"/>
      <c r="O119" s="179"/>
      <c r="P119" s="179"/>
      <c r="Q119" s="179"/>
      <c r="R119" s="179"/>
      <c r="S119" s="179"/>
      <c r="T119" s="184"/>
      <c r="AT119" s="185" t="s">
        <v>355</v>
      </c>
      <c r="AU119" s="185" t="s">
        <v>83</v>
      </c>
      <c r="AV119" s="185" t="s">
        <v>83</v>
      </c>
      <c r="AW119" s="185" t="s">
        <v>222</v>
      </c>
      <c r="AX119" s="185" t="s">
        <v>22</v>
      </c>
      <c r="AY119" s="185" t="s">
        <v>243</v>
      </c>
    </row>
    <row r="120" spans="2:65" s="6" customFormat="1" ht="15.75" customHeight="1" x14ac:dyDescent="0.3">
      <c r="B120" s="23"/>
      <c r="C120" s="194" t="s">
        <v>276</v>
      </c>
      <c r="D120" s="194" t="s">
        <v>481</v>
      </c>
      <c r="E120" s="195" t="s">
        <v>985</v>
      </c>
      <c r="F120" s="196" t="s">
        <v>986</v>
      </c>
      <c r="G120" s="197" t="s">
        <v>637</v>
      </c>
      <c r="H120" s="198">
        <v>3</v>
      </c>
      <c r="I120" s="199"/>
      <c r="J120" s="200">
        <f>ROUND($I$120*$H$120,2)</f>
        <v>0</v>
      </c>
      <c r="K120" s="196" t="s">
        <v>353</v>
      </c>
      <c r="L120" s="201"/>
      <c r="M120" s="202"/>
      <c r="N120" s="203" t="s">
        <v>46</v>
      </c>
      <c r="O120" s="24"/>
      <c r="P120" s="155">
        <f>$O$120*$H$120</f>
        <v>0</v>
      </c>
      <c r="Q120" s="155">
        <v>6.1000000000000004E-3</v>
      </c>
      <c r="R120" s="155">
        <f>$Q$120*$H$120</f>
        <v>1.83E-2</v>
      </c>
      <c r="S120" s="155">
        <v>0</v>
      </c>
      <c r="T120" s="156">
        <f>$S$120*$H$120</f>
        <v>0</v>
      </c>
      <c r="AR120" s="97" t="s">
        <v>272</v>
      </c>
      <c r="AT120" s="97" t="s">
        <v>481</v>
      </c>
      <c r="AU120" s="97" t="s">
        <v>83</v>
      </c>
      <c r="AY120" s="6" t="s">
        <v>243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7" t="s">
        <v>22</v>
      </c>
      <c r="BK120" s="157">
        <f>ROUND($I$120*$H$120,2)</f>
        <v>0</v>
      </c>
      <c r="BL120" s="97" t="s">
        <v>248</v>
      </c>
      <c r="BM120" s="97" t="s">
        <v>1533</v>
      </c>
    </row>
    <row r="121" spans="2:65" s="6" customFormat="1" ht="15.75" customHeight="1" x14ac:dyDescent="0.3">
      <c r="B121" s="178"/>
      <c r="C121" s="179"/>
      <c r="D121" s="158" t="s">
        <v>355</v>
      </c>
      <c r="E121" s="180"/>
      <c r="F121" s="180" t="s">
        <v>1534</v>
      </c>
      <c r="G121" s="179"/>
      <c r="H121" s="181">
        <v>3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83</v>
      </c>
      <c r="AV121" s="185" t="s">
        <v>83</v>
      </c>
      <c r="AW121" s="185" t="s">
        <v>222</v>
      </c>
      <c r="AX121" s="185" t="s">
        <v>22</v>
      </c>
      <c r="AY121" s="185" t="s">
        <v>243</v>
      </c>
    </row>
    <row r="122" spans="2:65" s="6" customFormat="1" ht="15.75" customHeight="1" x14ac:dyDescent="0.3">
      <c r="B122" s="23"/>
      <c r="C122" s="146" t="s">
        <v>27</v>
      </c>
      <c r="D122" s="146" t="s">
        <v>244</v>
      </c>
      <c r="E122" s="147" t="s">
        <v>999</v>
      </c>
      <c r="F122" s="148" t="s">
        <v>1000</v>
      </c>
      <c r="G122" s="149" t="s">
        <v>378</v>
      </c>
      <c r="H122" s="150">
        <v>75</v>
      </c>
      <c r="I122" s="151"/>
      <c r="J122" s="152">
        <f>ROUND($I$122*$H$122,2)</f>
        <v>0</v>
      </c>
      <c r="K122" s="148" t="s">
        <v>353</v>
      </c>
      <c r="L122" s="43"/>
      <c r="M122" s="153"/>
      <c r="N122" s="154" t="s">
        <v>46</v>
      </c>
      <c r="O122" s="24"/>
      <c r="P122" s="155">
        <f>$O$122*$H$122</f>
        <v>0</v>
      </c>
      <c r="Q122" s="155">
        <v>1.1E-4</v>
      </c>
      <c r="R122" s="155">
        <f>$Q$122*$H$122</f>
        <v>8.2500000000000004E-3</v>
      </c>
      <c r="S122" s="155">
        <v>0</v>
      </c>
      <c r="T122" s="156">
        <f>$S$122*$H$122</f>
        <v>0</v>
      </c>
      <c r="AR122" s="97" t="s">
        <v>248</v>
      </c>
      <c r="AT122" s="97" t="s">
        <v>244</v>
      </c>
      <c r="AU122" s="97" t="s">
        <v>83</v>
      </c>
      <c r="AY122" s="6" t="s">
        <v>243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7" t="s">
        <v>22</v>
      </c>
      <c r="BK122" s="157">
        <f>ROUND($I$122*$H$122,2)</f>
        <v>0</v>
      </c>
      <c r="BL122" s="97" t="s">
        <v>248</v>
      </c>
      <c r="BM122" s="97" t="s">
        <v>1535</v>
      </c>
    </row>
    <row r="123" spans="2:65" s="6" customFormat="1" ht="15.75" customHeight="1" x14ac:dyDescent="0.3">
      <c r="B123" s="170"/>
      <c r="C123" s="171"/>
      <c r="D123" s="158" t="s">
        <v>355</v>
      </c>
      <c r="E123" s="172"/>
      <c r="F123" s="172" t="s">
        <v>380</v>
      </c>
      <c r="G123" s="171"/>
      <c r="H123" s="171"/>
      <c r="J123" s="171"/>
      <c r="K123" s="171"/>
      <c r="L123" s="173"/>
      <c r="M123" s="174"/>
      <c r="N123" s="171"/>
      <c r="O123" s="171"/>
      <c r="P123" s="171"/>
      <c r="Q123" s="171"/>
      <c r="R123" s="171"/>
      <c r="S123" s="171"/>
      <c r="T123" s="175"/>
      <c r="AT123" s="176" t="s">
        <v>355</v>
      </c>
      <c r="AU123" s="176" t="s">
        <v>83</v>
      </c>
      <c r="AV123" s="176" t="s">
        <v>22</v>
      </c>
      <c r="AW123" s="176" t="s">
        <v>222</v>
      </c>
      <c r="AX123" s="176" t="s">
        <v>75</v>
      </c>
      <c r="AY123" s="176" t="s">
        <v>243</v>
      </c>
    </row>
    <row r="124" spans="2:65" s="6" customFormat="1" ht="15.75" customHeight="1" x14ac:dyDescent="0.3">
      <c r="B124" s="170"/>
      <c r="C124" s="171"/>
      <c r="D124" s="177" t="s">
        <v>355</v>
      </c>
      <c r="E124" s="171"/>
      <c r="F124" s="172" t="s">
        <v>362</v>
      </c>
      <c r="G124" s="171"/>
      <c r="H124" s="171"/>
      <c r="J124" s="171"/>
      <c r="K124" s="171"/>
      <c r="L124" s="173"/>
      <c r="M124" s="174"/>
      <c r="N124" s="171"/>
      <c r="O124" s="171"/>
      <c r="P124" s="171"/>
      <c r="Q124" s="171"/>
      <c r="R124" s="171"/>
      <c r="S124" s="171"/>
      <c r="T124" s="175"/>
      <c r="AT124" s="176" t="s">
        <v>355</v>
      </c>
      <c r="AU124" s="176" t="s">
        <v>83</v>
      </c>
      <c r="AV124" s="176" t="s">
        <v>22</v>
      </c>
      <c r="AW124" s="176" t="s">
        <v>222</v>
      </c>
      <c r="AX124" s="176" t="s">
        <v>75</v>
      </c>
      <c r="AY124" s="176" t="s">
        <v>243</v>
      </c>
    </row>
    <row r="125" spans="2:65" s="6" customFormat="1" ht="15.75" customHeight="1" x14ac:dyDescent="0.3">
      <c r="B125" s="178"/>
      <c r="C125" s="179"/>
      <c r="D125" s="177" t="s">
        <v>355</v>
      </c>
      <c r="E125" s="179"/>
      <c r="F125" s="180" t="s">
        <v>1536</v>
      </c>
      <c r="G125" s="179"/>
      <c r="H125" s="181">
        <v>75</v>
      </c>
      <c r="J125" s="179"/>
      <c r="K125" s="179"/>
      <c r="L125" s="182"/>
      <c r="M125" s="183"/>
      <c r="N125" s="179"/>
      <c r="O125" s="179"/>
      <c r="P125" s="179"/>
      <c r="Q125" s="179"/>
      <c r="R125" s="179"/>
      <c r="S125" s="179"/>
      <c r="T125" s="184"/>
      <c r="AT125" s="185" t="s">
        <v>355</v>
      </c>
      <c r="AU125" s="185" t="s">
        <v>83</v>
      </c>
      <c r="AV125" s="185" t="s">
        <v>83</v>
      </c>
      <c r="AW125" s="185" t="s">
        <v>222</v>
      </c>
      <c r="AX125" s="185" t="s">
        <v>22</v>
      </c>
      <c r="AY125" s="185" t="s">
        <v>243</v>
      </c>
    </row>
    <row r="126" spans="2:65" s="6" customFormat="1" ht="15.75" customHeight="1" x14ac:dyDescent="0.3">
      <c r="B126" s="23"/>
      <c r="C126" s="146" t="s">
        <v>282</v>
      </c>
      <c r="D126" s="146" t="s">
        <v>244</v>
      </c>
      <c r="E126" s="147" t="s">
        <v>1537</v>
      </c>
      <c r="F126" s="148" t="s">
        <v>1538</v>
      </c>
      <c r="G126" s="149" t="s">
        <v>378</v>
      </c>
      <c r="H126" s="150">
        <v>11.5</v>
      </c>
      <c r="I126" s="151"/>
      <c r="J126" s="152">
        <f>ROUND($I$126*$H$126,2)</f>
        <v>0</v>
      </c>
      <c r="K126" s="148" t="s">
        <v>353</v>
      </c>
      <c r="L126" s="43"/>
      <c r="M126" s="153"/>
      <c r="N126" s="154" t="s">
        <v>46</v>
      </c>
      <c r="O126" s="24"/>
      <c r="P126" s="155">
        <f>$O$126*$H$126</f>
        <v>0</v>
      </c>
      <c r="Q126" s="155">
        <v>1.6000000000000001E-4</v>
      </c>
      <c r="R126" s="155">
        <f>$Q$126*$H$126</f>
        <v>1.8400000000000001E-3</v>
      </c>
      <c r="S126" s="155">
        <v>0</v>
      </c>
      <c r="T126" s="156">
        <f>$S$126*$H$126</f>
        <v>0</v>
      </c>
      <c r="AR126" s="97" t="s">
        <v>248</v>
      </c>
      <c r="AT126" s="97" t="s">
        <v>244</v>
      </c>
      <c r="AU126" s="97" t="s">
        <v>83</v>
      </c>
      <c r="AY126" s="6" t="s">
        <v>243</v>
      </c>
      <c r="BE126" s="157">
        <f>IF($N$126="základní",$J$126,0)</f>
        <v>0</v>
      </c>
      <c r="BF126" s="157">
        <f>IF($N$126="snížená",$J$126,0)</f>
        <v>0</v>
      </c>
      <c r="BG126" s="157">
        <f>IF($N$126="zákl. přenesená",$J$126,0)</f>
        <v>0</v>
      </c>
      <c r="BH126" s="157">
        <f>IF($N$126="sníž. přenesená",$J$126,0)</f>
        <v>0</v>
      </c>
      <c r="BI126" s="157">
        <f>IF($N$126="nulová",$J$126,0)</f>
        <v>0</v>
      </c>
      <c r="BJ126" s="97" t="s">
        <v>22</v>
      </c>
      <c r="BK126" s="157">
        <f>ROUND($I$126*$H$126,2)</f>
        <v>0</v>
      </c>
      <c r="BL126" s="97" t="s">
        <v>248</v>
      </c>
      <c r="BM126" s="97" t="s">
        <v>1539</v>
      </c>
    </row>
    <row r="127" spans="2:65" s="6" customFormat="1" ht="15.75" customHeight="1" x14ac:dyDescent="0.3">
      <c r="B127" s="170"/>
      <c r="C127" s="171"/>
      <c r="D127" s="158" t="s">
        <v>355</v>
      </c>
      <c r="E127" s="172"/>
      <c r="F127" s="172" t="s">
        <v>380</v>
      </c>
      <c r="G127" s="171"/>
      <c r="H127" s="171"/>
      <c r="J127" s="171"/>
      <c r="K127" s="171"/>
      <c r="L127" s="173"/>
      <c r="M127" s="174"/>
      <c r="N127" s="171"/>
      <c r="O127" s="171"/>
      <c r="P127" s="171"/>
      <c r="Q127" s="171"/>
      <c r="R127" s="171"/>
      <c r="S127" s="171"/>
      <c r="T127" s="175"/>
      <c r="AT127" s="176" t="s">
        <v>355</v>
      </c>
      <c r="AU127" s="176" t="s">
        <v>83</v>
      </c>
      <c r="AV127" s="176" t="s">
        <v>22</v>
      </c>
      <c r="AW127" s="176" t="s">
        <v>222</v>
      </c>
      <c r="AX127" s="176" t="s">
        <v>75</v>
      </c>
      <c r="AY127" s="176" t="s">
        <v>243</v>
      </c>
    </row>
    <row r="128" spans="2:65" s="6" customFormat="1" ht="15.75" customHeight="1" x14ac:dyDescent="0.3">
      <c r="B128" s="178"/>
      <c r="C128" s="179"/>
      <c r="D128" s="177" t="s">
        <v>355</v>
      </c>
      <c r="E128" s="179"/>
      <c r="F128" s="180" t="s">
        <v>1540</v>
      </c>
      <c r="G128" s="179"/>
      <c r="H128" s="181">
        <v>11.5</v>
      </c>
      <c r="J128" s="179"/>
      <c r="K128" s="179"/>
      <c r="L128" s="182"/>
      <c r="M128" s="183"/>
      <c r="N128" s="179"/>
      <c r="O128" s="179"/>
      <c r="P128" s="179"/>
      <c r="Q128" s="179"/>
      <c r="R128" s="179"/>
      <c r="S128" s="179"/>
      <c r="T128" s="184"/>
      <c r="AT128" s="185" t="s">
        <v>355</v>
      </c>
      <c r="AU128" s="185" t="s">
        <v>83</v>
      </c>
      <c r="AV128" s="185" t="s">
        <v>83</v>
      </c>
      <c r="AW128" s="185" t="s">
        <v>222</v>
      </c>
      <c r="AX128" s="185" t="s">
        <v>22</v>
      </c>
      <c r="AY128" s="185" t="s">
        <v>243</v>
      </c>
    </row>
    <row r="129" spans="2:65" s="6" customFormat="1" ht="15.75" customHeight="1" x14ac:dyDescent="0.3">
      <c r="B129" s="23"/>
      <c r="C129" s="146" t="s">
        <v>285</v>
      </c>
      <c r="D129" s="146" t="s">
        <v>244</v>
      </c>
      <c r="E129" s="147" t="s">
        <v>1003</v>
      </c>
      <c r="F129" s="148" t="s">
        <v>1004</v>
      </c>
      <c r="G129" s="149" t="s">
        <v>378</v>
      </c>
      <c r="H129" s="150">
        <v>362</v>
      </c>
      <c r="I129" s="151"/>
      <c r="J129" s="152">
        <f>ROUND($I$129*$H$129,2)</f>
        <v>0</v>
      </c>
      <c r="K129" s="148" t="s">
        <v>353</v>
      </c>
      <c r="L129" s="43"/>
      <c r="M129" s="153"/>
      <c r="N129" s="154" t="s">
        <v>46</v>
      </c>
      <c r="O129" s="24"/>
      <c r="P129" s="155">
        <f>$O$129*$H$129</f>
        <v>0</v>
      </c>
      <c r="Q129" s="155">
        <v>6.4999999999999997E-4</v>
      </c>
      <c r="R129" s="155">
        <f>$Q$129*$H$129</f>
        <v>0.23529999999999998</v>
      </c>
      <c r="S129" s="155">
        <v>0</v>
      </c>
      <c r="T129" s="156">
        <f>$S$129*$H$129</f>
        <v>0</v>
      </c>
      <c r="AR129" s="97" t="s">
        <v>248</v>
      </c>
      <c r="AT129" s="97" t="s">
        <v>244</v>
      </c>
      <c r="AU129" s="97" t="s">
        <v>83</v>
      </c>
      <c r="AY129" s="6" t="s">
        <v>243</v>
      </c>
      <c r="BE129" s="157">
        <f>IF($N$129="základní",$J$129,0)</f>
        <v>0</v>
      </c>
      <c r="BF129" s="157">
        <f>IF($N$129="snížená",$J$129,0)</f>
        <v>0</v>
      </c>
      <c r="BG129" s="157">
        <f>IF($N$129="zákl. přenesená",$J$129,0)</f>
        <v>0</v>
      </c>
      <c r="BH129" s="157">
        <f>IF($N$129="sníž. přenesená",$J$129,0)</f>
        <v>0</v>
      </c>
      <c r="BI129" s="157">
        <f>IF($N$129="nulová",$J$129,0)</f>
        <v>0</v>
      </c>
      <c r="BJ129" s="97" t="s">
        <v>22</v>
      </c>
      <c r="BK129" s="157">
        <f>ROUND($I$129*$H$129,2)</f>
        <v>0</v>
      </c>
      <c r="BL129" s="97" t="s">
        <v>248</v>
      </c>
      <c r="BM129" s="97" t="s">
        <v>1541</v>
      </c>
    </row>
    <row r="130" spans="2:65" s="6" customFormat="1" ht="15.75" customHeight="1" x14ac:dyDescent="0.3">
      <c r="B130" s="170"/>
      <c r="C130" s="171"/>
      <c r="D130" s="158" t="s">
        <v>355</v>
      </c>
      <c r="E130" s="172"/>
      <c r="F130" s="172" t="s">
        <v>380</v>
      </c>
      <c r="G130" s="171"/>
      <c r="H130" s="171"/>
      <c r="J130" s="171"/>
      <c r="K130" s="171"/>
      <c r="L130" s="173"/>
      <c r="M130" s="174"/>
      <c r="N130" s="171"/>
      <c r="O130" s="171"/>
      <c r="P130" s="171"/>
      <c r="Q130" s="171"/>
      <c r="R130" s="171"/>
      <c r="S130" s="171"/>
      <c r="T130" s="175"/>
      <c r="AT130" s="176" t="s">
        <v>355</v>
      </c>
      <c r="AU130" s="176" t="s">
        <v>83</v>
      </c>
      <c r="AV130" s="176" t="s">
        <v>22</v>
      </c>
      <c r="AW130" s="176" t="s">
        <v>222</v>
      </c>
      <c r="AX130" s="176" t="s">
        <v>75</v>
      </c>
      <c r="AY130" s="176" t="s">
        <v>243</v>
      </c>
    </row>
    <row r="131" spans="2:65" s="6" customFormat="1" ht="15.75" customHeight="1" x14ac:dyDescent="0.3">
      <c r="B131" s="170"/>
      <c r="C131" s="171"/>
      <c r="D131" s="177" t="s">
        <v>355</v>
      </c>
      <c r="E131" s="171"/>
      <c r="F131" s="172" t="s">
        <v>362</v>
      </c>
      <c r="G131" s="171"/>
      <c r="H131" s="171"/>
      <c r="J131" s="171"/>
      <c r="K131" s="171"/>
      <c r="L131" s="173"/>
      <c r="M131" s="174"/>
      <c r="N131" s="171"/>
      <c r="O131" s="171"/>
      <c r="P131" s="171"/>
      <c r="Q131" s="171"/>
      <c r="R131" s="171"/>
      <c r="S131" s="171"/>
      <c r="T131" s="175"/>
      <c r="AT131" s="176" t="s">
        <v>355</v>
      </c>
      <c r="AU131" s="176" t="s">
        <v>83</v>
      </c>
      <c r="AV131" s="176" t="s">
        <v>22</v>
      </c>
      <c r="AW131" s="176" t="s">
        <v>222</v>
      </c>
      <c r="AX131" s="176" t="s">
        <v>75</v>
      </c>
      <c r="AY131" s="176" t="s">
        <v>243</v>
      </c>
    </row>
    <row r="132" spans="2:65" s="6" customFormat="1" ht="15.75" customHeight="1" x14ac:dyDescent="0.3">
      <c r="B132" s="178"/>
      <c r="C132" s="179"/>
      <c r="D132" s="177" t="s">
        <v>355</v>
      </c>
      <c r="E132" s="179"/>
      <c r="F132" s="180" t="s">
        <v>1542</v>
      </c>
      <c r="G132" s="179"/>
      <c r="H132" s="181">
        <v>348.5</v>
      </c>
      <c r="J132" s="179"/>
      <c r="K132" s="179"/>
      <c r="L132" s="182"/>
      <c r="M132" s="183"/>
      <c r="N132" s="179"/>
      <c r="O132" s="179"/>
      <c r="P132" s="179"/>
      <c r="Q132" s="179"/>
      <c r="R132" s="179"/>
      <c r="S132" s="179"/>
      <c r="T132" s="184"/>
      <c r="AT132" s="185" t="s">
        <v>355</v>
      </c>
      <c r="AU132" s="185" t="s">
        <v>83</v>
      </c>
      <c r="AV132" s="185" t="s">
        <v>83</v>
      </c>
      <c r="AW132" s="185" t="s">
        <v>222</v>
      </c>
      <c r="AX132" s="185" t="s">
        <v>75</v>
      </c>
      <c r="AY132" s="185" t="s">
        <v>243</v>
      </c>
    </row>
    <row r="133" spans="2:65" s="6" customFormat="1" ht="15.75" customHeight="1" x14ac:dyDescent="0.3">
      <c r="B133" s="178"/>
      <c r="C133" s="179"/>
      <c r="D133" s="177" t="s">
        <v>355</v>
      </c>
      <c r="E133" s="179"/>
      <c r="F133" s="180" t="s">
        <v>1543</v>
      </c>
      <c r="G133" s="179"/>
      <c r="H133" s="181">
        <v>13.5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83</v>
      </c>
      <c r="AV133" s="185" t="s">
        <v>83</v>
      </c>
      <c r="AW133" s="185" t="s">
        <v>222</v>
      </c>
      <c r="AX133" s="185" t="s">
        <v>75</v>
      </c>
      <c r="AY133" s="185" t="s">
        <v>243</v>
      </c>
    </row>
    <row r="134" spans="2:65" s="6" customFormat="1" ht="15.75" customHeight="1" x14ac:dyDescent="0.3">
      <c r="B134" s="186"/>
      <c r="C134" s="187"/>
      <c r="D134" s="177" t="s">
        <v>355</v>
      </c>
      <c r="E134" s="187"/>
      <c r="F134" s="188" t="s">
        <v>369</v>
      </c>
      <c r="G134" s="187"/>
      <c r="H134" s="189">
        <v>362</v>
      </c>
      <c r="J134" s="187"/>
      <c r="K134" s="187"/>
      <c r="L134" s="190"/>
      <c r="M134" s="191"/>
      <c r="N134" s="187"/>
      <c r="O134" s="187"/>
      <c r="P134" s="187"/>
      <c r="Q134" s="187"/>
      <c r="R134" s="187"/>
      <c r="S134" s="187"/>
      <c r="T134" s="192"/>
      <c r="AT134" s="193" t="s">
        <v>355</v>
      </c>
      <c r="AU134" s="193" t="s">
        <v>83</v>
      </c>
      <c r="AV134" s="193" t="s">
        <v>248</v>
      </c>
      <c r="AW134" s="193" t="s">
        <v>222</v>
      </c>
      <c r="AX134" s="193" t="s">
        <v>22</v>
      </c>
      <c r="AY134" s="193" t="s">
        <v>243</v>
      </c>
    </row>
    <row r="135" spans="2:65" s="6" customFormat="1" ht="15.75" customHeight="1" x14ac:dyDescent="0.3">
      <c r="B135" s="23"/>
      <c r="C135" s="146" t="s">
        <v>288</v>
      </c>
      <c r="D135" s="146" t="s">
        <v>244</v>
      </c>
      <c r="E135" s="147" t="s">
        <v>1009</v>
      </c>
      <c r="F135" s="148" t="s">
        <v>1010</v>
      </c>
      <c r="G135" s="149" t="s">
        <v>352</v>
      </c>
      <c r="H135" s="150">
        <v>65.099999999999994</v>
      </c>
      <c r="I135" s="151"/>
      <c r="J135" s="152">
        <f>ROUND($I$135*$H$135,2)</f>
        <v>0</v>
      </c>
      <c r="K135" s="148" t="s">
        <v>353</v>
      </c>
      <c r="L135" s="43"/>
      <c r="M135" s="153"/>
      <c r="N135" s="154" t="s">
        <v>46</v>
      </c>
      <c r="O135" s="24"/>
      <c r="P135" s="155">
        <f>$O$135*$H$135</f>
        <v>0</v>
      </c>
      <c r="Q135" s="155">
        <v>2.5999999999999999E-3</v>
      </c>
      <c r="R135" s="155">
        <f>$Q$135*$H$135</f>
        <v>0.16925999999999997</v>
      </c>
      <c r="S135" s="155">
        <v>0</v>
      </c>
      <c r="T135" s="156">
        <f>$S$135*$H$135</f>
        <v>0</v>
      </c>
      <c r="AR135" s="97" t="s">
        <v>248</v>
      </c>
      <c r="AT135" s="97" t="s">
        <v>244</v>
      </c>
      <c r="AU135" s="97" t="s">
        <v>83</v>
      </c>
      <c r="AY135" s="6" t="s">
        <v>243</v>
      </c>
      <c r="BE135" s="157">
        <f>IF($N$135="základní",$J$135,0)</f>
        <v>0</v>
      </c>
      <c r="BF135" s="157">
        <f>IF($N$135="snížená",$J$135,0)</f>
        <v>0</v>
      </c>
      <c r="BG135" s="157">
        <f>IF($N$135="zákl. přenesená",$J$135,0)</f>
        <v>0</v>
      </c>
      <c r="BH135" s="157">
        <f>IF($N$135="sníž. přenesená",$J$135,0)</f>
        <v>0</v>
      </c>
      <c r="BI135" s="157">
        <f>IF($N$135="nulová",$J$135,0)</f>
        <v>0</v>
      </c>
      <c r="BJ135" s="97" t="s">
        <v>22</v>
      </c>
      <c r="BK135" s="157">
        <f>ROUND($I$135*$H$135,2)</f>
        <v>0</v>
      </c>
      <c r="BL135" s="97" t="s">
        <v>248</v>
      </c>
      <c r="BM135" s="97" t="s">
        <v>1544</v>
      </c>
    </row>
    <row r="136" spans="2:65" s="6" customFormat="1" ht="15.75" customHeight="1" x14ac:dyDescent="0.3">
      <c r="B136" s="170"/>
      <c r="C136" s="171"/>
      <c r="D136" s="158" t="s">
        <v>355</v>
      </c>
      <c r="E136" s="172"/>
      <c r="F136" s="172" t="s">
        <v>380</v>
      </c>
      <c r="G136" s="171"/>
      <c r="H136" s="171"/>
      <c r="J136" s="171"/>
      <c r="K136" s="171"/>
      <c r="L136" s="173"/>
      <c r="M136" s="174"/>
      <c r="N136" s="171"/>
      <c r="O136" s="171"/>
      <c r="P136" s="171"/>
      <c r="Q136" s="171"/>
      <c r="R136" s="171"/>
      <c r="S136" s="171"/>
      <c r="T136" s="175"/>
      <c r="AT136" s="176" t="s">
        <v>355</v>
      </c>
      <c r="AU136" s="176" t="s">
        <v>83</v>
      </c>
      <c r="AV136" s="176" t="s">
        <v>22</v>
      </c>
      <c r="AW136" s="176" t="s">
        <v>222</v>
      </c>
      <c r="AX136" s="176" t="s">
        <v>75</v>
      </c>
      <c r="AY136" s="176" t="s">
        <v>243</v>
      </c>
    </row>
    <row r="137" spans="2:65" s="6" customFormat="1" ht="15.75" customHeight="1" x14ac:dyDescent="0.3">
      <c r="B137" s="170"/>
      <c r="C137" s="171"/>
      <c r="D137" s="177" t="s">
        <v>355</v>
      </c>
      <c r="E137" s="171"/>
      <c r="F137" s="172" t="s">
        <v>362</v>
      </c>
      <c r="G137" s="171"/>
      <c r="H137" s="171"/>
      <c r="J137" s="171"/>
      <c r="K137" s="171"/>
      <c r="L137" s="173"/>
      <c r="M137" s="174"/>
      <c r="N137" s="171"/>
      <c r="O137" s="171"/>
      <c r="P137" s="171"/>
      <c r="Q137" s="171"/>
      <c r="R137" s="171"/>
      <c r="S137" s="171"/>
      <c r="T137" s="175"/>
      <c r="AT137" s="176" t="s">
        <v>355</v>
      </c>
      <c r="AU137" s="176" t="s">
        <v>83</v>
      </c>
      <c r="AV137" s="176" t="s">
        <v>22</v>
      </c>
      <c r="AW137" s="176" t="s">
        <v>222</v>
      </c>
      <c r="AX137" s="176" t="s">
        <v>75</v>
      </c>
      <c r="AY137" s="176" t="s">
        <v>243</v>
      </c>
    </row>
    <row r="138" spans="2:65" s="6" customFormat="1" ht="15.75" customHeight="1" x14ac:dyDescent="0.3">
      <c r="B138" s="178"/>
      <c r="C138" s="179"/>
      <c r="D138" s="177" t="s">
        <v>355</v>
      </c>
      <c r="E138" s="179"/>
      <c r="F138" s="180" t="s">
        <v>1545</v>
      </c>
      <c r="G138" s="179"/>
      <c r="H138" s="181">
        <v>12.6</v>
      </c>
      <c r="J138" s="179"/>
      <c r="K138" s="179"/>
      <c r="L138" s="182"/>
      <c r="M138" s="183"/>
      <c r="N138" s="179"/>
      <c r="O138" s="179"/>
      <c r="P138" s="179"/>
      <c r="Q138" s="179"/>
      <c r="R138" s="179"/>
      <c r="S138" s="179"/>
      <c r="T138" s="184"/>
      <c r="AT138" s="185" t="s">
        <v>355</v>
      </c>
      <c r="AU138" s="185" t="s">
        <v>83</v>
      </c>
      <c r="AV138" s="185" t="s">
        <v>83</v>
      </c>
      <c r="AW138" s="185" t="s">
        <v>222</v>
      </c>
      <c r="AX138" s="185" t="s">
        <v>75</v>
      </c>
      <c r="AY138" s="185" t="s">
        <v>243</v>
      </c>
    </row>
    <row r="139" spans="2:65" s="6" customFormat="1" ht="15.75" customHeight="1" x14ac:dyDescent="0.3">
      <c r="B139" s="178"/>
      <c r="C139" s="179"/>
      <c r="D139" s="177" t="s">
        <v>355</v>
      </c>
      <c r="E139" s="179"/>
      <c r="F139" s="180" t="s">
        <v>1546</v>
      </c>
      <c r="G139" s="179"/>
      <c r="H139" s="181">
        <v>43.5</v>
      </c>
      <c r="J139" s="179"/>
      <c r="K139" s="179"/>
      <c r="L139" s="182"/>
      <c r="M139" s="183"/>
      <c r="N139" s="179"/>
      <c r="O139" s="179"/>
      <c r="P139" s="179"/>
      <c r="Q139" s="179"/>
      <c r="R139" s="179"/>
      <c r="S139" s="179"/>
      <c r="T139" s="184"/>
      <c r="AT139" s="185" t="s">
        <v>355</v>
      </c>
      <c r="AU139" s="185" t="s">
        <v>83</v>
      </c>
      <c r="AV139" s="185" t="s">
        <v>83</v>
      </c>
      <c r="AW139" s="185" t="s">
        <v>222</v>
      </c>
      <c r="AX139" s="185" t="s">
        <v>75</v>
      </c>
      <c r="AY139" s="185" t="s">
        <v>243</v>
      </c>
    </row>
    <row r="140" spans="2:65" s="6" customFormat="1" ht="15.75" customHeight="1" x14ac:dyDescent="0.3">
      <c r="B140" s="178"/>
      <c r="C140" s="179"/>
      <c r="D140" s="177" t="s">
        <v>355</v>
      </c>
      <c r="E140" s="179"/>
      <c r="F140" s="180" t="s">
        <v>1547</v>
      </c>
      <c r="G140" s="179"/>
      <c r="H140" s="181">
        <v>9</v>
      </c>
      <c r="J140" s="179"/>
      <c r="K140" s="179"/>
      <c r="L140" s="182"/>
      <c r="M140" s="183"/>
      <c r="N140" s="179"/>
      <c r="O140" s="179"/>
      <c r="P140" s="179"/>
      <c r="Q140" s="179"/>
      <c r="R140" s="179"/>
      <c r="S140" s="179"/>
      <c r="T140" s="184"/>
      <c r="AT140" s="185" t="s">
        <v>355</v>
      </c>
      <c r="AU140" s="185" t="s">
        <v>83</v>
      </c>
      <c r="AV140" s="185" t="s">
        <v>83</v>
      </c>
      <c r="AW140" s="185" t="s">
        <v>222</v>
      </c>
      <c r="AX140" s="185" t="s">
        <v>75</v>
      </c>
      <c r="AY140" s="185" t="s">
        <v>243</v>
      </c>
    </row>
    <row r="141" spans="2:65" s="6" customFormat="1" ht="15.75" customHeight="1" x14ac:dyDescent="0.3">
      <c r="B141" s="186"/>
      <c r="C141" s="187"/>
      <c r="D141" s="177" t="s">
        <v>355</v>
      </c>
      <c r="E141" s="187"/>
      <c r="F141" s="188" t="s">
        <v>369</v>
      </c>
      <c r="G141" s="187"/>
      <c r="H141" s="189">
        <v>65.099999999999994</v>
      </c>
      <c r="J141" s="187"/>
      <c r="K141" s="187"/>
      <c r="L141" s="190"/>
      <c r="M141" s="191"/>
      <c r="N141" s="187"/>
      <c r="O141" s="187"/>
      <c r="P141" s="187"/>
      <c r="Q141" s="187"/>
      <c r="R141" s="187"/>
      <c r="S141" s="187"/>
      <c r="T141" s="192"/>
      <c r="AT141" s="193" t="s">
        <v>355</v>
      </c>
      <c r="AU141" s="193" t="s">
        <v>83</v>
      </c>
      <c r="AV141" s="193" t="s">
        <v>248</v>
      </c>
      <c r="AW141" s="193" t="s">
        <v>222</v>
      </c>
      <c r="AX141" s="193" t="s">
        <v>22</v>
      </c>
      <c r="AY141" s="193" t="s">
        <v>243</v>
      </c>
    </row>
    <row r="142" spans="2:65" s="6" customFormat="1" ht="15.75" customHeight="1" x14ac:dyDescent="0.3">
      <c r="B142" s="23"/>
      <c r="C142" s="146" t="s">
        <v>291</v>
      </c>
      <c r="D142" s="146" t="s">
        <v>244</v>
      </c>
      <c r="E142" s="147" t="s">
        <v>1018</v>
      </c>
      <c r="F142" s="148" t="s">
        <v>1019</v>
      </c>
      <c r="G142" s="149" t="s">
        <v>378</v>
      </c>
      <c r="H142" s="150">
        <v>30</v>
      </c>
      <c r="I142" s="151"/>
      <c r="J142" s="152">
        <f>ROUND($I$142*$H$142,2)</f>
        <v>0</v>
      </c>
      <c r="K142" s="148" t="s">
        <v>353</v>
      </c>
      <c r="L142" s="43"/>
      <c r="M142" s="153"/>
      <c r="N142" s="154" t="s">
        <v>46</v>
      </c>
      <c r="O142" s="24"/>
      <c r="P142" s="155">
        <f>$O$142*$H$142</f>
        <v>0</v>
      </c>
      <c r="Q142" s="155">
        <v>1.3999999999999999E-4</v>
      </c>
      <c r="R142" s="155">
        <f>$Q$142*$H$142</f>
        <v>4.1999999999999997E-3</v>
      </c>
      <c r="S142" s="155">
        <v>0</v>
      </c>
      <c r="T142" s="156">
        <f>$S$142*$H$142</f>
        <v>0</v>
      </c>
      <c r="AR142" s="97" t="s">
        <v>248</v>
      </c>
      <c r="AT142" s="97" t="s">
        <v>244</v>
      </c>
      <c r="AU142" s="97" t="s">
        <v>83</v>
      </c>
      <c r="AY142" s="6" t="s">
        <v>243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7" t="s">
        <v>22</v>
      </c>
      <c r="BK142" s="157">
        <f>ROUND($I$142*$H$142,2)</f>
        <v>0</v>
      </c>
      <c r="BL142" s="97" t="s">
        <v>248</v>
      </c>
      <c r="BM142" s="97" t="s">
        <v>1548</v>
      </c>
    </row>
    <row r="143" spans="2:65" s="6" customFormat="1" ht="15.75" customHeight="1" x14ac:dyDescent="0.3">
      <c r="B143" s="170"/>
      <c r="C143" s="171"/>
      <c r="D143" s="158" t="s">
        <v>355</v>
      </c>
      <c r="E143" s="172"/>
      <c r="F143" s="172" t="s">
        <v>380</v>
      </c>
      <c r="G143" s="171"/>
      <c r="H143" s="171"/>
      <c r="J143" s="171"/>
      <c r="K143" s="171"/>
      <c r="L143" s="173"/>
      <c r="M143" s="174"/>
      <c r="N143" s="171"/>
      <c r="O143" s="171"/>
      <c r="P143" s="171"/>
      <c r="Q143" s="171"/>
      <c r="R143" s="171"/>
      <c r="S143" s="171"/>
      <c r="T143" s="175"/>
      <c r="AT143" s="176" t="s">
        <v>355</v>
      </c>
      <c r="AU143" s="176" t="s">
        <v>83</v>
      </c>
      <c r="AV143" s="176" t="s">
        <v>22</v>
      </c>
      <c r="AW143" s="176" t="s">
        <v>222</v>
      </c>
      <c r="AX143" s="176" t="s">
        <v>75</v>
      </c>
      <c r="AY143" s="176" t="s">
        <v>243</v>
      </c>
    </row>
    <row r="144" spans="2:65" s="6" customFormat="1" ht="15.75" customHeight="1" x14ac:dyDescent="0.3">
      <c r="B144" s="178"/>
      <c r="C144" s="179"/>
      <c r="D144" s="177" t="s">
        <v>355</v>
      </c>
      <c r="E144" s="179"/>
      <c r="F144" s="180" t="s">
        <v>1549</v>
      </c>
      <c r="G144" s="179"/>
      <c r="H144" s="181">
        <v>30</v>
      </c>
      <c r="J144" s="179"/>
      <c r="K144" s="179"/>
      <c r="L144" s="182"/>
      <c r="M144" s="183"/>
      <c r="N144" s="179"/>
      <c r="O144" s="179"/>
      <c r="P144" s="179"/>
      <c r="Q144" s="179"/>
      <c r="R144" s="179"/>
      <c r="S144" s="179"/>
      <c r="T144" s="184"/>
      <c r="AT144" s="185" t="s">
        <v>355</v>
      </c>
      <c r="AU144" s="185" t="s">
        <v>83</v>
      </c>
      <c r="AV144" s="185" t="s">
        <v>83</v>
      </c>
      <c r="AW144" s="185" t="s">
        <v>222</v>
      </c>
      <c r="AX144" s="185" t="s">
        <v>22</v>
      </c>
      <c r="AY144" s="185" t="s">
        <v>243</v>
      </c>
    </row>
    <row r="145" spans="2:65" s="6" customFormat="1" ht="15.75" customHeight="1" x14ac:dyDescent="0.3">
      <c r="B145" s="23"/>
      <c r="C145" s="146" t="s">
        <v>8</v>
      </c>
      <c r="D145" s="146" t="s">
        <v>244</v>
      </c>
      <c r="E145" s="147" t="s">
        <v>1022</v>
      </c>
      <c r="F145" s="148" t="s">
        <v>1023</v>
      </c>
      <c r="G145" s="149" t="s">
        <v>378</v>
      </c>
      <c r="H145" s="150">
        <v>448.5</v>
      </c>
      <c r="I145" s="151"/>
      <c r="J145" s="152">
        <f>ROUND($I$145*$H$145,2)</f>
        <v>0</v>
      </c>
      <c r="K145" s="148" t="s">
        <v>353</v>
      </c>
      <c r="L145" s="43"/>
      <c r="M145" s="153"/>
      <c r="N145" s="154" t="s">
        <v>46</v>
      </c>
      <c r="O145" s="24"/>
      <c r="P145" s="155">
        <f>$O$145*$H$145</f>
        <v>0</v>
      </c>
      <c r="Q145" s="155">
        <v>0</v>
      </c>
      <c r="R145" s="155">
        <f>$Q$145*$H$145</f>
        <v>0</v>
      </c>
      <c r="S145" s="155">
        <v>0</v>
      </c>
      <c r="T145" s="156">
        <f>$S$145*$H$145</f>
        <v>0</v>
      </c>
      <c r="AR145" s="97" t="s">
        <v>248</v>
      </c>
      <c r="AT145" s="97" t="s">
        <v>244</v>
      </c>
      <c r="AU145" s="97" t="s">
        <v>83</v>
      </c>
      <c r="AY145" s="6" t="s">
        <v>243</v>
      </c>
      <c r="BE145" s="157">
        <f>IF($N$145="základní",$J$145,0)</f>
        <v>0</v>
      </c>
      <c r="BF145" s="157">
        <f>IF($N$145="snížená",$J$145,0)</f>
        <v>0</v>
      </c>
      <c r="BG145" s="157">
        <f>IF($N$145="zákl. přenesená",$J$145,0)</f>
        <v>0</v>
      </c>
      <c r="BH145" s="157">
        <f>IF($N$145="sníž. přenesená",$J$145,0)</f>
        <v>0</v>
      </c>
      <c r="BI145" s="157">
        <f>IF($N$145="nulová",$J$145,0)</f>
        <v>0</v>
      </c>
      <c r="BJ145" s="97" t="s">
        <v>22</v>
      </c>
      <c r="BK145" s="157">
        <f>ROUND($I$145*$H$145,2)</f>
        <v>0</v>
      </c>
      <c r="BL145" s="97" t="s">
        <v>248</v>
      </c>
      <c r="BM145" s="97" t="s">
        <v>1550</v>
      </c>
    </row>
    <row r="146" spans="2:65" s="6" customFormat="1" ht="15.75" customHeight="1" x14ac:dyDescent="0.3">
      <c r="B146" s="178"/>
      <c r="C146" s="179"/>
      <c r="D146" s="158" t="s">
        <v>355</v>
      </c>
      <c r="E146" s="180"/>
      <c r="F146" s="180" t="s">
        <v>1551</v>
      </c>
      <c r="G146" s="179"/>
      <c r="H146" s="181">
        <v>448.5</v>
      </c>
      <c r="J146" s="179"/>
      <c r="K146" s="179"/>
      <c r="L146" s="182"/>
      <c r="M146" s="183"/>
      <c r="N146" s="179"/>
      <c r="O146" s="179"/>
      <c r="P146" s="179"/>
      <c r="Q146" s="179"/>
      <c r="R146" s="179"/>
      <c r="S146" s="179"/>
      <c r="T146" s="184"/>
      <c r="AT146" s="185" t="s">
        <v>355</v>
      </c>
      <c r="AU146" s="185" t="s">
        <v>83</v>
      </c>
      <c r="AV146" s="185" t="s">
        <v>83</v>
      </c>
      <c r="AW146" s="185" t="s">
        <v>222</v>
      </c>
      <c r="AX146" s="185" t="s">
        <v>22</v>
      </c>
      <c r="AY146" s="185" t="s">
        <v>243</v>
      </c>
    </row>
    <row r="147" spans="2:65" s="6" customFormat="1" ht="15.75" customHeight="1" x14ac:dyDescent="0.3">
      <c r="B147" s="23"/>
      <c r="C147" s="146" t="s">
        <v>297</v>
      </c>
      <c r="D147" s="146" t="s">
        <v>244</v>
      </c>
      <c r="E147" s="147" t="s">
        <v>1026</v>
      </c>
      <c r="F147" s="148" t="s">
        <v>1027</v>
      </c>
      <c r="G147" s="149" t="s">
        <v>352</v>
      </c>
      <c r="H147" s="150">
        <v>65.099999999999994</v>
      </c>
      <c r="I147" s="151"/>
      <c r="J147" s="152">
        <f>ROUND($I$147*$H$147,2)</f>
        <v>0</v>
      </c>
      <c r="K147" s="148" t="s">
        <v>353</v>
      </c>
      <c r="L147" s="43"/>
      <c r="M147" s="153"/>
      <c r="N147" s="154" t="s">
        <v>46</v>
      </c>
      <c r="O147" s="24"/>
      <c r="P147" s="155">
        <f>$O$147*$H$147</f>
        <v>0</v>
      </c>
      <c r="Q147" s="155">
        <v>1.0000000000000001E-5</v>
      </c>
      <c r="R147" s="155">
        <f>$Q$147*$H$147</f>
        <v>6.5099999999999999E-4</v>
      </c>
      <c r="S147" s="155">
        <v>0</v>
      </c>
      <c r="T147" s="156">
        <f>$S$147*$H$147</f>
        <v>0</v>
      </c>
      <c r="AR147" s="97" t="s">
        <v>248</v>
      </c>
      <c r="AT147" s="97" t="s">
        <v>244</v>
      </c>
      <c r="AU147" s="97" t="s">
        <v>83</v>
      </c>
      <c r="AY147" s="6" t="s">
        <v>243</v>
      </c>
      <c r="BE147" s="157">
        <f>IF($N$147="základní",$J$147,0)</f>
        <v>0</v>
      </c>
      <c r="BF147" s="157">
        <f>IF($N$147="snížená",$J$147,0)</f>
        <v>0</v>
      </c>
      <c r="BG147" s="157">
        <f>IF($N$147="zákl. přenesená",$J$147,0)</f>
        <v>0</v>
      </c>
      <c r="BH147" s="157">
        <f>IF($N$147="sníž. přenesená",$J$147,0)</f>
        <v>0</v>
      </c>
      <c r="BI147" s="157">
        <f>IF($N$147="nulová",$J$147,0)</f>
        <v>0</v>
      </c>
      <c r="BJ147" s="97" t="s">
        <v>22</v>
      </c>
      <c r="BK147" s="157">
        <f>ROUND($I$147*$H$147,2)</f>
        <v>0</v>
      </c>
      <c r="BL147" s="97" t="s">
        <v>248</v>
      </c>
      <c r="BM147" s="97" t="s">
        <v>1552</v>
      </c>
    </row>
    <row r="148" spans="2:65" s="6" customFormat="1" ht="15.75" customHeight="1" x14ac:dyDescent="0.3">
      <c r="B148" s="178"/>
      <c r="C148" s="179"/>
      <c r="D148" s="158" t="s">
        <v>355</v>
      </c>
      <c r="E148" s="180"/>
      <c r="F148" s="180" t="s">
        <v>1553</v>
      </c>
      <c r="G148" s="179"/>
      <c r="H148" s="181">
        <v>65.099999999999994</v>
      </c>
      <c r="J148" s="179"/>
      <c r="K148" s="179"/>
      <c r="L148" s="182"/>
      <c r="M148" s="183"/>
      <c r="N148" s="179"/>
      <c r="O148" s="179"/>
      <c r="P148" s="179"/>
      <c r="Q148" s="179"/>
      <c r="R148" s="179"/>
      <c r="S148" s="179"/>
      <c r="T148" s="184"/>
      <c r="AT148" s="185" t="s">
        <v>355</v>
      </c>
      <c r="AU148" s="185" t="s">
        <v>83</v>
      </c>
      <c r="AV148" s="185" t="s">
        <v>83</v>
      </c>
      <c r="AW148" s="185" t="s">
        <v>222</v>
      </c>
      <c r="AX148" s="185" t="s">
        <v>22</v>
      </c>
      <c r="AY148" s="185" t="s">
        <v>243</v>
      </c>
    </row>
    <row r="149" spans="2:65" s="6" customFormat="1" ht="15.75" customHeight="1" x14ac:dyDescent="0.3">
      <c r="B149" s="23"/>
      <c r="C149" s="146" t="s">
        <v>301</v>
      </c>
      <c r="D149" s="146" t="s">
        <v>244</v>
      </c>
      <c r="E149" s="147" t="s">
        <v>1030</v>
      </c>
      <c r="F149" s="148" t="s">
        <v>1031</v>
      </c>
      <c r="G149" s="149" t="s">
        <v>637</v>
      </c>
      <c r="H149" s="150">
        <v>12</v>
      </c>
      <c r="I149" s="151"/>
      <c r="J149" s="152">
        <f>ROUND($I$149*$H$149,2)</f>
        <v>0</v>
      </c>
      <c r="K149" s="148" t="s">
        <v>353</v>
      </c>
      <c r="L149" s="43"/>
      <c r="M149" s="153"/>
      <c r="N149" s="154" t="s">
        <v>46</v>
      </c>
      <c r="O149" s="24"/>
      <c r="P149" s="155">
        <f>$O$149*$H$149</f>
        <v>0</v>
      </c>
      <c r="Q149" s="155">
        <v>0</v>
      </c>
      <c r="R149" s="155">
        <f>$Q$149*$H$149</f>
        <v>0</v>
      </c>
      <c r="S149" s="155">
        <v>8.2000000000000003E-2</v>
      </c>
      <c r="T149" s="156">
        <f>$S$149*$H$149</f>
        <v>0.98399999999999999</v>
      </c>
      <c r="AR149" s="97" t="s">
        <v>248</v>
      </c>
      <c r="AT149" s="97" t="s">
        <v>244</v>
      </c>
      <c r="AU149" s="97" t="s">
        <v>83</v>
      </c>
      <c r="AY149" s="6" t="s">
        <v>243</v>
      </c>
      <c r="BE149" s="157">
        <f>IF($N$149="základní",$J$149,0)</f>
        <v>0</v>
      </c>
      <c r="BF149" s="157">
        <f>IF($N$149="snížená",$J$149,0)</f>
        <v>0</v>
      </c>
      <c r="BG149" s="157">
        <f>IF($N$149="zákl. přenesená",$J$149,0)</f>
        <v>0</v>
      </c>
      <c r="BH149" s="157">
        <f>IF($N$149="sníž. přenesená",$J$149,0)</f>
        <v>0</v>
      </c>
      <c r="BI149" s="157">
        <f>IF($N$149="nulová",$J$149,0)</f>
        <v>0</v>
      </c>
      <c r="BJ149" s="97" t="s">
        <v>22</v>
      </c>
      <c r="BK149" s="157">
        <f>ROUND($I$149*$H$149,2)</f>
        <v>0</v>
      </c>
      <c r="BL149" s="97" t="s">
        <v>248</v>
      </c>
      <c r="BM149" s="97" t="s">
        <v>1554</v>
      </c>
    </row>
    <row r="150" spans="2:65" s="6" customFormat="1" ht="15.75" customHeight="1" x14ac:dyDescent="0.3">
      <c r="B150" s="170"/>
      <c r="C150" s="171"/>
      <c r="D150" s="158" t="s">
        <v>355</v>
      </c>
      <c r="E150" s="172"/>
      <c r="F150" s="172" t="s">
        <v>380</v>
      </c>
      <c r="G150" s="171"/>
      <c r="H150" s="171"/>
      <c r="J150" s="171"/>
      <c r="K150" s="171"/>
      <c r="L150" s="173"/>
      <c r="M150" s="174"/>
      <c r="N150" s="171"/>
      <c r="O150" s="171"/>
      <c r="P150" s="171"/>
      <c r="Q150" s="171"/>
      <c r="R150" s="171"/>
      <c r="S150" s="171"/>
      <c r="T150" s="175"/>
      <c r="AT150" s="176" t="s">
        <v>355</v>
      </c>
      <c r="AU150" s="176" t="s">
        <v>83</v>
      </c>
      <c r="AV150" s="176" t="s">
        <v>22</v>
      </c>
      <c r="AW150" s="176" t="s">
        <v>222</v>
      </c>
      <c r="AX150" s="176" t="s">
        <v>75</v>
      </c>
      <c r="AY150" s="176" t="s">
        <v>243</v>
      </c>
    </row>
    <row r="151" spans="2:65" s="6" customFormat="1" ht="15.75" customHeight="1" x14ac:dyDescent="0.3">
      <c r="B151" s="178"/>
      <c r="C151" s="179"/>
      <c r="D151" s="177" t="s">
        <v>355</v>
      </c>
      <c r="E151" s="179"/>
      <c r="F151" s="180" t="s">
        <v>1555</v>
      </c>
      <c r="G151" s="179"/>
      <c r="H151" s="181">
        <v>12</v>
      </c>
      <c r="J151" s="179"/>
      <c r="K151" s="179"/>
      <c r="L151" s="182"/>
      <c r="M151" s="183"/>
      <c r="N151" s="179"/>
      <c r="O151" s="179"/>
      <c r="P151" s="179"/>
      <c r="Q151" s="179"/>
      <c r="R151" s="179"/>
      <c r="S151" s="179"/>
      <c r="T151" s="184"/>
      <c r="AT151" s="185" t="s">
        <v>355</v>
      </c>
      <c r="AU151" s="185" t="s">
        <v>83</v>
      </c>
      <c r="AV151" s="185" t="s">
        <v>83</v>
      </c>
      <c r="AW151" s="185" t="s">
        <v>222</v>
      </c>
      <c r="AX151" s="185" t="s">
        <v>22</v>
      </c>
      <c r="AY151" s="185" t="s">
        <v>243</v>
      </c>
    </row>
    <row r="152" spans="2:65" s="6" customFormat="1" ht="15.75" customHeight="1" x14ac:dyDescent="0.3">
      <c r="B152" s="23"/>
      <c r="C152" s="146" t="s">
        <v>304</v>
      </c>
      <c r="D152" s="146" t="s">
        <v>244</v>
      </c>
      <c r="E152" s="147" t="s">
        <v>1035</v>
      </c>
      <c r="F152" s="148" t="s">
        <v>1036</v>
      </c>
      <c r="G152" s="149" t="s">
        <v>637</v>
      </c>
      <c r="H152" s="150">
        <v>18</v>
      </c>
      <c r="I152" s="151"/>
      <c r="J152" s="152">
        <f>ROUND($I$152*$H$152,2)</f>
        <v>0</v>
      </c>
      <c r="K152" s="148" t="s">
        <v>353</v>
      </c>
      <c r="L152" s="43"/>
      <c r="M152" s="153"/>
      <c r="N152" s="154" t="s">
        <v>46</v>
      </c>
      <c r="O152" s="24"/>
      <c r="P152" s="155">
        <f>$O$152*$H$152</f>
        <v>0</v>
      </c>
      <c r="Q152" s="155">
        <v>0</v>
      </c>
      <c r="R152" s="155">
        <f>$Q$152*$H$152</f>
        <v>0</v>
      </c>
      <c r="S152" s="155">
        <v>4.0000000000000001E-3</v>
      </c>
      <c r="T152" s="156">
        <f>$S$152*$H$152</f>
        <v>7.2000000000000008E-2</v>
      </c>
      <c r="AR152" s="97" t="s">
        <v>248</v>
      </c>
      <c r="AT152" s="97" t="s">
        <v>244</v>
      </c>
      <c r="AU152" s="97" t="s">
        <v>83</v>
      </c>
      <c r="AY152" s="6" t="s">
        <v>243</v>
      </c>
      <c r="BE152" s="157">
        <f>IF($N$152="základní",$J$152,0)</f>
        <v>0</v>
      </c>
      <c r="BF152" s="157">
        <f>IF($N$152="snížená",$J$152,0)</f>
        <v>0</v>
      </c>
      <c r="BG152" s="157">
        <f>IF($N$152="zákl. přenesená",$J$152,0)</f>
        <v>0</v>
      </c>
      <c r="BH152" s="157">
        <f>IF($N$152="sníž. přenesená",$J$152,0)</f>
        <v>0</v>
      </c>
      <c r="BI152" s="157">
        <f>IF($N$152="nulová",$J$152,0)</f>
        <v>0</v>
      </c>
      <c r="BJ152" s="97" t="s">
        <v>22</v>
      </c>
      <c r="BK152" s="157">
        <f>ROUND($I$152*$H$152,2)</f>
        <v>0</v>
      </c>
      <c r="BL152" s="97" t="s">
        <v>248</v>
      </c>
      <c r="BM152" s="97" t="s">
        <v>1556</v>
      </c>
    </row>
    <row r="153" spans="2:65" s="6" customFormat="1" ht="15.75" customHeight="1" x14ac:dyDescent="0.3">
      <c r="B153" s="170"/>
      <c r="C153" s="171"/>
      <c r="D153" s="158" t="s">
        <v>355</v>
      </c>
      <c r="E153" s="172"/>
      <c r="F153" s="172" t="s">
        <v>380</v>
      </c>
      <c r="G153" s="171"/>
      <c r="H153" s="171"/>
      <c r="J153" s="171"/>
      <c r="K153" s="171"/>
      <c r="L153" s="173"/>
      <c r="M153" s="174"/>
      <c r="N153" s="171"/>
      <c r="O153" s="171"/>
      <c r="P153" s="171"/>
      <c r="Q153" s="171"/>
      <c r="R153" s="171"/>
      <c r="S153" s="171"/>
      <c r="T153" s="175"/>
      <c r="AT153" s="176" t="s">
        <v>355</v>
      </c>
      <c r="AU153" s="176" t="s">
        <v>83</v>
      </c>
      <c r="AV153" s="176" t="s">
        <v>22</v>
      </c>
      <c r="AW153" s="176" t="s">
        <v>222</v>
      </c>
      <c r="AX153" s="176" t="s">
        <v>75</v>
      </c>
      <c r="AY153" s="176" t="s">
        <v>243</v>
      </c>
    </row>
    <row r="154" spans="2:65" s="6" customFormat="1" ht="15.75" customHeight="1" x14ac:dyDescent="0.3">
      <c r="B154" s="178"/>
      <c r="C154" s="179"/>
      <c r="D154" s="177" t="s">
        <v>355</v>
      </c>
      <c r="E154" s="179"/>
      <c r="F154" s="180" t="s">
        <v>1557</v>
      </c>
      <c r="G154" s="179"/>
      <c r="H154" s="181">
        <v>6</v>
      </c>
      <c r="J154" s="179"/>
      <c r="K154" s="179"/>
      <c r="L154" s="182"/>
      <c r="M154" s="183"/>
      <c r="N154" s="179"/>
      <c r="O154" s="179"/>
      <c r="P154" s="179"/>
      <c r="Q154" s="179"/>
      <c r="R154" s="179"/>
      <c r="S154" s="179"/>
      <c r="T154" s="184"/>
      <c r="AT154" s="185" t="s">
        <v>355</v>
      </c>
      <c r="AU154" s="185" t="s">
        <v>83</v>
      </c>
      <c r="AV154" s="185" t="s">
        <v>83</v>
      </c>
      <c r="AW154" s="185" t="s">
        <v>222</v>
      </c>
      <c r="AX154" s="185" t="s">
        <v>75</v>
      </c>
      <c r="AY154" s="185" t="s">
        <v>243</v>
      </c>
    </row>
    <row r="155" spans="2:65" s="6" customFormat="1" ht="15.75" customHeight="1" x14ac:dyDescent="0.3">
      <c r="B155" s="178"/>
      <c r="C155" s="179"/>
      <c r="D155" s="177" t="s">
        <v>355</v>
      </c>
      <c r="E155" s="179"/>
      <c r="F155" s="180" t="s">
        <v>1558</v>
      </c>
      <c r="G155" s="179"/>
      <c r="H155" s="181">
        <v>12</v>
      </c>
      <c r="J155" s="179"/>
      <c r="K155" s="179"/>
      <c r="L155" s="182"/>
      <c r="M155" s="183"/>
      <c r="N155" s="179"/>
      <c r="O155" s="179"/>
      <c r="P155" s="179"/>
      <c r="Q155" s="179"/>
      <c r="R155" s="179"/>
      <c r="S155" s="179"/>
      <c r="T155" s="184"/>
      <c r="AT155" s="185" t="s">
        <v>355</v>
      </c>
      <c r="AU155" s="185" t="s">
        <v>83</v>
      </c>
      <c r="AV155" s="185" t="s">
        <v>83</v>
      </c>
      <c r="AW155" s="185" t="s">
        <v>222</v>
      </c>
      <c r="AX155" s="185" t="s">
        <v>75</v>
      </c>
      <c r="AY155" s="185" t="s">
        <v>243</v>
      </c>
    </row>
    <row r="156" spans="2:65" s="6" customFormat="1" ht="15.75" customHeight="1" x14ac:dyDescent="0.3">
      <c r="B156" s="186"/>
      <c r="C156" s="187"/>
      <c r="D156" s="177" t="s">
        <v>355</v>
      </c>
      <c r="E156" s="187"/>
      <c r="F156" s="188" t="s">
        <v>369</v>
      </c>
      <c r="G156" s="187"/>
      <c r="H156" s="189">
        <v>18</v>
      </c>
      <c r="J156" s="187"/>
      <c r="K156" s="187"/>
      <c r="L156" s="190"/>
      <c r="M156" s="191"/>
      <c r="N156" s="187"/>
      <c r="O156" s="187"/>
      <c r="P156" s="187"/>
      <c r="Q156" s="187"/>
      <c r="R156" s="187"/>
      <c r="S156" s="187"/>
      <c r="T156" s="192"/>
      <c r="AT156" s="193" t="s">
        <v>355</v>
      </c>
      <c r="AU156" s="193" t="s">
        <v>83</v>
      </c>
      <c r="AV156" s="193" t="s">
        <v>248</v>
      </c>
      <c r="AW156" s="193" t="s">
        <v>222</v>
      </c>
      <c r="AX156" s="193" t="s">
        <v>22</v>
      </c>
      <c r="AY156" s="193" t="s">
        <v>243</v>
      </c>
    </row>
    <row r="157" spans="2:65" s="6" customFormat="1" ht="15.75" customHeight="1" x14ac:dyDescent="0.3">
      <c r="B157" s="23"/>
      <c r="C157" s="146" t="s">
        <v>307</v>
      </c>
      <c r="D157" s="146" t="s">
        <v>244</v>
      </c>
      <c r="E157" s="147" t="s">
        <v>1040</v>
      </c>
      <c r="F157" s="148" t="s">
        <v>1041</v>
      </c>
      <c r="G157" s="149" t="s">
        <v>378</v>
      </c>
      <c r="H157" s="150">
        <v>74</v>
      </c>
      <c r="I157" s="151"/>
      <c r="J157" s="152">
        <f>ROUND($I$157*$H$157,2)</f>
        <v>0</v>
      </c>
      <c r="K157" s="148" t="s">
        <v>353</v>
      </c>
      <c r="L157" s="43"/>
      <c r="M157" s="153"/>
      <c r="N157" s="154" t="s">
        <v>46</v>
      </c>
      <c r="O157" s="24"/>
      <c r="P157" s="155">
        <f>$O$157*$H$157</f>
        <v>0</v>
      </c>
      <c r="Q157" s="155">
        <v>0</v>
      </c>
      <c r="R157" s="155">
        <f>$Q$157*$H$157</f>
        <v>0</v>
      </c>
      <c r="S157" s="155">
        <v>0</v>
      </c>
      <c r="T157" s="156">
        <f>$S$157*$H$157</f>
        <v>0</v>
      </c>
      <c r="AR157" s="97" t="s">
        <v>248</v>
      </c>
      <c r="AT157" s="97" t="s">
        <v>244</v>
      </c>
      <c r="AU157" s="97" t="s">
        <v>83</v>
      </c>
      <c r="AY157" s="6" t="s">
        <v>243</v>
      </c>
      <c r="BE157" s="157">
        <f>IF($N$157="základní",$J$157,0)</f>
        <v>0</v>
      </c>
      <c r="BF157" s="157">
        <f>IF($N$157="snížená",$J$157,0)</f>
        <v>0</v>
      </c>
      <c r="BG157" s="157">
        <f>IF($N$157="zákl. přenesená",$J$157,0)</f>
        <v>0</v>
      </c>
      <c r="BH157" s="157">
        <f>IF($N$157="sníž. přenesená",$J$157,0)</f>
        <v>0</v>
      </c>
      <c r="BI157" s="157">
        <f>IF($N$157="nulová",$J$157,0)</f>
        <v>0</v>
      </c>
      <c r="BJ157" s="97" t="s">
        <v>22</v>
      </c>
      <c r="BK157" s="157">
        <f>ROUND($I$157*$H$157,2)</f>
        <v>0</v>
      </c>
      <c r="BL157" s="97" t="s">
        <v>248</v>
      </c>
      <c r="BM157" s="97" t="s">
        <v>1559</v>
      </c>
    </row>
    <row r="158" spans="2:65" s="6" customFormat="1" ht="15.75" customHeight="1" x14ac:dyDescent="0.3">
      <c r="B158" s="170"/>
      <c r="C158" s="171"/>
      <c r="D158" s="158" t="s">
        <v>355</v>
      </c>
      <c r="E158" s="172"/>
      <c r="F158" s="172" t="s">
        <v>380</v>
      </c>
      <c r="G158" s="171"/>
      <c r="H158" s="171"/>
      <c r="J158" s="171"/>
      <c r="K158" s="171"/>
      <c r="L158" s="173"/>
      <c r="M158" s="174"/>
      <c r="N158" s="171"/>
      <c r="O158" s="171"/>
      <c r="P158" s="171"/>
      <c r="Q158" s="171"/>
      <c r="R158" s="171"/>
      <c r="S158" s="171"/>
      <c r="T158" s="175"/>
      <c r="AT158" s="176" t="s">
        <v>355</v>
      </c>
      <c r="AU158" s="176" t="s">
        <v>83</v>
      </c>
      <c r="AV158" s="176" t="s">
        <v>22</v>
      </c>
      <c r="AW158" s="176" t="s">
        <v>222</v>
      </c>
      <c r="AX158" s="176" t="s">
        <v>75</v>
      </c>
      <c r="AY158" s="176" t="s">
        <v>243</v>
      </c>
    </row>
    <row r="159" spans="2:65" s="6" customFormat="1" ht="15.75" customHeight="1" x14ac:dyDescent="0.3">
      <c r="B159" s="178"/>
      <c r="C159" s="179"/>
      <c r="D159" s="177" t="s">
        <v>355</v>
      </c>
      <c r="E159" s="179"/>
      <c r="F159" s="180" t="s">
        <v>1560</v>
      </c>
      <c r="G159" s="179"/>
      <c r="H159" s="181">
        <v>74</v>
      </c>
      <c r="J159" s="179"/>
      <c r="K159" s="179"/>
      <c r="L159" s="182"/>
      <c r="M159" s="183"/>
      <c r="N159" s="179"/>
      <c r="O159" s="179"/>
      <c r="P159" s="179"/>
      <c r="Q159" s="179"/>
      <c r="R159" s="179"/>
      <c r="S159" s="179"/>
      <c r="T159" s="184"/>
      <c r="AT159" s="185" t="s">
        <v>355</v>
      </c>
      <c r="AU159" s="185" t="s">
        <v>83</v>
      </c>
      <c r="AV159" s="185" t="s">
        <v>83</v>
      </c>
      <c r="AW159" s="185" t="s">
        <v>222</v>
      </c>
      <c r="AX159" s="185" t="s">
        <v>22</v>
      </c>
      <c r="AY159" s="185" t="s">
        <v>243</v>
      </c>
    </row>
    <row r="160" spans="2:65" s="6" customFormat="1" ht="15.75" customHeight="1" x14ac:dyDescent="0.3">
      <c r="B160" s="23"/>
      <c r="C160" s="146" t="s">
        <v>313</v>
      </c>
      <c r="D160" s="146" t="s">
        <v>244</v>
      </c>
      <c r="E160" s="147" t="s">
        <v>1044</v>
      </c>
      <c r="F160" s="148" t="s">
        <v>1045</v>
      </c>
      <c r="G160" s="149" t="s">
        <v>352</v>
      </c>
      <c r="H160" s="150">
        <v>2.7</v>
      </c>
      <c r="I160" s="151"/>
      <c r="J160" s="152">
        <f>ROUND($I$160*$H$160,2)</f>
        <v>0</v>
      </c>
      <c r="K160" s="148" t="s">
        <v>353</v>
      </c>
      <c r="L160" s="43"/>
      <c r="M160" s="153"/>
      <c r="N160" s="154" t="s">
        <v>46</v>
      </c>
      <c r="O160" s="24"/>
      <c r="P160" s="155">
        <f>$O$160*$H$160</f>
        <v>0</v>
      </c>
      <c r="Q160" s="155">
        <v>0</v>
      </c>
      <c r="R160" s="155">
        <f>$Q$160*$H$160</f>
        <v>0</v>
      </c>
      <c r="S160" s="155">
        <v>0</v>
      </c>
      <c r="T160" s="156">
        <f>$S$160*$H$160</f>
        <v>0</v>
      </c>
      <c r="AR160" s="97" t="s">
        <v>248</v>
      </c>
      <c r="AT160" s="97" t="s">
        <v>244</v>
      </c>
      <c r="AU160" s="97" t="s">
        <v>83</v>
      </c>
      <c r="AY160" s="6" t="s">
        <v>243</v>
      </c>
      <c r="BE160" s="157">
        <f>IF($N$160="základní",$J$160,0)</f>
        <v>0</v>
      </c>
      <c r="BF160" s="157">
        <f>IF($N$160="snížená",$J$160,0)</f>
        <v>0</v>
      </c>
      <c r="BG160" s="157">
        <f>IF($N$160="zákl. přenesená",$J$160,0)</f>
        <v>0</v>
      </c>
      <c r="BH160" s="157">
        <f>IF($N$160="sníž. přenesená",$J$160,0)</f>
        <v>0</v>
      </c>
      <c r="BI160" s="157">
        <f>IF($N$160="nulová",$J$160,0)</f>
        <v>0</v>
      </c>
      <c r="BJ160" s="97" t="s">
        <v>22</v>
      </c>
      <c r="BK160" s="157">
        <f>ROUND($I$160*$H$160,2)</f>
        <v>0</v>
      </c>
      <c r="BL160" s="97" t="s">
        <v>248</v>
      </c>
      <c r="BM160" s="97" t="s">
        <v>1561</v>
      </c>
    </row>
    <row r="161" spans="2:65" s="6" customFormat="1" ht="15.75" customHeight="1" x14ac:dyDescent="0.3">
      <c r="B161" s="170"/>
      <c r="C161" s="171"/>
      <c r="D161" s="158" t="s">
        <v>355</v>
      </c>
      <c r="E161" s="172"/>
      <c r="F161" s="172" t="s">
        <v>380</v>
      </c>
      <c r="G161" s="171"/>
      <c r="H161" s="171"/>
      <c r="J161" s="171"/>
      <c r="K161" s="171"/>
      <c r="L161" s="173"/>
      <c r="M161" s="174"/>
      <c r="N161" s="171"/>
      <c r="O161" s="171"/>
      <c r="P161" s="171"/>
      <c r="Q161" s="171"/>
      <c r="R161" s="171"/>
      <c r="S161" s="171"/>
      <c r="T161" s="175"/>
      <c r="AT161" s="176" t="s">
        <v>355</v>
      </c>
      <c r="AU161" s="176" t="s">
        <v>83</v>
      </c>
      <c r="AV161" s="176" t="s">
        <v>22</v>
      </c>
      <c r="AW161" s="176" t="s">
        <v>222</v>
      </c>
      <c r="AX161" s="176" t="s">
        <v>75</v>
      </c>
      <c r="AY161" s="176" t="s">
        <v>243</v>
      </c>
    </row>
    <row r="162" spans="2:65" s="6" customFormat="1" ht="15.75" customHeight="1" x14ac:dyDescent="0.3">
      <c r="B162" s="178"/>
      <c r="C162" s="179"/>
      <c r="D162" s="177" t="s">
        <v>355</v>
      </c>
      <c r="E162" s="179"/>
      <c r="F162" s="180" t="s">
        <v>1562</v>
      </c>
      <c r="G162" s="179"/>
      <c r="H162" s="181">
        <v>2.7</v>
      </c>
      <c r="J162" s="179"/>
      <c r="K162" s="179"/>
      <c r="L162" s="182"/>
      <c r="M162" s="183"/>
      <c r="N162" s="179"/>
      <c r="O162" s="179"/>
      <c r="P162" s="179"/>
      <c r="Q162" s="179"/>
      <c r="R162" s="179"/>
      <c r="S162" s="179"/>
      <c r="T162" s="184"/>
      <c r="AT162" s="185" t="s">
        <v>355</v>
      </c>
      <c r="AU162" s="185" t="s">
        <v>83</v>
      </c>
      <c r="AV162" s="185" t="s">
        <v>83</v>
      </c>
      <c r="AW162" s="185" t="s">
        <v>222</v>
      </c>
      <c r="AX162" s="185" t="s">
        <v>22</v>
      </c>
      <c r="AY162" s="185" t="s">
        <v>243</v>
      </c>
    </row>
    <row r="163" spans="2:65" s="135" customFormat="1" ht="30.75" customHeight="1" x14ac:dyDescent="0.3">
      <c r="B163" s="136"/>
      <c r="C163" s="137"/>
      <c r="D163" s="137" t="s">
        <v>74</v>
      </c>
      <c r="E163" s="168" t="s">
        <v>889</v>
      </c>
      <c r="F163" s="168" t="s">
        <v>890</v>
      </c>
      <c r="G163" s="137"/>
      <c r="H163" s="137"/>
      <c r="J163" s="169">
        <f>$BK$163</f>
        <v>0</v>
      </c>
      <c r="K163" s="137"/>
      <c r="L163" s="140"/>
      <c r="M163" s="141"/>
      <c r="N163" s="137"/>
      <c r="O163" s="137"/>
      <c r="P163" s="142">
        <f>SUM($P$164:$P$170)</f>
        <v>0</v>
      </c>
      <c r="Q163" s="137"/>
      <c r="R163" s="142">
        <f>SUM($R$164:$R$170)</f>
        <v>0</v>
      </c>
      <c r="S163" s="137"/>
      <c r="T163" s="143">
        <f>SUM($T$164:$T$170)</f>
        <v>0</v>
      </c>
      <c r="AR163" s="144" t="s">
        <v>22</v>
      </c>
      <c r="AT163" s="144" t="s">
        <v>74</v>
      </c>
      <c r="AU163" s="144" t="s">
        <v>22</v>
      </c>
      <c r="AY163" s="144" t="s">
        <v>243</v>
      </c>
      <c r="BK163" s="145">
        <f>SUM($BK$164:$BK$170)</f>
        <v>0</v>
      </c>
    </row>
    <row r="164" spans="2:65" s="6" customFormat="1" ht="15.75" customHeight="1" x14ac:dyDescent="0.3">
      <c r="B164" s="23"/>
      <c r="C164" s="146" t="s">
        <v>7</v>
      </c>
      <c r="D164" s="146" t="s">
        <v>244</v>
      </c>
      <c r="E164" s="147" t="s">
        <v>903</v>
      </c>
      <c r="F164" s="148" t="s">
        <v>904</v>
      </c>
      <c r="G164" s="149" t="s">
        <v>484</v>
      </c>
      <c r="H164" s="150">
        <v>1.056</v>
      </c>
      <c r="I164" s="151"/>
      <c r="J164" s="152">
        <f>ROUND($I$164*$H$164,2)</f>
        <v>0</v>
      </c>
      <c r="K164" s="148" t="s">
        <v>353</v>
      </c>
      <c r="L164" s="43"/>
      <c r="M164" s="153"/>
      <c r="N164" s="154" t="s">
        <v>46</v>
      </c>
      <c r="O164" s="24"/>
      <c r="P164" s="155">
        <f>$O$164*$H$164</f>
        <v>0</v>
      </c>
      <c r="Q164" s="155">
        <v>0</v>
      </c>
      <c r="R164" s="155">
        <f>$Q$164*$H$164</f>
        <v>0</v>
      </c>
      <c r="S164" s="155">
        <v>0</v>
      </c>
      <c r="T164" s="156">
        <f>$S$164*$H$164</f>
        <v>0</v>
      </c>
      <c r="AR164" s="97" t="s">
        <v>248</v>
      </c>
      <c r="AT164" s="97" t="s">
        <v>244</v>
      </c>
      <c r="AU164" s="97" t="s">
        <v>83</v>
      </c>
      <c r="AY164" s="6" t="s">
        <v>243</v>
      </c>
      <c r="BE164" s="157">
        <f>IF($N$164="základní",$J$164,0)</f>
        <v>0</v>
      </c>
      <c r="BF164" s="157">
        <f>IF($N$164="snížená",$J$164,0)</f>
        <v>0</v>
      </c>
      <c r="BG164" s="157">
        <f>IF($N$164="zákl. přenesená",$J$164,0)</f>
        <v>0</v>
      </c>
      <c r="BH164" s="157">
        <f>IF($N$164="sníž. přenesená",$J$164,0)</f>
        <v>0</v>
      </c>
      <c r="BI164" s="157">
        <f>IF($N$164="nulová",$J$164,0)</f>
        <v>0</v>
      </c>
      <c r="BJ164" s="97" t="s">
        <v>22</v>
      </c>
      <c r="BK164" s="157">
        <f>ROUND($I$164*$H$164,2)</f>
        <v>0</v>
      </c>
      <c r="BL164" s="97" t="s">
        <v>248</v>
      </c>
      <c r="BM164" s="97" t="s">
        <v>1563</v>
      </c>
    </row>
    <row r="165" spans="2:65" s="6" customFormat="1" ht="30.75" customHeight="1" x14ac:dyDescent="0.3">
      <c r="B165" s="23"/>
      <c r="C165" s="24"/>
      <c r="D165" s="158" t="s">
        <v>249</v>
      </c>
      <c r="E165" s="24"/>
      <c r="F165" s="159" t="s">
        <v>1049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249</v>
      </c>
      <c r="AU165" s="6" t="s">
        <v>83</v>
      </c>
    </row>
    <row r="166" spans="2:65" s="6" customFormat="1" ht="15.75" customHeight="1" x14ac:dyDescent="0.3">
      <c r="B166" s="23"/>
      <c r="C166" s="146" t="s">
        <v>311</v>
      </c>
      <c r="D166" s="146" t="s">
        <v>244</v>
      </c>
      <c r="E166" s="147" t="s">
        <v>908</v>
      </c>
      <c r="F166" s="148" t="s">
        <v>909</v>
      </c>
      <c r="G166" s="149" t="s">
        <v>484</v>
      </c>
      <c r="H166" s="150">
        <v>4.2240000000000002</v>
      </c>
      <c r="I166" s="151"/>
      <c r="J166" s="152">
        <f>ROUND($I$166*$H$166,2)</f>
        <v>0</v>
      </c>
      <c r="K166" s="148" t="s">
        <v>353</v>
      </c>
      <c r="L166" s="43"/>
      <c r="M166" s="153"/>
      <c r="N166" s="154" t="s">
        <v>46</v>
      </c>
      <c r="O166" s="24"/>
      <c r="P166" s="155">
        <f>$O$166*$H$166</f>
        <v>0</v>
      </c>
      <c r="Q166" s="155">
        <v>0</v>
      </c>
      <c r="R166" s="155">
        <f>$Q$166*$H$166</f>
        <v>0</v>
      </c>
      <c r="S166" s="155">
        <v>0</v>
      </c>
      <c r="T166" s="156">
        <f>$S$166*$H$166</f>
        <v>0</v>
      </c>
      <c r="AR166" s="97" t="s">
        <v>248</v>
      </c>
      <c r="AT166" s="97" t="s">
        <v>244</v>
      </c>
      <c r="AU166" s="97" t="s">
        <v>83</v>
      </c>
      <c r="AY166" s="6" t="s">
        <v>243</v>
      </c>
      <c r="BE166" s="157">
        <f>IF($N$166="základní",$J$166,0)</f>
        <v>0</v>
      </c>
      <c r="BF166" s="157">
        <f>IF($N$166="snížená",$J$166,0)</f>
        <v>0</v>
      </c>
      <c r="BG166" s="157">
        <f>IF($N$166="zákl. přenesená",$J$166,0)</f>
        <v>0</v>
      </c>
      <c r="BH166" s="157">
        <f>IF($N$166="sníž. přenesená",$J$166,0)</f>
        <v>0</v>
      </c>
      <c r="BI166" s="157">
        <f>IF($N$166="nulová",$J$166,0)</f>
        <v>0</v>
      </c>
      <c r="BJ166" s="97" t="s">
        <v>22</v>
      </c>
      <c r="BK166" s="157">
        <f>ROUND($I$166*$H$166,2)</f>
        <v>0</v>
      </c>
      <c r="BL166" s="97" t="s">
        <v>248</v>
      </c>
      <c r="BM166" s="97" t="s">
        <v>1564</v>
      </c>
    </row>
    <row r="167" spans="2:65" s="6" customFormat="1" ht="30.75" customHeight="1" x14ac:dyDescent="0.3">
      <c r="B167" s="23"/>
      <c r="C167" s="24"/>
      <c r="D167" s="158" t="s">
        <v>249</v>
      </c>
      <c r="E167" s="24"/>
      <c r="F167" s="159" t="s">
        <v>900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249</v>
      </c>
      <c r="AU167" s="6" t="s">
        <v>83</v>
      </c>
    </row>
    <row r="168" spans="2:65" s="6" customFormat="1" ht="15.75" customHeight="1" x14ac:dyDescent="0.3">
      <c r="B168" s="178"/>
      <c r="C168" s="179"/>
      <c r="D168" s="177" t="s">
        <v>355</v>
      </c>
      <c r="E168" s="179"/>
      <c r="F168" s="180" t="s">
        <v>1565</v>
      </c>
      <c r="G168" s="179"/>
      <c r="H168" s="181">
        <v>4.2240000000000002</v>
      </c>
      <c r="J168" s="179"/>
      <c r="K168" s="179"/>
      <c r="L168" s="182"/>
      <c r="M168" s="183"/>
      <c r="N168" s="179"/>
      <c r="O168" s="179"/>
      <c r="P168" s="179"/>
      <c r="Q168" s="179"/>
      <c r="R168" s="179"/>
      <c r="S168" s="179"/>
      <c r="T168" s="184"/>
      <c r="AT168" s="185" t="s">
        <v>355</v>
      </c>
      <c r="AU168" s="185" t="s">
        <v>83</v>
      </c>
      <c r="AV168" s="185" t="s">
        <v>83</v>
      </c>
      <c r="AW168" s="185" t="s">
        <v>75</v>
      </c>
      <c r="AX168" s="185" t="s">
        <v>22</v>
      </c>
      <c r="AY168" s="185" t="s">
        <v>243</v>
      </c>
    </row>
    <row r="169" spans="2:65" s="6" customFormat="1" ht="15.75" customHeight="1" x14ac:dyDescent="0.3">
      <c r="B169" s="23"/>
      <c r="C169" s="146" t="s">
        <v>316</v>
      </c>
      <c r="D169" s="146" t="s">
        <v>244</v>
      </c>
      <c r="E169" s="147" t="s">
        <v>912</v>
      </c>
      <c r="F169" s="148" t="s">
        <v>913</v>
      </c>
      <c r="G169" s="149" t="s">
        <v>484</v>
      </c>
      <c r="H169" s="150">
        <v>1.056</v>
      </c>
      <c r="I169" s="151"/>
      <c r="J169" s="152">
        <f>ROUND($I$169*$H$169,2)</f>
        <v>0</v>
      </c>
      <c r="K169" s="148" t="s">
        <v>353</v>
      </c>
      <c r="L169" s="43"/>
      <c r="M169" s="153"/>
      <c r="N169" s="154" t="s">
        <v>46</v>
      </c>
      <c r="O169" s="24"/>
      <c r="P169" s="155">
        <f>$O$169*$H$169</f>
        <v>0</v>
      </c>
      <c r="Q169" s="155">
        <v>0</v>
      </c>
      <c r="R169" s="155">
        <f>$Q$169*$H$169</f>
        <v>0</v>
      </c>
      <c r="S169" s="155">
        <v>0</v>
      </c>
      <c r="T169" s="156">
        <f>$S$169*$H$169</f>
        <v>0</v>
      </c>
      <c r="AR169" s="97" t="s">
        <v>248</v>
      </c>
      <c r="AT169" s="97" t="s">
        <v>244</v>
      </c>
      <c r="AU169" s="97" t="s">
        <v>83</v>
      </c>
      <c r="AY169" s="6" t="s">
        <v>243</v>
      </c>
      <c r="BE169" s="157">
        <f>IF($N$169="základní",$J$169,0)</f>
        <v>0</v>
      </c>
      <c r="BF169" s="157">
        <f>IF($N$169="snížená",$J$169,0)</f>
        <v>0</v>
      </c>
      <c r="BG169" s="157">
        <f>IF($N$169="zákl. přenesená",$J$169,0)</f>
        <v>0</v>
      </c>
      <c r="BH169" s="157">
        <f>IF($N$169="sníž. přenesená",$J$169,0)</f>
        <v>0</v>
      </c>
      <c r="BI169" s="157">
        <f>IF($N$169="nulová",$J$169,0)</f>
        <v>0</v>
      </c>
      <c r="BJ169" s="97" t="s">
        <v>22</v>
      </c>
      <c r="BK169" s="157">
        <f>ROUND($I$169*$H$169,2)</f>
        <v>0</v>
      </c>
      <c r="BL169" s="97" t="s">
        <v>248</v>
      </c>
      <c r="BM169" s="97" t="s">
        <v>1566</v>
      </c>
    </row>
    <row r="170" spans="2:65" s="6" customFormat="1" ht="30.75" customHeight="1" x14ac:dyDescent="0.3">
      <c r="B170" s="23"/>
      <c r="C170" s="24"/>
      <c r="D170" s="158" t="s">
        <v>249</v>
      </c>
      <c r="E170" s="24"/>
      <c r="F170" s="159" t="s">
        <v>1053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249</v>
      </c>
      <c r="AU170" s="6" t="s">
        <v>83</v>
      </c>
    </row>
    <row r="171" spans="2:65" s="135" customFormat="1" ht="30.75" customHeight="1" x14ac:dyDescent="0.3">
      <c r="B171" s="136"/>
      <c r="C171" s="137"/>
      <c r="D171" s="137" t="s">
        <v>74</v>
      </c>
      <c r="E171" s="168" t="s">
        <v>924</v>
      </c>
      <c r="F171" s="168" t="s">
        <v>925</v>
      </c>
      <c r="G171" s="137"/>
      <c r="H171" s="137"/>
      <c r="J171" s="169">
        <f>$BK$171</f>
        <v>0</v>
      </c>
      <c r="K171" s="137"/>
      <c r="L171" s="140"/>
      <c r="M171" s="141"/>
      <c r="N171" s="137"/>
      <c r="O171" s="137"/>
      <c r="P171" s="142">
        <f>SUM($P$172:$P$173)</f>
        <v>0</v>
      </c>
      <c r="Q171" s="137"/>
      <c r="R171" s="142">
        <f>SUM($R$172:$R$173)</f>
        <v>0</v>
      </c>
      <c r="S171" s="137"/>
      <c r="T171" s="143">
        <f>SUM($T$172:$T$173)</f>
        <v>0</v>
      </c>
      <c r="AR171" s="144" t="s">
        <v>22</v>
      </c>
      <c r="AT171" s="144" t="s">
        <v>74</v>
      </c>
      <c r="AU171" s="144" t="s">
        <v>22</v>
      </c>
      <c r="AY171" s="144" t="s">
        <v>243</v>
      </c>
      <c r="BK171" s="145">
        <f>SUM($BK$172:$BK$173)</f>
        <v>0</v>
      </c>
    </row>
    <row r="172" spans="2:65" s="6" customFormat="1" ht="15.75" customHeight="1" x14ac:dyDescent="0.3">
      <c r="B172" s="23"/>
      <c r="C172" s="146" t="s">
        <v>319</v>
      </c>
      <c r="D172" s="146" t="s">
        <v>244</v>
      </c>
      <c r="E172" s="147" t="s">
        <v>926</v>
      </c>
      <c r="F172" s="148" t="s">
        <v>927</v>
      </c>
      <c r="G172" s="149" t="s">
        <v>484</v>
      </c>
      <c r="H172" s="150">
        <v>7.3940000000000001</v>
      </c>
      <c r="I172" s="151"/>
      <c r="J172" s="152">
        <f>ROUND($I$172*$H$172,2)</f>
        <v>0</v>
      </c>
      <c r="K172" s="148" t="s">
        <v>353</v>
      </c>
      <c r="L172" s="43"/>
      <c r="M172" s="153"/>
      <c r="N172" s="154" t="s">
        <v>46</v>
      </c>
      <c r="O172" s="24"/>
      <c r="P172" s="155">
        <f>$O$172*$H$172</f>
        <v>0</v>
      </c>
      <c r="Q172" s="155">
        <v>0</v>
      </c>
      <c r="R172" s="155">
        <f>$Q$172*$H$172</f>
        <v>0</v>
      </c>
      <c r="S172" s="155">
        <v>0</v>
      </c>
      <c r="T172" s="156">
        <f>$S$172*$H$172</f>
        <v>0</v>
      </c>
      <c r="AR172" s="97" t="s">
        <v>248</v>
      </c>
      <c r="AT172" s="97" t="s">
        <v>244</v>
      </c>
      <c r="AU172" s="97" t="s">
        <v>83</v>
      </c>
      <c r="AY172" s="6" t="s">
        <v>243</v>
      </c>
      <c r="BE172" s="157">
        <f>IF($N$172="základní",$J$172,0)</f>
        <v>0</v>
      </c>
      <c r="BF172" s="157">
        <f>IF($N$172="snížená",$J$172,0)</f>
        <v>0</v>
      </c>
      <c r="BG172" s="157">
        <f>IF($N$172="zákl. přenesená",$J$172,0)</f>
        <v>0</v>
      </c>
      <c r="BH172" s="157">
        <f>IF($N$172="sníž. přenesená",$J$172,0)</f>
        <v>0</v>
      </c>
      <c r="BI172" s="157">
        <f>IF($N$172="nulová",$J$172,0)</f>
        <v>0</v>
      </c>
      <c r="BJ172" s="97" t="s">
        <v>22</v>
      </c>
      <c r="BK172" s="157">
        <f>ROUND($I$172*$H$172,2)</f>
        <v>0</v>
      </c>
      <c r="BL172" s="97" t="s">
        <v>248</v>
      </c>
      <c r="BM172" s="97" t="s">
        <v>1567</v>
      </c>
    </row>
    <row r="173" spans="2:65" s="6" customFormat="1" ht="15.75" customHeight="1" x14ac:dyDescent="0.3">
      <c r="B173" s="23"/>
      <c r="C173" s="149" t="s">
        <v>322</v>
      </c>
      <c r="D173" s="149" t="s">
        <v>244</v>
      </c>
      <c r="E173" s="147" t="s">
        <v>930</v>
      </c>
      <c r="F173" s="148" t="s">
        <v>931</v>
      </c>
      <c r="G173" s="149" t="s">
        <v>484</v>
      </c>
      <c r="H173" s="150">
        <v>7.3940000000000001</v>
      </c>
      <c r="I173" s="151"/>
      <c r="J173" s="152">
        <f>ROUND($I$173*$H$173,2)</f>
        <v>0</v>
      </c>
      <c r="K173" s="148" t="s">
        <v>353</v>
      </c>
      <c r="L173" s="43"/>
      <c r="M173" s="153"/>
      <c r="N173" s="207" t="s">
        <v>46</v>
      </c>
      <c r="O173" s="161"/>
      <c r="P173" s="208">
        <f>$O$173*$H$173</f>
        <v>0</v>
      </c>
      <c r="Q173" s="208">
        <v>0</v>
      </c>
      <c r="R173" s="208">
        <f>$Q$173*$H$173</f>
        <v>0</v>
      </c>
      <c r="S173" s="208">
        <v>0</v>
      </c>
      <c r="T173" s="209">
        <f>$S$173*$H$173</f>
        <v>0</v>
      </c>
      <c r="AR173" s="97" t="s">
        <v>248</v>
      </c>
      <c r="AT173" s="97" t="s">
        <v>244</v>
      </c>
      <c r="AU173" s="97" t="s">
        <v>83</v>
      </c>
      <c r="AY173" s="97" t="s">
        <v>243</v>
      </c>
      <c r="BE173" s="157">
        <f>IF($N$173="základní",$J$173,0)</f>
        <v>0</v>
      </c>
      <c r="BF173" s="157">
        <f>IF($N$173="snížená",$J$173,0)</f>
        <v>0</v>
      </c>
      <c r="BG173" s="157">
        <f>IF($N$173="zákl. přenesená",$J$173,0)</f>
        <v>0</v>
      </c>
      <c r="BH173" s="157">
        <f>IF($N$173="sníž. přenesená",$J$173,0)</f>
        <v>0</v>
      </c>
      <c r="BI173" s="157">
        <f>IF($N$173="nulová",$J$173,0)</f>
        <v>0</v>
      </c>
      <c r="BJ173" s="97" t="s">
        <v>22</v>
      </c>
      <c r="BK173" s="157">
        <f>ROUND($I$173*$H$173,2)</f>
        <v>0</v>
      </c>
      <c r="BL173" s="97" t="s">
        <v>248</v>
      </c>
      <c r="BM173" s="97" t="s">
        <v>1568</v>
      </c>
    </row>
    <row r="174" spans="2:65" s="6" customFormat="1" ht="7.5" customHeight="1" x14ac:dyDescent="0.3">
      <c r="B174" s="38"/>
      <c r="C174" s="39"/>
      <c r="D174" s="39"/>
      <c r="E174" s="39"/>
      <c r="F174" s="39"/>
      <c r="G174" s="39"/>
      <c r="H174" s="39"/>
      <c r="I174" s="110"/>
      <c r="J174" s="39"/>
      <c r="K174" s="39"/>
      <c r="L174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5:K85"/>
  <mergeCells count="12">
    <mergeCell ref="E47:H47"/>
    <mergeCell ref="E49:H49"/>
    <mergeCell ref="E51:H51"/>
    <mergeCell ref="E74:H74"/>
    <mergeCell ref="E76:H76"/>
    <mergeCell ref="E78:H78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136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1569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1570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133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ROUND($J$93,2)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ROUND(SUM($BE$93:$BE$360),2)</f>
        <v>0</v>
      </c>
      <c r="G32" s="24"/>
      <c r="H32" s="24"/>
      <c r="I32" s="106">
        <v>0.21</v>
      </c>
      <c r="J32" s="105">
        <f>ROUND(ROUND((SUM($BE$93:$BE$360)),2)*$I$32,2)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ROUND(SUM($BF$93:$BF$360),2)</f>
        <v>0</v>
      </c>
      <c r="G33" s="24"/>
      <c r="H33" s="24"/>
      <c r="I33" s="106">
        <v>0.15</v>
      </c>
      <c r="J33" s="105">
        <f>ROUND(ROUND((SUM($BF$93:$BF$360)),2)*$I$33,2)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ROUND(SUM($BG$93:$BG$360),2)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ROUND(SUM($BH$93:$BH$360),2)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ROUND(SUM($BI$93:$BI$360),2)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1569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103.1 - Komunikace pro pěší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$J$93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336</v>
      </c>
      <c r="E61" s="119"/>
      <c r="F61" s="119"/>
      <c r="G61" s="119"/>
      <c r="H61" s="119"/>
      <c r="I61" s="120"/>
      <c r="J61" s="121">
        <f>$J$94</f>
        <v>0</v>
      </c>
      <c r="K61" s="122"/>
    </row>
    <row r="62" spans="2:47" s="83" customFormat="1" ht="21" customHeight="1" x14ac:dyDescent="0.3">
      <c r="B62" s="163"/>
      <c r="C62" s="85"/>
      <c r="D62" s="164" t="s">
        <v>337</v>
      </c>
      <c r="E62" s="164"/>
      <c r="F62" s="164"/>
      <c r="G62" s="164"/>
      <c r="H62" s="164"/>
      <c r="I62" s="165"/>
      <c r="J62" s="166">
        <f>$J$95</f>
        <v>0</v>
      </c>
      <c r="K62" s="167"/>
    </row>
    <row r="63" spans="2:47" s="83" customFormat="1" ht="21" customHeight="1" x14ac:dyDescent="0.3">
      <c r="B63" s="163"/>
      <c r="C63" s="85"/>
      <c r="D63" s="164" t="s">
        <v>338</v>
      </c>
      <c r="E63" s="164"/>
      <c r="F63" s="164"/>
      <c r="G63" s="164"/>
      <c r="H63" s="164"/>
      <c r="I63" s="165"/>
      <c r="J63" s="166">
        <f>$J$191</f>
        <v>0</v>
      </c>
      <c r="K63" s="167"/>
    </row>
    <row r="64" spans="2:47" s="83" customFormat="1" ht="21" customHeight="1" x14ac:dyDescent="0.3">
      <c r="B64" s="163"/>
      <c r="C64" s="85"/>
      <c r="D64" s="164" t="s">
        <v>340</v>
      </c>
      <c r="E64" s="164"/>
      <c r="F64" s="164"/>
      <c r="G64" s="164"/>
      <c r="H64" s="164"/>
      <c r="I64" s="165"/>
      <c r="J64" s="166">
        <f>$J$197</f>
        <v>0</v>
      </c>
      <c r="K64" s="167"/>
    </row>
    <row r="65" spans="2:12" s="83" customFormat="1" ht="21" customHeight="1" x14ac:dyDescent="0.3">
      <c r="B65" s="163"/>
      <c r="C65" s="85"/>
      <c r="D65" s="164" t="s">
        <v>341</v>
      </c>
      <c r="E65" s="164"/>
      <c r="F65" s="164"/>
      <c r="G65" s="164"/>
      <c r="H65" s="164"/>
      <c r="I65" s="165"/>
      <c r="J65" s="166">
        <f>$J$225</f>
        <v>0</v>
      </c>
      <c r="K65" s="167"/>
    </row>
    <row r="66" spans="2:12" s="83" customFormat="1" ht="21" customHeight="1" x14ac:dyDescent="0.3">
      <c r="B66" s="163"/>
      <c r="C66" s="85"/>
      <c r="D66" s="164" t="s">
        <v>342</v>
      </c>
      <c r="E66" s="164"/>
      <c r="F66" s="164"/>
      <c r="G66" s="164"/>
      <c r="H66" s="164"/>
      <c r="I66" s="165"/>
      <c r="J66" s="166">
        <f>$J$232</f>
        <v>0</v>
      </c>
      <c r="K66" s="167"/>
    </row>
    <row r="67" spans="2:12" s="83" customFormat="1" ht="21" customHeight="1" x14ac:dyDescent="0.3">
      <c r="B67" s="163"/>
      <c r="C67" s="85"/>
      <c r="D67" s="164" t="s">
        <v>343</v>
      </c>
      <c r="E67" s="164"/>
      <c r="F67" s="164"/>
      <c r="G67" s="164"/>
      <c r="H67" s="164"/>
      <c r="I67" s="165"/>
      <c r="J67" s="166">
        <f>$J$295</f>
        <v>0</v>
      </c>
      <c r="K67" s="167"/>
    </row>
    <row r="68" spans="2:12" s="83" customFormat="1" ht="21" customHeight="1" x14ac:dyDescent="0.3">
      <c r="B68" s="163"/>
      <c r="C68" s="85"/>
      <c r="D68" s="164" t="s">
        <v>344</v>
      </c>
      <c r="E68" s="164"/>
      <c r="F68" s="164"/>
      <c r="G68" s="164"/>
      <c r="H68" s="164"/>
      <c r="I68" s="165"/>
      <c r="J68" s="166">
        <f>$J$312</f>
        <v>0</v>
      </c>
      <c r="K68" s="167"/>
    </row>
    <row r="69" spans="2:12" s="73" customFormat="1" ht="25.5" customHeight="1" x14ac:dyDescent="0.3">
      <c r="B69" s="117"/>
      <c r="C69" s="118"/>
      <c r="D69" s="119" t="s">
        <v>1571</v>
      </c>
      <c r="E69" s="119"/>
      <c r="F69" s="119"/>
      <c r="G69" s="119"/>
      <c r="H69" s="119"/>
      <c r="I69" s="120"/>
      <c r="J69" s="121">
        <f>$J$315</f>
        <v>0</v>
      </c>
      <c r="K69" s="122"/>
    </row>
    <row r="70" spans="2:12" s="73" customFormat="1" ht="25.5" customHeight="1" x14ac:dyDescent="0.3">
      <c r="B70" s="117"/>
      <c r="C70" s="118"/>
      <c r="D70" s="119" t="s">
        <v>345</v>
      </c>
      <c r="E70" s="119"/>
      <c r="F70" s="119"/>
      <c r="G70" s="119"/>
      <c r="H70" s="119"/>
      <c r="I70" s="120"/>
      <c r="J70" s="121">
        <f>$J$333</f>
        <v>0</v>
      </c>
      <c r="K70" s="122"/>
    </row>
    <row r="71" spans="2:12" s="83" customFormat="1" ht="21" customHeight="1" x14ac:dyDescent="0.3">
      <c r="B71" s="163"/>
      <c r="C71" s="85"/>
      <c r="D71" s="164" t="s">
        <v>346</v>
      </c>
      <c r="E71" s="164"/>
      <c r="F71" s="164"/>
      <c r="G71" s="164"/>
      <c r="H71" s="164"/>
      <c r="I71" s="165"/>
      <c r="J71" s="166">
        <f>$J$334</f>
        <v>0</v>
      </c>
      <c r="K71" s="167"/>
    </row>
    <row r="72" spans="2:12" s="6" customFormat="1" ht="22.5" customHeight="1" x14ac:dyDescent="0.3">
      <c r="B72" s="23"/>
      <c r="C72" s="24"/>
      <c r="D72" s="24"/>
      <c r="E72" s="24"/>
      <c r="F72" s="24"/>
      <c r="G72" s="24"/>
      <c r="H72" s="24"/>
      <c r="J72" s="24"/>
      <c r="K72" s="27"/>
    </row>
    <row r="73" spans="2:12" s="6" customFormat="1" ht="7.5" customHeight="1" x14ac:dyDescent="0.3">
      <c r="B73" s="38"/>
      <c r="C73" s="39"/>
      <c r="D73" s="39"/>
      <c r="E73" s="39"/>
      <c r="F73" s="39"/>
      <c r="G73" s="39"/>
      <c r="H73" s="39"/>
      <c r="I73" s="110"/>
      <c r="J73" s="39"/>
      <c r="K73" s="40"/>
    </row>
    <row r="77" spans="2:12" s="6" customFormat="1" ht="7.5" customHeight="1" x14ac:dyDescent="0.3">
      <c r="B77" s="41"/>
      <c r="C77" s="42"/>
      <c r="D77" s="42"/>
      <c r="E77" s="42"/>
      <c r="F77" s="42"/>
      <c r="G77" s="42"/>
      <c r="H77" s="42"/>
      <c r="I77" s="112"/>
      <c r="J77" s="42"/>
      <c r="K77" s="42"/>
      <c r="L77" s="43"/>
    </row>
    <row r="78" spans="2:12" s="6" customFormat="1" ht="37.5" customHeight="1" x14ac:dyDescent="0.3">
      <c r="B78" s="23"/>
      <c r="C78" s="12" t="s">
        <v>226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" customHeight="1" x14ac:dyDescent="0.3">
      <c r="B80" s="23"/>
      <c r="C80" s="19" t="s">
        <v>16</v>
      </c>
      <c r="D80" s="24"/>
      <c r="E80" s="24"/>
      <c r="F80" s="24"/>
      <c r="G80" s="24"/>
      <c r="H80" s="24"/>
      <c r="J80" s="24"/>
      <c r="K80" s="24"/>
      <c r="L80" s="43"/>
    </row>
    <row r="81" spans="2:65" s="6" customFormat="1" ht="16.5" customHeight="1" x14ac:dyDescent="0.3">
      <c r="B81" s="23"/>
      <c r="C81" s="24"/>
      <c r="D81" s="24"/>
      <c r="E81" s="342" t="str">
        <f>$E$7</f>
        <v>Silnice III/4721 Ostrava, ul. Michálkovická okružní křižovatka s ulicí Hladnovskou a Keltičkovou</v>
      </c>
      <c r="F81" s="323"/>
      <c r="G81" s="323"/>
      <c r="H81" s="323"/>
      <c r="J81" s="24"/>
      <c r="K81" s="24"/>
      <c r="L81" s="43"/>
    </row>
    <row r="82" spans="2:65" s="2" customFormat="1" ht="15.75" customHeight="1" x14ac:dyDescent="0.3">
      <c r="B82" s="10"/>
      <c r="C82" s="19" t="s">
        <v>214</v>
      </c>
      <c r="D82" s="11"/>
      <c r="E82" s="11"/>
      <c r="F82" s="11"/>
      <c r="G82" s="11"/>
      <c r="H82" s="11"/>
      <c r="J82" s="11"/>
      <c r="K82" s="11"/>
      <c r="L82" s="123"/>
    </row>
    <row r="83" spans="2:65" s="6" customFormat="1" ht="16.5" customHeight="1" x14ac:dyDescent="0.3">
      <c r="B83" s="23"/>
      <c r="C83" s="24"/>
      <c r="D83" s="24"/>
      <c r="E83" s="342" t="s">
        <v>1569</v>
      </c>
      <c r="F83" s="323"/>
      <c r="G83" s="323"/>
      <c r="H83" s="323"/>
      <c r="J83" s="24"/>
      <c r="K83" s="24"/>
      <c r="L83" s="43"/>
    </row>
    <row r="84" spans="2:65" s="6" customFormat="1" ht="15" customHeight="1" x14ac:dyDescent="0.3">
      <c r="B84" s="23"/>
      <c r="C84" s="19" t="s">
        <v>216</v>
      </c>
      <c r="D84" s="24"/>
      <c r="E84" s="24"/>
      <c r="F84" s="24"/>
      <c r="G84" s="24"/>
      <c r="H84" s="24"/>
      <c r="J84" s="24"/>
      <c r="K84" s="24"/>
      <c r="L84" s="43"/>
    </row>
    <row r="85" spans="2:65" s="6" customFormat="1" ht="19.5" customHeight="1" x14ac:dyDescent="0.3">
      <c r="B85" s="23"/>
      <c r="C85" s="24"/>
      <c r="D85" s="24"/>
      <c r="E85" s="320" t="str">
        <f>$E$11</f>
        <v>SO 103.1 - Komunikace pro pěší</v>
      </c>
      <c r="F85" s="323"/>
      <c r="G85" s="323"/>
      <c r="H85" s="323"/>
      <c r="J85" s="24"/>
      <c r="K85" s="24"/>
      <c r="L85" s="43"/>
    </row>
    <row r="86" spans="2:65" s="6" customFormat="1" ht="7.5" customHeight="1" x14ac:dyDescent="0.3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65" s="6" customFormat="1" ht="18.75" customHeight="1" x14ac:dyDescent="0.3">
      <c r="B87" s="23"/>
      <c r="C87" s="19" t="s">
        <v>23</v>
      </c>
      <c r="D87" s="24"/>
      <c r="E87" s="24"/>
      <c r="F87" s="17" t="str">
        <f>$F$14</f>
        <v>Ostrava</v>
      </c>
      <c r="G87" s="24"/>
      <c r="H87" s="24"/>
      <c r="I87" s="101" t="s">
        <v>25</v>
      </c>
      <c r="J87" s="52" t="str">
        <f>IF($J$14="","",$J$14)</f>
        <v>15.09.2014</v>
      </c>
      <c r="K87" s="24"/>
      <c r="L87" s="43"/>
    </row>
    <row r="88" spans="2:65" s="6" customFormat="1" ht="7.5" customHeight="1" x14ac:dyDescent="0.3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65" s="6" customFormat="1" ht="15.75" customHeight="1" x14ac:dyDescent="0.3">
      <c r="B89" s="23"/>
      <c r="C89" s="19" t="s">
        <v>29</v>
      </c>
      <c r="D89" s="24"/>
      <c r="E89" s="24"/>
      <c r="F89" s="17" t="str">
        <f>$E$17</f>
        <v>Statutární město Ostrava</v>
      </c>
      <c r="G89" s="24"/>
      <c r="H89" s="24"/>
      <c r="I89" s="101" t="s">
        <v>36</v>
      </c>
      <c r="J89" s="17" t="str">
        <f>$E$23</f>
        <v>SHB, akciová společnost</v>
      </c>
      <c r="K89" s="24"/>
      <c r="L89" s="43"/>
    </row>
    <row r="90" spans="2:65" s="6" customFormat="1" ht="15" customHeight="1" x14ac:dyDescent="0.3">
      <c r="B90" s="23"/>
      <c r="C90" s="19" t="s">
        <v>34</v>
      </c>
      <c r="D90" s="24"/>
      <c r="E90" s="24"/>
      <c r="F90" s="17" t="str">
        <f>IF($E$20="","",$E$20)</f>
        <v/>
      </c>
      <c r="G90" s="24"/>
      <c r="H90" s="24"/>
      <c r="J90" s="24"/>
      <c r="K90" s="24"/>
      <c r="L90" s="43"/>
    </row>
    <row r="91" spans="2:65" s="6" customFormat="1" ht="11.25" customHeight="1" x14ac:dyDescent="0.3">
      <c r="B91" s="23"/>
      <c r="C91" s="24"/>
      <c r="D91" s="24"/>
      <c r="E91" s="24"/>
      <c r="F91" s="24"/>
      <c r="G91" s="24"/>
      <c r="H91" s="24"/>
      <c r="J91" s="24"/>
      <c r="K91" s="24"/>
      <c r="L91" s="43"/>
    </row>
    <row r="92" spans="2:65" s="124" customFormat="1" ht="30" customHeight="1" x14ac:dyDescent="0.3">
      <c r="B92" s="125"/>
      <c r="C92" s="126" t="s">
        <v>227</v>
      </c>
      <c r="D92" s="127" t="s">
        <v>60</v>
      </c>
      <c r="E92" s="127" t="s">
        <v>56</v>
      </c>
      <c r="F92" s="127" t="s">
        <v>228</v>
      </c>
      <c r="G92" s="127" t="s">
        <v>229</v>
      </c>
      <c r="H92" s="127" t="s">
        <v>230</v>
      </c>
      <c r="I92" s="128" t="s">
        <v>231</v>
      </c>
      <c r="J92" s="127" t="s">
        <v>232</v>
      </c>
      <c r="K92" s="129" t="s">
        <v>233</v>
      </c>
      <c r="L92" s="130"/>
      <c r="M92" s="59" t="s">
        <v>234</v>
      </c>
      <c r="N92" s="60" t="s">
        <v>45</v>
      </c>
      <c r="O92" s="60" t="s">
        <v>235</v>
      </c>
      <c r="P92" s="60" t="s">
        <v>236</v>
      </c>
      <c r="Q92" s="60" t="s">
        <v>237</v>
      </c>
      <c r="R92" s="60" t="s">
        <v>238</v>
      </c>
      <c r="S92" s="60" t="s">
        <v>239</v>
      </c>
      <c r="T92" s="61" t="s">
        <v>240</v>
      </c>
    </row>
    <row r="93" spans="2:65" s="6" customFormat="1" ht="30" customHeight="1" x14ac:dyDescent="0.35">
      <c r="B93" s="23"/>
      <c r="C93" s="66" t="s">
        <v>221</v>
      </c>
      <c r="D93" s="24"/>
      <c r="E93" s="24"/>
      <c r="F93" s="24"/>
      <c r="G93" s="24"/>
      <c r="H93" s="24"/>
      <c r="J93" s="131">
        <f>$BK$93</f>
        <v>0</v>
      </c>
      <c r="K93" s="24"/>
      <c r="L93" s="43"/>
      <c r="M93" s="63"/>
      <c r="N93" s="64"/>
      <c r="O93" s="64"/>
      <c r="P93" s="132">
        <f>$P$94+$P$315+$P$333</f>
        <v>0</v>
      </c>
      <c r="Q93" s="64"/>
      <c r="R93" s="132">
        <f>$R$94+$R$315+$R$333</f>
        <v>298.73885024999998</v>
      </c>
      <c r="S93" s="64"/>
      <c r="T93" s="133">
        <f>$T$94+$T$315+$T$333</f>
        <v>469.08973000000003</v>
      </c>
      <c r="AT93" s="6" t="s">
        <v>74</v>
      </c>
      <c r="AU93" s="6" t="s">
        <v>222</v>
      </c>
      <c r="BK93" s="134">
        <f>$BK$94+$BK$315+$BK$333</f>
        <v>0</v>
      </c>
    </row>
    <row r="94" spans="2:65" s="135" customFormat="1" ht="37.5" customHeight="1" x14ac:dyDescent="0.35">
      <c r="B94" s="136"/>
      <c r="C94" s="137"/>
      <c r="D94" s="137" t="s">
        <v>74</v>
      </c>
      <c r="E94" s="138" t="s">
        <v>347</v>
      </c>
      <c r="F94" s="138" t="s">
        <v>348</v>
      </c>
      <c r="G94" s="137"/>
      <c r="H94" s="137"/>
      <c r="J94" s="139">
        <f>$BK$94</f>
        <v>0</v>
      </c>
      <c r="K94" s="137"/>
      <c r="L94" s="140"/>
      <c r="M94" s="141"/>
      <c r="N94" s="137"/>
      <c r="O94" s="137"/>
      <c r="P94" s="142">
        <f>$P$95+$P$191+$P$197+$P$225+$P$232+$P$295+$P$312</f>
        <v>0</v>
      </c>
      <c r="Q94" s="137"/>
      <c r="R94" s="142">
        <f>$R$95+$R$191+$R$197+$R$225+$R$232+$R$295+$R$312</f>
        <v>297.87243999999998</v>
      </c>
      <c r="S94" s="137"/>
      <c r="T94" s="143">
        <f>$T$95+$T$191+$T$197+$T$225+$T$232+$T$295+$T$312</f>
        <v>468.18755000000004</v>
      </c>
      <c r="AR94" s="144" t="s">
        <v>22</v>
      </c>
      <c r="AT94" s="144" t="s">
        <v>74</v>
      </c>
      <c r="AU94" s="144" t="s">
        <v>75</v>
      </c>
      <c r="AY94" s="144" t="s">
        <v>243</v>
      </c>
      <c r="BK94" s="145">
        <f>$BK$95+$BK$191+$BK$197+$BK$225+$BK$232+$BK$295+$BK$312</f>
        <v>0</v>
      </c>
    </row>
    <row r="95" spans="2:65" s="135" customFormat="1" ht="21" customHeight="1" x14ac:dyDescent="0.3">
      <c r="B95" s="136"/>
      <c r="C95" s="137"/>
      <c r="D95" s="137" t="s">
        <v>74</v>
      </c>
      <c r="E95" s="168" t="s">
        <v>22</v>
      </c>
      <c r="F95" s="168" t="s">
        <v>349</v>
      </c>
      <c r="G95" s="137"/>
      <c r="H95" s="137"/>
      <c r="J95" s="169">
        <f>$BK$95</f>
        <v>0</v>
      </c>
      <c r="K95" s="137"/>
      <c r="L95" s="140"/>
      <c r="M95" s="141"/>
      <c r="N95" s="137"/>
      <c r="O95" s="137"/>
      <c r="P95" s="142">
        <f>SUM($P$96:$P$190)</f>
        <v>0</v>
      </c>
      <c r="Q95" s="137"/>
      <c r="R95" s="142">
        <f>SUM($R$96:$R$190)</f>
        <v>0</v>
      </c>
      <c r="S95" s="137"/>
      <c r="T95" s="143">
        <f>SUM($T$96:$T$190)</f>
        <v>455.18555000000003</v>
      </c>
      <c r="AR95" s="144" t="s">
        <v>22</v>
      </c>
      <c r="AT95" s="144" t="s">
        <v>74</v>
      </c>
      <c r="AU95" s="144" t="s">
        <v>22</v>
      </c>
      <c r="AY95" s="144" t="s">
        <v>243</v>
      </c>
      <c r="BK95" s="145">
        <f>SUM($BK$96:$BK$190)</f>
        <v>0</v>
      </c>
    </row>
    <row r="96" spans="2:65" s="6" customFormat="1" ht="15.75" customHeight="1" x14ac:dyDescent="0.3">
      <c r="B96" s="23"/>
      <c r="C96" s="146" t="s">
        <v>22</v>
      </c>
      <c r="D96" s="146" t="s">
        <v>244</v>
      </c>
      <c r="E96" s="147" t="s">
        <v>1572</v>
      </c>
      <c r="F96" s="148" t="s">
        <v>1573</v>
      </c>
      <c r="G96" s="149" t="s">
        <v>352</v>
      </c>
      <c r="H96" s="150">
        <v>56</v>
      </c>
      <c r="I96" s="151"/>
      <c r="J96" s="152">
        <f>ROUND($I$96*$H$96,2)</f>
        <v>0</v>
      </c>
      <c r="K96" s="148" t="s">
        <v>353</v>
      </c>
      <c r="L96" s="43"/>
      <c r="M96" s="153"/>
      <c r="N96" s="154" t="s">
        <v>46</v>
      </c>
      <c r="O96" s="24"/>
      <c r="P96" s="155">
        <f>$O$96*$H$96</f>
        <v>0</v>
      </c>
      <c r="Q96" s="155">
        <v>0</v>
      </c>
      <c r="R96" s="155">
        <f>$Q$96*$H$96</f>
        <v>0</v>
      </c>
      <c r="S96" s="155">
        <v>0.255</v>
      </c>
      <c r="T96" s="156">
        <f>$S$96*$H$96</f>
        <v>14.280000000000001</v>
      </c>
      <c r="AR96" s="97" t="s">
        <v>248</v>
      </c>
      <c r="AT96" s="97" t="s">
        <v>244</v>
      </c>
      <c r="AU96" s="97" t="s">
        <v>83</v>
      </c>
      <c r="AY96" s="6" t="s">
        <v>243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7" t="s">
        <v>22</v>
      </c>
      <c r="BK96" s="157">
        <f>ROUND($I$96*$H$96,2)</f>
        <v>0</v>
      </c>
      <c r="BL96" s="97" t="s">
        <v>248</v>
      </c>
      <c r="BM96" s="97" t="s">
        <v>1574</v>
      </c>
    </row>
    <row r="97" spans="2:65" s="6" customFormat="1" ht="15.75" customHeight="1" x14ac:dyDescent="0.3">
      <c r="B97" s="170"/>
      <c r="C97" s="171"/>
      <c r="D97" s="158" t="s">
        <v>355</v>
      </c>
      <c r="E97" s="172"/>
      <c r="F97" s="172" t="s">
        <v>380</v>
      </c>
      <c r="G97" s="171"/>
      <c r="H97" s="171"/>
      <c r="J97" s="171"/>
      <c r="K97" s="171"/>
      <c r="L97" s="173"/>
      <c r="M97" s="174"/>
      <c r="N97" s="171"/>
      <c r="O97" s="171"/>
      <c r="P97" s="171"/>
      <c r="Q97" s="171"/>
      <c r="R97" s="171"/>
      <c r="S97" s="171"/>
      <c r="T97" s="175"/>
      <c r="AT97" s="176" t="s">
        <v>355</v>
      </c>
      <c r="AU97" s="176" t="s">
        <v>83</v>
      </c>
      <c r="AV97" s="176" t="s">
        <v>22</v>
      </c>
      <c r="AW97" s="176" t="s">
        <v>222</v>
      </c>
      <c r="AX97" s="176" t="s">
        <v>75</v>
      </c>
      <c r="AY97" s="176" t="s">
        <v>243</v>
      </c>
    </row>
    <row r="98" spans="2:65" s="6" customFormat="1" ht="15.75" customHeight="1" x14ac:dyDescent="0.3">
      <c r="B98" s="170"/>
      <c r="C98" s="171"/>
      <c r="D98" s="177" t="s">
        <v>355</v>
      </c>
      <c r="E98" s="171"/>
      <c r="F98" s="172" t="s">
        <v>1575</v>
      </c>
      <c r="G98" s="171"/>
      <c r="H98" s="171"/>
      <c r="J98" s="171"/>
      <c r="K98" s="171"/>
      <c r="L98" s="173"/>
      <c r="M98" s="174"/>
      <c r="N98" s="171"/>
      <c r="O98" s="171"/>
      <c r="P98" s="171"/>
      <c r="Q98" s="171"/>
      <c r="R98" s="171"/>
      <c r="S98" s="171"/>
      <c r="T98" s="175"/>
      <c r="AT98" s="176" t="s">
        <v>355</v>
      </c>
      <c r="AU98" s="176" t="s">
        <v>83</v>
      </c>
      <c r="AV98" s="176" t="s">
        <v>22</v>
      </c>
      <c r="AW98" s="176" t="s">
        <v>222</v>
      </c>
      <c r="AX98" s="176" t="s">
        <v>75</v>
      </c>
      <c r="AY98" s="176" t="s">
        <v>243</v>
      </c>
    </row>
    <row r="99" spans="2:65" s="6" customFormat="1" ht="15.75" customHeight="1" x14ac:dyDescent="0.3">
      <c r="B99" s="170"/>
      <c r="C99" s="171"/>
      <c r="D99" s="177" t="s">
        <v>355</v>
      </c>
      <c r="E99" s="171"/>
      <c r="F99" s="172" t="s">
        <v>1576</v>
      </c>
      <c r="G99" s="171"/>
      <c r="H99" s="171"/>
      <c r="J99" s="171"/>
      <c r="K99" s="171"/>
      <c r="L99" s="173"/>
      <c r="M99" s="174"/>
      <c r="N99" s="171"/>
      <c r="O99" s="171"/>
      <c r="P99" s="171"/>
      <c r="Q99" s="171"/>
      <c r="R99" s="171"/>
      <c r="S99" s="171"/>
      <c r="T99" s="175"/>
      <c r="AT99" s="176" t="s">
        <v>355</v>
      </c>
      <c r="AU99" s="176" t="s">
        <v>83</v>
      </c>
      <c r="AV99" s="176" t="s">
        <v>22</v>
      </c>
      <c r="AW99" s="176" t="s">
        <v>222</v>
      </c>
      <c r="AX99" s="176" t="s">
        <v>75</v>
      </c>
      <c r="AY99" s="176" t="s">
        <v>243</v>
      </c>
    </row>
    <row r="100" spans="2:65" s="6" customFormat="1" ht="15.75" customHeight="1" x14ac:dyDescent="0.3">
      <c r="B100" s="178"/>
      <c r="C100" s="179"/>
      <c r="D100" s="177" t="s">
        <v>355</v>
      </c>
      <c r="E100" s="179"/>
      <c r="F100" s="180" t="s">
        <v>1577</v>
      </c>
      <c r="G100" s="179"/>
      <c r="H100" s="181">
        <v>56</v>
      </c>
      <c r="J100" s="179"/>
      <c r="K100" s="179"/>
      <c r="L100" s="182"/>
      <c r="M100" s="183"/>
      <c r="N100" s="179"/>
      <c r="O100" s="179"/>
      <c r="P100" s="179"/>
      <c r="Q100" s="179"/>
      <c r="R100" s="179"/>
      <c r="S100" s="179"/>
      <c r="T100" s="184"/>
      <c r="AT100" s="185" t="s">
        <v>355</v>
      </c>
      <c r="AU100" s="185" t="s">
        <v>83</v>
      </c>
      <c r="AV100" s="185" t="s">
        <v>83</v>
      </c>
      <c r="AW100" s="185" t="s">
        <v>222</v>
      </c>
      <c r="AX100" s="185" t="s">
        <v>22</v>
      </c>
      <c r="AY100" s="185" t="s">
        <v>243</v>
      </c>
    </row>
    <row r="101" spans="2:65" s="6" customFormat="1" ht="15.75" customHeight="1" x14ac:dyDescent="0.3">
      <c r="B101" s="23"/>
      <c r="C101" s="146" t="s">
        <v>83</v>
      </c>
      <c r="D101" s="146" t="s">
        <v>244</v>
      </c>
      <c r="E101" s="147" t="s">
        <v>1578</v>
      </c>
      <c r="F101" s="148" t="s">
        <v>1579</v>
      </c>
      <c r="G101" s="149" t="s">
        <v>352</v>
      </c>
      <c r="H101" s="150">
        <v>104.4</v>
      </c>
      <c r="I101" s="151"/>
      <c r="J101" s="152">
        <f>ROUND($I$101*$H$101,2)</f>
        <v>0</v>
      </c>
      <c r="K101" s="148" t="s">
        <v>353</v>
      </c>
      <c r="L101" s="43"/>
      <c r="M101" s="153"/>
      <c r="N101" s="154" t="s">
        <v>46</v>
      </c>
      <c r="O101" s="24"/>
      <c r="P101" s="155">
        <f>$O$101*$H$101</f>
        <v>0</v>
      </c>
      <c r="Q101" s="155">
        <v>0</v>
      </c>
      <c r="R101" s="155">
        <f>$Q$101*$H$101</f>
        <v>0</v>
      </c>
      <c r="S101" s="155">
        <v>0.26</v>
      </c>
      <c r="T101" s="156">
        <f>$S$101*$H$101</f>
        <v>27.144000000000002</v>
      </c>
      <c r="AR101" s="97" t="s">
        <v>248</v>
      </c>
      <c r="AT101" s="97" t="s">
        <v>244</v>
      </c>
      <c r="AU101" s="97" t="s">
        <v>83</v>
      </c>
      <c r="AY101" s="6" t="s">
        <v>243</v>
      </c>
      <c r="BE101" s="157">
        <f>IF($N$101="základní",$J$101,0)</f>
        <v>0</v>
      </c>
      <c r="BF101" s="157">
        <f>IF($N$101="snížená",$J$101,0)</f>
        <v>0</v>
      </c>
      <c r="BG101" s="157">
        <f>IF($N$101="zákl. přenesená",$J$101,0)</f>
        <v>0</v>
      </c>
      <c r="BH101" s="157">
        <f>IF($N$101="sníž. přenesená",$J$101,0)</f>
        <v>0</v>
      </c>
      <c r="BI101" s="157">
        <f>IF($N$101="nulová",$J$101,0)</f>
        <v>0</v>
      </c>
      <c r="BJ101" s="97" t="s">
        <v>22</v>
      </c>
      <c r="BK101" s="157">
        <f>ROUND($I$101*$H$101,2)</f>
        <v>0</v>
      </c>
      <c r="BL101" s="97" t="s">
        <v>248</v>
      </c>
      <c r="BM101" s="97" t="s">
        <v>1580</v>
      </c>
    </row>
    <row r="102" spans="2:65" s="6" customFormat="1" ht="15.75" customHeight="1" x14ac:dyDescent="0.3">
      <c r="B102" s="170"/>
      <c r="C102" s="171"/>
      <c r="D102" s="158" t="s">
        <v>355</v>
      </c>
      <c r="E102" s="172"/>
      <c r="F102" s="172" t="s">
        <v>356</v>
      </c>
      <c r="G102" s="171"/>
      <c r="H102" s="171"/>
      <c r="J102" s="171"/>
      <c r="K102" s="171"/>
      <c r="L102" s="173"/>
      <c r="M102" s="174"/>
      <c r="N102" s="171"/>
      <c r="O102" s="171"/>
      <c r="P102" s="171"/>
      <c r="Q102" s="171"/>
      <c r="R102" s="171"/>
      <c r="S102" s="171"/>
      <c r="T102" s="175"/>
      <c r="AT102" s="176" t="s">
        <v>355</v>
      </c>
      <c r="AU102" s="176" t="s">
        <v>83</v>
      </c>
      <c r="AV102" s="176" t="s">
        <v>22</v>
      </c>
      <c r="AW102" s="176" t="s">
        <v>222</v>
      </c>
      <c r="AX102" s="176" t="s">
        <v>75</v>
      </c>
      <c r="AY102" s="176" t="s">
        <v>243</v>
      </c>
    </row>
    <row r="103" spans="2:65" s="6" customFormat="1" ht="15.75" customHeight="1" x14ac:dyDescent="0.3">
      <c r="B103" s="170"/>
      <c r="C103" s="171"/>
      <c r="D103" s="177" t="s">
        <v>355</v>
      </c>
      <c r="E103" s="171"/>
      <c r="F103" s="172" t="s">
        <v>357</v>
      </c>
      <c r="G103" s="171"/>
      <c r="H103" s="171"/>
      <c r="J103" s="171"/>
      <c r="K103" s="171"/>
      <c r="L103" s="173"/>
      <c r="M103" s="174"/>
      <c r="N103" s="171"/>
      <c r="O103" s="171"/>
      <c r="P103" s="171"/>
      <c r="Q103" s="171"/>
      <c r="R103" s="171"/>
      <c r="S103" s="171"/>
      <c r="T103" s="175"/>
      <c r="AT103" s="176" t="s">
        <v>355</v>
      </c>
      <c r="AU103" s="176" t="s">
        <v>83</v>
      </c>
      <c r="AV103" s="176" t="s">
        <v>22</v>
      </c>
      <c r="AW103" s="176" t="s">
        <v>222</v>
      </c>
      <c r="AX103" s="176" t="s">
        <v>75</v>
      </c>
      <c r="AY103" s="176" t="s">
        <v>243</v>
      </c>
    </row>
    <row r="104" spans="2:65" s="6" customFormat="1" ht="15.75" customHeight="1" x14ac:dyDescent="0.3">
      <c r="B104" s="178"/>
      <c r="C104" s="179"/>
      <c r="D104" s="177" t="s">
        <v>355</v>
      </c>
      <c r="E104" s="179"/>
      <c r="F104" s="180" t="s">
        <v>1581</v>
      </c>
      <c r="G104" s="179"/>
      <c r="H104" s="181">
        <v>94.3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222</v>
      </c>
      <c r="AX104" s="185" t="s">
        <v>75</v>
      </c>
      <c r="AY104" s="185" t="s">
        <v>243</v>
      </c>
    </row>
    <row r="105" spans="2:65" s="6" customFormat="1" ht="15.75" customHeight="1" x14ac:dyDescent="0.3">
      <c r="B105" s="178"/>
      <c r="C105" s="179"/>
      <c r="D105" s="177" t="s">
        <v>355</v>
      </c>
      <c r="E105" s="179"/>
      <c r="F105" s="180" t="s">
        <v>1582</v>
      </c>
      <c r="G105" s="179"/>
      <c r="H105" s="181">
        <v>10.1</v>
      </c>
      <c r="J105" s="179"/>
      <c r="K105" s="179"/>
      <c r="L105" s="182"/>
      <c r="M105" s="183"/>
      <c r="N105" s="179"/>
      <c r="O105" s="179"/>
      <c r="P105" s="179"/>
      <c r="Q105" s="179"/>
      <c r="R105" s="179"/>
      <c r="S105" s="179"/>
      <c r="T105" s="184"/>
      <c r="AT105" s="185" t="s">
        <v>355</v>
      </c>
      <c r="AU105" s="185" t="s">
        <v>83</v>
      </c>
      <c r="AV105" s="185" t="s">
        <v>83</v>
      </c>
      <c r="AW105" s="185" t="s">
        <v>222</v>
      </c>
      <c r="AX105" s="185" t="s">
        <v>75</v>
      </c>
      <c r="AY105" s="185" t="s">
        <v>243</v>
      </c>
    </row>
    <row r="106" spans="2:65" s="6" customFormat="1" ht="15.75" customHeight="1" x14ac:dyDescent="0.3">
      <c r="B106" s="186"/>
      <c r="C106" s="187"/>
      <c r="D106" s="177" t="s">
        <v>355</v>
      </c>
      <c r="E106" s="187"/>
      <c r="F106" s="188" t="s">
        <v>369</v>
      </c>
      <c r="G106" s="187"/>
      <c r="H106" s="189">
        <v>104.4</v>
      </c>
      <c r="J106" s="187"/>
      <c r="K106" s="187"/>
      <c r="L106" s="190"/>
      <c r="M106" s="191"/>
      <c r="N106" s="187"/>
      <c r="O106" s="187"/>
      <c r="P106" s="187"/>
      <c r="Q106" s="187"/>
      <c r="R106" s="187"/>
      <c r="S106" s="187"/>
      <c r="T106" s="192"/>
      <c r="AT106" s="193" t="s">
        <v>355</v>
      </c>
      <c r="AU106" s="193" t="s">
        <v>83</v>
      </c>
      <c r="AV106" s="193" t="s">
        <v>248</v>
      </c>
      <c r="AW106" s="193" t="s">
        <v>222</v>
      </c>
      <c r="AX106" s="193" t="s">
        <v>22</v>
      </c>
      <c r="AY106" s="193" t="s">
        <v>243</v>
      </c>
    </row>
    <row r="107" spans="2:65" s="6" customFormat="1" ht="15.75" customHeight="1" x14ac:dyDescent="0.3">
      <c r="B107" s="23"/>
      <c r="C107" s="146" t="s">
        <v>103</v>
      </c>
      <c r="D107" s="146" t="s">
        <v>244</v>
      </c>
      <c r="E107" s="147" t="s">
        <v>1583</v>
      </c>
      <c r="F107" s="148" t="s">
        <v>1584</v>
      </c>
      <c r="G107" s="149" t="s">
        <v>352</v>
      </c>
      <c r="H107" s="150">
        <v>125</v>
      </c>
      <c r="I107" s="151"/>
      <c r="J107" s="152">
        <f>ROUND($I$107*$H$107,2)</f>
        <v>0</v>
      </c>
      <c r="K107" s="148" t="s">
        <v>353</v>
      </c>
      <c r="L107" s="43"/>
      <c r="M107" s="153"/>
      <c r="N107" s="154" t="s">
        <v>46</v>
      </c>
      <c r="O107" s="24"/>
      <c r="P107" s="155">
        <f>$O$107*$H$107</f>
        <v>0</v>
      </c>
      <c r="Q107" s="155">
        <v>0</v>
      </c>
      <c r="R107" s="155">
        <f>$Q$107*$H$107</f>
        <v>0</v>
      </c>
      <c r="S107" s="155">
        <v>0.22500000000000001</v>
      </c>
      <c r="T107" s="156">
        <f>$S$107*$H$107</f>
        <v>28.125</v>
      </c>
      <c r="AR107" s="97" t="s">
        <v>248</v>
      </c>
      <c r="AT107" s="97" t="s">
        <v>244</v>
      </c>
      <c r="AU107" s="97" t="s">
        <v>83</v>
      </c>
      <c r="AY107" s="6" t="s">
        <v>243</v>
      </c>
      <c r="BE107" s="157">
        <f>IF($N$107="základní",$J$107,0)</f>
        <v>0</v>
      </c>
      <c r="BF107" s="157">
        <f>IF($N$107="snížená",$J$107,0)</f>
        <v>0</v>
      </c>
      <c r="BG107" s="157">
        <f>IF($N$107="zákl. přenesená",$J$107,0)</f>
        <v>0</v>
      </c>
      <c r="BH107" s="157">
        <f>IF($N$107="sníž. přenesená",$J$107,0)</f>
        <v>0</v>
      </c>
      <c r="BI107" s="157">
        <f>IF($N$107="nulová",$J$107,0)</f>
        <v>0</v>
      </c>
      <c r="BJ107" s="97" t="s">
        <v>22</v>
      </c>
      <c r="BK107" s="157">
        <f>ROUND($I$107*$H$107,2)</f>
        <v>0</v>
      </c>
      <c r="BL107" s="97" t="s">
        <v>248</v>
      </c>
      <c r="BM107" s="97" t="s">
        <v>1585</v>
      </c>
    </row>
    <row r="108" spans="2:65" s="6" customFormat="1" ht="15.75" customHeight="1" x14ac:dyDescent="0.3">
      <c r="B108" s="170"/>
      <c r="C108" s="171"/>
      <c r="D108" s="158" t="s">
        <v>355</v>
      </c>
      <c r="E108" s="172"/>
      <c r="F108" s="172" t="s">
        <v>356</v>
      </c>
      <c r="G108" s="171"/>
      <c r="H108" s="171"/>
      <c r="J108" s="171"/>
      <c r="K108" s="171"/>
      <c r="L108" s="173"/>
      <c r="M108" s="174"/>
      <c r="N108" s="171"/>
      <c r="O108" s="171"/>
      <c r="P108" s="171"/>
      <c r="Q108" s="171"/>
      <c r="R108" s="171"/>
      <c r="S108" s="171"/>
      <c r="T108" s="175"/>
      <c r="AT108" s="176" t="s">
        <v>355</v>
      </c>
      <c r="AU108" s="176" t="s">
        <v>83</v>
      </c>
      <c r="AV108" s="176" t="s">
        <v>22</v>
      </c>
      <c r="AW108" s="176" t="s">
        <v>222</v>
      </c>
      <c r="AX108" s="176" t="s">
        <v>75</v>
      </c>
      <c r="AY108" s="176" t="s">
        <v>243</v>
      </c>
    </row>
    <row r="109" spans="2:65" s="6" customFormat="1" ht="15.75" customHeight="1" x14ac:dyDescent="0.3">
      <c r="B109" s="170"/>
      <c r="C109" s="171"/>
      <c r="D109" s="177" t="s">
        <v>355</v>
      </c>
      <c r="E109" s="171"/>
      <c r="F109" s="172" t="s">
        <v>357</v>
      </c>
      <c r="G109" s="171"/>
      <c r="H109" s="171"/>
      <c r="J109" s="171"/>
      <c r="K109" s="171"/>
      <c r="L109" s="173"/>
      <c r="M109" s="174"/>
      <c r="N109" s="171"/>
      <c r="O109" s="171"/>
      <c r="P109" s="171"/>
      <c r="Q109" s="171"/>
      <c r="R109" s="171"/>
      <c r="S109" s="171"/>
      <c r="T109" s="175"/>
      <c r="AT109" s="176" t="s">
        <v>355</v>
      </c>
      <c r="AU109" s="176" t="s">
        <v>83</v>
      </c>
      <c r="AV109" s="176" t="s">
        <v>22</v>
      </c>
      <c r="AW109" s="176" t="s">
        <v>222</v>
      </c>
      <c r="AX109" s="176" t="s">
        <v>75</v>
      </c>
      <c r="AY109" s="176" t="s">
        <v>243</v>
      </c>
    </row>
    <row r="110" spans="2:65" s="6" customFormat="1" ht="15.75" customHeight="1" x14ac:dyDescent="0.3">
      <c r="B110" s="178"/>
      <c r="C110" s="179"/>
      <c r="D110" s="177" t="s">
        <v>355</v>
      </c>
      <c r="E110" s="179"/>
      <c r="F110" s="180" t="s">
        <v>1586</v>
      </c>
      <c r="G110" s="179"/>
      <c r="H110" s="181">
        <v>6.1</v>
      </c>
      <c r="J110" s="179"/>
      <c r="K110" s="179"/>
      <c r="L110" s="182"/>
      <c r="M110" s="183"/>
      <c r="N110" s="179"/>
      <c r="O110" s="179"/>
      <c r="P110" s="179"/>
      <c r="Q110" s="179"/>
      <c r="R110" s="179"/>
      <c r="S110" s="179"/>
      <c r="T110" s="184"/>
      <c r="AT110" s="185" t="s">
        <v>355</v>
      </c>
      <c r="AU110" s="185" t="s">
        <v>83</v>
      </c>
      <c r="AV110" s="185" t="s">
        <v>83</v>
      </c>
      <c r="AW110" s="185" t="s">
        <v>222</v>
      </c>
      <c r="AX110" s="185" t="s">
        <v>75</v>
      </c>
      <c r="AY110" s="185" t="s">
        <v>243</v>
      </c>
    </row>
    <row r="111" spans="2:65" s="6" customFormat="1" ht="15.75" customHeight="1" x14ac:dyDescent="0.3">
      <c r="B111" s="178"/>
      <c r="C111" s="179"/>
      <c r="D111" s="177" t="s">
        <v>355</v>
      </c>
      <c r="E111" s="179"/>
      <c r="F111" s="180" t="s">
        <v>1587</v>
      </c>
      <c r="G111" s="179"/>
      <c r="H111" s="181">
        <v>28.5</v>
      </c>
      <c r="J111" s="179"/>
      <c r="K111" s="179"/>
      <c r="L111" s="182"/>
      <c r="M111" s="183"/>
      <c r="N111" s="179"/>
      <c r="O111" s="179"/>
      <c r="P111" s="179"/>
      <c r="Q111" s="179"/>
      <c r="R111" s="179"/>
      <c r="S111" s="179"/>
      <c r="T111" s="184"/>
      <c r="AT111" s="185" t="s">
        <v>355</v>
      </c>
      <c r="AU111" s="185" t="s">
        <v>83</v>
      </c>
      <c r="AV111" s="185" t="s">
        <v>83</v>
      </c>
      <c r="AW111" s="185" t="s">
        <v>222</v>
      </c>
      <c r="AX111" s="185" t="s">
        <v>75</v>
      </c>
      <c r="AY111" s="185" t="s">
        <v>243</v>
      </c>
    </row>
    <row r="112" spans="2:65" s="6" customFormat="1" ht="15.75" customHeight="1" x14ac:dyDescent="0.3">
      <c r="B112" s="178"/>
      <c r="C112" s="179"/>
      <c r="D112" s="177" t="s">
        <v>355</v>
      </c>
      <c r="E112" s="179"/>
      <c r="F112" s="180" t="s">
        <v>1588</v>
      </c>
      <c r="G112" s="179"/>
      <c r="H112" s="181">
        <v>90.4</v>
      </c>
      <c r="J112" s="179"/>
      <c r="K112" s="179"/>
      <c r="L112" s="182"/>
      <c r="M112" s="183"/>
      <c r="N112" s="179"/>
      <c r="O112" s="179"/>
      <c r="P112" s="179"/>
      <c r="Q112" s="179"/>
      <c r="R112" s="179"/>
      <c r="S112" s="179"/>
      <c r="T112" s="184"/>
      <c r="AT112" s="185" t="s">
        <v>355</v>
      </c>
      <c r="AU112" s="185" t="s">
        <v>83</v>
      </c>
      <c r="AV112" s="185" t="s">
        <v>83</v>
      </c>
      <c r="AW112" s="185" t="s">
        <v>222</v>
      </c>
      <c r="AX112" s="185" t="s">
        <v>75</v>
      </c>
      <c r="AY112" s="185" t="s">
        <v>243</v>
      </c>
    </row>
    <row r="113" spans="2:65" s="6" customFormat="1" ht="15.75" customHeight="1" x14ac:dyDescent="0.3">
      <c r="B113" s="186"/>
      <c r="C113" s="187"/>
      <c r="D113" s="177" t="s">
        <v>355</v>
      </c>
      <c r="E113" s="187"/>
      <c r="F113" s="188" t="s">
        <v>369</v>
      </c>
      <c r="G113" s="187"/>
      <c r="H113" s="189">
        <v>125</v>
      </c>
      <c r="J113" s="187"/>
      <c r="K113" s="187"/>
      <c r="L113" s="190"/>
      <c r="M113" s="191"/>
      <c r="N113" s="187"/>
      <c r="O113" s="187"/>
      <c r="P113" s="187"/>
      <c r="Q113" s="187"/>
      <c r="R113" s="187"/>
      <c r="S113" s="187"/>
      <c r="T113" s="192"/>
      <c r="AT113" s="193" t="s">
        <v>355</v>
      </c>
      <c r="AU113" s="193" t="s">
        <v>83</v>
      </c>
      <c r="AV113" s="193" t="s">
        <v>248</v>
      </c>
      <c r="AW113" s="193" t="s">
        <v>222</v>
      </c>
      <c r="AX113" s="193" t="s">
        <v>22</v>
      </c>
      <c r="AY113" s="193" t="s">
        <v>243</v>
      </c>
    </row>
    <row r="114" spans="2:65" s="6" customFormat="1" ht="15.75" customHeight="1" x14ac:dyDescent="0.3">
      <c r="B114" s="23"/>
      <c r="C114" s="146" t="s">
        <v>248</v>
      </c>
      <c r="D114" s="146" t="s">
        <v>244</v>
      </c>
      <c r="E114" s="147" t="s">
        <v>1589</v>
      </c>
      <c r="F114" s="148" t="s">
        <v>1590</v>
      </c>
      <c r="G114" s="149" t="s">
        <v>352</v>
      </c>
      <c r="H114" s="150">
        <v>761.75</v>
      </c>
      <c r="I114" s="151"/>
      <c r="J114" s="152">
        <f>ROUND($I$114*$H$114,2)</f>
        <v>0</v>
      </c>
      <c r="K114" s="148" t="s">
        <v>353</v>
      </c>
      <c r="L114" s="43"/>
      <c r="M114" s="153"/>
      <c r="N114" s="154" t="s">
        <v>46</v>
      </c>
      <c r="O114" s="24"/>
      <c r="P114" s="155">
        <f>$O$114*$H$114</f>
        <v>0</v>
      </c>
      <c r="Q114" s="155">
        <v>0</v>
      </c>
      <c r="R114" s="155">
        <f>$Q$114*$H$114</f>
        <v>0</v>
      </c>
      <c r="S114" s="155">
        <v>0.23499999999999999</v>
      </c>
      <c r="T114" s="156">
        <f>$S$114*$H$114</f>
        <v>179.01124999999999</v>
      </c>
      <c r="AR114" s="97" t="s">
        <v>248</v>
      </c>
      <c r="AT114" s="97" t="s">
        <v>244</v>
      </c>
      <c r="AU114" s="97" t="s">
        <v>83</v>
      </c>
      <c r="AY114" s="6" t="s">
        <v>243</v>
      </c>
      <c r="BE114" s="157">
        <f>IF($N$114="základní",$J$114,0)</f>
        <v>0</v>
      </c>
      <c r="BF114" s="157">
        <f>IF($N$114="snížená",$J$114,0)</f>
        <v>0</v>
      </c>
      <c r="BG114" s="157">
        <f>IF($N$114="zákl. přenesená",$J$114,0)</f>
        <v>0</v>
      </c>
      <c r="BH114" s="157">
        <f>IF($N$114="sníž. přenesená",$J$114,0)</f>
        <v>0</v>
      </c>
      <c r="BI114" s="157">
        <f>IF($N$114="nulová",$J$114,0)</f>
        <v>0</v>
      </c>
      <c r="BJ114" s="97" t="s">
        <v>22</v>
      </c>
      <c r="BK114" s="157">
        <f>ROUND($I$114*$H$114,2)</f>
        <v>0</v>
      </c>
      <c r="BL114" s="97" t="s">
        <v>248</v>
      </c>
      <c r="BM114" s="97" t="s">
        <v>1591</v>
      </c>
    </row>
    <row r="115" spans="2:65" s="6" customFormat="1" ht="15.75" customHeight="1" x14ac:dyDescent="0.3">
      <c r="B115" s="170"/>
      <c r="C115" s="171"/>
      <c r="D115" s="158" t="s">
        <v>355</v>
      </c>
      <c r="E115" s="172"/>
      <c r="F115" s="172" t="s">
        <v>356</v>
      </c>
      <c r="G115" s="171"/>
      <c r="H115" s="171"/>
      <c r="J115" s="171"/>
      <c r="K115" s="171"/>
      <c r="L115" s="173"/>
      <c r="M115" s="174"/>
      <c r="N115" s="171"/>
      <c r="O115" s="171"/>
      <c r="P115" s="171"/>
      <c r="Q115" s="171"/>
      <c r="R115" s="171"/>
      <c r="S115" s="171"/>
      <c r="T115" s="175"/>
      <c r="AT115" s="176" t="s">
        <v>355</v>
      </c>
      <c r="AU115" s="176" t="s">
        <v>83</v>
      </c>
      <c r="AV115" s="176" t="s">
        <v>22</v>
      </c>
      <c r="AW115" s="176" t="s">
        <v>222</v>
      </c>
      <c r="AX115" s="176" t="s">
        <v>75</v>
      </c>
      <c r="AY115" s="176" t="s">
        <v>243</v>
      </c>
    </row>
    <row r="116" spans="2:65" s="6" customFormat="1" ht="15.75" customHeight="1" x14ac:dyDescent="0.3">
      <c r="B116" s="170"/>
      <c r="C116" s="171"/>
      <c r="D116" s="177" t="s">
        <v>355</v>
      </c>
      <c r="E116" s="171"/>
      <c r="F116" s="172" t="s">
        <v>1592</v>
      </c>
      <c r="G116" s="171"/>
      <c r="H116" s="171"/>
      <c r="J116" s="171"/>
      <c r="K116" s="171"/>
      <c r="L116" s="173"/>
      <c r="M116" s="174"/>
      <c r="N116" s="171"/>
      <c r="O116" s="171"/>
      <c r="P116" s="171"/>
      <c r="Q116" s="171"/>
      <c r="R116" s="171"/>
      <c r="S116" s="171"/>
      <c r="T116" s="175"/>
      <c r="AT116" s="176" t="s">
        <v>355</v>
      </c>
      <c r="AU116" s="176" t="s">
        <v>83</v>
      </c>
      <c r="AV116" s="176" t="s">
        <v>22</v>
      </c>
      <c r="AW116" s="176" t="s">
        <v>222</v>
      </c>
      <c r="AX116" s="176" t="s">
        <v>75</v>
      </c>
      <c r="AY116" s="176" t="s">
        <v>243</v>
      </c>
    </row>
    <row r="117" spans="2:65" s="6" customFormat="1" ht="15.75" customHeight="1" x14ac:dyDescent="0.3">
      <c r="B117" s="170"/>
      <c r="C117" s="171"/>
      <c r="D117" s="177" t="s">
        <v>355</v>
      </c>
      <c r="E117" s="171"/>
      <c r="F117" s="172" t="s">
        <v>1593</v>
      </c>
      <c r="G117" s="171"/>
      <c r="H117" s="171"/>
      <c r="J117" s="171"/>
      <c r="K117" s="171"/>
      <c r="L117" s="173"/>
      <c r="M117" s="174"/>
      <c r="N117" s="171"/>
      <c r="O117" s="171"/>
      <c r="P117" s="171"/>
      <c r="Q117" s="171"/>
      <c r="R117" s="171"/>
      <c r="S117" s="171"/>
      <c r="T117" s="175"/>
      <c r="AT117" s="176" t="s">
        <v>355</v>
      </c>
      <c r="AU117" s="176" t="s">
        <v>83</v>
      </c>
      <c r="AV117" s="176" t="s">
        <v>22</v>
      </c>
      <c r="AW117" s="176" t="s">
        <v>222</v>
      </c>
      <c r="AX117" s="176" t="s">
        <v>75</v>
      </c>
      <c r="AY117" s="176" t="s">
        <v>243</v>
      </c>
    </row>
    <row r="118" spans="2:65" s="6" customFormat="1" ht="15.75" customHeight="1" x14ac:dyDescent="0.3">
      <c r="B118" s="170"/>
      <c r="C118" s="171"/>
      <c r="D118" s="177" t="s">
        <v>355</v>
      </c>
      <c r="E118" s="171"/>
      <c r="F118" s="172" t="s">
        <v>1594</v>
      </c>
      <c r="G118" s="171"/>
      <c r="H118" s="171"/>
      <c r="J118" s="171"/>
      <c r="K118" s="171"/>
      <c r="L118" s="173"/>
      <c r="M118" s="174"/>
      <c r="N118" s="171"/>
      <c r="O118" s="171"/>
      <c r="P118" s="171"/>
      <c r="Q118" s="171"/>
      <c r="R118" s="171"/>
      <c r="S118" s="171"/>
      <c r="T118" s="175"/>
      <c r="AT118" s="176" t="s">
        <v>355</v>
      </c>
      <c r="AU118" s="176" t="s">
        <v>83</v>
      </c>
      <c r="AV118" s="176" t="s">
        <v>22</v>
      </c>
      <c r="AW118" s="176" t="s">
        <v>222</v>
      </c>
      <c r="AX118" s="176" t="s">
        <v>75</v>
      </c>
      <c r="AY118" s="176" t="s">
        <v>243</v>
      </c>
    </row>
    <row r="119" spans="2:65" s="6" customFormat="1" ht="15.75" customHeight="1" x14ac:dyDescent="0.3">
      <c r="B119" s="178"/>
      <c r="C119" s="179"/>
      <c r="D119" s="177" t="s">
        <v>355</v>
      </c>
      <c r="E119" s="179"/>
      <c r="F119" s="180" t="s">
        <v>1595</v>
      </c>
      <c r="G119" s="179"/>
      <c r="H119" s="181">
        <v>559.4</v>
      </c>
      <c r="J119" s="179"/>
      <c r="K119" s="179"/>
      <c r="L119" s="182"/>
      <c r="M119" s="183"/>
      <c r="N119" s="179"/>
      <c r="O119" s="179"/>
      <c r="P119" s="179"/>
      <c r="Q119" s="179"/>
      <c r="R119" s="179"/>
      <c r="S119" s="179"/>
      <c r="T119" s="184"/>
      <c r="AT119" s="185" t="s">
        <v>355</v>
      </c>
      <c r="AU119" s="185" t="s">
        <v>83</v>
      </c>
      <c r="AV119" s="185" t="s">
        <v>83</v>
      </c>
      <c r="AW119" s="185" t="s">
        <v>222</v>
      </c>
      <c r="AX119" s="185" t="s">
        <v>75</v>
      </c>
      <c r="AY119" s="185" t="s">
        <v>243</v>
      </c>
    </row>
    <row r="120" spans="2:65" s="6" customFormat="1" ht="15.75" customHeight="1" x14ac:dyDescent="0.3">
      <c r="B120" s="178"/>
      <c r="C120" s="179"/>
      <c r="D120" s="177" t="s">
        <v>355</v>
      </c>
      <c r="E120" s="179"/>
      <c r="F120" s="180" t="s">
        <v>1596</v>
      </c>
      <c r="G120" s="179"/>
      <c r="H120" s="181">
        <v>8.1</v>
      </c>
      <c r="J120" s="179"/>
      <c r="K120" s="179"/>
      <c r="L120" s="182"/>
      <c r="M120" s="183"/>
      <c r="N120" s="179"/>
      <c r="O120" s="179"/>
      <c r="P120" s="179"/>
      <c r="Q120" s="179"/>
      <c r="R120" s="179"/>
      <c r="S120" s="179"/>
      <c r="T120" s="184"/>
      <c r="AT120" s="185" t="s">
        <v>355</v>
      </c>
      <c r="AU120" s="185" t="s">
        <v>83</v>
      </c>
      <c r="AV120" s="185" t="s">
        <v>83</v>
      </c>
      <c r="AW120" s="185" t="s">
        <v>222</v>
      </c>
      <c r="AX120" s="185" t="s">
        <v>75</v>
      </c>
      <c r="AY120" s="185" t="s">
        <v>243</v>
      </c>
    </row>
    <row r="121" spans="2:65" s="6" customFormat="1" ht="15.75" customHeight="1" x14ac:dyDescent="0.3">
      <c r="B121" s="178"/>
      <c r="C121" s="179"/>
      <c r="D121" s="177" t="s">
        <v>355</v>
      </c>
      <c r="E121" s="179"/>
      <c r="F121" s="180" t="s">
        <v>1586</v>
      </c>
      <c r="G121" s="179"/>
      <c r="H121" s="181">
        <v>6.1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83</v>
      </c>
      <c r="AV121" s="185" t="s">
        <v>83</v>
      </c>
      <c r="AW121" s="185" t="s">
        <v>222</v>
      </c>
      <c r="AX121" s="185" t="s">
        <v>75</v>
      </c>
      <c r="AY121" s="185" t="s">
        <v>243</v>
      </c>
    </row>
    <row r="122" spans="2:65" s="6" customFormat="1" ht="15.75" customHeight="1" x14ac:dyDescent="0.3">
      <c r="B122" s="178"/>
      <c r="C122" s="179"/>
      <c r="D122" s="177" t="s">
        <v>355</v>
      </c>
      <c r="E122" s="179"/>
      <c r="F122" s="180" t="s">
        <v>1587</v>
      </c>
      <c r="G122" s="179"/>
      <c r="H122" s="181">
        <v>28.5</v>
      </c>
      <c r="J122" s="179"/>
      <c r="K122" s="179"/>
      <c r="L122" s="182"/>
      <c r="M122" s="183"/>
      <c r="N122" s="179"/>
      <c r="O122" s="179"/>
      <c r="P122" s="179"/>
      <c r="Q122" s="179"/>
      <c r="R122" s="179"/>
      <c r="S122" s="179"/>
      <c r="T122" s="184"/>
      <c r="AT122" s="185" t="s">
        <v>355</v>
      </c>
      <c r="AU122" s="185" t="s">
        <v>83</v>
      </c>
      <c r="AV122" s="185" t="s">
        <v>83</v>
      </c>
      <c r="AW122" s="185" t="s">
        <v>222</v>
      </c>
      <c r="AX122" s="185" t="s">
        <v>75</v>
      </c>
      <c r="AY122" s="185" t="s">
        <v>243</v>
      </c>
    </row>
    <row r="123" spans="2:65" s="6" customFormat="1" ht="15.75" customHeight="1" x14ac:dyDescent="0.3">
      <c r="B123" s="178"/>
      <c r="C123" s="179"/>
      <c r="D123" s="177" t="s">
        <v>355</v>
      </c>
      <c r="E123" s="179"/>
      <c r="F123" s="180" t="s">
        <v>1588</v>
      </c>
      <c r="G123" s="179"/>
      <c r="H123" s="181">
        <v>90.4</v>
      </c>
      <c r="J123" s="179"/>
      <c r="K123" s="179"/>
      <c r="L123" s="182"/>
      <c r="M123" s="183"/>
      <c r="N123" s="179"/>
      <c r="O123" s="179"/>
      <c r="P123" s="179"/>
      <c r="Q123" s="179"/>
      <c r="R123" s="179"/>
      <c r="S123" s="179"/>
      <c r="T123" s="184"/>
      <c r="AT123" s="185" t="s">
        <v>355</v>
      </c>
      <c r="AU123" s="185" t="s">
        <v>83</v>
      </c>
      <c r="AV123" s="185" t="s">
        <v>83</v>
      </c>
      <c r="AW123" s="185" t="s">
        <v>222</v>
      </c>
      <c r="AX123" s="185" t="s">
        <v>75</v>
      </c>
      <c r="AY123" s="185" t="s">
        <v>243</v>
      </c>
    </row>
    <row r="124" spans="2:65" s="6" customFormat="1" ht="15.75" customHeight="1" x14ac:dyDescent="0.3">
      <c r="B124" s="186"/>
      <c r="C124" s="187"/>
      <c r="D124" s="177" t="s">
        <v>355</v>
      </c>
      <c r="E124" s="187"/>
      <c r="F124" s="188" t="s">
        <v>369</v>
      </c>
      <c r="G124" s="187"/>
      <c r="H124" s="189">
        <v>692.5</v>
      </c>
      <c r="J124" s="187"/>
      <c r="K124" s="187"/>
      <c r="L124" s="190"/>
      <c r="M124" s="191"/>
      <c r="N124" s="187"/>
      <c r="O124" s="187"/>
      <c r="P124" s="187"/>
      <c r="Q124" s="187"/>
      <c r="R124" s="187"/>
      <c r="S124" s="187"/>
      <c r="T124" s="192"/>
      <c r="AT124" s="193" t="s">
        <v>355</v>
      </c>
      <c r="AU124" s="193" t="s">
        <v>83</v>
      </c>
      <c r="AV124" s="193" t="s">
        <v>248</v>
      </c>
      <c r="AW124" s="193" t="s">
        <v>222</v>
      </c>
      <c r="AX124" s="193" t="s">
        <v>22</v>
      </c>
      <c r="AY124" s="193" t="s">
        <v>243</v>
      </c>
    </row>
    <row r="125" spans="2:65" s="6" customFormat="1" ht="15.75" customHeight="1" x14ac:dyDescent="0.3">
      <c r="B125" s="178"/>
      <c r="C125" s="179"/>
      <c r="D125" s="177" t="s">
        <v>355</v>
      </c>
      <c r="E125" s="179"/>
      <c r="F125" s="180" t="s">
        <v>1597</v>
      </c>
      <c r="G125" s="179"/>
      <c r="H125" s="181">
        <v>761.75</v>
      </c>
      <c r="J125" s="179"/>
      <c r="K125" s="179"/>
      <c r="L125" s="182"/>
      <c r="M125" s="183"/>
      <c r="N125" s="179"/>
      <c r="O125" s="179"/>
      <c r="P125" s="179"/>
      <c r="Q125" s="179"/>
      <c r="R125" s="179"/>
      <c r="S125" s="179"/>
      <c r="T125" s="184"/>
      <c r="AT125" s="185" t="s">
        <v>355</v>
      </c>
      <c r="AU125" s="185" t="s">
        <v>83</v>
      </c>
      <c r="AV125" s="185" t="s">
        <v>83</v>
      </c>
      <c r="AW125" s="185" t="s">
        <v>75</v>
      </c>
      <c r="AX125" s="185" t="s">
        <v>22</v>
      </c>
      <c r="AY125" s="185" t="s">
        <v>243</v>
      </c>
    </row>
    <row r="126" spans="2:65" s="6" customFormat="1" ht="15.75" customHeight="1" x14ac:dyDescent="0.3">
      <c r="B126" s="23"/>
      <c r="C126" s="146" t="s">
        <v>263</v>
      </c>
      <c r="D126" s="146" t="s">
        <v>244</v>
      </c>
      <c r="E126" s="147" t="s">
        <v>1598</v>
      </c>
      <c r="F126" s="148" t="s">
        <v>1599</v>
      </c>
      <c r="G126" s="149" t="s">
        <v>352</v>
      </c>
      <c r="H126" s="150">
        <v>114.84</v>
      </c>
      <c r="I126" s="151"/>
      <c r="J126" s="152">
        <f>ROUND($I$126*$H$126,2)</f>
        <v>0</v>
      </c>
      <c r="K126" s="148" t="s">
        <v>353</v>
      </c>
      <c r="L126" s="43"/>
      <c r="M126" s="153"/>
      <c r="N126" s="154" t="s">
        <v>46</v>
      </c>
      <c r="O126" s="24"/>
      <c r="P126" s="155">
        <f>$O$126*$H$126</f>
        <v>0</v>
      </c>
      <c r="Q126" s="155">
        <v>0</v>
      </c>
      <c r="R126" s="155">
        <f>$Q$126*$H$126</f>
        <v>0</v>
      </c>
      <c r="S126" s="155">
        <v>0.32</v>
      </c>
      <c r="T126" s="156">
        <f>$S$126*$H$126</f>
        <v>36.748800000000003</v>
      </c>
      <c r="AR126" s="97" t="s">
        <v>248</v>
      </c>
      <c r="AT126" s="97" t="s">
        <v>244</v>
      </c>
      <c r="AU126" s="97" t="s">
        <v>83</v>
      </c>
      <c r="AY126" s="6" t="s">
        <v>243</v>
      </c>
      <c r="BE126" s="157">
        <f>IF($N$126="základní",$J$126,0)</f>
        <v>0</v>
      </c>
      <c r="BF126" s="157">
        <f>IF($N$126="snížená",$J$126,0)</f>
        <v>0</v>
      </c>
      <c r="BG126" s="157">
        <f>IF($N$126="zákl. přenesená",$J$126,0)</f>
        <v>0</v>
      </c>
      <c r="BH126" s="157">
        <f>IF($N$126="sníž. přenesená",$J$126,0)</f>
        <v>0</v>
      </c>
      <c r="BI126" s="157">
        <f>IF($N$126="nulová",$J$126,0)</f>
        <v>0</v>
      </c>
      <c r="BJ126" s="97" t="s">
        <v>22</v>
      </c>
      <c r="BK126" s="157">
        <f>ROUND($I$126*$H$126,2)</f>
        <v>0</v>
      </c>
      <c r="BL126" s="97" t="s">
        <v>248</v>
      </c>
      <c r="BM126" s="97" t="s">
        <v>1600</v>
      </c>
    </row>
    <row r="127" spans="2:65" s="6" customFormat="1" ht="15.75" customHeight="1" x14ac:dyDescent="0.3">
      <c r="B127" s="170"/>
      <c r="C127" s="171"/>
      <c r="D127" s="158" t="s">
        <v>355</v>
      </c>
      <c r="E127" s="172"/>
      <c r="F127" s="172" t="s">
        <v>356</v>
      </c>
      <c r="G127" s="171"/>
      <c r="H127" s="171"/>
      <c r="J127" s="171"/>
      <c r="K127" s="171"/>
      <c r="L127" s="173"/>
      <c r="M127" s="174"/>
      <c r="N127" s="171"/>
      <c r="O127" s="171"/>
      <c r="P127" s="171"/>
      <c r="Q127" s="171"/>
      <c r="R127" s="171"/>
      <c r="S127" s="171"/>
      <c r="T127" s="175"/>
      <c r="AT127" s="176" t="s">
        <v>355</v>
      </c>
      <c r="AU127" s="176" t="s">
        <v>83</v>
      </c>
      <c r="AV127" s="176" t="s">
        <v>22</v>
      </c>
      <c r="AW127" s="176" t="s">
        <v>222</v>
      </c>
      <c r="AX127" s="176" t="s">
        <v>75</v>
      </c>
      <c r="AY127" s="176" t="s">
        <v>243</v>
      </c>
    </row>
    <row r="128" spans="2:65" s="6" customFormat="1" ht="15.75" customHeight="1" x14ac:dyDescent="0.3">
      <c r="B128" s="170"/>
      <c r="C128" s="171"/>
      <c r="D128" s="177" t="s">
        <v>355</v>
      </c>
      <c r="E128" s="171"/>
      <c r="F128" s="172" t="s">
        <v>357</v>
      </c>
      <c r="G128" s="171"/>
      <c r="H128" s="171"/>
      <c r="J128" s="171"/>
      <c r="K128" s="171"/>
      <c r="L128" s="173"/>
      <c r="M128" s="174"/>
      <c r="N128" s="171"/>
      <c r="O128" s="171"/>
      <c r="P128" s="171"/>
      <c r="Q128" s="171"/>
      <c r="R128" s="171"/>
      <c r="S128" s="171"/>
      <c r="T128" s="175"/>
      <c r="AT128" s="176" t="s">
        <v>355</v>
      </c>
      <c r="AU128" s="176" t="s">
        <v>83</v>
      </c>
      <c r="AV128" s="176" t="s">
        <v>22</v>
      </c>
      <c r="AW128" s="176" t="s">
        <v>222</v>
      </c>
      <c r="AX128" s="176" t="s">
        <v>75</v>
      </c>
      <c r="AY128" s="176" t="s">
        <v>243</v>
      </c>
    </row>
    <row r="129" spans="2:65" s="6" customFormat="1" ht="15.75" customHeight="1" x14ac:dyDescent="0.3">
      <c r="B129" s="170"/>
      <c r="C129" s="171"/>
      <c r="D129" s="177" t="s">
        <v>355</v>
      </c>
      <c r="E129" s="171"/>
      <c r="F129" s="172" t="s">
        <v>1601</v>
      </c>
      <c r="G129" s="171"/>
      <c r="H129" s="171"/>
      <c r="J129" s="171"/>
      <c r="K129" s="171"/>
      <c r="L129" s="173"/>
      <c r="M129" s="174"/>
      <c r="N129" s="171"/>
      <c r="O129" s="171"/>
      <c r="P129" s="171"/>
      <c r="Q129" s="171"/>
      <c r="R129" s="171"/>
      <c r="S129" s="171"/>
      <c r="T129" s="175"/>
      <c r="AT129" s="176" t="s">
        <v>355</v>
      </c>
      <c r="AU129" s="176" t="s">
        <v>83</v>
      </c>
      <c r="AV129" s="176" t="s">
        <v>22</v>
      </c>
      <c r="AW129" s="176" t="s">
        <v>222</v>
      </c>
      <c r="AX129" s="176" t="s">
        <v>75</v>
      </c>
      <c r="AY129" s="176" t="s">
        <v>243</v>
      </c>
    </row>
    <row r="130" spans="2:65" s="6" customFormat="1" ht="15.75" customHeight="1" x14ac:dyDescent="0.3">
      <c r="B130" s="178"/>
      <c r="C130" s="179"/>
      <c r="D130" s="177" t="s">
        <v>355</v>
      </c>
      <c r="E130" s="179"/>
      <c r="F130" s="180" t="s">
        <v>1581</v>
      </c>
      <c r="G130" s="179"/>
      <c r="H130" s="181">
        <v>94.3</v>
      </c>
      <c r="J130" s="179"/>
      <c r="K130" s="179"/>
      <c r="L130" s="182"/>
      <c r="M130" s="183"/>
      <c r="N130" s="179"/>
      <c r="O130" s="179"/>
      <c r="P130" s="179"/>
      <c r="Q130" s="179"/>
      <c r="R130" s="179"/>
      <c r="S130" s="179"/>
      <c r="T130" s="184"/>
      <c r="AT130" s="185" t="s">
        <v>355</v>
      </c>
      <c r="AU130" s="185" t="s">
        <v>83</v>
      </c>
      <c r="AV130" s="185" t="s">
        <v>83</v>
      </c>
      <c r="AW130" s="185" t="s">
        <v>222</v>
      </c>
      <c r="AX130" s="185" t="s">
        <v>75</v>
      </c>
      <c r="AY130" s="185" t="s">
        <v>243</v>
      </c>
    </row>
    <row r="131" spans="2:65" s="6" customFormat="1" ht="15.75" customHeight="1" x14ac:dyDescent="0.3">
      <c r="B131" s="178"/>
      <c r="C131" s="179"/>
      <c r="D131" s="177" t="s">
        <v>355</v>
      </c>
      <c r="E131" s="179"/>
      <c r="F131" s="180" t="s">
        <v>1582</v>
      </c>
      <c r="G131" s="179"/>
      <c r="H131" s="181">
        <v>10.1</v>
      </c>
      <c r="J131" s="179"/>
      <c r="K131" s="179"/>
      <c r="L131" s="182"/>
      <c r="M131" s="183"/>
      <c r="N131" s="179"/>
      <c r="O131" s="179"/>
      <c r="P131" s="179"/>
      <c r="Q131" s="179"/>
      <c r="R131" s="179"/>
      <c r="S131" s="179"/>
      <c r="T131" s="184"/>
      <c r="AT131" s="185" t="s">
        <v>355</v>
      </c>
      <c r="AU131" s="185" t="s">
        <v>83</v>
      </c>
      <c r="AV131" s="185" t="s">
        <v>83</v>
      </c>
      <c r="AW131" s="185" t="s">
        <v>222</v>
      </c>
      <c r="AX131" s="185" t="s">
        <v>75</v>
      </c>
      <c r="AY131" s="185" t="s">
        <v>243</v>
      </c>
    </row>
    <row r="132" spans="2:65" s="6" customFormat="1" ht="15.75" customHeight="1" x14ac:dyDescent="0.3">
      <c r="B132" s="186"/>
      <c r="C132" s="187"/>
      <c r="D132" s="177" t="s">
        <v>355</v>
      </c>
      <c r="E132" s="187"/>
      <c r="F132" s="188" t="s">
        <v>369</v>
      </c>
      <c r="G132" s="187"/>
      <c r="H132" s="189">
        <v>104.4</v>
      </c>
      <c r="J132" s="187"/>
      <c r="K132" s="187"/>
      <c r="L132" s="190"/>
      <c r="M132" s="191"/>
      <c r="N132" s="187"/>
      <c r="O132" s="187"/>
      <c r="P132" s="187"/>
      <c r="Q132" s="187"/>
      <c r="R132" s="187"/>
      <c r="S132" s="187"/>
      <c r="T132" s="192"/>
      <c r="AT132" s="193" t="s">
        <v>355</v>
      </c>
      <c r="AU132" s="193" t="s">
        <v>83</v>
      </c>
      <c r="AV132" s="193" t="s">
        <v>248</v>
      </c>
      <c r="AW132" s="193" t="s">
        <v>222</v>
      </c>
      <c r="AX132" s="193" t="s">
        <v>22</v>
      </c>
      <c r="AY132" s="193" t="s">
        <v>243</v>
      </c>
    </row>
    <row r="133" spans="2:65" s="6" customFormat="1" ht="15.75" customHeight="1" x14ac:dyDescent="0.3">
      <c r="B133" s="178"/>
      <c r="C133" s="179"/>
      <c r="D133" s="177" t="s">
        <v>355</v>
      </c>
      <c r="E133" s="179"/>
      <c r="F133" s="180" t="s">
        <v>1602</v>
      </c>
      <c r="G133" s="179"/>
      <c r="H133" s="181">
        <v>114.84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83</v>
      </c>
      <c r="AV133" s="185" t="s">
        <v>83</v>
      </c>
      <c r="AW133" s="185" t="s">
        <v>75</v>
      </c>
      <c r="AX133" s="185" t="s">
        <v>22</v>
      </c>
      <c r="AY133" s="185" t="s">
        <v>243</v>
      </c>
    </row>
    <row r="134" spans="2:65" s="6" customFormat="1" ht="15.75" customHeight="1" x14ac:dyDescent="0.3">
      <c r="B134" s="23"/>
      <c r="C134" s="146" t="s">
        <v>266</v>
      </c>
      <c r="D134" s="146" t="s">
        <v>244</v>
      </c>
      <c r="E134" s="147" t="s">
        <v>1603</v>
      </c>
      <c r="F134" s="148" t="s">
        <v>1604</v>
      </c>
      <c r="G134" s="149" t="s">
        <v>352</v>
      </c>
      <c r="H134" s="150">
        <v>567.5</v>
      </c>
      <c r="I134" s="151"/>
      <c r="J134" s="152">
        <f>ROUND($I$134*$H$134,2)</f>
        <v>0</v>
      </c>
      <c r="K134" s="148" t="s">
        <v>353</v>
      </c>
      <c r="L134" s="43"/>
      <c r="M134" s="153"/>
      <c r="N134" s="154" t="s">
        <v>46</v>
      </c>
      <c r="O134" s="24"/>
      <c r="P134" s="155">
        <f>$O$134*$H$134</f>
        <v>0</v>
      </c>
      <c r="Q134" s="155">
        <v>0</v>
      </c>
      <c r="R134" s="155">
        <f>$Q$134*$H$134</f>
        <v>0</v>
      </c>
      <c r="S134" s="155">
        <v>0.18099999999999999</v>
      </c>
      <c r="T134" s="156">
        <f>$S$134*$H$134</f>
        <v>102.7175</v>
      </c>
      <c r="AR134" s="97" t="s">
        <v>248</v>
      </c>
      <c r="AT134" s="97" t="s">
        <v>244</v>
      </c>
      <c r="AU134" s="97" t="s">
        <v>83</v>
      </c>
      <c r="AY134" s="6" t="s">
        <v>243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7" t="s">
        <v>22</v>
      </c>
      <c r="BK134" s="157">
        <f>ROUND($I$134*$H$134,2)</f>
        <v>0</v>
      </c>
      <c r="BL134" s="97" t="s">
        <v>248</v>
      </c>
      <c r="BM134" s="97" t="s">
        <v>1605</v>
      </c>
    </row>
    <row r="135" spans="2:65" s="6" customFormat="1" ht="15.75" customHeight="1" x14ac:dyDescent="0.3">
      <c r="B135" s="170"/>
      <c r="C135" s="171"/>
      <c r="D135" s="158" t="s">
        <v>355</v>
      </c>
      <c r="E135" s="172"/>
      <c r="F135" s="172" t="s">
        <v>356</v>
      </c>
      <c r="G135" s="171"/>
      <c r="H135" s="171"/>
      <c r="J135" s="171"/>
      <c r="K135" s="171"/>
      <c r="L135" s="173"/>
      <c r="M135" s="174"/>
      <c r="N135" s="171"/>
      <c r="O135" s="171"/>
      <c r="P135" s="171"/>
      <c r="Q135" s="171"/>
      <c r="R135" s="171"/>
      <c r="S135" s="171"/>
      <c r="T135" s="175"/>
      <c r="AT135" s="176" t="s">
        <v>355</v>
      </c>
      <c r="AU135" s="176" t="s">
        <v>83</v>
      </c>
      <c r="AV135" s="176" t="s">
        <v>22</v>
      </c>
      <c r="AW135" s="176" t="s">
        <v>222</v>
      </c>
      <c r="AX135" s="176" t="s">
        <v>75</v>
      </c>
      <c r="AY135" s="176" t="s">
        <v>243</v>
      </c>
    </row>
    <row r="136" spans="2:65" s="6" customFormat="1" ht="15.75" customHeight="1" x14ac:dyDescent="0.3">
      <c r="B136" s="170"/>
      <c r="C136" s="171"/>
      <c r="D136" s="177" t="s">
        <v>355</v>
      </c>
      <c r="E136" s="171"/>
      <c r="F136" s="172" t="s">
        <v>357</v>
      </c>
      <c r="G136" s="171"/>
      <c r="H136" s="171"/>
      <c r="J136" s="171"/>
      <c r="K136" s="171"/>
      <c r="L136" s="173"/>
      <c r="M136" s="174"/>
      <c r="N136" s="171"/>
      <c r="O136" s="171"/>
      <c r="P136" s="171"/>
      <c r="Q136" s="171"/>
      <c r="R136" s="171"/>
      <c r="S136" s="171"/>
      <c r="T136" s="175"/>
      <c r="AT136" s="176" t="s">
        <v>355</v>
      </c>
      <c r="AU136" s="176" t="s">
        <v>83</v>
      </c>
      <c r="AV136" s="176" t="s">
        <v>22</v>
      </c>
      <c r="AW136" s="176" t="s">
        <v>222</v>
      </c>
      <c r="AX136" s="176" t="s">
        <v>75</v>
      </c>
      <c r="AY136" s="176" t="s">
        <v>243</v>
      </c>
    </row>
    <row r="137" spans="2:65" s="6" customFormat="1" ht="15.75" customHeight="1" x14ac:dyDescent="0.3">
      <c r="B137" s="178"/>
      <c r="C137" s="179"/>
      <c r="D137" s="177" t="s">
        <v>355</v>
      </c>
      <c r="E137" s="179"/>
      <c r="F137" s="180" t="s">
        <v>1606</v>
      </c>
      <c r="G137" s="179"/>
      <c r="H137" s="181">
        <v>559.4</v>
      </c>
      <c r="J137" s="179"/>
      <c r="K137" s="179"/>
      <c r="L137" s="182"/>
      <c r="M137" s="183"/>
      <c r="N137" s="179"/>
      <c r="O137" s="179"/>
      <c r="P137" s="179"/>
      <c r="Q137" s="179"/>
      <c r="R137" s="179"/>
      <c r="S137" s="179"/>
      <c r="T137" s="184"/>
      <c r="AT137" s="185" t="s">
        <v>355</v>
      </c>
      <c r="AU137" s="185" t="s">
        <v>83</v>
      </c>
      <c r="AV137" s="185" t="s">
        <v>83</v>
      </c>
      <c r="AW137" s="185" t="s">
        <v>222</v>
      </c>
      <c r="AX137" s="185" t="s">
        <v>75</v>
      </c>
      <c r="AY137" s="185" t="s">
        <v>243</v>
      </c>
    </row>
    <row r="138" spans="2:65" s="6" customFormat="1" ht="15.75" customHeight="1" x14ac:dyDescent="0.3">
      <c r="B138" s="178"/>
      <c r="C138" s="179"/>
      <c r="D138" s="177" t="s">
        <v>355</v>
      </c>
      <c r="E138" s="179"/>
      <c r="F138" s="180" t="s">
        <v>1607</v>
      </c>
      <c r="G138" s="179"/>
      <c r="H138" s="181">
        <v>8.1</v>
      </c>
      <c r="J138" s="179"/>
      <c r="K138" s="179"/>
      <c r="L138" s="182"/>
      <c r="M138" s="183"/>
      <c r="N138" s="179"/>
      <c r="O138" s="179"/>
      <c r="P138" s="179"/>
      <c r="Q138" s="179"/>
      <c r="R138" s="179"/>
      <c r="S138" s="179"/>
      <c r="T138" s="184"/>
      <c r="AT138" s="185" t="s">
        <v>355</v>
      </c>
      <c r="AU138" s="185" t="s">
        <v>83</v>
      </c>
      <c r="AV138" s="185" t="s">
        <v>83</v>
      </c>
      <c r="AW138" s="185" t="s">
        <v>222</v>
      </c>
      <c r="AX138" s="185" t="s">
        <v>75</v>
      </c>
      <c r="AY138" s="185" t="s">
        <v>243</v>
      </c>
    </row>
    <row r="139" spans="2:65" s="6" customFormat="1" ht="15.75" customHeight="1" x14ac:dyDescent="0.3">
      <c r="B139" s="186"/>
      <c r="C139" s="187"/>
      <c r="D139" s="177" t="s">
        <v>355</v>
      </c>
      <c r="E139" s="187"/>
      <c r="F139" s="188" t="s">
        <v>369</v>
      </c>
      <c r="G139" s="187"/>
      <c r="H139" s="189">
        <v>567.5</v>
      </c>
      <c r="J139" s="187"/>
      <c r="K139" s="187"/>
      <c r="L139" s="190"/>
      <c r="M139" s="191"/>
      <c r="N139" s="187"/>
      <c r="O139" s="187"/>
      <c r="P139" s="187"/>
      <c r="Q139" s="187"/>
      <c r="R139" s="187"/>
      <c r="S139" s="187"/>
      <c r="T139" s="192"/>
      <c r="AT139" s="193" t="s">
        <v>355</v>
      </c>
      <c r="AU139" s="193" t="s">
        <v>83</v>
      </c>
      <c r="AV139" s="193" t="s">
        <v>248</v>
      </c>
      <c r="AW139" s="193" t="s">
        <v>222</v>
      </c>
      <c r="AX139" s="193" t="s">
        <v>22</v>
      </c>
      <c r="AY139" s="193" t="s">
        <v>243</v>
      </c>
    </row>
    <row r="140" spans="2:65" s="6" customFormat="1" ht="15.75" customHeight="1" x14ac:dyDescent="0.3">
      <c r="B140" s="23"/>
      <c r="C140" s="146" t="s">
        <v>269</v>
      </c>
      <c r="D140" s="146" t="s">
        <v>244</v>
      </c>
      <c r="E140" s="147" t="s">
        <v>382</v>
      </c>
      <c r="F140" s="148" t="s">
        <v>383</v>
      </c>
      <c r="G140" s="149" t="s">
        <v>378</v>
      </c>
      <c r="H140" s="150">
        <v>315</v>
      </c>
      <c r="I140" s="151"/>
      <c r="J140" s="152">
        <f>ROUND($I$140*$H$140,2)</f>
        <v>0</v>
      </c>
      <c r="K140" s="148" t="s">
        <v>353</v>
      </c>
      <c r="L140" s="43"/>
      <c r="M140" s="153"/>
      <c r="N140" s="154" t="s">
        <v>46</v>
      </c>
      <c r="O140" s="24"/>
      <c r="P140" s="155">
        <f>$O$140*$H$140</f>
        <v>0</v>
      </c>
      <c r="Q140" s="155">
        <v>0</v>
      </c>
      <c r="R140" s="155">
        <f>$Q$140*$H$140</f>
        <v>0</v>
      </c>
      <c r="S140" s="155">
        <v>0.20499999999999999</v>
      </c>
      <c r="T140" s="156">
        <f>$S$140*$H$140</f>
        <v>64.575000000000003</v>
      </c>
      <c r="AR140" s="97" t="s">
        <v>248</v>
      </c>
      <c r="AT140" s="97" t="s">
        <v>244</v>
      </c>
      <c r="AU140" s="97" t="s">
        <v>83</v>
      </c>
      <c r="AY140" s="6" t="s">
        <v>243</v>
      </c>
      <c r="BE140" s="157">
        <f>IF($N$140="základní",$J$140,0)</f>
        <v>0</v>
      </c>
      <c r="BF140" s="157">
        <f>IF($N$140="snížená",$J$140,0)</f>
        <v>0</v>
      </c>
      <c r="BG140" s="157">
        <f>IF($N$140="zákl. přenesená",$J$140,0)</f>
        <v>0</v>
      </c>
      <c r="BH140" s="157">
        <f>IF($N$140="sníž. přenesená",$J$140,0)</f>
        <v>0</v>
      </c>
      <c r="BI140" s="157">
        <f>IF($N$140="nulová",$J$140,0)</f>
        <v>0</v>
      </c>
      <c r="BJ140" s="97" t="s">
        <v>22</v>
      </c>
      <c r="BK140" s="157">
        <f>ROUND($I$140*$H$140,2)</f>
        <v>0</v>
      </c>
      <c r="BL140" s="97" t="s">
        <v>248</v>
      </c>
      <c r="BM140" s="97" t="s">
        <v>1608</v>
      </c>
    </row>
    <row r="141" spans="2:65" s="6" customFormat="1" ht="15.75" customHeight="1" x14ac:dyDescent="0.3">
      <c r="B141" s="170"/>
      <c r="C141" s="171"/>
      <c r="D141" s="158" t="s">
        <v>355</v>
      </c>
      <c r="E141" s="172"/>
      <c r="F141" s="172" t="s">
        <v>380</v>
      </c>
      <c r="G141" s="171"/>
      <c r="H141" s="171"/>
      <c r="J141" s="171"/>
      <c r="K141" s="171"/>
      <c r="L141" s="173"/>
      <c r="M141" s="174"/>
      <c r="N141" s="171"/>
      <c r="O141" s="171"/>
      <c r="P141" s="171"/>
      <c r="Q141" s="171"/>
      <c r="R141" s="171"/>
      <c r="S141" s="171"/>
      <c r="T141" s="175"/>
      <c r="AT141" s="176" t="s">
        <v>355</v>
      </c>
      <c r="AU141" s="176" t="s">
        <v>83</v>
      </c>
      <c r="AV141" s="176" t="s">
        <v>22</v>
      </c>
      <c r="AW141" s="176" t="s">
        <v>222</v>
      </c>
      <c r="AX141" s="176" t="s">
        <v>75</v>
      </c>
      <c r="AY141" s="176" t="s">
        <v>243</v>
      </c>
    </row>
    <row r="142" spans="2:65" s="6" customFormat="1" ht="15.75" customHeight="1" x14ac:dyDescent="0.3">
      <c r="B142" s="170"/>
      <c r="C142" s="171"/>
      <c r="D142" s="177" t="s">
        <v>355</v>
      </c>
      <c r="E142" s="171"/>
      <c r="F142" s="172" t="s">
        <v>357</v>
      </c>
      <c r="G142" s="171"/>
      <c r="H142" s="171"/>
      <c r="J142" s="171"/>
      <c r="K142" s="171"/>
      <c r="L142" s="173"/>
      <c r="M142" s="174"/>
      <c r="N142" s="171"/>
      <c r="O142" s="171"/>
      <c r="P142" s="171"/>
      <c r="Q142" s="171"/>
      <c r="R142" s="171"/>
      <c r="S142" s="171"/>
      <c r="T142" s="175"/>
      <c r="AT142" s="176" t="s">
        <v>355</v>
      </c>
      <c r="AU142" s="176" t="s">
        <v>83</v>
      </c>
      <c r="AV142" s="176" t="s">
        <v>22</v>
      </c>
      <c r="AW142" s="176" t="s">
        <v>222</v>
      </c>
      <c r="AX142" s="176" t="s">
        <v>75</v>
      </c>
      <c r="AY142" s="176" t="s">
        <v>243</v>
      </c>
    </row>
    <row r="143" spans="2:65" s="6" customFormat="1" ht="15.75" customHeight="1" x14ac:dyDescent="0.3">
      <c r="B143" s="170"/>
      <c r="C143" s="171"/>
      <c r="D143" s="177" t="s">
        <v>355</v>
      </c>
      <c r="E143" s="171"/>
      <c r="F143" s="172" t="s">
        <v>1609</v>
      </c>
      <c r="G143" s="171"/>
      <c r="H143" s="171"/>
      <c r="J143" s="171"/>
      <c r="K143" s="171"/>
      <c r="L143" s="173"/>
      <c r="M143" s="174"/>
      <c r="N143" s="171"/>
      <c r="O143" s="171"/>
      <c r="P143" s="171"/>
      <c r="Q143" s="171"/>
      <c r="R143" s="171"/>
      <c r="S143" s="171"/>
      <c r="T143" s="175"/>
      <c r="AT143" s="176" t="s">
        <v>355</v>
      </c>
      <c r="AU143" s="176" t="s">
        <v>83</v>
      </c>
      <c r="AV143" s="176" t="s">
        <v>22</v>
      </c>
      <c r="AW143" s="176" t="s">
        <v>222</v>
      </c>
      <c r="AX143" s="176" t="s">
        <v>75</v>
      </c>
      <c r="AY143" s="176" t="s">
        <v>243</v>
      </c>
    </row>
    <row r="144" spans="2:65" s="6" customFormat="1" ht="15.75" customHeight="1" x14ac:dyDescent="0.3">
      <c r="B144" s="178"/>
      <c r="C144" s="179"/>
      <c r="D144" s="177" t="s">
        <v>355</v>
      </c>
      <c r="E144" s="179"/>
      <c r="F144" s="180" t="s">
        <v>1610</v>
      </c>
      <c r="G144" s="179"/>
      <c r="H144" s="181">
        <v>301.89999999999998</v>
      </c>
      <c r="J144" s="179"/>
      <c r="K144" s="179"/>
      <c r="L144" s="182"/>
      <c r="M144" s="183"/>
      <c r="N144" s="179"/>
      <c r="O144" s="179"/>
      <c r="P144" s="179"/>
      <c r="Q144" s="179"/>
      <c r="R144" s="179"/>
      <c r="S144" s="179"/>
      <c r="T144" s="184"/>
      <c r="AT144" s="185" t="s">
        <v>355</v>
      </c>
      <c r="AU144" s="185" t="s">
        <v>83</v>
      </c>
      <c r="AV144" s="185" t="s">
        <v>83</v>
      </c>
      <c r="AW144" s="185" t="s">
        <v>222</v>
      </c>
      <c r="AX144" s="185" t="s">
        <v>75</v>
      </c>
      <c r="AY144" s="185" t="s">
        <v>243</v>
      </c>
    </row>
    <row r="145" spans="2:65" s="6" customFormat="1" ht="15.75" customHeight="1" x14ac:dyDescent="0.3">
      <c r="B145" s="178"/>
      <c r="C145" s="179"/>
      <c r="D145" s="177" t="s">
        <v>355</v>
      </c>
      <c r="E145" s="179"/>
      <c r="F145" s="180" t="s">
        <v>1611</v>
      </c>
      <c r="G145" s="179"/>
      <c r="H145" s="181">
        <v>13.1</v>
      </c>
      <c r="J145" s="179"/>
      <c r="K145" s="179"/>
      <c r="L145" s="182"/>
      <c r="M145" s="183"/>
      <c r="N145" s="179"/>
      <c r="O145" s="179"/>
      <c r="P145" s="179"/>
      <c r="Q145" s="179"/>
      <c r="R145" s="179"/>
      <c r="S145" s="179"/>
      <c r="T145" s="184"/>
      <c r="AT145" s="185" t="s">
        <v>355</v>
      </c>
      <c r="AU145" s="185" t="s">
        <v>83</v>
      </c>
      <c r="AV145" s="185" t="s">
        <v>83</v>
      </c>
      <c r="AW145" s="185" t="s">
        <v>222</v>
      </c>
      <c r="AX145" s="185" t="s">
        <v>75</v>
      </c>
      <c r="AY145" s="185" t="s">
        <v>243</v>
      </c>
    </row>
    <row r="146" spans="2:65" s="6" customFormat="1" ht="15.75" customHeight="1" x14ac:dyDescent="0.3">
      <c r="B146" s="186"/>
      <c r="C146" s="187"/>
      <c r="D146" s="177" t="s">
        <v>355</v>
      </c>
      <c r="E146" s="187"/>
      <c r="F146" s="188" t="s">
        <v>369</v>
      </c>
      <c r="G146" s="187"/>
      <c r="H146" s="189">
        <v>315</v>
      </c>
      <c r="J146" s="187"/>
      <c r="K146" s="187"/>
      <c r="L146" s="190"/>
      <c r="M146" s="191"/>
      <c r="N146" s="187"/>
      <c r="O146" s="187"/>
      <c r="P146" s="187"/>
      <c r="Q146" s="187"/>
      <c r="R146" s="187"/>
      <c r="S146" s="187"/>
      <c r="T146" s="192"/>
      <c r="AT146" s="193" t="s">
        <v>355</v>
      </c>
      <c r="AU146" s="193" t="s">
        <v>83</v>
      </c>
      <c r="AV146" s="193" t="s">
        <v>248</v>
      </c>
      <c r="AW146" s="193" t="s">
        <v>222</v>
      </c>
      <c r="AX146" s="193" t="s">
        <v>22</v>
      </c>
      <c r="AY146" s="193" t="s">
        <v>243</v>
      </c>
    </row>
    <row r="147" spans="2:65" s="6" customFormat="1" ht="15.75" customHeight="1" x14ac:dyDescent="0.3">
      <c r="B147" s="23"/>
      <c r="C147" s="146" t="s">
        <v>272</v>
      </c>
      <c r="D147" s="146" t="s">
        <v>244</v>
      </c>
      <c r="E147" s="147" t="s">
        <v>1612</v>
      </c>
      <c r="F147" s="148" t="s">
        <v>1613</v>
      </c>
      <c r="G147" s="149" t="s">
        <v>378</v>
      </c>
      <c r="H147" s="150">
        <v>64.599999999999994</v>
      </c>
      <c r="I147" s="151"/>
      <c r="J147" s="152">
        <f>ROUND($I$147*$H$147,2)</f>
        <v>0</v>
      </c>
      <c r="K147" s="148" t="s">
        <v>353</v>
      </c>
      <c r="L147" s="43"/>
      <c r="M147" s="153"/>
      <c r="N147" s="154" t="s">
        <v>46</v>
      </c>
      <c r="O147" s="24"/>
      <c r="P147" s="155">
        <f>$O$147*$H$147</f>
        <v>0</v>
      </c>
      <c r="Q147" s="155">
        <v>0</v>
      </c>
      <c r="R147" s="155">
        <f>$Q$147*$H$147</f>
        <v>0</v>
      </c>
      <c r="S147" s="155">
        <v>0.04</v>
      </c>
      <c r="T147" s="156">
        <f>$S$147*$H$147</f>
        <v>2.5839999999999996</v>
      </c>
      <c r="AR147" s="97" t="s">
        <v>248</v>
      </c>
      <c r="AT147" s="97" t="s">
        <v>244</v>
      </c>
      <c r="AU147" s="97" t="s">
        <v>83</v>
      </c>
      <c r="AY147" s="6" t="s">
        <v>243</v>
      </c>
      <c r="BE147" s="157">
        <f>IF($N$147="základní",$J$147,0)</f>
        <v>0</v>
      </c>
      <c r="BF147" s="157">
        <f>IF($N$147="snížená",$J$147,0)</f>
        <v>0</v>
      </c>
      <c r="BG147" s="157">
        <f>IF($N$147="zákl. přenesená",$J$147,0)</f>
        <v>0</v>
      </c>
      <c r="BH147" s="157">
        <f>IF($N$147="sníž. přenesená",$J$147,0)</f>
        <v>0</v>
      </c>
      <c r="BI147" s="157">
        <f>IF($N$147="nulová",$J$147,0)</f>
        <v>0</v>
      </c>
      <c r="BJ147" s="97" t="s">
        <v>22</v>
      </c>
      <c r="BK147" s="157">
        <f>ROUND($I$147*$H$147,2)</f>
        <v>0</v>
      </c>
      <c r="BL147" s="97" t="s">
        <v>248</v>
      </c>
      <c r="BM147" s="97" t="s">
        <v>1614</v>
      </c>
    </row>
    <row r="148" spans="2:65" s="6" customFormat="1" ht="15.75" customHeight="1" x14ac:dyDescent="0.3">
      <c r="B148" s="170"/>
      <c r="C148" s="171"/>
      <c r="D148" s="158" t="s">
        <v>355</v>
      </c>
      <c r="E148" s="172"/>
      <c r="F148" s="172" t="s">
        <v>380</v>
      </c>
      <c r="G148" s="171"/>
      <c r="H148" s="171"/>
      <c r="J148" s="171"/>
      <c r="K148" s="171"/>
      <c r="L148" s="173"/>
      <c r="M148" s="174"/>
      <c r="N148" s="171"/>
      <c r="O148" s="171"/>
      <c r="P148" s="171"/>
      <c r="Q148" s="171"/>
      <c r="R148" s="171"/>
      <c r="S148" s="171"/>
      <c r="T148" s="175"/>
      <c r="AT148" s="176" t="s">
        <v>355</v>
      </c>
      <c r="AU148" s="176" t="s">
        <v>83</v>
      </c>
      <c r="AV148" s="176" t="s">
        <v>22</v>
      </c>
      <c r="AW148" s="176" t="s">
        <v>222</v>
      </c>
      <c r="AX148" s="176" t="s">
        <v>75</v>
      </c>
      <c r="AY148" s="176" t="s">
        <v>243</v>
      </c>
    </row>
    <row r="149" spans="2:65" s="6" customFormat="1" ht="15.75" customHeight="1" x14ac:dyDescent="0.3">
      <c r="B149" s="170"/>
      <c r="C149" s="171"/>
      <c r="D149" s="177" t="s">
        <v>355</v>
      </c>
      <c r="E149" s="171"/>
      <c r="F149" s="172" t="s">
        <v>357</v>
      </c>
      <c r="G149" s="171"/>
      <c r="H149" s="171"/>
      <c r="J149" s="171"/>
      <c r="K149" s="171"/>
      <c r="L149" s="173"/>
      <c r="M149" s="174"/>
      <c r="N149" s="171"/>
      <c r="O149" s="171"/>
      <c r="P149" s="171"/>
      <c r="Q149" s="171"/>
      <c r="R149" s="171"/>
      <c r="S149" s="171"/>
      <c r="T149" s="175"/>
      <c r="AT149" s="176" t="s">
        <v>355</v>
      </c>
      <c r="AU149" s="176" t="s">
        <v>83</v>
      </c>
      <c r="AV149" s="176" t="s">
        <v>22</v>
      </c>
      <c r="AW149" s="176" t="s">
        <v>222</v>
      </c>
      <c r="AX149" s="176" t="s">
        <v>75</v>
      </c>
      <c r="AY149" s="176" t="s">
        <v>243</v>
      </c>
    </row>
    <row r="150" spans="2:65" s="6" customFormat="1" ht="15.75" customHeight="1" x14ac:dyDescent="0.3">
      <c r="B150" s="170"/>
      <c r="C150" s="171"/>
      <c r="D150" s="177" t="s">
        <v>355</v>
      </c>
      <c r="E150" s="171"/>
      <c r="F150" s="172" t="s">
        <v>1615</v>
      </c>
      <c r="G150" s="171"/>
      <c r="H150" s="171"/>
      <c r="J150" s="171"/>
      <c r="K150" s="171"/>
      <c r="L150" s="173"/>
      <c r="M150" s="174"/>
      <c r="N150" s="171"/>
      <c r="O150" s="171"/>
      <c r="P150" s="171"/>
      <c r="Q150" s="171"/>
      <c r="R150" s="171"/>
      <c r="S150" s="171"/>
      <c r="T150" s="175"/>
      <c r="AT150" s="176" t="s">
        <v>355</v>
      </c>
      <c r="AU150" s="176" t="s">
        <v>83</v>
      </c>
      <c r="AV150" s="176" t="s">
        <v>22</v>
      </c>
      <c r="AW150" s="176" t="s">
        <v>222</v>
      </c>
      <c r="AX150" s="176" t="s">
        <v>75</v>
      </c>
      <c r="AY150" s="176" t="s">
        <v>243</v>
      </c>
    </row>
    <row r="151" spans="2:65" s="6" customFormat="1" ht="15.75" customHeight="1" x14ac:dyDescent="0.3">
      <c r="B151" s="178"/>
      <c r="C151" s="179"/>
      <c r="D151" s="177" t="s">
        <v>355</v>
      </c>
      <c r="E151" s="179"/>
      <c r="F151" s="180" t="s">
        <v>1616</v>
      </c>
      <c r="G151" s="179"/>
      <c r="H151" s="181">
        <v>17.5</v>
      </c>
      <c r="J151" s="179"/>
      <c r="K151" s="179"/>
      <c r="L151" s="182"/>
      <c r="M151" s="183"/>
      <c r="N151" s="179"/>
      <c r="O151" s="179"/>
      <c r="P151" s="179"/>
      <c r="Q151" s="179"/>
      <c r="R151" s="179"/>
      <c r="S151" s="179"/>
      <c r="T151" s="184"/>
      <c r="AT151" s="185" t="s">
        <v>355</v>
      </c>
      <c r="AU151" s="185" t="s">
        <v>83</v>
      </c>
      <c r="AV151" s="185" t="s">
        <v>83</v>
      </c>
      <c r="AW151" s="185" t="s">
        <v>222</v>
      </c>
      <c r="AX151" s="185" t="s">
        <v>75</v>
      </c>
      <c r="AY151" s="185" t="s">
        <v>243</v>
      </c>
    </row>
    <row r="152" spans="2:65" s="6" customFormat="1" ht="15.75" customHeight="1" x14ac:dyDescent="0.3">
      <c r="B152" s="178"/>
      <c r="C152" s="179"/>
      <c r="D152" s="177" t="s">
        <v>355</v>
      </c>
      <c r="E152" s="179"/>
      <c r="F152" s="180" t="s">
        <v>1617</v>
      </c>
      <c r="G152" s="179"/>
      <c r="H152" s="181">
        <v>28.1</v>
      </c>
      <c r="J152" s="179"/>
      <c r="K152" s="179"/>
      <c r="L152" s="182"/>
      <c r="M152" s="183"/>
      <c r="N152" s="179"/>
      <c r="O152" s="179"/>
      <c r="P152" s="179"/>
      <c r="Q152" s="179"/>
      <c r="R152" s="179"/>
      <c r="S152" s="179"/>
      <c r="T152" s="184"/>
      <c r="AT152" s="185" t="s">
        <v>355</v>
      </c>
      <c r="AU152" s="185" t="s">
        <v>83</v>
      </c>
      <c r="AV152" s="185" t="s">
        <v>83</v>
      </c>
      <c r="AW152" s="185" t="s">
        <v>222</v>
      </c>
      <c r="AX152" s="185" t="s">
        <v>75</v>
      </c>
      <c r="AY152" s="185" t="s">
        <v>243</v>
      </c>
    </row>
    <row r="153" spans="2:65" s="6" customFormat="1" ht="15.75" customHeight="1" x14ac:dyDescent="0.3">
      <c r="B153" s="178"/>
      <c r="C153" s="179"/>
      <c r="D153" s="177" t="s">
        <v>355</v>
      </c>
      <c r="E153" s="179"/>
      <c r="F153" s="180" t="s">
        <v>1618</v>
      </c>
      <c r="G153" s="179"/>
      <c r="H153" s="181">
        <v>19</v>
      </c>
      <c r="J153" s="179"/>
      <c r="K153" s="179"/>
      <c r="L153" s="182"/>
      <c r="M153" s="183"/>
      <c r="N153" s="179"/>
      <c r="O153" s="179"/>
      <c r="P153" s="179"/>
      <c r="Q153" s="179"/>
      <c r="R153" s="179"/>
      <c r="S153" s="179"/>
      <c r="T153" s="184"/>
      <c r="AT153" s="185" t="s">
        <v>355</v>
      </c>
      <c r="AU153" s="185" t="s">
        <v>83</v>
      </c>
      <c r="AV153" s="185" t="s">
        <v>83</v>
      </c>
      <c r="AW153" s="185" t="s">
        <v>222</v>
      </c>
      <c r="AX153" s="185" t="s">
        <v>75</v>
      </c>
      <c r="AY153" s="185" t="s">
        <v>243</v>
      </c>
    </row>
    <row r="154" spans="2:65" s="6" customFormat="1" ht="15.75" customHeight="1" x14ac:dyDescent="0.3">
      <c r="B154" s="186"/>
      <c r="C154" s="187"/>
      <c r="D154" s="177" t="s">
        <v>355</v>
      </c>
      <c r="E154" s="187"/>
      <c r="F154" s="188" t="s">
        <v>369</v>
      </c>
      <c r="G154" s="187"/>
      <c r="H154" s="189">
        <v>64.599999999999994</v>
      </c>
      <c r="J154" s="187"/>
      <c r="K154" s="187"/>
      <c r="L154" s="190"/>
      <c r="M154" s="191"/>
      <c r="N154" s="187"/>
      <c r="O154" s="187"/>
      <c r="P154" s="187"/>
      <c r="Q154" s="187"/>
      <c r="R154" s="187"/>
      <c r="S154" s="187"/>
      <c r="T154" s="192"/>
      <c r="AT154" s="193" t="s">
        <v>355</v>
      </c>
      <c r="AU154" s="193" t="s">
        <v>83</v>
      </c>
      <c r="AV154" s="193" t="s">
        <v>248</v>
      </c>
      <c r="AW154" s="193" t="s">
        <v>222</v>
      </c>
      <c r="AX154" s="193" t="s">
        <v>22</v>
      </c>
      <c r="AY154" s="193" t="s">
        <v>243</v>
      </c>
    </row>
    <row r="155" spans="2:65" s="6" customFormat="1" ht="15.75" customHeight="1" x14ac:dyDescent="0.3">
      <c r="B155" s="23"/>
      <c r="C155" s="146" t="s">
        <v>276</v>
      </c>
      <c r="D155" s="146" t="s">
        <v>244</v>
      </c>
      <c r="E155" s="147" t="s">
        <v>1619</v>
      </c>
      <c r="F155" s="148" t="s">
        <v>1620</v>
      </c>
      <c r="G155" s="149" t="s">
        <v>394</v>
      </c>
      <c r="H155" s="150">
        <v>11.2</v>
      </c>
      <c r="I155" s="151"/>
      <c r="J155" s="152">
        <f>ROUND($I$155*$H$155,2)</f>
        <v>0</v>
      </c>
      <c r="K155" s="148" t="s">
        <v>353</v>
      </c>
      <c r="L155" s="43"/>
      <c r="M155" s="153"/>
      <c r="N155" s="154" t="s">
        <v>46</v>
      </c>
      <c r="O155" s="24"/>
      <c r="P155" s="155">
        <f>$O$155*$H$155</f>
        <v>0</v>
      </c>
      <c r="Q155" s="155">
        <v>0</v>
      </c>
      <c r="R155" s="155">
        <f>$Q$155*$H$155</f>
        <v>0</v>
      </c>
      <c r="S155" s="155">
        <v>0</v>
      </c>
      <c r="T155" s="156">
        <f>$S$155*$H$155</f>
        <v>0</v>
      </c>
      <c r="AR155" s="97" t="s">
        <v>248</v>
      </c>
      <c r="AT155" s="97" t="s">
        <v>244</v>
      </c>
      <c r="AU155" s="97" t="s">
        <v>83</v>
      </c>
      <c r="AY155" s="6" t="s">
        <v>243</v>
      </c>
      <c r="BE155" s="157">
        <f>IF($N$155="základní",$J$155,0)</f>
        <v>0</v>
      </c>
      <c r="BF155" s="157">
        <f>IF($N$155="snížená",$J$155,0)</f>
        <v>0</v>
      </c>
      <c r="BG155" s="157">
        <f>IF($N$155="zákl. přenesená",$J$155,0)</f>
        <v>0</v>
      </c>
      <c r="BH155" s="157">
        <f>IF($N$155="sníž. přenesená",$J$155,0)</f>
        <v>0</v>
      </c>
      <c r="BI155" s="157">
        <f>IF($N$155="nulová",$J$155,0)</f>
        <v>0</v>
      </c>
      <c r="BJ155" s="97" t="s">
        <v>22</v>
      </c>
      <c r="BK155" s="157">
        <f>ROUND($I$155*$H$155,2)</f>
        <v>0</v>
      </c>
      <c r="BL155" s="97" t="s">
        <v>248</v>
      </c>
      <c r="BM155" s="97" t="s">
        <v>1621</v>
      </c>
    </row>
    <row r="156" spans="2:65" s="6" customFormat="1" ht="15.75" customHeight="1" x14ac:dyDescent="0.3">
      <c r="B156" s="170"/>
      <c r="C156" s="171"/>
      <c r="D156" s="158" t="s">
        <v>355</v>
      </c>
      <c r="E156" s="172"/>
      <c r="F156" s="172" t="s">
        <v>380</v>
      </c>
      <c r="G156" s="171"/>
      <c r="H156" s="171"/>
      <c r="J156" s="171"/>
      <c r="K156" s="171"/>
      <c r="L156" s="173"/>
      <c r="M156" s="174"/>
      <c r="N156" s="171"/>
      <c r="O156" s="171"/>
      <c r="P156" s="171"/>
      <c r="Q156" s="171"/>
      <c r="R156" s="171"/>
      <c r="S156" s="171"/>
      <c r="T156" s="175"/>
      <c r="AT156" s="176" t="s">
        <v>355</v>
      </c>
      <c r="AU156" s="176" t="s">
        <v>83</v>
      </c>
      <c r="AV156" s="176" t="s">
        <v>22</v>
      </c>
      <c r="AW156" s="176" t="s">
        <v>222</v>
      </c>
      <c r="AX156" s="176" t="s">
        <v>75</v>
      </c>
      <c r="AY156" s="176" t="s">
        <v>243</v>
      </c>
    </row>
    <row r="157" spans="2:65" s="6" customFormat="1" ht="15.75" customHeight="1" x14ac:dyDescent="0.3">
      <c r="B157" s="170"/>
      <c r="C157" s="171"/>
      <c r="D157" s="177" t="s">
        <v>355</v>
      </c>
      <c r="E157" s="171"/>
      <c r="F157" s="172" t="s">
        <v>1622</v>
      </c>
      <c r="G157" s="171"/>
      <c r="H157" s="171"/>
      <c r="J157" s="171"/>
      <c r="K157" s="171"/>
      <c r="L157" s="173"/>
      <c r="M157" s="174"/>
      <c r="N157" s="171"/>
      <c r="O157" s="171"/>
      <c r="P157" s="171"/>
      <c r="Q157" s="171"/>
      <c r="R157" s="171"/>
      <c r="S157" s="171"/>
      <c r="T157" s="175"/>
      <c r="AT157" s="176" t="s">
        <v>355</v>
      </c>
      <c r="AU157" s="176" t="s">
        <v>83</v>
      </c>
      <c r="AV157" s="176" t="s">
        <v>22</v>
      </c>
      <c r="AW157" s="176" t="s">
        <v>222</v>
      </c>
      <c r="AX157" s="176" t="s">
        <v>75</v>
      </c>
      <c r="AY157" s="176" t="s">
        <v>243</v>
      </c>
    </row>
    <row r="158" spans="2:65" s="6" customFormat="1" ht="15.75" customHeight="1" x14ac:dyDescent="0.3">
      <c r="B158" s="170"/>
      <c r="C158" s="171"/>
      <c r="D158" s="177" t="s">
        <v>355</v>
      </c>
      <c r="E158" s="171"/>
      <c r="F158" s="172" t="s">
        <v>1623</v>
      </c>
      <c r="G158" s="171"/>
      <c r="H158" s="171"/>
      <c r="J158" s="171"/>
      <c r="K158" s="171"/>
      <c r="L158" s="173"/>
      <c r="M158" s="174"/>
      <c r="N158" s="171"/>
      <c r="O158" s="171"/>
      <c r="P158" s="171"/>
      <c r="Q158" s="171"/>
      <c r="R158" s="171"/>
      <c r="S158" s="171"/>
      <c r="T158" s="175"/>
      <c r="AT158" s="176" t="s">
        <v>355</v>
      </c>
      <c r="AU158" s="176" t="s">
        <v>83</v>
      </c>
      <c r="AV158" s="176" t="s">
        <v>22</v>
      </c>
      <c r="AW158" s="176" t="s">
        <v>222</v>
      </c>
      <c r="AX158" s="176" t="s">
        <v>75</v>
      </c>
      <c r="AY158" s="176" t="s">
        <v>243</v>
      </c>
    </row>
    <row r="159" spans="2:65" s="6" customFormat="1" ht="15.75" customHeight="1" x14ac:dyDescent="0.3">
      <c r="B159" s="178"/>
      <c r="C159" s="179"/>
      <c r="D159" s="177" t="s">
        <v>355</v>
      </c>
      <c r="E159" s="179"/>
      <c r="F159" s="180" t="s">
        <v>1624</v>
      </c>
      <c r="G159" s="179"/>
      <c r="H159" s="181">
        <v>11.2</v>
      </c>
      <c r="J159" s="179"/>
      <c r="K159" s="179"/>
      <c r="L159" s="182"/>
      <c r="M159" s="183"/>
      <c r="N159" s="179"/>
      <c r="O159" s="179"/>
      <c r="P159" s="179"/>
      <c r="Q159" s="179"/>
      <c r="R159" s="179"/>
      <c r="S159" s="179"/>
      <c r="T159" s="184"/>
      <c r="AT159" s="185" t="s">
        <v>355</v>
      </c>
      <c r="AU159" s="185" t="s">
        <v>83</v>
      </c>
      <c r="AV159" s="185" t="s">
        <v>83</v>
      </c>
      <c r="AW159" s="185" t="s">
        <v>222</v>
      </c>
      <c r="AX159" s="185" t="s">
        <v>22</v>
      </c>
      <c r="AY159" s="185" t="s">
        <v>243</v>
      </c>
    </row>
    <row r="160" spans="2:65" s="6" customFormat="1" ht="15.75" customHeight="1" x14ac:dyDescent="0.3">
      <c r="B160" s="23"/>
      <c r="C160" s="146" t="s">
        <v>27</v>
      </c>
      <c r="D160" s="146" t="s">
        <v>244</v>
      </c>
      <c r="E160" s="147" t="s">
        <v>452</v>
      </c>
      <c r="F160" s="148" t="s">
        <v>453</v>
      </c>
      <c r="G160" s="149" t="s">
        <v>394</v>
      </c>
      <c r="H160" s="150">
        <v>212</v>
      </c>
      <c r="I160" s="151"/>
      <c r="J160" s="152">
        <f>ROUND($I$160*$H$160,2)</f>
        <v>0</v>
      </c>
      <c r="K160" s="148" t="s">
        <v>353</v>
      </c>
      <c r="L160" s="43"/>
      <c r="M160" s="153"/>
      <c r="N160" s="154" t="s">
        <v>46</v>
      </c>
      <c r="O160" s="24"/>
      <c r="P160" s="155">
        <f>$O$160*$H$160</f>
        <v>0</v>
      </c>
      <c r="Q160" s="155">
        <v>0</v>
      </c>
      <c r="R160" s="155">
        <f>$Q$160*$H$160</f>
        <v>0</v>
      </c>
      <c r="S160" s="155">
        <v>0</v>
      </c>
      <c r="T160" s="156">
        <f>$S$160*$H$160</f>
        <v>0</v>
      </c>
      <c r="AR160" s="97" t="s">
        <v>248</v>
      </c>
      <c r="AT160" s="97" t="s">
        <v>244</v>
      </c>
      <c r="AU160" s="97" t="s">
        <v>83</v>
      </c>
      <c r="AY160" s="6" t="s">
        <v>243</v>
      </c>
      <c r="BE160" s="157">
        <f>IF($N$160="základní",$J$160,0)</f>
        <v>0</v>
      </c>
      <c r="BF160" s="157">
        <f>IF($N$160="snížená",$J$160,0)</f>
        <v>0</v>
      </c>
      <c r="BG160" s="157">
        <f>IF($N$160="zákl. přenesená",$J$160,0)</f>
        <v>0</v>
      </c>
      <c r="BH160" s="157">
        <f>IF($N$160="sníž. přenesená",$J$160,0)</f>
        <v>0</v>
      </c>
      <c r="BI160" s="157">
        <f>IF($N$160="nulová",$J$160,0)</f>
        <v>0</v>
      </c>
      <c r="BJ160" s="97" t="s">
        <v>22</v>
      </c>
      <c r="BK160" s="157">
        <f>ROUND($I$160*$H$160,2)</f>
        <v>0</v>
      </c>
      <c r="BL160" s="97" t="s">
        <v>248</v>
      </c>
      <c r="BM160" s="97" t="s">
        <v>1625</v>
      </c>
    </row>
    <row r="161" spans="2:65" s="6" customFormat="1" ht="15.75" customHeight="1" x14ac:dyDescent="0.3">
      <c r="B161" s="178"/>
      <c r="C161" s="179"/>
      <c r="D161" s="158" t="s">
        <v>355</v>
      </c>
      <c r="E161" s="180"/>
      <c r="F161" s="180" t="s">
        <v>1626</v>
      </c>
      <c r="G161" s="179"/>
      <c r="H161" s="181">
        <v>106</v>
      </c>
      <c r="J161" s="179"/>
      <c r="K161" s="179"/>
      <c r="L161" s="182"/>
      <c r="M161" s="183"/>
      <c r="N161" s="179"/>
      <c r="O161" s="179"/>
      <c r="P161" s="179"/>
      <c r="Q161" s="179"/>
      <c r="R161" s="179"/>
      <c r="S161" s="179"/>
      <c r="T161" s="184"/>
      <c r="AT161" s="185" t="s">
        <v>355</v>
      </c>
      <c r="AU161" s="185" t="s">
        <v>83</v>
      </c>
      <c r="AV161" s="185" t="s">
        <v>83</v>
      </c>
      <c r="AW161" s="185" t="s">
        <v>222</v>
      </c>
      <c r="AX161" s="185" t="s">
        <v>75</v>
      </c>
      <c r="AY161" s="185" t="s">
        <v>243</v>
      </c>
    </row>
    <row r="162" spans="2:65" s="6" customFormat="1" ht="15.75" customHeight="1" x14ac:dyDescent="0.3">
      <c r="B162" s="178"/>
      <c r="C162" s="179"/>
      <c r="D162" s="177" t="s">
        <v>355</v>
      </c>
      <c r="E162" s="179"/>
      <c r="F162" s="180" t="s">
        <v>1627</v>
      </c>
      <c r="G162" s="179"/>
      <c r="H162" s="181">
        <v>106</v>
      </c>
      <c r="J162" s="179"/>
      <c r="K162" s="179"/>
      <c r="L162" s="182"/>
      <c r="M162" s="183"/>
      <c r="N162" s="179"/>
      <c r="O162" s="179"/>
      <c r="P162" s="179"/>
      <c r="Q162" s="179"/>
      <c r="R162" s="179"/>
      <c r="S162" s="179"/>
      <c r="T162" s="184"/>
      <c r="AT162" s="185" t="s">
        <v>355</v>
      </c>
      <c r="AU162" s="185" t="s">
        <v>83</v>
      </c>
      <c r="AV162" s="185" t="s">
        <v>83</v>
      </c>
      <c r="AW162" s="185" t="s">
        <v>222</v>
      </c>
      <c r="AX162" s="185" t="s">
        <v>75</v>
      </c>
      <c r="AY162" s="185" t="s">
        <v>243</v>
      </c>
    </row>
    <row r="163" spans="2:65" s="6" customFormat="1" ht="15.75" customHeight="1" x14ac:dyDescent="0.3">
      <c r="B163" s="186"/>
      <c r="C163" s="187"/>
      <c r="D163" s="177" t="s">
        <v>355</v>
      </c>
      <c r="E163" s="187"/>
      <c r="F163" s="188" t="s">
        <v>369</v>
      </c>
      <c r="G163" s="187"/>
      <c r="H163" s="189">
        <v>212</v>
      </c>
      <c r="J163" s="187"/>
      <c r="K163" s="187"/>
      <c r="L163" s="190"/>
      <c r="M163" s="191"/>
      <c r="N163" s="187"/>
      <c r="O163" s="187"/>
      <c r="P163" s="187"/>
      <c r="Q163" s="187"/>
      <c r="R163" s="187"/>
      <c r="S163" s="187"/>
      <c r="T163" s="192"/>
      <c r="AT163" s="193" t="s">
        <v>355</v>
      </c>
      <c r="AU163" s="193" t="s">
        <v>83</v>
      </c>
      <c r="AV163" s="193" t="s">
        <v>248</v>
      </c>
      <c r="AW163" s="193" t="s">
        <v>222</v>
      </c>
      <c r="AX163" s="193" t="s">
        <v>22</v>
      </c>
      <c r="AY163" s="193" t="s">
        <v>243</v>
      </c>
    </row>
    <row r="164" spans="2:65" s="6" customFormat="1" ht="15.75" customHeight="1" x14ac:dyDescent="0.3">
      <c r="B164" s="23"/>
      <c r="C164" s="146" t="s">
        <v>282</v>
      </c>
      <c r="D164" s="146" t="s">
        <v>244</v>
      </c>
      <c r="E164" s="147" t="s">
        <v>471</v>
      </c>
      <c r="F164" s="148" t="s">
        <v>472</v>
      </c>
      <c r="G164" s="149" t="s">
        <v>394</v>
      </c>
      <c r="H164" s="150">
        <v>106</v>
      </c>
      <c r="I164" s="151"/>
      <c r="J164" s="152">
        <f>ROUND($I$164*$H$164,2)</f>
        <v>0</v>
      </c>
      <c r="K164" s="148" t="s">
        <v>353</v>
      </c>
      <c r="L164" s="43"/>
      <c r="M164" s="153"/>
      <c r="N164" s="154" t="s">
        <v>46</v>
      </c>
      <c r="O164" s="24"/>
      <c r="P164" s="155">
        <f>$O$164*$H$164</f>
        <v>0</v>
      </c>
      <c r="Q164" s="155">
        <v>0</v>
      </c>
      <c r="R164" s="155">
        <f>$Q$164*$H$164</f>
        <v>0</v>
      </c>
      <c r="S164" s="155">
        <v>0</v>
      </c>
      <c r="T164" s="156">
        <f>$S$164*$H$164</f>
        <v>0</v>
      </c>
      <c r="AR164" s="97" t="s">
        <v>248</v>
      </c>
      <c r="AT164" s="97" t="s">
        <v>244</v>
      </c>
      <c r="AU164" s="97" t="s">
        <v>83</v>
      </c>
      <c r="AY164" s="6" t="s">
        <v>243</v>
      </c>
      <c r="BE164" s="157">
        <f>IF($N$164="základní",$J$164,0)</f>
        <v>0</v>
      </c>
      <c r="BF164" s="157">
        <f>IF($N$164="snížená",$J$164,0)</f>
        <v>0</v>
      </c>
      <c r="BG164" s="157">
        <f>IF($N$164="zákl. přenesená",$J$164,0)</f>
        <v>0</v>
      </c>
      <c r="BH164" s="157">
        <f>IF($N$164="sníž. přenesená",$J$164,0)</f>
        <v>0</v>
      </c>
      <c r="BI164" s="157">
        <f>IF($N$164="nulová",$J$164,0)</f>
        <v>0</v>
      </c>
      <c r="BJ164" s="97" t="s">
        <v>22</v>
      </c>
      <c r="BK164" s="157">
        <f>ROUND($I$164*$H$164,2)</f>
        <v>0</v>
      </c>
      <c r="BL164" s="97" t="s">
        <v>248</v>
      </c>
      <c r="BM164" s="97" t="s">
        <v>1628</v>
      </c>
    </row>
    <row r="165" spans="2:65" s="6" customFormat="1" ht="15.75" customHeight="1" x14ac:dyDescent="0.3">
      <c r="B165" s="178"/>
      <c r="C165" s="179"/>
      <c r="D165" s="158" t="s">
        <v>355</v>
      </c>
      <c r="E165" s="180"/>
      <c r="F165" s="180" t="s">
        <v>1629</v>
      </c>
      <c r="G165" s="179"/>
      <c r="H165" s="181">
        <v>106</v>
      </c>
      <c r="J165" s="179"/>
      <c r="K165" s="179"/>
      <c r="L165" s="182"/>
      <c r="M165" s="183"/>
      <c r="N165" s="179"/>
      <c r="O165" s="179"/>
      <c r="P165" s="179"/>
      <c r="Q165" s="179"/>
      <c r="R165" s="179"/>
      <c r="S165" s="179"/>
      <c r="T165" s="184"/>
      <c r="AT165" s="185" t="s">
        <v>355</v>
      </c>
      <c r="AU165" s="185" t="s">
        <v>83</v>
      </c>
      <c r="AV165" s="185" t="s">
        <v>83</v>
      </c>
      <c r="AW165" s="185" t="s">
        <v>222</v>
      </c>
      <c r="AX165" s="185" t="s">
        <v>75</v>
      </c>
      <c r="AY165" s="185" t="s">
        <v>243</v>
      </c>
    </row>
    <row r="166" spans="2:65" s="6" customFormat="1" ht="15.75" customHeight="1" x14ac:dyDescent="0.3">
      <c r="B166" s="186"/>
      <c r="C166" s="187"/>
      <c r="D166" s="177" t="s">
        <v>355</v>
      </c>
      <c r="E166" s="187"/>
      <c r="F166" s="188" t="s">
        <v>369</v>
      </c>
      <c r="G166" s="187"/>
      <c r="H166" s="189">
        <v>106</v>
      </c>
      <c r="J166" s="187"/>
      <c r="K166" s="187"/>
      <c r="L166" s="190"/>
      <c r="M166" s="191"/>
      <c r="N166" s="187"/>
      <c r="O166" s="187"/>
      <c r="P166" s="187"/>
      <c r="Q166" s="187"/>
      <c r="R166" s="187"/>
      <c r="S166" s="187"/>
      <c r="T166" s="192"/>
      <c r="AT166" s="193" t="s">
        <v>355</v>
      </c>
      <c r="AU166" s="193" t="s">
        <v>83</v>
      </c>
      <c r="AV166" s="193" t="s">
        <v>248</v>
      </c>
      <c r="AW166" s="193" t="s">
        <v>222</v>
      </c>
      <c r="AX166" s="193" t="s">
        <v>22</v>
      </c>
      <c r="AY166" s="193" t="s">
        <v>243</v>
      </c>
    </row>
    <row r="167" spans="2:65" s="6" customFormat="1" ht="15.75" customHeight="1" x14ac:dyDescent="0.3">
      <c r="B167" s="23"/>
      <c r="C167" s="146" t="s">
        <v>285</v>
      </c>
      <c r="D167" s="146" t="s">
        <v>244</v>
      </c>
      <c r="E167" s="147" t="s">
        <v>1315</v>
      </c>
      <c r="F167" s="148" t="s">
        <v>1316</v>
      </c>
      <c r="G167" s="149" t="s">
        <v>394</v>
      </c>
      <c r="H167" s="150">
        <v>27.3</v>
      </c>
      <c r="I167" s="151"/>
      <c r="J167" s="152">
        <f>ROUND($I$167*$H$167,2)</f>
        <v>0</v>
      </c>
      <c r="K167" s="148" t="s">
        <v>353</v>
      </c>
      <c r="L167" s="43"/>
      <c r="M167" s="153"/>
      <c r="N167" s="154" t="s">
        <v>46</v>
      </c>
      <c r="O167" s="24"/>
      <c r="P167" s="155">
        <f>$O$167*$H$167</f>
        <v>0</v>
      </c>
      <c r="Q167" s="155">
        <v>0</v>
      </c>
      <c r="R167" s="155">
        <f>$Q$167*$H$167</f>
        <v>0</v>
      </c>
      <c r="S167" s="155">
        <v>0</v>
      </c>
      <c r="T167" s="156">
        <f>$S$167*$H$167</f>
        <v>0</v>
      </c>
      <c r="AR167" s="97" t="s">
        <v>248</v>
      </c>
      <c r="AT167" s="97" t="s">
        <v>244</v>
      </c>
      <c r="AU167" s="97" t="s">
        <v>83</v>
      </c>
      <c r="AY167" s="6" t="s">
        <v>243</v>
      </c>
      <c r="BE167" s="157">
        <f>IF($N$167="základní",$J$167,0)</f>
        <v>0</v>
      </c>
      <c r="BF167" s="157">
        <f>IF($N$167="snížená",$J$167,0)</f>
        <v>0</v>
      </c>
      <c r="BG167" s="157">
        <f>IF($N$167="zákl. přenesená",$J$167,0)</f>
        <v>0</v>
      </c>
      <c r="BH167" s="157">
        <f>IF($N$167="sníž. přenesená",$J$167,0)</f>
        <v>0</v>
      </c>
      <c r="BI167" s="157">
        <f>IF($N$167="nulová",$J$167,0)</f>
        <v>0</v>
      </c>
      <c r="BJ167" s="97" t="s">
        <v>22</v>
      </c>
      <c r="BK167" s="157">
        <f>ROUND($I$167*$H$167,2)</f>
        <v>0</v>
      </c>
      <c r="BL167" s="97" t="s">
        <v>248</v>
      </c>
      <c r="BM167" s="97" t="s">
        <v>1630</v>
      </c>
    </row>
    <row r="168" spans="2:65" s="6" customFormat="1" ht="15.75" customHeight="1" x14ac:dyDescent="0.3">
      <c r="B168" s="170"/>
      <c r="C168" s="171"/>
      <c r="D168" s="158" t="s">
        <v>355</v>
      </c>
      <c r="E168" s="172"/>
      <c r="F168" s="172" t="s">
        <v>356</v>
      </c>
      <c r="G168" s="171"/>
      <c r="H168" s="171"/>
      <c r="J168" s="171"/>
      <c r="K168" s="171"/>
      <c r="L168" s="173"/>
      <c r="M168" s="174"/>
      <c r="N168" s="171"/>
      <c r="O168" s="171"/>
      <c r="P168" s="171"/>
      <c r="Q168" s="171"/>
      <c r="R168" s="171"/>
      <c r="S168" s="171"/>
      <c r="T168" s="175"/>
      <c r="AT168" s="176" t="s">
        <v>355</v>
      </c>
      <c r="AU168" s="176" t="s">
        <v>83</v>
      </c>
      <c r="AV168" s="176" t="s">
        <v>22</v>
      </c>
      <c r="AW168" s="176" t="s">
        <v>222</v>
      </c>
      <c r="AX168" s="176" t="s">
        <v>75</v>
      </c>
      <c r="AY168" s="176" t="s">
        <v>243</v>
      </c>
    </row>
    <row r="169" spans="2:65" s="6" customFormat="1" ht="15.75" customHeight="1" x14ac:dyDescent="0.3">
      <c r="B169" s="170"/>
      <c r="C169" s="171"/>
      <c r="D169" s="177" t="s">
        <v>355</v>
      </c>
      <c r="E169" s="171"/>
      <c r="F169" s="172" t="s">
        <v>1631</v>
      </c>
      <c r="G169" s="171"/>
      <c r="H169" s="171"/>
      <c r="J169" s="171"/>
      <c r="K169" s="171"/>
      <c r="L169" s="173"/>
      <c r="M169" s="174"/>
      <c r="N169" s="171"/>
      <c r="O169" s="171"/>
      <c r="P169" s="171"/>
      <c r="Q169" s="171"/>
      <c r="R169" s="171"/>
      <c r="S169" s="171"/>
      <c r="T169" s="175"/>
      <c r="AT169" s="176" t="s">
        <v>355</v>
      </c>
      <c r="AU169" s="176" t="s">
        <v>83</v>
      </c>
      <c r="AV169" s="176" t="s">
        <v>22</v>
      </c>
      <c r="AW169" s="176" t="s">
        <v>222</v>
      </c>
      <c r="AX169" s="176" t="s">
        <v>75</v>
      </c>
      <c r="AY169" s="176" t="s">
        <v>243</v>
      </c>
    </row>
    <row r="170" spans="2:65" s="6" customFormat="1" ht="15.75" customHeight="1" x14ac:dyDescent="0.3">
      <c r="B170" s="178"/>
      <c r="C170" s="179"/>
      <c r="D170" s="177" t="s">
        <v>355</v>
      </c>
      <c r="E170" s="179"/>
      <c r="F170" s="180" t="s">
        <v>1632</v>
      </c>
      <c r="G170" s="179"/>
      <c r="H170" s="181">
        <v>27.3</v>
      </c>
      <c r="J170" s="179"/>
      <c r="K170" s="179"/>
      <c r="L170" s="182"/>
      <c r="M170" s="183"/>
      <c r="N170" s="179"/>
      <c r="O170" s="179"/>
      <c r="P170" s="179"/>
      <c r="Q170" s="179"/>
      <c r="R170" s="179"/>
      <c r="S170" s="179"/>
      <c r="T170" s="184"/>
      <c r="AT170" s="185" t="s">
        <v>355</v>
      </c>
      <c r="AU170" s="185" t="s">
        <v>83</v>
      </c>
      <c r="AV170" s="185" t="s">
        <v>83</v>
      </c>
      <c r="AW170" s="185" t="s">
        <v>222</v>
      </c>
      <c r="AX170" s="185" t="s">
        <v>22</v>
      </c>
      <c r="AY170" s="185" t="s">
        <v>243</v>
      </c>
    </row>
    <row r="171" spans="2:65" s="6" customFormat="1" ht="15.75" customHeight="1" x14ac:dyDescent="0.3">
      <c r="B171" s="23"/>
      <c r="C171" s="194" t="s">
        <v>288</v>
      </c>
      <c r="D171" s="194" t="s">
        <v>481</v>
      </c>
      <c r="E171" s="195" t="s">
        <v>519</v>
      </c>
      <c r="F171" s="196" t="s">
        <v>520</v>
      </c>
      <c r="G171" s="197" t="s">
        <v>484</v>
      </c>
      <c r="H171" s="198">
        <v>49.14</v>
      </c>
      <c r="I171" s="199"/>
      <c r="J171" s="200">
        <f>ROUND($I$171*$H$171,2)</f>
        <v>0</v>
      </c>
      <c r="K171" s="196" t="s">
        <v>353</v>
      </c>
      <c r="L171" s="201"/>
      <c r="M171" s="202"/>
      <c r="N171" s="203" t="s">
        <v>46</v>
      </c>
      <c r="O171" s="24"/>
      <c r="P171" s="155">
        <f>$O$171*$H$171</f>
        <v>0</v>
      </c>
      <c r="Q171" s="155">
        <v>0</v>
      </c>
      <c r="R171" s="155">
        <f>$Q$171*$H$171</f>
        <v>0</v>
      </c>
      <c r="S171" s="155">
        <v>0</v>
      </c>
      <c r="T171" s="156">
        <f>$S$171*$H$171</f>
        <v>0</v>
      </c>
      <c r="AR171" s="97" t="s">
        <v>272</v>
      </c>
      <c r="AT171" s="97" t="s">
        <v>481</v>
      </c>
      <c r="AU171" s="97" t="s">
        <v>83</v>
      </c>
      <c r="AY171" s="6" t="s">
        <v>243</v>
      </c>
      <c r="BE171" s="157">
        <f>IF($N$171="základní",$J$171,0)</f>
        <v>0</v>
      </c>
      <c r="BF171" s="157">
        <f>IF($N$171="snížená",$J$171,0)</f>
        <v>0</v>
      </c>
      <c r="BG171" s="157">
        <f>IF($N$171="zákl. přenesená",$J$171,0)</f>
        <v>0</v>
      </c>
      <c r="BH171" s="157">
        <f>IF($N$171="sníž. přenesená",$J$171,0)</f>
        <v>0</v>
      </c>
      <c r="BI171" s="157">
        <f>IF($N$171="nulová",$J$171,0)</f>
        <v>0</v>
      </c>
      <c r="BJ171" s="97" t="s">
        <v>22</v>
      </c>
      <c r="BK171" s="157">
        <f>ROUND($I$171*$H$171,2)</f>
        <v>0</v>
      </c>
      <c r="BL171" s="97" t="s">
        <v>248</v>
      </c>
      <c r="BM171" s="97" t="s">
        <v>1633</v>
      </c>
    </row>
    <row r="172" spans="2:65" s="6" customFormat="1" ht="15.75" customHeight="1" x14ac:dyDescent="0.3">
      <c r="B172" s="178"/>
      <c r="C172" s="179"/>
      <c r="D172" s="177" t="s">
        <v>355</v>
      </c>
      <c r="E172" s="179"/>
      <c r="F172" s="180" t="s">
        <v>1634</v>
      </c>
      <c r="G172" s="179"/>
      <c r="H172" s="181">
        <v>49.14</v>
      </c>
      <c r="J172" s="179"/>
      <c r="K172" s="179"/>
      <c r="L172" s="182"/>
      <c r="M172" s="183"/>
      <c r="N172" s="179"/>
      <c r="O172" s="179"/>
      <c r="P172" s="179"/>
      <c r="Q172" s="179"/>
      <c r="R172" s="179"/>
      <c r="S172" s="179"/>
      <c r="T172" s="184"/>
      <c r="AT172" s="185" t="s">
        <v>355</v>
      </c>
      <c r="AU172" s="185" t="s">
        <v>83</v>
      </c>
      <c r="AV172" s="185" t="s">
        <v>83</v>
      </c>
      <c r="AW172" s="185" t="s">
        <v>75</v>
      </c>
      <c r="AX172" s="185" t="s">
        <v>22</v>
      </c>
      <c r="AY172" s="185" t="s">
        <v>243</v>
      </c>
    </row>
    <row r="173" spans="2:65" s="6" customFormat="1" ht="15.75" customHeight="1" x14ac:dyDescent="0.3">
      <c r="B173" s="23"/>
      <c r="C173" s="146" t="s">
        <v>291</v>
      </c>
      <c r="D173" s="146" t="s">
        <v>244</v>
      </c>
      <c r="E173" s="147" t="s">
        <v>488</v>
      </c>
      <c r="F173" s="148" t="s">
        <v>489</v>
      </c>
      <c r="G173" s="149" t="s">
        <v>394</v>
      </c>
      <c r="H173" s="150">
        <v>106</v>
      </c>
      <c r="I173" s="151"/>
      <c r="J173" s="152">
        <f>ROUND($I$173*$H$173,2)</f>
        <v>0</v>
      </c>
      <c r="K173" s="148" t="s">
        <v>353</v>
      </c>
      <c r="L173" s="43"/>
      <c r="M173" s="153"/>
      <c r="N173" s="154" t="s">
        <v>46</v>
      </c>
      <c r="O173" s="24"/>
      <c r="P173" s="155">
        <f>$O$173*$H$173</f>
        <v>0</v>
      </c>
      <c r="Q173" s="155">
        <v>0</v>
      </c>
      <c r="R173" s="155">
        <f>$Q$173*$H$173</f>
        <v>0</v>
      </c>
      <c r="S173" s="155">
        <v>0</v>
      </c>
      <c r="T173" s="156">
        <f>$S$173*$H$173</f>
        <v>0</v>
      </c>
      <c r="AR173" s="97" t="s">
        <v>248</v>
      </c>
      <c r="AT173" s="97" t="s">
        <v>244</v>
      </c>
      <c r="AU173" s="97" t="s">
        <v>83</v>
      </c>
      <c r="AY173" s="6" t="s">
        <v>243</v>
      </c>
      <c r="BE173" s="157">
        <f>IF($N$173="základní",$J$173,0)</f>
        <v>0</v>
      </c>
      <c r="BF173" s="157">
        <f>IF($N$173="snížená",$J$173,0)</f>
        <v>0</v>
      </c>
      <c r="BG173" s="157">
        <f>IF($N$173="zákl. přenesená",$J$173,0)</f>
        <v>0</v>
      </c>
      <c r="BH173" s="157">
        <f>IF($N$173="sníž. přenesená",$J$173,0)</f>
        <v>0</v>
      </c>
      <c r="BI173" s="157">
        <f>IF($N$173="nulová",$J$173,0)</f>
        <v>0</v>
      </c>
      <c r="BJ173" s="97" t="s">
        <v>22</v>
      </c>
      <c r="BK173" s="157">
        <f>ROUND($I$173*$H$173,2)</f>
        <v>0</v>
      </c>
      <c r="BL173" s="97" t="s">
        <v>248</v>
      </c>
      <c r="BM173" s="97" t="s">
        <v>1635</v>
      </c>
    </row>
    <row r="174" spans="2:65" s="6" customFormat="1" ht="15.75" customHeight="1" x14ac:dyDescent="0.3">
      <c r="B174" s="170"/>
      <c r="C174" s="171"/>
      <c r="D174" s="158" t="s">
        <v>355</v>
      </c>
      <c r="E174" s="172"/>
      <c r="F174" s="172" t="s">
        <v>356</v>
      </c>
      <c r="G174" s="171"/>
      <c r="H174" s="171"/>
      <c r="J174" s="171"/>
      <c r="K174" s="171"/>
      <c r="L174" s="173"/>
      <c r="M174" s="174"/>
      <c r="N174" s="171"/>
      <c r="O174" s="171"/>
      <c r="P174" s="171"/>
      <c r="Q174" s="171"/>
      <c r="R174" s="171"/>
      <c r="S174" s="171"/>
      <c r="T174" s="175"/>
      <c r="AT174" s="176" t="s">
        <v>355</v>
      </c>
      <c r="AU174" s="176" t="s">
        <v>83</v>
      </c>
      <c r="AV174" s="176" t="s">
        <v>22</v>
      </c>
      <c r="AW174" s="176" t="s">
        <v>222</v>
      </c>
      <c r="AX174" s="176" t="s">
        <v>75</v>
      </c>
      <c r="AY174" s="176" t="s">
        <v>243</v>
      </c>
    </row>
    <row r="175" spans="2:65" s="6" customFormat="1" ht="15.75" customHeight="1" x14ac:dyDescent="0.3">
      <c r="B175" s="170"/>
      <c r="C175" s="171"/>
      <c r="D175" s="177" t="s">
        <v>355</v>
      </c>
      <c r="E175" s="171"/>
      <c r="F175" s="172" t="s">
        <v>1636</v>
      </c>
      <c r="G175" s="171"/>
      <c r="H175" s="171"/>
      <c r="J175" s="171"/>
      <c r="K175" s="171"/>
      <c r="L175" s="173"/>
      <c r="M175" s="174"/>
      <c r="N175" s="171"/>
      <c r="O175" s="171"/>
      <c r="P175" s="171"/>
      <c r="Q175" s="171"/>
      <c r="R175" s="171"/>
      <c r="S175" s="171"/>
      <c r="T175" s="175"/>
      <c r="AT175" s="176" t="s">
        <v>355</v>
      </c>
      <c r="AU175" s="176" t="s">
        <v>83</v>
      </c>
      <c r="AV175" s="176" t="s">
        <v>22</v>
      </c>
      <c r="AW175" s="176" t="s">
        <v>222</v>
      </c>
      <c r="AX175" s="176" t="s">
        <v>75</v>
      </c>
      <c r="AY175" s="176" t="s">
        <v>243</v>
      </c>
    </row>
    <row r="176" spans="2:65" s="6" customFormat="1" ht="15.75" customHeight="1" x14ac:dyDescent="0.3">
      <c r="B176" s="178"/>
      <c r="C176" s="179"/>
      <c r="D176" s="177" t="s">
        <v>355</v>
      </c>
      <c r="E176" s="179"/>
      <c r="F176" s="180" t="s">
        <v>1637</v>
      </c>
      <c r="G176" s="179"/>
      <c r="H176" s="181">
        <v>106</v>
      </c>
      <c r="J176" s="179"/>
      <c r="K176" s="179"/>
      <c r="L176" s="182"/>
      <c r="M176" s="183"/>
      <c r="N176" s="179"/>
      <c r="O176" s="179"/>
      <c r="P176" s="179"/>
      <c r="Q176" s="179"/>
      <c r="R176" s="179"/>
      <c r="S176" s="179"/>
      <c r="T176" s="184"/>
      <c r="AT176" s="185" t="s">
        <v>355</v>
      </c>
      <c r="AU176" s="185" t="s">
        <v>83</v>
      </c>
      <c r="AV176" s="185" t="s">
        <v>83</v>
      </c>
      <c r="AW176" s="185" t="s">
        <v>222</v>
      </c>
      <c r="AX176" s="185" t="s">
        <v>22</v>
      </c>
      <c r="AY176" s="185" t="s">
        <v>243</v>
      </c>
    </row>
    <row r="177" spans="2:65" s="6" customFormat="1" ht="15.75" customHeight="1" x14ac:dyDescent="0.3">
      <c r="B177" s="23"/>
      <c r="C177" s="146" t="s">
        <v>8</v>
      </c>
      <c r="D177" s="146" t="s">
        <v>244</v>
      </c>
      <c r="E177" s="147" t="s">
        <v>503</v>
      </c>
      <c r="F177" s="148" t="s">
        <v>504</v>
      </c>
      <c r="G177" s="149" t="s">
        <v>394</v>
      </c>
      <c r="H177" s="150">
        <v>11.2</v>
      </c>
      <c r="I177" s="151"/>
      <c r="J177" s="152">
        <f>ROUND($I$177*$H$177,2)</f>
        <v>0</v>
      </c>
      <c r="K177" s="148" t="s">
        <v>353</v>
      </c>
      <c r="L177" s="43"/>
      <c r="M177" s="153"/>
      <c r="N177" s="154" t="s">
        <v>46</v>
      </c>
      <c r="O177" s="24"/>
      <c r="P177" s="155">
        <f>$O$177*$H$177</f>
        <v>0</v>
      </c>
      <c r="Q177" s="155">
        <v>0</v>
      </c>
      <c r="R177" s="155">
        <f>$Q$177*$H$177</f>
        <v>0</v>
      </c>
      <c r="S177" s="155">
        <v>0</v>
      </c>
      <c r="T177" s="156">
        <f>$S$177*$H$177</f>
        <v>0</v>
      </c>
      <c r="AR177" s="97" t="s">
        <v>248</v>
      </c>
      <c r="AT177" s="97" t="s">
        <v>244</v>
      </c>
      <c r="AU177" s="97" t="s">
        <v>83</v>
      </c>
      <c r="AY177" s="6" t="s">
        <v>243</v>
      </c>
      <c r="BE177" s="157">
        <f>IF($N$177="základní",$J$177,0)</f>
        <v>0</v>
      </c>
      <c r="BF177" s="157">
        <f>IF($N$177="snížená",$J$177,0)</f>
        <v>0</v>
      </c>
      <c r="BG177" s="157">
        <f>IF($N$177="zákl. přenesená",$J$177,0)</f>
        <v>0</v>
      </c>
      <c r="BH177" s="157">
        <f>IF($N$177="sníž. přenesená",$J$177,0)</f>
        <v>0</v>
      </c>
      <c r="BI177" s="157">
        <f>IF($N$177="nulová",$J$177,0)</f>
        <v>0</v>
      </c>
      <c r="BJ177" s="97" t="s">
        <v>22</v>
      </c>
      <c r="BK177" s="157">
        <f>ROUND($I$177*$H$177,2)</f>
        <v>0</v>
      </c>
      <c r="BL177" s="97" t="s">
        <v>248</v>
      </c>
      <c r="BM177" s="97" t="s">
        <v>1638</v>
      </c>
    </row>
    <row r="178" spans="2:65" s="6" customFormat="1" ht="15.75" customHeight="1" x14ac:dyDescent="0.3">
      <c r="B178" s="170"/>
      <c r="C178" s="171"/>
      <c r="D178" s="158" t="s">
        <v>355</v>
      </c>
      <c r="E178" s="172"/>
      <c r="F178" s="172" t="s">
        <v>1639</v>
      </c>
      <c r="G178" s="171"/>
      <c r="H178" s="171"/>
      <c r="J178" s="171"/>
      <c r="K178" s="171"/>
      <c r="L178" s="173"/>
      <c r="M178" s="174"/>
      <c r="N178" s="171"/>
      <c r="O178" s="171"/>
      <c r="P178" s="171"/>
      <c r="Q178" s="171"/>
      <c r="R178" s="171"/>
      <c r="S178" s="171"/>
      <c r="T178" s="175"/>
      <c r="AT178" s="176" t="s">
        <v>355</v>
      </c>
      <c r="AU178" s="176" t="s">
        <v>83</v>
      </c>
      <c r="AV178" s="176" t="s">
        <v>22</v>
      </c>
      <c r="AW178" s="176" t="s">
        <v>222</v>
      </c>
      <c r="AX178" s="176" t="s">
        <v>75</v>
      </c>
      <c r="AY178" s="176" t="s">
        <v>243</v>
      </c>
    </row>
    <row r="179" spans="2:65" s="6" customFormat="1" ht="15.75" customHeight="1" x14ac:dyDescent="0.3">
      <c r="B179" s="170"/>
      <c r="C179" s="171"/>
      <c r="D179" s="177" t="s">
        <v>355</v>
      </c>
      <c r="E179" s="171"/>
      <c r="F179" s="172" t="s">
        <v>1640</v>
      </c>
      <c r="G179" s="171"/>
      <c r="H179" s="171"/>
      <c r="J179" s="171"/>
      <c r="K179" s="171"/>
      <c r="L179" s="173"/>
      <c r="M179" s="174"/>
      <c r="N179" s="171"/>
      <c r="O179" s="171"/>
      <c r="P179" s="171"/>
      <c r="Q179" s="171"/>
      <c r="R179" s="171"/>
      <c r="S179" s="171"/>
      <c r="T179" s="175"/>
      <c r="AT179" s="176" t="s">
        <v>355</v>
      </c>
      <c r="AU179" s="176" t="s">
        <v>83</v>
      </c>
      <c r="AV179" s="176" t="s">
        <v>22</v>
      </c>
      <c r="AW179" s="176" t="s">
        <v>222</v>
      </c>
      <c r="AX179" s="176" t="s">
        <v>75</v>
      </c>
      <c r="AY179" s="176" t="s">
        <v>243</v>
      </c>
    </row>
    <row r="180" spans="2:65" s="6" customFormat="1" ht="15.75" customHeight="1" x14ac:dyDescent="0.3">
      <c r="B180" s="178"/>
      <c r="C180" s="179"/>
      <c r="D180" s="177" t="s">
        <v>355</v>
      </c>
      <c r="E180" s="179"/>
      <c r="F180" s="180" t="s">
        <v>1641</v>
      </c>
      <c r="G180" s="179"/>
      <c r="H180" s="181">
        <v>11.2</v>
      </c>
      <c r="J180" s="179"/>
      <c r="K180" s="179"/>
      <c r="L180" s="182"/>
      <c r="M180" s="183"/>
      <c r="N180" s="179"/>
      <c r="O180" s="179"/>
      <c r="P180" s="179"/>
      <c r="Q180" s="179"/>
      <c r="R180" s="179"/>
      <c r="S180" s="179"/>
      <c r="T180" s="184"/>
      <c r="AT180" s="185" t="s">
        <v>355</v>
      </c>
      <c r="AU180" s="185" t="s">
        <v>83</v>
      </c>
      <c r="AV180" s="185" t="s">
        <v>83</v>
      </c>
      <c r="AW180" s="185" t="s">
        <v>222</v>
      </c>
      <c r="AX180" s="185" t="s">
        <v>22</v>
      </c>
      <c r="AY180" s="185" t="s">
        <v>243</v>
      </c>
    </row>
    <row r="181" spans="2:65" s="6" customFormat="1" ht="15.75" customHeight="1" x14ac:dyDescent="0.3">
      <c r="B181" s="23"/>
      <c r="C181" s="146" t="s">
        <v>297</v>
      </c>
      <c r="D181" s="146" t="s">
        <v>244</v>
      </c>
      <c r="E181" s="147" t="s">
        <v>526</v>
      </c>
      <c r="F181" s="148" t="s">
        <v>527</v>
      </c>
      <c r="G181" s="149" t="s">
        <v>352</v>
      </c>
      <c r="H181" s="150">
        <v>897</v>
      </c>
      <c r="I181" s="151"/>
      <c r="J181" s="152">
        <f>ROUND($I$181*$H$181,2)</f>
        <v>0</v>
      </c>
      <c r="K181" s="148" t="s">
        <v>353</v>
      </c>
      <c r="L181" s="43"/>
      <c r="M181" s="153"/>
      <c r="N181" s="154" t="s">
        <v>46</v>
      </c>
      <c r="O181" s="24"/>
      <c r="P181" s="155">
        <f>$O$181*$H$181</f>
        <v>0</v>
      </c>
      <c r="Q181" s="155">
        <v>0</v>
      </c>
      <c r="R181" s="155">
        <f>$Q$181*$H$181</f>
        <v>0</v>
      </c>
      <c r="S181" s="155">
        <v>0</v>
      </c>
      <c r="T181" s="156">
        <f>$S$181*$H$181</f>
        <v>0</v>
      </c>
      <c r="AR181" s="97" t="s">
        <v>248</v>
      </c>
      <c r="AT181" s="97" t="s">
        <v>244</v>
      </c>
      <c r="AU181" s="97" t="s">
        <v>83</v>
      </c>
      <c r="AY181" s="6" t="s">
        <v>243</v>
      </c>
      <c r="BE181" s="157">
        <f>IF($N$181="základní",$J$181,0)</f>
        <v>0</v>
      </c>
      <c r="BF181" s="157">
        <f>IF($N$181="snížená",$J$181,0)</f>
        <v>0</v>
      </c>
      <c r="BG181" s="157">
        <f>IF($N$181="zákl. přenesená",$J$181,0)</f>
        <v>0</v>
      </c>
      <c r="BH181" s="157">
        <f>IF($N$181="sníž. přenesená",$J$181,0)</f>
        <v>0</v>
      </c>
      <c r="BI181" s="157">
        <f>IF($N$181="nulová",$J$181,0)</f>
        <v>0</v>
      </c>
      <c r="BJ181" s="97" t="s">
        <v>22</v>
      </c>
      <c r="BK181" s="157">
        <f>ROUND($I$181*$H$181,2)</f>
        <v>0</v>
      </c>
      <c r="BL181" s="97" t="s">
        <v>248</v>
      </c>
      <c r="BM181" s="97" t="s">
        <v>1642</v>
      </c>
    </row>
    <row r="182" spans="2:65" s="6" customFormat="1" ht="15.75" customHeight="1" x14ac:dyDescent="0.3">
      <c r="B182" s="170"/>
      <c r="C182" s="171"/>
      <c r="D182" s="158" t="s">
        <v>355</v>
      </c>
      <c r="E182" s="172"/>
      <c r="F182" s="172" t="s">
        <v>380</v>
      </c>
      <c r="G182" s="171"/>
      <c r="H182" s="171"/>
      <c r="J182" s="171"/>
      <c r="K182" s="171"/>
      <c r="L182" s="173"/>
      <c r="M182" s="174"/>
      <c r="N182" s="171"/>
      <c r="O182" s="171"/>
      <c r="P182" s="171"/>
      <c r="Q182" s="171"/>
      <c r="R182" s="171"/>
      <c r="S182" s="171"/>
      <c r="T182" s="175"/>
      <c r="AT182" s="176" t="s">
        <v>355</v>
      </c>
      <c r="AU182" s="176" t="s">
        <v>83</v>
      </c>
      <c r="AV182" s="176" t="s">
        <v>22</v>
      </c>
      <c r="AW182" s="176" t="s">
        <v>222</v>
      </c>
      <c r="AX182" s="176" t="s">
        <v>75</v>
      </c>
      <c r="AY182" s="176" t="s">
        <v>243</v>
      </c>
    </row>
    <row r="183" spans="2:65" s="6" customFormat="1" ht="15.75" customHeight="1" x14ac:dyDescent="0.3">
      <c r="B183" s="170"/>
      <c r="C183" s="171"/>
      <c r="D183" s="177" t="s">
        <v>355</v>
      </c>
      <c r="E183" s="171"/>
      <c r="F183" s="172" t="s">
        <v>362</v>
      </c>
      <c r="G183" s="171"/>
      <c r="H183" s="171"/>
      <c r="J183" s="171"/>
      <c r="K183" s="171"/>
      <c r="L183" s="173"/>
      <c r="M183" s="174"/>
      <c r="N183" s="171"/>
      <c r="O183" s="171"/>
      <c r="P183" s="171"/>
      <c r="Q183" s="171"/>
      <c r="R183" s="171"/>
      <c r="S183" s="171"/>
      <c r="T183" s="175"/>
      <c r="AT183" s="176" t="s">
        <v>355</v>
      </c>
      <c r="AU183" s="176" t="s">
        <v>83</v>
      </c>
      <c r="AV183" s="176" t="s">
        <v>22</v>
      </c>
      <c r="AW183" s="176" t="s">
        <v>222</v>
      </c>
      <c r="AX183" s="176" t="s">
        <v>75</v>
      </c>
      <c r="AY183" s="176" t="s">
        <v>243</v>
      </c>
    </row>
    <row r="184" spans="2:65" s="6" customFormat="1" ht="15.75" customHeight="1" x14ac:dyDescent="0.3">
      <c r="B184" s="178"/>
      <c r="C184" s="179"/>
      <c r="D184" s="177" t="s">
        <v>355</v>
      </c>
      <c r="E184" s="179"/>
      <c r="F184" s="180" t="s">
        <v>1643</v>
      </c>
      <c r="G184" s="179"/>
      <c r="H184" s="181">
        <v>897</v>
      </c>
      <c r="J184" s="179"/>
      <c r="K184" s="179"/>
      <c r="L184" s="182"/>
      <c r="M184" s="183"/>
      <c r="N184" s="179"/>
      <c r="O184" s="179"/>
      <c r="P184" s="179"/>
      <c r="Q184" s="179"/>
      <c r="R184" s="179"/>
      <c r="S184" s="179"/>
      <c r="T184" s="184"/>
      <c r="AT184" s="185" t="s">
        <v>355</v>
      </c>
      <c r="AU184" s="185" t="s">
        <v>83</v>
      </c>
      <c r="AV184" s="185" t="s">
        <v>83</v>
      </c>
      <c r="AW184" s="185" t="s">
        <v>222</v>
      </c>
      <c r="AX184" s="185" t="s">
        <v>22</v>
      </c>
      <c r="AY184" s="185" t="s">
        <v>243</v>
      </c>
    </row>
    <row r="185" spans="2:65" s="6" customFormat="1" ht="15.75" customHeight="1" x14ac:dyDescent="0.3">
      <c r="B185" s="23"/>
      <c r="C185" s="146" t="s">
        <v>301</v>
      </c>
      <c r="D185" s="146" t="s">
        <v>244</v>
      </c>
      <c r="E185" s="147" t="s">
        <v>1343</v>
      </c>
      <c r="F185" s="148" t="s">
        <v>1344</v>
      </c>
      <c r="G185" s="149" t="s">
        <v>352</v>
      </c>
      <c r="H185" s="150">
        <v>694</v>
      </c>
      <c r="I185" s="151"/>
      <c r="J185" s="152">
        <f>ROUND($I$185*$H$185,2)</f>
        <v>0</v>
      </c>
      <c r="K185" s="148" t="s">
        <v>353</v>
      </c>
      <c r="L185" s="43"/>
      <c r="M185" s="153"/>
      <c r="N185" s="154" t="s">
        <v>46</v>
      </c>
      <c r="O185" s="24"/>
      <c r="P185" s="155">
        <f>$O$185*$H$185</f>
        <v>0</v>
      </c>
      <c r="Q185" s="155">
        <v>0</v>
      </c>
      <c r="R185" s="155">
        <f>$Q$185*$H$185</f>
        <v>0</v>
      </c>
      <c r="S185" s="155">
        <v>0</v>
      </c>
      <c r="T185" s="156">
        <f>$S$185*$H$185</f>
        <v>0</v>
      </c>
      <c r="AR185" s="97" t="s">
        <v>248</v>
      </c>
      <c r="AT185" s="97" t="s">
        <v>244</v>
      </c>
      <c r="AU185" s="97" t="s">
        <v>83</v>
      </c>
      <c r="AY185" s="6" t="s">
        <v>243</v>
      </c>
      <c r="BE185" s="157">
        <f>IF($N$185="základní",$J$185,0)</f>
        <v>0</v>
      </c>
      <c r="BF185" s="157">
        <f>IF($N$185="snížená",$J$185,0)</f>
        <v>0</v>
      </c>
      <c r="BG185" s="157">
        <f>IF($N$185="zákl. přenesená",$J$185,0)</f>
        <v>0</v>
      </c>
      <c r="BH185" s="157">
        <f>IF($N$185="sníž. přenesená",$J$185,0)</f>
        <v>0</v>
      </c>
      <c r="BI185" s="157">
        <f>IF($N$185="nulová",$J$185,0)</f>
        <v>0</v>
      </c>
      <c r="BJ185" s="97" t="s">
        <v>22</v>
      </c>
      <c r="BK185" s="157">
        <f>ROUND($I$185*$H$185,2)</f>
        <v>0</v>
      </c>
      <c r="BL185" s="97" t="s">
        <v>248</v>
      </c>
      <c r="BM185" s="97" t="s">
        <v>1644</v>
      </c>
    </row>
    <row r="186" spans="2:65" s="6" customFormat="1" ht="15.75" customHeight="1" x14ac:dyDescent="0.3">
      <c r="B186" s="170"/>
      <c r="C186" s="171"/>
      <c r="D186" s="158" t="s">
        <v>355</v>
      </c>
      <c r="E186" s="172"/>
      <c r="F186" s="172" t="s">
        <v>356</v>
      </c>
      <c r="G186" s="171"/>
      <c r="H186" s="171"/>
      <c r="J186" s="171"/>
      <c r="K186" s="171"/>
      <c r="L186" s="173"/>
      <c r="M186" s="174"/>
      <c r="N186" s="171"/>
      <c r="O186" s="171"/>
      <c r="P186" s="171"/>
      <c r="Q186" s="171"/>
      <c r="R186" s="171"/>
      <c r="S186" s="171"/>
      <c r="T186" s="175"/>
      <c r="AT186" s="176" t="s">
        <v>355</v>
      </c>
      <c r="AU186" s="176" t="s">
        <v>83</v>
      </c>
      <c r="AV186" s="176" t="s">
        <v>22</v>
      </c>
      <c r="AW186" s="176" t="s">
        <v>222</v>
      </c>
      <c r="AX186" s="176" t="s">
        <v>75</v>
      </c>
      <c r="AY186" s="176" t="s">
        <v>243</v>
      </c>
    </row>
    <row r="187" spans="2:65" s="6" customFormat="1" ht="15.75" customHeight="1" x14ac:dyDescent="0.3">
      <c r="B187" s="170"/>
      <c r="C187" s="171"/>
      <c r="D187" s="177" t="s">
        <v>355</v>
      </c>
      <c r="E187" s="171"/>
      <c r="F187" s="172" t="s">
        <v>1645</v>
      </c>
      <c r="G187" s="171"/>
      <c r="H187" s="171"/>
      <c r="J187" s="171"/>
      <c r="K187" s="171"/>
      <c r="L187" s="173"/>
      <c r="M187" s="174"/>
      <c r="N187" s="171"/>
      <c r="O187" s="171"/>
      <c r="P187" s="171"/>
      <c r="Q187" s="171"/>
      <c r="R187" s="171"/>
      <c r="S187" s="171"/>
      <c r="T187" s="175"/>
      <c r="AT187" s="176" t="s">
        <v>355</v>
      </c>
      <c r="AU187" s="176" t="s">
        <v>83</v>
      </c>
      <c r="AV187" s="176" t="s">
        <v>22</v>
      </c>
      <c r="AW187" s="176" t="s">
        <v>222</v>
      </c>
      <c r="AX187" s="176" t="s">
        <v>75</v>
      </c>
      <c r="AY187" s="176" t="s">
        <v>243</v>
      </c>
    </row>
    <row r="188" spans="2:65" s="6" customFormat="1" ht="15.75" customHeight="1" x14ac:dyDescent="0.3">
      <c r="B188" s="178"/>
      <c r="C188" s="179"/>
      <c r="D188" s="177" t="s">
        <v>355</v>
      </c>
      <c r="E188" s="179"/>
      <c r="F188" s="180" t="s">
        <v>1646</v>
      </c>
      <c r="G188" s="179"/>
      <c r="H188" s="181">
        <v>694</v>
      </c>
      <c r="J188" s="179"/>
      <c r="K188" s="179"/>
      <c r="L188" s="182"/>
      <c r="M188" s="183"/>
      <c r="N188" s="179"/>
      <c r="O188" s="179"/>
      <c r="P188" s="179"/>
      <c r="Q188" s="179"/>
      <c r="R188" s="179"/>
      <c r="S188" s="179"/>
      <c r="T188" s="184"/>
      <c r="AT188" s="185" t="s">
        <v>355</v>
      </c>
      <c r="AU188" s="185" t="s">
        <v>83</v>
      </c>
      <c r="AV188" s="185" t="s">
        <v>83</v>
      </c>
      <c r="AW188" s="185" t="s">
        <v>222</v>
      </c>
      <c r="AX188" s="185" t="s">
        <v>22</v>
      </c>
      <c r="AY188" s="185" t="s">
        <v>243</v>
      </c>
    </row>
    <row r="189" spans="2:65" s="6" customFormat="1" ht="15.75" customHeight="1" x14ac:dyDescent="0.3">
      <c r="B189" s="23"/>
      <c r="C189" s="194" t="s">
        <v>304</v>
      </c>
      <c r="D189" s="194" t="s">
        <v>481</v>
      </c>
      <c r="E189" s="195" t="s">
        <v>1647</v>
      </c>
      <c r="F189" s="196" t="s">
        <v>1354</v>
      </c>
      <c r="G189" s="197" t="s">
        <v>484</v>
      </c>
      <c r="H189" s="198">
        <v>104.1</v>
      </c>
      <c r="I189" s="199"/>
      <c r="J189" s="200">
        <f>ROUND($I$189*$H$189,2)</f>
        <v>0</v>
      </c>
      <c r="K189" s="196"/>
      <c r="L189" s="201"/>
      <c r="M189" s="202"/>
      <c r="N189" s="203" t="s">
        <v>46</v>
      </c>
      <c r="O189" s="24"/>
      <c r="P189" s="155">
        <f>$O$189*$H$189</f>
        <v>0</v>
      </c>
      <c r="Q189" s="155">
        <v>0</v>
      </c>
      <c r="R189" s="155">
        <f>$Q$189*$H$189</f>
        <v>0</v>
      </c>
      <c r="S189" s="155">
        <v>0</v>
      </c>
      <c r="T189" s="156">
        <f>$S$189*$H$189</f>
        <v>0</v>
      </c>
      <c r="AR189" s="97" t="s">
        <v>272</v>
      </c>
      <c r="AT189" s="97" t="s">
        <v>481</v>
      </c>
      <c r="AU189" s="97" t="s">
        <v>83</v>
      </c>
      <c r="AY189" s="6" t="s">
        <v>243</v>
      </c>
      <c r="BE189" s="157">
        <f>IF($N$189="základní",$J$189,0)</f>
        <v>0</v>
      </c>
      <c r="BF189" s="157">
        <f>IF($N$189="snížená",$J$189,0)</f>
        <v>0</v>
      </c>
      <c r="BG189" s="157">
        <f>IF($N$189="zákl. přenesená",$J$189,0)</f>
        <v>0</v>
      </c>
      <c r="BH189" s="157">
        <f>IF($N$189="sníž. přenesená",$J$189,0)</f>
        <v>0</v>
      </c>
      <c r="BI189" s="157">
        <f>IF($N$189="nulová",$J$189,0)</f>
        <v>0</v>
      </c>
      <c r="BJ189" s="97" t="s">
        <v>22</v>
      </c>
      <c r="BK189" s="157">
        <f>ROUND($I$189*$H$189,2)</f>
        <v>0</v>
      </c>
      <c r="BL189" s="97" t="s">
        <v>248</v>
      </c>
      <c r="BM189" s="97" t="s">
        <v>1648</v>
      </c>
    </row>
    <row r="190" spans="2:65" s="6" customFormat="1" ht="15.75" customHeight="1" x14ac:dyDescent="0.3">
      <c r="B190" s="178"/>
      <c r="C190" s="179"/>
      <c r="D190" s="158" t="s">
        <v>355</v>
      </c>
      <c r="E190" s="180"/>
      <c r="F190" s="180" t="s">
        <v>1649</v>
      </c>
      <c r="G190" s="179"/>
      <c r="H190" s="181">
        <v>104.1</v>
      </c>
      <c r="J190" s="179"/>
      <c r="K190" s="179"/>
      <c r="L190" s="182"/>
      <c r="M190" s="183"/>
      <c r="N190" s="179"/>
      <c r="O190" s="179"/>
      <c r="P190" s="179"/>
      <c r="Q190" s="179"/>
      <c r="R190" s="179"/>
      <c r="S190" s="179"/>
      <c r="T190" s="184"/>
      <c r="AT190" s="185" t="s">
        <v>355</v>
      </c>
      <c r="AU190" s="185" t="s">
        <v>83</v>
      </c>
      <c r="AV190" s="185" t="s">
        <v>83</v>
      </c>
      <c r="AW190" s="185" t="s">
        <v>222</v>
      </c>
      <c r="AX190" s="185" t="s">
        <v>22</v>
      </c>
      <c r="AY190" s="185" t="s">
        <v>243</v>
      </c>
    </row>
    <row r="191" spans="2:65" s="135" customFormat="1" ht="30.75" customHeight="1" x14ac:dyDescent="0.3">
      <c r="B191" s="136"/>
      <c r="C191" s="137"/>
      <c r="D191" s="137" t="s">
        <v>74</v>
      </c>
      <c r="E191" s="168" t="s">
        <v>83</v>
      </c>
      <c r="F191" s="168" t="s">
        <v>539</v>
      </c>
      <c r="G191" s="137"/>
      <c r="H191" s="137"/>
      <c r="J191" s="169">
        <f>$BK$191</f>
        <v>0</v>
      </c>
      <c r="K191" s="137"/>
      <c r="L191" s="140"/>
      <c r="M191" s="141"/>
      <c r="N191" s="137"/>
      <c r="O191" s="137"/>
      <c r="P191" s="142">
        <f>SUM($P$192:$P$196)</f>
        <v>0</v>
      </c>
      <c r="Q191" s="137"/>
      <c r="R191" s="142">
        <f>SUM($R$192:$R$196)</f>
        <v>0</v>
      </c>
      <c r="S191" s="137"/>
      <c r="T191" s="143">
        <f>SUM($T$192:$T$196)</f>
        <v>0</v>
      </c>
      <c r="AR191" s="144" t="s">
        <v>22</v>
      </c>
      <c r="AT191" s="144" t="s">
        <v>74</v>
      </c>
      <c r="AU191" s="144" t="s">
        <v>22</v>
      </c>
      <c r="AY191" s="144" t="s">
        <v>243</v>
      </c>
      <c r="BK191" s="145">
        <f>SUM($BK$192:$BK$196)</f>
        <v>0</v>
      </c>
    </row>
    <row r="192" spans="2:65" s="6" customFormat="1" ht="15.75" customHeight="1" x14ac:dyDescent="0.3">
      <c r="B192" s="23"/>
      <c r="C192" s="146" t="s">
        <v>307</v>
      </c>
      <c r="D192" s="146" t="s">
        <v>244</v>
      </c>
      <c r="E192" s="147" t="s">
        <v>1650</v>
      </c>
      <c r="F192" s="148" t="s">
        <v>1651</v>
      </c>
      <c r="G192" s="149" t="s">
        <v>394</v>
      </c>
      <c r="H192" s="150">
        <v>0.59899999999999998</v>
      </c>
      <c r="I192" s="151"/>
      <c r="J192" s="152">
        <f>ROUND($I$192*$H$192,2)</f>
        <v>0</v>
      </c>
      <c r="K192" s="148" t="s">
        <v>353</v>
      </c>
      <c r="L192" s="43"/>
      <c r="M192" s="153"/>
      <c r="N192" s="154" t="s">
        <v>46</v>
      </c>
      <c r="O192" s="24"/>
      <c r="P192" s="155">
        <f>$O$192*$H$192</f>
        <v>0</v>
      </c>
      <c r="Q192" s="155">
        <v>0</v>
      </c>
      <c r="R192" s="155">
        <f>$Q$192*$H$192</f>
        <v>0</v>
      </c>
      <c r="S192" s="155">
        <v>0</v>
      </c>
      <c r="T192" s="156">
        <f>$S$192*$H$192</f>
        <v>0</v>
      </c>
      <c r="AR192" s="97" t="s">
        <v>248</v>
      </c>
      <c r="AT192" s="97" t="s">
        <v>244</v>
      </c>
      <c r="AU192" s="97" t="s">
        <v>83</v>
      </c>
      <c r="AY192" s="6" t="s">
        <v>243</v>
      </c>
      <c r="BE192" s="157">
        <f>IF($N$192="základní",$J$192,0)</f>
        <v>0</v>
      </c>
      <c r="BF192" s="157">
        <f>IF($N$192="snížená",$J$192,0)</f>
        <v>0</v>
      </c>
      <c r="BG192" s="157">
        <f>IF($N$192="zákl. přenesená",$J$192,0)</f>
        <v>0</v>
      </c>
      <c r="BH192" s="157">
        <f>IF($N$192="sníž. přenesená",$J$192,0)</f>
        <v>0</v>
      </c>
      <c r="BI192" s="157">
        <f>IF($N$192="nulová",$J$192,0)</f>
        <v>0</v>
      </c>
      <c r="BJ192" s="97" t="s">
        <v>22</v>
      </c>
      <c r="BK192" s="157">
        <f>ROUND($I$192*$H$192,2)</f>
        <v>0</v>
      </c>
      <c r="BL192" s="97" t="s">
        <v>248</v>
      </c>
      <c r="BM192" s="97" t="s">
        <v>1652</v>
      </c>
    </row>
    <row r="193" spans="2:65" s="6" customFormat="1" ht="15.75" customHeight="1" x14ac:dyDescent="0.3">
      <c r="B193" s="170"/>
      <c r="C193" s="171"/>
      <c r="D193" s="158" t="s">
        <v>355</v>
      </c>
      <c r="E193" s="172"/>
      <c r="F193" s="172" t="s">
        <v>380</v>
      </c>
      <c r="G193" s="171"/>
      <c r="H193" s="171"/>
      <c r="J193" s="171"/>
      <c r="K193" s="171"/>
      <c r="L193" s="173"/>
      <c r="M193" s="174"/>
      <c r="N193" s="171"/>
      <c r="O193" s="171"/>
      <c r="P193" s="171"/>
      <c r="Q193" s="171"/>
      <c r="R193" s="171"/>
      <c r="S193" s="171"/>
      <c r="T193" s="175"/>
      <c r="AT193" s="176" t="s">
        <v>355</v>
      </c>
      <c r="AU193" s="176" t="s">
        <v>83</v>
      </c>
      <c r="AV193" s="176" t="s">
        <v>22</v>
      </c>
      <c r="AW193" s="176" t="s">
        <v>222</v>
      </c>
      <c r="AX193" s="176" t="s">
        <v>75</v>
      </c>
      <c r="AY193" s="176" t="s">
        <v>243</v>
      </c>
    </row>
    <row r="194" spans="2:65" s="6" customFormat="1" ht="27" customHeight="1" x14ac:dyDescent="0.3">
      <c r="B194" s="178"/>
      <c r="C194" s="179"/>
      <c r="D194" s="177" t="s">
        <v>355</v>
      </c>
      <c r="E194" s="179"/>
      <c r="F194" s="180" t="s">
        <v>1653</v>
      </c>
      <c r="G194" s="179"/>
      <c r="H194" s="181">
        <v>0.34300000000000003</v>
      </c>
      <c r="J194" s="179"/>
      <c r="K194" s="179"/>
      <c r="L194" s="182"/>
      <c r="M194" s="183"/>
      <c r="N194" s="179"/>
      <c r="O194" s="179"/>
      <c r="P194" s="179"/>
      <c r="Q194" s="179"/>
      <c r="R194" s="179"/>
      <c r="S194" s="179"/>
      <c r="T194" s="184"/>
      <c r="AT194" s="185" t="s">
        <v>355</v>
      </c>
      <c r="AU194" s="185" t="s">
        <v>83</v>
      </c>
      <c r="AV194" s="185" t="s">
        <v>83</v>
      </c>
      <c r="AW194" s="185" t="s">
        <v>222</v>
      </c>
      <c r="AX194" s="185" t="s">
        <v>75</v>
      </c>
      <c r="AY194" s="185" t="s">
        <v>243</v>
      </c>
    </row>
    <row r="195" spans="2:65" s="6" customFormat="1" ht="15.75" customHeight="1" x14ac:dyDescent="0.3">
      <c r="B195" s="178"/>
      <c r="C195" s="179"/>
      <c r="D195" s="177" t="s">
        <v>355</v>
      </c>
      <c r="E195" s="179"/>
      <c r="F195" s="180" t="s">
        <v>1654</v>
      </c>
      <c r="G195" s="179"/>
      <c r="H195" s="181">
        <v>0.25600000000000001</v>
      </c>
      <c r="J195" s="179"/>
      <c r="K195" s="179"/>
      <c r="L195" s="182"/>
      <c r="M195" s="183"/>
      <c r="N195" s="179"/>
      <c r="O195" s="179"/>
      <c r="P195" s="179"/>
      <c r="Q195" s="179"/>
      <c r="R195" s="179"/>
      <c r="S195" s="179"/>
      <c r="T195" s="184"/>
      <c r="AT195" s="185" t="s">
        <v>355</v>
      </c>
      <c r="AU195" s="185" t="s">
        <v>83</v>
      </c>
      <c r="AV195" s="185" t="s">
        <v>83</v>
      </c>
      <c r="AW195" s="185" t="s">
        <v>222</v>
      </c>
      <c r="AX195" s="185" t="s">
        <v>75</v>
      </c>
      <c r="AY195" s="185" t="s">
        <v>243</v>
      </c>
    </row>
    <row r="196" spans="2:65" s="6" customFormat="1" ht="15.75" customHeight="1" x14ac:dyDescent="0.3">
      <c r="B196" s="186"/>
      <c r="C196" s="187"/>
      <c r="D196" s="177" t="s">
        <v>355</v>
      </c>
      <c r="E196" s="187"/>
      <c r="F196" s="188" t="s">
        <v>369</v>
      </c>
      <c r="G196" s="187"/>
      <c r="H196" s="189">
        <v>0.59899999999999998</v>
      </c>
      <c r="J196" s="187"/>
      <c r="K196" s="187"/>
      <c r="L196" s="190"/>
      <c r="M196" s="191"/>
      <c r="N196" s="187"/>
      <c r="O196" s="187"/>
      <c r="P196" s="187"/>
      <c r="Q196" s="187"/>
      <c r="R196" s="187"/>
      <c r="S196" s="187"/>
      <c r="T196" s="192"/>
      <c r="AT196" s="193" t="s">
        <v>355</v>
      </c>
      <c r="AU196" s="193" t="s">
        <v>83</v>
      </c>
      <c r="AV196" s="193" t="s">
        <v>248</v>
      </c>
      <c r="AW196" s="193" t="s">
        <v>222</v>
      </c>
      <c r="AX196" s="193" t="s">
        <v>22</v>
      </c>
      <c r="AY196" s="193" t="s">
        <v>243</v>
      </c>
    </row>
    <row r="197" spans="2:65" s="135" customFormat="1" ht="30.75" customHeight="1" x14ac:dyDescent="0.3">
      <c r="B197" s="136"/>
      <c r="C197" s="137"/>
      <c r="D197" s="137" t="s">
        <v>74</v>
      </c>
      <c r="E197" s="168" t="s">
        <v>263</v>
      </c>
      <c r="F197" s="168" t="s">
        <v>590</v>
      </c>
      <c r="G197" s="137"/>
      <c r="H197" s="137"/>
      <c r="J197" s="169">
        <f>$BK$197</f>
        <v>0</v>
      </c>
      <c r="K197" s="137"/>
      <c r="L197" s="140"/>
      <c r="M197" s="141"/>
      <c r="N197" s="137"/>
      <c r="O197" s="137"/>
      <c r="P197" s="142">
        <f>SUM($P$198:$P$224)</f>
        <v>0</v>
      </c>
      <c r="Q197" s="137"/>
      <c r="R197" s="142">
        <f>SUM($R$198:$R$224)</f>
        <v>192.3716</v>
      </c>
      <c r="S197" s="137"/>
      <c r="T197" s="143">
        <f>SUM($T$198:$T$224)</f>
        <v>0</v>
      </c>
      <c r="AR197" s="144" t="s">
        <v>22</v>
      </c>
      <c r="AT197" s="144" t="s">
        <v>74</v>
      </c>
      <c r="AU197" s="144" t="s">
        <v>22</v>
      </c>
      <c r="AY197" s="144" t="s">
        <v>243</v>
      </c>
      <c r="BK197" s="145">
        <f>SUM($BK$198:$BK$224)</f>
        <v>0</v>
      </c>
    </row>
    <row r="198" spans="2:65" s="6" customFormat="1" ht="15.75" customHeight="1" x14ac:dyDescent="0.3">
      <c r="B198" s="23"/>
      <c r="C198" s="146" t="s">
        <v>313</v>
      </c>
      <c r="D198" s="146" t="s">
        <v>244</v>
      </c>
      <c r="E198" s="147" t="s">
        <v>592</v>
      </c>
      <c r="F198" s="148" t="s">
        <v>593</v>
      </c>
      <c r="G198" s="149" t="s">
        <v>352</v>
      </c>
      <c r="H198" s="150">
        <v>900.3</v>
      </c>
      <c r="I198" s="151"/>
      <c r="J198" s="152">
        <f>ROUND($I$198*$H$198,2)</f>
        <v>0</v>
      </c>
      <c r="K198" s="148" t="s">
        <v>353</v>
      </c>
      <c r="L198" s="43"/>
      <c r="M198" s="153"/>
      <c r="N198" s="154" t="s">
        <v>46</v>
      </c>
      <c r="O198" s="24"/>
      <c r="P198" s="155">
        <f>$O$198*$H$198</f>
        <v>0</v>
      </c>
      <c r="Q198" s="155">
        <v>0</v>
      </c>
      <c r="R198" s="155">
        <f>$Q$198*$H$198</f>
        <v>0</v>
      </c>
      <c r="S198" s="155">
        <v>0</v>
      </c>
      <c r="T198" s="156">
        <f>$S$198*$H$198</f>
        <v>0</v>
      </c>
      <c r="AR198" s="97" t="s">
        <v>248</v>
      </c>
      <c r="AT198" s="97" t="s">
        <v>244</v>
      </c>
      <c r="AU198" s="97" t="s">
        <v>83</v>
      </c>
      <c r="AY198" s="6" t="s">
        <v>243</v>
      </c>
      <c r="BE198" s="157">
        <f>IF($N$198="základní",$J$198,0)</f>
        <v>0</v>
      </c>
      <c r="BF198" s="157">
        <f>IF($N$198="snížená",$J$198,0)</f>
        <v>0</v>
      </c>
      <c r="BG198" s="157">
        <f>IF($N$198="zákl. přenesená",$J$198,0)</f>
        <v>0</v>
      </c>
      <c r="BH198" s="157">
        <f>IF($N$198="sníž. přenesená",$J$198,0)</f>
        <v>0</v>
      </c>
      <c r="BI198" s="157">
        <f>IF($N$198="nulová",$J$198,0)</f>
        <v>0</v>
      </c>
      <c r="BJ198" s="97" t="s">
        <v>22</v>
      </c>
      <c r="BK198" s="157">
        <f>ROUND($I$198*$H$198,2)</f>
        <v>0</v>
      </c>
      <c r="BL198" s="97" t="s">
        <v>248</v>
      </c>
      <c r="BM198" s="97" t="s">
        <v>1655</v>
      </c>
    </row>
    <row r="199" spans="2:65" s="6" customFormat="1" ht="15.75" customHeight="1" x14ac:dyDescent="0.3">
      <c r="B199" s="170"/>
      <c r="C199" s="171"/>
      <c r="D199" s="158" t="s">
        <v>355</v>
      </c>
      <c r="E199" s="172"/>
      <c r="F199" s="172" t="s">
        <v>356</v>
      </c>
      <c r="G199" s="171"/>
      <c r="H199" s="171"/>
      <c r="J199" s="171"/>
      <c r="K199" s="171"/>
      <c r="L199" s="173"/>
      <c r="M199" s="174"/>
      <c r="N199" s="171"/>
      <c r="O199" s="171"/>
      <c r="P199" s="171"/>
      <c r="Q199" s="171"/>
      <c r="R199" s="171"/>
      <c r="S199" s="171"/>
      <c r="T199" s="175"/>
      <c r="AT199" s="176" t="s">
        <v>355</v>
      </c>
      <c r="AU199" s="176" t="s">
        <v>83</v>
      </c>
      <c r="AV199" s="176" t="s">
        <v>22</v>
      </c>
      <c r="AW199" s="176" t="s">
        <v>222</v>
      </c>
      <c r="AX199" s="176" t="s">
        <v>75</v>
      </c>
      <c r="AY199" s="176" t="s">
        <v>243</v>
      </c>
    </row>
    <row r="200" spans="2:65" s="6" customFormat="1" ht="15.75" customHeight="1" x14ac:dyDescent="0.3">
      <c r="B200" s="170"/>
      <c r="C200" s="171"/>
      <c r="D200" s="177" t="s">
        <v>355</v>
      </c>
      <c r="E200" s="171"/>
      <c r="F200" s="172" t="s">
        <v>362</v>
      </c>
      <c r="G200" s="171"/>
      <c r="H200" s="171"/>
      <c r="J200" s="171"/>
      <c r="K200" s="171"/>
      <c r="L200" s="173"/>
      <c r="M200" s="174"/>
      <c r="N200" s="171"/>
      <c r="O200" s="171"/>
      <c r="P200" s="171"/>
      <c r="Q200" s="171"/>
      <c r="R200" s="171"/>
      <c r="S200" s="171"/>
      <c r="T200" s="175"/>
      <c r="AT200" s="176" t="s">
        <v>355</v>
      </c>
      <c r="AU200" s="176" t="s">
        <v>83</v>
      </c>
      <c r="AV200" s="176" t="s">
        <v>22</v>
      </c>
      <c r="AW200" s="176" t="s">
        <v>222</v>
      </c>
      <c r="AX200" s="176" t="s">
        <v>75</v>
      </c>
      <c r="AY200" s="176" t="s">
        <v>243</v>
      </c>
    </row>
    <row r="201" spans="2:65" s="6" customFormat="1" ht="15.75" customHeight="1" x14ac:dyDescent="0.3">
      <c r="B201" s="178"/>
      <c r="C201" s="179"/>
      <c r="D201" s="177" t="s">
        <v>355</v>
      </c>
      <c r="E201" s="179"/>
      <c r="F201" s="180" t="s">
        <v>1656</v>
      </c>
      <c r="G201" s="179"/>
      <c r="H201" s="181">
        <v>17</v>
      </c>
      <c r="J201" s="179"/>
      <c r="K201" s="179"/>
      <c r="L201" s="182"/>
      <c r="M201" s="183"/>
      <c r="N201" s="179"/>
      <c r="O201" s="179"/>
      <c r="P201" s="179"/>
      <c r="Q201" s="179"/>
      <c r="R201" s="179"/>
      <c r="S201" s="179"/>
      <c r="T201" s="184"/>
      <c r="AT201" s="185" t="s">
        <v>355</v>
      </c>
      <c r="AU201" s="185" t="s">
        <v>83</v>
      </c>
      <c r="AV201" s="185" t="s">
        <v>83</v>
      </c>
      <c r="AW201" s="185" t="s">
        <v>222</v>
      </c>
      <c r="AX201" s="185" t="s">
        <v>75</v>
      </c>
      <c r="AY201" s="185" t="s">
        <v>243</v>
      </c>
    </row>
    <row r="202" spans="2:65" s="6" customFormat="1" ht="15.75" customHeight="1" x14ac:dyDescent="0.3">
      <c r="B202" s="178"/>
      <c r="C202" s="179"/>
      <c r="D202" s="177" t="s">
        <v>355</v>
      </c>
      <c r="E202" s="179"/>
      <c r="F202" s="180" t="s">
        <v>1657</v>
      </c>
      <c r="G202" s="179"/>
      <c r="H202" s="181">
        <v>883.3</v>
      </c>
      <c r="J202" s="179"/>
      <c r="K202" s="179"/>
      <c r="L202" s="182"/>
      <c r="M202" s="183"/>
      <c r="N202" s="179"/>
      <c r="O202" s="179"/>
      <c r="P202" s="179"/>
      <c r="Q202" s="179"/>
      <c r="R202" s="179"/>
      <c r="S202" s="179"/>
      <c r="T202" s="184"/>
      <c r="AT202" s="185" t="s">
        <v>355</v>
      </c>
      <c r="AU202" s="185" t="s">
        <v>83</v>
      </c>
      <c r="AV202" s="185" t="s">
        <v>83</v>
      </c>
      <c r="AW202" s="185" t="s">
        <v>222</v>
      </c>
      <c r="AX202" s="185" t="s">
        <v>75</v>
      </c>
      <c r="AY202" s="185" t="s">
        <v>243</v>
      </c>
    </row>
    <row r="203" spans="2:65" s="6" customFormat="1" ht="15.75" customHeight="1" x14ac:dyDescent="0.3">
      <c r="B203" s="186"/>
      <c r="C203" s="187"/>
      <c r="D203" s="177" t="s">
        <v>355</v>
      </c>
      <c r="E203" s="187"/>
      <c r="F203" s="188" t="s">
        <v>369</v>
      </c>
      <c r="G203" s="187"/>
      <c r="H203" s="189">
        <v>900.3</v>
      </c>
      <c r="J203" s="187"/>
      <c r="K203" s="187"/>
      <c r="L203" s="190"/>
      <c r="M203" s="191"/>
      <c r="N203" s="187"/>
      <c r="O203" s="187"/>
      <c r="P203" s="187"/>
      <c r="Q203" s="187"/>
      <c r="R203" s="187"/>
      <c r="S203" s="187"/>
      <c r="T203" s="192"/>
      <c r="AT203" s="193" t="s">
        <v>355</v>
      </c>
      <c r="AU203" s="193" t="s">
        <v>83</v>
      </c>
      <c r="AV203" s="193" t="s">
        <v>248</v>
      </c>
      <c r="AW203" s="193" t="s">
        <v>222</v>
      </c>
      <c r="AX203" s="193" t="s">
        <v>22</v>
      </c>
      <c r="AY203" s="193" t="s">
        <v>243</v>
      </c>
    </row>
    <row r="204" spans="2:65" s="6" customFormat="1" ht="15.75" customHeight="1" x14ac:dyDescent="0.3">
      <c r="B204" s="23"/>
      <c r="C204" s="146" t="s">
        <v>7</v>
      </c>
      <c r="D204" s="146" t="s">
        <v>244</v>
      </c>
      <c r="E204" s="147" t="s">
        <v>1658</v>
      </c>
      <c r="F204" s="148" t="s">
        <v>1659</v>
      </c>
      <c r="G204" s="149" t="s">
        <v>352</v>
      </c>
      <c r="H204" s="150">
        <v>17</v>
      </c>
      <c r="I204" s="151"/>
      <c r="J204" s="152">
        <f>ROUND($I$204*$H$204,2)</f>
        <v>0</v>
      </c>
      <c r="K204" s="148" t="s">
        <v>353</v>
      </c>
      <c r="L204" s="43"/>
      <c r="M204" s="153"/>
      <c r="N204" s="154" t="s">
        <v>46</v>
      </c>
      <c r="O204" s="24"/>
      <c r="P204" s="155">
        <f>$O$204*$H$204</f>
        <v>0</v>
      </c>
      <c r="Q204" s="155">
        <v>0</v>
      </c>
      <c r="R204" s="155">
        <f>$Q$204*$H$204</f>
        <v>0</v>
      </c>
      <c r="S204" s="155">
        <v>0</v>
      </c>
      <c r="T204" s="156">
        <f>$S$204*$H$204</f>
        <v>0</v>
      </c>
      <c r="AR204" s="97" t="s">
        <v>248</v>
      </c>
      <c r="AT204" s="97" t="s">
        <v>244</v>
      </c>
      <c r="AU204" s="97" t="s">
        <v>83</v>
      </c>
      <c r="AY204" s="6" t="s">
        <v>243</v>
      </c>
      <c r="BE204" s="157">
        <f>IF($N$204="základní",$J$204,0)</f>
        <v>0</v>
      </c>
      <c r="BF204" s="157">
        <f>IF($N$204="snížená",$J$204,0)</f>
        <v>0</v>
      </c>
      <c r="BG204" s="157">
        <f>IF($N$204="zákl. přenesená",$J$204,0)</f>
        <v>0</v>
      </c>
      <c r="BH204" s="157">
        <f>IF($N$204="sníž. přenesená",$J$204,0)</f>
        <v>0</v>
      </c>
      <c r="BI204" s="157">
        <f>IF($N$204="nulová",$J$204,0)</f>
        <v>0</v>
      </c>
      <c r="BJ204" s="97" t="s">
        <v>22</v>
      </c>
      <c r="BK204" s="157">
        <f>ROUND($I$204*$H$204,2)</f>
        <v>0</v>
      </c>
      <c r="BL204" s="97" t="s">
        <v>248</v>
      </c>
      <c r="BM204" s="97" t="s">
        <v>1660</v>
      </c>
    </row>
    <row r="205" spans="2:65" s="6" customFormat="1" ht="15.75" customHeight="1" x14ac:dyDescent="0.3">
      <c r="B205" s="170"/>
      <c r="C205" s="171"/>
      <c r="D205" s="158" t="s">
        <v>355</v>
      </c>
      <c r="E205" s="172"/>
      <c r="F205" s="172" t="s">
        <v>356</v>
      </c>
      <c r="G205" s="171"/>
      <c r="H205" s="171"/>
      <c r="J205" s="171"/>
      <c r="K205" s="171"/>
      <c r="L205" s="173"/>
      <c r="M205" s="174"/>
      <c r="N205" s="171"/>
      <c r="O205" s="171"/>
      <c r="P205" s="171"/>
      <c r="Q205" s="171"/>
      <c r="R205" s="171"/>
      <c r="S205" s="171"/>
      <c r="T205" s="175"/>
      <c r="AT205" s="176" t="s">
        <v>355</v>
      </c>
      <c r="AU205" s="176" t="s">
        <v>83</v>
      </c>
      <c r="AV205" s="176" t="s">
        <v>22</v>
      </c>
      <c r="AW205" s="176" t="s">
        <v>222</v>
      </c>
      <c r="AX205" s="176" t="s">
        <v>75</v>
      </c>
      <c r="AY205" s="176" t="s">
        <v>243</v>
      </c>
    </row>
    <row r="206" spans="2:65" s="6" customFormat="1" ht="15.75" customHeight="1" x14ac:dyDescent="0.3">
      <c r="B206" s="170"/>
      <c r="C206" s="171"/>
      <c r="D206" s="177" t="s">
        <v>355</v>
      </c>
      <c r="E206" s="171"/>
      <c r="F206" s="172" t="s">
        <v>362</v>
      </c>
      <c r="G206" s="171"/>
      <c r="H206" s="171"/>
      <c r="J206" s="171"/>
      <c r="K206" s="171"/>
      <c r="L206" s="173"/>
      <c r="M206" s="174"/>
      <c r="N206" s="171"/>
      <c r="O206" s="171"/>
      <c r="P206" s="171"/>
      <c r="Q206" s="171"/>
      <c r="R206" s="171"/>
      <c r="S206" s="171"/>
      <c r="T206" s="175"/>
      <c r="AT206" s="176" t="s">
        <v>355</v>
      </c>
      <c r="AU206" s="176" t="s">
        <v>83</v>
      </c>
      <c r="AV206" s="176" t="s">
        <v>22</v>
      </c>
      <c r="AW206" s="176" t="s">
        <v>222</v>
      </c>
      <c r="AX206" s="176" t="s">
        <v>75</v>
      </c>
      <c r="AY206" s="176" t="s">
        <v>243</v>
      </c>
    </row>
    <row r="207" spans="2:65" s="6" customFormat="1" ht="15.75" customHeight="1" x14ac:dyDescent="0.3">
      <c r="B207" s="178"/>
      <c r="C207" s="179"/>
      <c r="D207" s="177" t="s">
        <v>355</v>
      </c>
      <c r="E207" s="179"/>
      <c r="F207" s="180" t="s">
        <v>1661</v>
      </c>
      <c r="G207" s="179"/>
      <c r="H207" s="181">
        <v>17</v>
      </c>
      <c r="J207" s="179"/>
      <c r="K207" s="179"/>
      <c r="L207" s="182"/>
      <c r="M207" s="183"/>
      <c r="N207" s="179"/>
      <c r="O207" s="179"/>
      <c r="P207" s="179"/>
      <c r="Q207" s="179"/>
      <c r="R207" s="179"/>
      <c r="S207" s="179"/>
      <c r="T207" s="184"/>
      <c r="AT207" s="185" t="s">
        <v>355</v>
      </c>
      <c r="AU207" s="185" t="s">
        <v>83</v>
      </c>
      <c r="AV207" s="185" t="s">
        <v>83</v>
      </c>
      <c r="AW207" s="185" t="s">
        <v>222</v>
      </c>
      <c r="AX207" s="185" t="s">
        <v>22</v>
      </c>
      <c r="AY207" s="185" t="s">
        <v>243</v>
      </c>
    </row>
    <row r="208" spans="2:65" s="6" customFormat="1" ht="15.75" customHeight="1" x14ac:dyDescent="0.3">
      <c r="B208" s="23"/>
      <c r="C208" s="146" t="s">
        <v>311</v>
      </c>
      <c r="D208" s="146" t="s">
        <v>244</v>
      </c>
      <c r="E208" s="147" t="s">
        <v>1662</v>
      </c>
      <c r="F208" s="148" t="s">
        <v>1663</v>
      </c>
      <c r="G208" s="149" t="s">
        <v>352</v>
      </c>
      <c r="H208" s="150">
        <v>803</v>
      </c>
      <c r="I208" s="151"/>
      <c r="J208" s="152">
        <f>ROUND($I$208*$H$208,2)</f>
        <v>0</v>
      </c>
      <c r="K208" s="148" t="s">
        <v>353</v>
      </c>
      <c r="L208" s="43"/>
      <c r="M208" s="153"/>
      <c r="N208" s="154" t="s">
        <v>46</v>
      </c>
      <c r="O208" s="24"/>
      <c r="P208" s="155">
        <f>$O$208*$H$208</f>
        <v>0</v>
      </c>
      <c r="Q208" s="155">
        <v>8.4250000000000005E-2</v>
      </c>
      <c r="R208" s="155">
        <f>$Q$208*$H$208</f>
        <v>67.652749999999997</v>
      </c>
      <c r="S208" s="155">
        <v>0</v>
      </c>
      <c r="T208" s="156">
        <f>$S$208*$H$208</f>
        <v>0</v>
      </c>
      <c r="AR208" s="97" t="s">
        <v>248</v>
      </c>
      <c r="AT208" s="97" t="s">
        <v>244</v>
      </c>
      <c r="AU208" s="97" t="s">
        <v>83</v>
      </c>
      <c r="AY208" s="6" t="s">
        <v>243</v>
      </c>
      <c r="BE208" s="157">
        <f>IF($N$208="základní",$J$208,0)</f>
        <v>0</v>
      </c>
      <c r="BF208" s="157">
        <f>IF($N$208="snížená",$J$208,0)</f>
        <v>0</v>
      </c>
      <c r="BG208" s="157">
        <f>IF($N$208="zákl. přenesená",$J$208,0)</f>
        <v>0</v>
      </c>
      <c r="BH208" s="157">
        <f>IF($N$208="sníž. přenesená",$J$208,0)</f>
        <v>0</v>
      </c>
      <c r="BI208" s="157">
        <f>IF($N$208="nulová",$J$208,0)</f>
        <v>0</v>
      </c>
      <c r="BJ208" s="97" t="s">
        <v>22</v>
      </c>
      <c r="BK208" s="157">
        <f>ROUND($I$208*$H$208,2)</f>
        <v>0</v>
      </c>
      <c r="BL208" s="97" t="s">
        <v>248</v>
      </c>
      <c r="BM208" s="97" t="s">
        <v>1664</v>
      </c>
    </row>
    <row r="209" spans="2:65" s="6" customFormat="1" ht="15.75" customHeight="1" x14ac:dyDescent="0.3">
      <c r="B209" s="170"/>
      <c r="C209" s="171"/>
      <c r="D209" s="158" t="s">
        <v>355</v>
      </c>
      <c r="E209" s="172"/>
      <c r="F209" s="172" t="s">
        <v>356</v>
      </c>
      <c r="G209" s="171"/>
      <c r="H209" s="171"/>
      <c r="J209" s="171"/>
      <c r="K209" s="171"/>
      <c r="L209" s="173"/>
      <c r="M209" s="174"/>
      <c r="N209" s="171"/>
      <c r="O209" s="171"/>
      <c r="P209" s="171"/>
      <c r="Q209" s="171"/>
      <c r="R209" s="171"/>
      <c r="S209" s="171"/>
      <c r="T209" s="175"/>
      <c r="AT209" s="176" t="s">
        <v>355</v>
      </c>
      <c r="AU209" s="176" t="s">
        <v>83</v>
      </c>
      <c r="AV209" s="176" t="s">
        <v>22</v>
      </c>
      <c r="AW209" s="176" t="s">
        <v>222</v>
      </c>
      <c r="AX209" s="176" t="s">
        <v>75</v>
      </c>
      <c r="AY209" s="176" t="s">
        <v>243</v>
      </c>
    </row>
    <row r="210" spans="2:65" s="6" customFormat="1" ht="15.75" customHeight="1" x14ac:dyDescent="0.3">
      <c r="B210" s="178"/>
      <c r="C210" s="179"/>
      <c r="D210" s="177" t="s">
        <v>355</v>
      </c>
      <c r="E210" s="179"/>
      <c r="F210" s="180" t="s">
        <v>1665</v>
      </c>
      <c r="G210" s="179"/>
      <c r="H210" s="181">
        <v>803</v>
      </c>
      <c r="J210" s="179"/>
      <c r="K210" s="179"/>
      <c r="L210" s="182"/>
      <c r="M210" s="183"/>
      <c r="N210" s="179"/>
      <c r="O210" s="179"/>
      <c r="P210" s="179"/>
      <c r="Q210" s="179"/>
      <c r="R210" s="179"/>
      <c r="S210" s="179"/>
      <c r="T210" s="184"/>
      <c r="AT210" s="185" t="s">
        <v>355</v>
      </c>
      <c r="AU210" s="185" t="s">
        <v>83</v>
      </c>
      <c r="AV210" s="185" t="s">
        <v>83</v>
      </c>
      <c r="AW210" s="185" t="s">
        <v>222</v>
      </c>
      <c r="AX210" s="185" t="s">
        <v>22</v>
      </c>
      <c r="AY210" s="185" t="s">
        <v>243</v>
      </c>
    </row>
    <row r="211" spans="2:65" s="6" customFormat="1" ht="15.75" customHeight="1" x14ac:dyDescent="0.3">
      <c r="B211" s="23"/>
      <c r="C211" s="194" t="s">
        <v>316</v>
      </c>
      <c r="D211" s="194" t="s">
        <v>481</v>
      </c>
      <c r="E211" s="195" t="s">
        <v>1666</v>
      </c>
      <c r="F211" s="196" t="s">
        <v>1667</v>
      </c>
      <c r="G211" s="197" t="s">
        <v>352</v>
      </c>
      <c r="H211" s="198">
        <v>720.13</v>
      </c>
      <c r="I211" s="199"/>
      <c r="J211" s="200">
        <f>ROUND($I$211*$H$211,2)</f>
        <v>0</v>
      </c>
      <c r="K211" s="196" t="s">
        <v>353</v>
      </c>
      <c r="L211" s="201"/>
      <c r="M211" s="202"/>
      <c r="N211" s="203" t="s">
        <v>46</v>
      </c>
      <c r="O211" s="24"/>
      <c r="P211" s="155">
        <f>$O$211*$H$211</f>
        <v>0</v>
      </c>
      <c r="Q211" s="155">
        <v>0.14000000000000001</v>
      </c>
      <c r="R211" s="155">
        <f>$Q$211*$H$211</f>
        <v>100.8182</v>
      </c>
      <c r="S211" s="155">
        <v>0</v>
      </c>
      <c r="T211" s="156">
        <f>$S$211*$H$211</f>
        <v>0</v>
      </c>
      <c r="AR211" s="97" t="s">
        <v>272</v>
      </c>
      <c r="AT211" s="97" t="s">
        <v>481</v>
      </c>
      <c r="AU211" s="97" t="s">
        <v>83</v>
      </c>
      <c r="AY211" s="6" t="s">
        <v>243</v>
      </c>
      <c r="BE211" s="157">
        <f>IF($N$211="základní",$J$211,0)</f>
        <v>0</v>
      </c>
      <c r="BF211" s="157">
        <f>IF($N$211="snížená",$J$211,0)</f>
        <v>0</v>
      </c>
      <c r="BG211" s="157">
        <f>IF($N$211="zákl. přenesená",$J$211,0)</f>
        <v>0</v>
      </c>
      <c r="BH211" s="157">
        <f>IF($N$211="sníž. přenesená",$J$211,0)</f>
        <v>0</v>
      </c>
      <c r="BI211" s="157">
        <f>IF($N$211="nulová",$J$211,0)</f>
        <v>0</v>
      </c>
      <c r="BJ211" s="97" t="s">
        <v>22</v>
      </c>
      <c r="BK211" s="157">
        <f>ROUND($I$211*$H$211,2)</f>
        <v>0</v>
      </c>
      <c r="BL211" s="97" t="s">
        <v>248</v>
      </c>
      <c r="BM211" s="97" t="s">
        <v>1668</v>
      </c>
    </row>
    <row r="212" spans="2:65" s="6" customFormat="1" ht="15.75" customHeight="1" x14ac:dyDescent="0.3">
      <c r="B212" s="178"/>
      <c r="C212" s="179"/>
      <c r="D212" s="177" t="s">
        <v>355</v>
      </c>
      <c r="E212" s="179"/>
      <c r="F212" s="180" t="s">
        <v>1669</v>
      </c>
      <c r="G212" s="179"/>
      <c r="H212" s="181">
        <v>720.13</v>
      </c>
      <c r="J212" s="179"/>
      <c r="K212" s="179"/>
      <c r="L212" s="182"/>
      <c r="M212" s="183"/>
      <c r="N212" s="179"/>
      <c r="O212" s="179"/>
      <c r="P212" s="179"/>
      <c r="Q212" s="179"/>
      <c r="R212" s="179"/>
      <c r="S212" s="179"/>
      <c r="T212" s="184"/>
      <c r="AT212" s="185" t="s">
        <v>355</v>
      </c>
      <c r="AU212" s="185" t="s">
        <v>83</v>
      </c>
      <c r="AV212" s="185" t="s">
        <v>83</v>
      </c>
      <c r="AW212" s="185" t="s">
        <v>75</v>
      </c>
      <c r="AX212" s="185" t="s">
        <v>22</v>
      </c>
      <c r="AY212" s="185" t="s">
        <v>243</v>
      </c>
    </row>
    <row r="213" spans="2:65" s="6" customFormat="1" ht="15.75" customHeight="1" x14ac:dyDescent="0.3">
      <c r="B213" s="23"/>
      <c r="C213" s="194" t="s">
        <v>319</v>
      </c>
      <c r="D213" s="194" t="s">
        <v>481</v>
      </c>
      <c r="E213" s="195" t="s">
        <v>1670</v>
      </c>
      <c r="F213" s="196" t="s">
        <v>1671</v>
      </c>
      <c r="G213" s="197" t="s">
        <v>352</v>
      </c>
      <c r="H213" s="198">
        <v>10.3</v>
      </c>
      <c r="I213" s="199"/>
      <c r="J213" s="200">
        <f>ROUND($I$213*$H$213,2)</f>
        <v>0</v>
      </c>
      <c r="K213" s="196" t="s">
        <v>353</v>
      </c>
      <c r="L213" s="201"/>
      <c r="M213" s="202"/>
      <c r="N213" s="203" t="s">
        <v>46</v>
      </c>
      <c r="O213" s="24"/>
      <c r="P213" s="155">
        <f>$O$213*$H$213</f>
        <v>0</v>
      </c>
      <c r="Q213" s="155">
        <v>0.14000000000000001</v>
      </c>
      <c r="R213" s="155">
        <f>$Q$213*$H$213</f>
        <v>1.4420000000000002</v>
      </c>
      <c r="S213" s="155">
        <v>0</v>
      </c>
      <c r="T213" s="156">
        <f>$S$213*$H$213</f>
        <v>0</v>
      </c>
      <c r="AR213" s="97" t="s">
        <v>272</v>
      </c>
      <c r="AT213" s="97" t="s">
        <v>481</v>
      </c>
      <c r="AU213" s="97" t="s">
        <v>83</v>
      </c>
      <c r="AY213" s="6" t="s">
        <v>243</v>
      </c>
      <c r="BE213" s="157">
        <f>IF($N$213="základní",$J$213,0)</f>
        <v>0</v>
      </c>
      <c r="BF213" s="157">
        <f>IF($N$213="snížená",$J$213,0)</f>
        <v>0</v>
      </c>
      <c r="BG213" s="157">
        <f>IF($N$213="zákl. přenesená",$J$213,0)</f>
        <v>0</v>
      </c>
      <c r="BH213" s="157">
        <f>IF($N$213="sníž. přenesená",$J$213,0)</f>
        <v>0</v>
      </c>
      <c r="BI213" s="157">
        <f>IF($N$213="nulová",$J$213,0)</f>
        <v>0</v>
      </c>
      <c r="BJ213" s="97" t="s">
        <v>22</v>
      </c>
      <c r="BK213" s="157">
        <f>ROUND($I$213*$H$213,2)</f>
        <v>0</v>
      </c>
      <c r="BL213" s="97" t="s">
        <v>248</v>
      </c>
      <c r="BM213" s="97" t="s">
        <v>1672</v>
      </c>
    </row>
    <row r="214" spans="2:65" s="6" customFormat="1" ht="15.75" customHeight="1" x14ac:dyDescent="0.3">
      <c r="B214" s="178"/>
      <c r="C214" s="179"/>
      <c r="D214" s="177" t="s">
        <v>355</v>
      </c>
      <c r="E214" s="179"/>
      <c r="F214" s="180" t="s">
        <v>1673</v>
      </c>
      <c r="G214" s="179"/>
      <c r="H214" s="181">
        <v>10.3</v>
      </c>
      <c r="J214" s="179"/>
      <c r="K214" s="179"/>
      <c r="L214" s="182"/>
      <c r="M214" s="183"/>
      <c r="N214" s="179"/>
      <c r="O214" s="179"/>
      <c r="P214" s="179"/>
      <c r="Q214" s="179"/>
      <c r="R214" s="179"/>
      <c r="S214" s="179"/>
      <c r="T214" s="184"/>
      <c r="AT214" s="185" t="s">
        <v>355</v>
      </c>
      <c r="AU214" s="185" t="s">
        <v>83</v>
      </c>
      <c r="AV214" s="185" t="s">
        <v>83</v>
      </c>
      <c r="AW214" s="185" t="s">
        <v>75</v>
      </c>
      <c r="AX214" s="185" t="s">
        <v>22</v>
      </c>
      <c r="AY214" s="185" t="s">
        <v>243</v>
      </c>
    </row>
    <row r="215" spans="2:65" s="6" customFormat="1" ht="15.75" customHeight="1" x14ac:dyDescent="0.3">
      <c r="B215" s="23"/>
      <c r="C215" s="194" t="s">
        <v>322</v>
      </c>
      <c r="D215" s="194" t="s">
        <v>481</v>
      </c>
      <c r="E215" s="195" t="s">
        <v>1674</v>
      </c>
      <c r="F215" s="196" t="s">
        <v>1675</v>
      </c>
      <c r="G215" s="197" t="s">
        <v>352</v>
      </c>
      <c r="H215" s="198">
        <v>82.4</v>
      </c>
      <c r="I215" s="199"/>
      <c r="J215" s="200">
        <f>ROUND($I$215*$H$215,2)</f>
        <v>0</v>
      </c>
      <c r="K215" s="196" t="s">
        <v>353</v>
      </c>
      <c r="L215" s="201"/>
      <c r="M215" s="202"/>
      <c r="N215" s="203" t="s">
        <v>46</v>
      </c>
      <c r="O215" s="24"/>
      <c r="P215" s="155">
        <f>$O$215*$H$215</f>
        <v>0</v>
      </c>
      <c r="Q215" s="155">
        <v>0.14599999999999999</v>
      </c>
      <c r="R215" s="155">
        <f>$Q$215*$H$215</f>
        <v>12.0304</v>
      </c>
      <c r="S215" s="155">
        <v>0</v>
      </c>
      <c r="T215" s="156">
        <f>$S$215*$H$215</f>
        <v>0</v>
      </c>
      <c r="AR215" s="97" t="s">
        <v>272</v>
      </c>
      <c r="AT215" s="97" t="s">
        <v>481</v>
      </c>
      <c r="AU215" s="97" t="s">
        <v>83</v>
      </c>
      <c r="AY215" s="6" t="s">
        <v>243</v>
      </c>
      <c r="BE215" s="157">
        <f>IF($N$215="základní",$J$215,0)</f>
        <v>0</v>
      </c>
      <c r="BF215" s="157">
        <f>IF($N$215="snížená",$J$215,0)</f>
        <v>0</v>
      </c>
      <c r="BG215" s="157">
        <f>IF($N$215="zákl. přenesená",$J$215,0)</f>
        <v>0</v>
      </c>
      <c r="BH215" s="157">
        <f>IF($N$215="sníž. přenesená",$J$215,0)</f>
        <v>0</v>
      </c>
      <c r="BI215" s="157">
        <f>IF($N$215="nulová",$J$215,0)</f>
        <v>0</v>
      </c>
      <c r="BJ215" s="97" t="s">
        <v>22</v>
      </c>
      <c r="BK215" s="157">
        <f>ROUND($I$215*$H$215,2)</f>
        <v>0</v>
      </c>
      <c r="BL215" s="97" t="s">
        <v>248</v>
      </c>
      <c r="BM215" s="97" t="s">
        <v>1676</v>
      </c>
    </row>
    <row r="216" spans="2:65" s="6" customFormat="1" ht="15.75" customHeight="1" x14ac:dyDescent="0.3">
      <c r="B216" s="178"/>
      <c r="C216" s="179"/>
      <c r="D216" s="177" t="s">
        <v>355</v>
      </c>
      <c r="E216" s="179"/>
      <c r="F216" s="180" t="s">
        <v>1677</v>
      </c>
      <c r="G216" s="179"/>
      <c r="H216" s="181">
        <v>82.4</v>
      </c>
      <c r="J216" s="179"/>
      <c r="K216" s="179"/>
      <c r="L216" s="182"/>
      <c r="M216" s="183"/>
      <c r="N216" s="179"/>
      <c r="O216" s="179"/>
      <c r="P216" s="179"/>
      <c r="Q216" s="179"/>
      <c r="R216" s="179"/>
      <c r="S216" s="179"/>
      <c r="T216" s="184"/>
      <c r="AT216" s="185" t="s">
        <v>355</v>
      </c>
      <c r="AU216" s="185" t="s">
        <v>83</v>
      </c>
      <c r="AV216" s="185" t="s">
        <v>83</v>
      </c>
      <c r="AW216" s="185" t="s">
        <v>75</v>
      </c>
      <c r="AX216" s="185" t="s">
        <v>22</v>
      </c>
      <c r="AY216" s="185" t="s">
        <v>243</v>
      </c>
    </row>
    <row r="217" spans="2:65" s="6" customFormat="1" ht="15.75" customHeight="1" x14ac:dyDescent="0.3">
      <c r="B217" s="23"/>
      <c r="C217" s="146" t="s">
        <v>325</v>
      </c>
      <c r="D217" s="146" t="s">
        <v>244</v>
      </c>
      <c r="E217" s="147" t="s">
        <v>1678</v>
      </c>
      <c r="F217" s="148" t="s">
        <v>1679</v>
      </c>
      <c r="G217" s="149" t="s">
        <v>352</v>
      </c>
      <c r="H217" s="150">
        <v>56</v>
      </c>
      <c r="I217" s="151"/>
      <c r="J217" s="152">
        <f>ROUND($I$217*$H$217,2)</f>
        <v>0</v>
      </c>
      <c r="K217" s="148" t="s">
        <v>353</v>
      </c>
      <c r="L217" s="43"/>
      <c r="M217" s="153"/>
      <c r="N217" s="154" t="s">
        <v>46</v>
      </c>
      <c r="O217" s="24"/>
      <c r="P217" s="155">
        <f>$O$217*$H$217</f>
        <v>0</v>
      </c>
      <c r="Q217" s="155">
        <v>0.10100000000000001</v>
      </c>
      <c r="R217" s="155">
        <f>$Q$217*$H$217</f>
        <v>5.6560000000000006</v>
      </c>
      <c r="S217" s="155">
        <v>0</v>
      </c>
      <c r="T217" s="156">
        <f>$S$217*$H$217</f>
        <v>0</v>
      </c>
      <c r="AR217" s="97" t="s">
        <v>248</v>
      </c>
      <c r="AT217" s="97" t="s">
        <v>244</v>
      </c>
      <c r="AU217" s="97" t="s">
        <v>83</v>
      </c>
      <c r="AY217" s="6" t="s">
        <v>243</v>
      </c>
      <c r="BE217" s="157">
        <f>IF($N$217="základní",$J$217,0)</f>
        <v>0</v>
      </c>
      <c r="BF217" s="157">
        <f>IF($N$217="snížená",$J$217,0)</f>
        <v>0</v>
      </c>
      <c r="BG217" s="157">
        <f>IF($N$217="zákl. přenesená",$J$217,0)</f>
        <v>0</v>
      </c>
      <c r="BH217" s="157">
        <f>IF($N$217="sníž. přenesená",$J$217,0)</f>
        <v>0</v>
      </c>
      <c r="BI217" s="157">
        <f>IF($N$217="nulová",$J$217,0)</f>
        <v>0</v>
      </c>
      <c r="BJ217" s="97" t="s">
        <v>22</v>
      </c>
      <c r="BK217" s="157">
        <f>ROUND($I$217*$H$217,2)</f>
        <v>0</v>
      </c>
      <c r="BL217" s="97" t="s">
        <v>248</v>
      </c>
      <c r="BM217" s="97" t="s">
        <v>1680</v>
      </c>
    </row>
    <row r="218" spans="2:65" s="6" customFormat="1" ht="15.75" customHeight="1" x14ac:dyDescent="0.3">
      <c r="B218" s="170"/>
      <c r="C218" s="171"/>
      <c r="D218" s="158" t="s">
        <v>355</v>
      </c>
      <c r="E218" s="172"/>
      <c r="F218" s="172" t="s">
        <v>380</v>
      </c>
      <c r="G218" s="171"/>
      <c r="H218" s="171"/>
      <c r="J218" s="171"/>
      <c r="K218" s="171"/>
      <c r="L218" s="173"/>
      <c r="M218" s="174"/>
      <c r="N218" s="171"/>
      <c r="O218" s="171"/>
      <c r="P218" s="171"/>
      <c r="Q218" s="171"/>
      <c r="R218" s="171"/>
      <c r="S218" s="171"/>
      <c r="T218" s="175"/>
      <c r="AT218" s="176" t="s">
        <v>355</v>
      </c>
      <c r="AU218" s="176" t="s">
        <v>83</v>
      </c>
      <c r="AV218" s="176" t="s">
        <v>22</v>
      </c>
      <c r="AW218" s="176" t="s">
        <v>222</v>
      </c>
      <c r="AX218" s="176" t="s">
        <v>75</v>
      </c>
      <c r="AY218" s="176" t="s">
        <v>243</v>
      </c>
    </row>
    <row r="219" spans="2:65" s="6" customFormat="1" ht="15.75" customHeight="1" x14ac:dyDescent="0.3">
      <c r="B219" s="170"/>
      <c r="C219" s="171"/>
      <c r="D219" s="177" t="s">
        <v>355</v>
      </c>
      <c r="E219" s="171"/>
      <c r="F219" s="172" t="s">
        <v>1575</v>
      </c>
      <c r="G219" s="171"/>
      <c r="H219" s="171"/>
      <c r="J219" s="171"/>
      <c r="K219" s="171"/>
      <c r="L219" s="173"/>
      <c r="M219" s="174"/>
      <c r="N219" s="171"/>
      <c r="O219" s="171"/>
      <c r="P219" s="171"/>
      <c r="Q219" s="171"/>
      <c r="R219" s="171"/>
      <c r="S219" s="171"/>
      <c r="T219" s="175"/>
      <c r="AT219" s="176" t="s">
        <v>355</v>
      </c>
      <c r="AU219" s="176" t="s">
        <v>83</v>
      </c>
      <c r="AV219" s="176" t="s">
        <v>22</v>
      </c>
      <c r="AW219" s="176" t="s">
        <v>222</v>
      </c>
      <c r="AX219" s="176" t="s">
        <v>75</v>
      </c>
      <c r="AY219" s="176" t="s">
        <v>243</v>
      </c>
    </row>
    <row r="220" spans="2:65" s="6" customFormat="1" ht="15.75" customHeight="1" x14ac:dyDescent="0.3">
      <c r="B220" s="178"/>
      <c r="C220" s="179"/>
      <c r="D220" s="177" t="s">
        <v>355</v>
      </c>
      <c r="E220" s="179"/>
      <c r="F220" s="180" t="s">
        <v>1577</v>
      </c>
      <c r="G220" s="179"/>
      <c r="H220" s="181">
        <v>56</v>
      </c>
      <c r="J220" s="179"/>
      <c r="K220" s="179"/>
      <c r="L220" s="182"/>
      <c r="M220" s="183"/>
      <c r="N220" s="179"/>
      <c r="O220" s="179"/>
      <c r="P220" s="179"/>
      <c r="Q220" s="179"/>
      <c r="R220" s="179"/>
      <c r="S220" s="179"/>
      <c r="T220" s="184"/>
      <c r="AT220" s="185" t="s">
        <v>355</v>
      </c>
      <c r="AU220" s="185" t="s">
        <v>83</v>
      </c>
      <c r="AV220" s="185" t="s">
        <v>83</v>
      </c>
      <c r="AW220" s="185" t="s">
        <v>222</v>
      </c>
      <c r="AX220" s="185" t="s">
        <v>22</v>
      </c>
      <c r="AY220" s="185" t="s">
        <v>243</v>
      </c>
    </row>
    <row r="221" spans="2:65" s="6" customFormat="1" ht="15.75" customHeight="1" x14ac:dyDescent="0.3">
      <c r="B221" s="23"/>
      <c r="C221" s="194" t="s">
        <v>328</v>
      </c>
      <c r="D221" s="194" t="s">
        <v>481</v>
      </c>
      <c r="E221" s="195" t="s">
        <v>1681</v>
      </c>
      <c r="F221" s="196" t="s">
        <v>1682</v>
      </c>
      <c r="G221" s="197" t="s">
        <v>637</v>
      </c>
      <c r="H221" s="198">
        <v>353.5</v>
      </c>
      <c r="I221" s="199"/>
      <c r="J221" s="200">
        <f>ROUND($I$221*$H$221,2)</f>
        <v>0</v>
      </c>
      <c r="K221" s="196" t="s">
        <v>353</v>
      </c>
      <c r="L221" s="201"/>
      <c r="M221" s="202"/>
      <c r="N221" s="203" t="s">
        <v>46</v>
      </c>
      <c r="O221" s="24"/>
      <c r="P221" s="155">
        <f>$O$221*$H$221</f>
        <v>0</v>
      </c>
      <c r="Q221" s="155">
        <v>1.35E-2</v>
      </c>
      <c r="R221" s="155">
        <f>$Q$221*$H$221</f>
        <v>4.7722499999999997</v>
      </c>
      <c r="S221" s="155">
        <v>0</v>
      </c>
      <c r="T221" s="156">
        <f>$S$221*$H$221</f>
        <v>0</v>
      </c>
      <c r="AR221" s="97" t="s">
        <v>272</v>
      </c>
      <c r="AT221" s="97" t="s">
        <v>481</v>
      </c>
      <c r="AU221" s="97" t="s">
        <v>83</v>
      </c>
      <c r="AY221" s="6" t="s">
        <v>243</v>
      </c>
      <c r="BE221" s="157">
        <f>IF($N$221="základní",$J$221,0)</f>
        <v>0</v>
      </c>
      <c r="BF221" s="157">
        <f>IF($N$221="snížená",$J$221,0)</f>
        <v>0</v>
      </c>
      <c r="BG221" s="157">
        <f>IF($N$221="zákl. přenesená",$J$221,0)</f>
        <v>0</v>
      </c>
      <c r="BH221" s="157">
        <f>IF($N$221="sníž. přenesená",$J$221,0)</f>
        <v>0</v>
      </c>
      <c r="BI221" s="157">
        <f>IF($N$221="nulová",$J$221,0)</f>
        <v>0</v>
      </c>
      <c r="BJ221" s="97" t="s">
        <v>22</v>
      </c>
      <c r="BK221" s="157">
        <f>ROUND($I$221*$H$221,2)</f>
        <v>0</v>
      </c>
      <c r="BL221" s="97" t="s">
        <v>248</v>
      </c>
      <c r="BM221" s="97" t="s">
        <v>1683</v>
      </c>
    </row>
    <row r="222" spans="2:65" s="6" customFormat="1" ht="15.75" customHeight="1" x14ac:dyDescent="0.3">
      <c r="B222" s="170"/>
      <c r="C222" s="171"/>
      <c r="D222" s="158" t="s">
        <v>355</v>
      </c>
      <c r="E222" s="172"/>
      <c r="F222" s="172" t="s">
        <v>1684</v>
      </c>
      <c r="G222" s="171"/>
      <c r="H222" s="171"/>
      <c r="J222" s="171"/>
      <c r="K222" s="171"/>
      <c r="L222" s="173"/>
      <c r="M222" s="174"/>
      <c r="N222" s="171"/>
      <c r="O222" s="171"/>
      <c r="P222" s="171"/>
      <c r="Q222" s="171"/>
      <c r="R222" s="171"/>
      <c r="S222" s="171"/>
      <c r="T222" s="175"/>
      <c r="AT222" s="176" t="s">
        <v>355</v>
      </c>
      <c r="AU222" s="176" t="s">
        <v>83</v>
      </c>
      <c r="AV222" s="176" t="s">
        <v>22</v>
      </c>
      <c r="AW222" s="176" t="s">
        <v>222</v>
      </c>
      <c r="AX222" s="176" t="s">
        <v>75</v>
      </c>
      <c r="AY222" s="176" t="s">
        <v>243</v>
      </c>
    </row>
    <row r="223" spans="2:65" s="6" customFormat="1" ht="15.75" customHeight="1" x14ac:dyDescent="0.3">
      <c r="B223" s="178"/>
      <c r="C223" s="179"/>
      <c r="D223" s="177" t="s">
        <v>355</v>
      </c>
      <c r="E223" s="179"/>
      <c r="F223" s="180" t="s">
        <v>1685</v>
      </c>
      <c r="G223" s="179"/>
      <c r="H223" s="181">
        <v>350</v>
      </c>
      <c r="J223" s="179"/>
      <c r="K223" s="179"/>
      <c r="L223" s="182"/>
      <c r="M223" s="183"/>
      <c r="N223" s="179"/>
      <c r="O223" s="179"/>
      <c r="P223" s="179"/>
      <c r="Q223" s="179"/>
      <c r="R223" s="179"/>
      <c r="S223" s="179"/>
      <c r="T223" s="184"/>
      <c r="AT223" s="185" t="s">
        <v>355</v>
      </c>
      <c r="AU223" s="185" t="s">
        <v>83</v>
      </c>
      <c r="AV223" s="185" t="s">
        <v>83</v>
      </c>
      <c r="AW223" s="185" t="s">
        <v>222</v>
      </c>
      <c r="AX223" s="185" t="s">
        <v>22</v>
      </c>
      <c r="AY223" s="185" t="s">
        <v>243</v>
      </c>
    </row>
    <row r="224" spans="2:65" s="6" customFormat="1" ht="15.75" customHeight="1" x14ac:dyDescent="0.3">
      <c r="B224" s="178"/>
      <c r="C224" s="179"/>
      <c r="D224" s="177" t="s">
        <v>355</v>
      </c>
      <c r="E224" s="179"/>
      <c r="F224" s="180" t="s">
        <v>1686</v>
      </c>
      <c r="G224" s="179"/>
      <c r="H224" s="181">
        <v>353.5</v>
      </c>
      <c r="J224" s="179"/>
      <c r="K224" s="179"/>
      <c r="L224" s="182"/>
      <c r="M224" s="183"/>
      <c r="N224" s="179"/>
      <c r="O224" s="179"/>
      <c r="P224" s="179"/>
      <c r="Q224" s="179"/>
      <c r="R224" s="179"/>
      <c r="S224" s="179"/>
      <c r="T224" s="184"/>
      <c r="AT224" s="185" t="s">
        <v>355</v>
      </c>
      <c r="AU224" s="185" t="s">
        <v>83</v>
      </c>
      <c r="AV224" s="185" t="s">
        <v>83</v>
      </c>
      <c r="AW224" s="185" t="s">
        <v>75</v>
      </c>
      <c r="AX224" s="185" t="s">
        <v>22</v>
      </c>
      <c r="AY224" s="185" t="s">
        <v>243</v>
      </c>
    </row>
    <row r="225" spans="2:65" s="135" customFormat="1" ht="30.75" customHeight="1" x14ac:dyDescent="0.3">
      <c r="B225" s="136"/>
      <c r="C225" s="137"/>
      <c r="D225" s="137" t="s">
        <v>74</v>
      </c>
      <c r="E225" s="168" t="s">
        <v>272</v>
      </c>
      <c r="F225" s="168" t="s">
        <v>633</v>
      </c>
      <c r="G225" s="137"/>
      <c r="H225" s="137"/>
      <c r="J225" s="169">
        <f>$BK$225</f>
        <v>0</v>
      </c>
      <c r="K225" s="137"/>
      <c r="L225" s="140"/>
      <c r="M225" s="141"/>
      <c r="N225" s="137"/>
      <c r="O225" s="137"/>
      <c r="P225" s="142">
        <f>SUM($P$226:$P$231)</f>
        <v>0</v>
      </c>
      <c r="Q225" s="137"/>
      <c r="R225" s="142">
        <f>SUM($R$226:$R$231)</f>
        <v>2.0859200000000002</v>
      </c>
      <c r="S225" s="137"/>
      <c r="T225" s="143">
        <f>SUM($T$226:$T$231)</f>
        <v>0</v>
      </c>
      <c r="AR225" s="144" t="s">
        <v>22</v>
      </c>
      <c r="AT225" s="144" t="s">
        <v>74</v>
      </c>
      <c r="AU225" s="144" t="s">
        <v>22</v>
      </c>
      <c r="AY225" s="144" t="s">
        <v>243</v>
      </c>
      <c r="BK225" s="145">
        <f>SUM($BK$226:$BK$231)</f>
        <v>0</v>
      </c>
    </row>
    <row r="226" spans="2:65" s="6" customFormat="1" ht="15.75" customHeight="1" x14ac:dyDescent="0.3">
      <c r="B226" s="23"/>
      <c r="C226" s="146" t="s">
        <v>502</v>
      </c>
      <c r="D226" s="146" t="s">
        <v>244</v>
      </c>
      <c r="E226" s="147" t="s">
        <v>792</v>
      </c>
      <c r="F226" s="148" t="s">
        <v>793</v>
      </c>
      <c r="G226" s="149" t="s">
        <v>637</v>
      </c>
      <c r="H226" s="150">
        <v>2</v>
      </c>
      <c r="I226" s="151"/>
      <c r="J226" s="152">
        <f>ROUND($I$226*$H$226,2)</f>
        <v>0</v>
      </c>
      <c r="K226" s="148" t="s">
        <v>353</v>
      </c>
      <c r="L226" s="43"/>
      <c r="M226" s="153"/>
      <c r="N226" s="154" t="s">
        <v>46</v>
      </c>
      <c r="O226" s="24"/>
      <c r="P226" s="155">
        <f>$O$226*$H$226</f>
        <v>0</v>
      </c>
      <c r="Q226" s="155">
        <v>0.42080000000000001</v>
      </c>
      <c r="R226" s="155">
        <f>$Q$226*$H$226</f>
        <v>0.84160000000000001</v>
      </c>
      <c r="S226" s="155">
        <v>0</v>
      </c>
      <c r="T226" s="156">
        <f>$S$226*$H$226</f>
        <v>0</v>
      </c>
      <c r="AR226" s="97" t="s">
        <v>248</v>
      </c>
      <c r="AT226" s="97" t="s">
        <v>244</v>
      </c>
      <c r="AU226" s="97" t="s">
        <v>83</v>
      </c>
      <c r="AY226" s="6" t="s">
        <v>243</v>
      </c>
      <c r="BE226" s="157">
        <f>IF($N$226="základní",$J$226,0)</f>
        <v>0</v>
      </c>
      <c r="BF226" s="157">
        <f>IF($N$226="snížená",$J$226,0)</f>
        <v>0</v>
      </c>
      <c r="BG226" s="157">
        <f>IF($N$226="zákl. přenesená",$J$226,0)</f>
        <v>0</v>
      </c>
      <c r="BH226" s="157">
        <f>IF($N$226="sníž. přenesená",$J$226,0)</f>
        <v>0</v>
      </c>
      <c r="BI226" s="157">
        <f>IF($N$226="nulová",$J$226,0)</f>
        <v>0</v>
      </c>
      <c r="BJ226" s="97" t="s">
        <v>22</v>
      </c>
      <c r="BK226" s="157">
        <f>ROUND($I$226*$H$226,2)</f>
        <v>0</v>
      </c>
      <c r="BL226" s="97" t="s">
        <v>248</v>
      </c>
      <c r="BM226" s="97" t="s">
        <v>1687</v>
      </c>
    </row>
    <row r="227" spans="2:65" s="6" customFormat="1" ht="15.75" customHeight="1" x14ac:dyDescent="0.3">
      <c r="B227" s="170"/>
      <c r="C227" s="171"/>
      <c r="D227" s="158" t="s">
        <v>355</v>
      </c>
      <c r="E227" s="172"/>
      <c r="F227" s="172" t="s">
        <v>380</v>
      </c>
      <c r="G227" s="171"/>
      <c r="H227" s="171"/>
      <c r="J227" s="171"/>
      <c r="K227" s="171"/>
      <c r="L227" s="173"/>
      <c r="M227" s="174"/>
      <c r="N227" s="171"/>
      <c r="O227" s="171"/>
      <c r="P227" s="171"/>
      <c r="Q227" s="171"/>
      <c r="R227" s="171"/>
      <c r="S227" s="171"/>
      <c r="T227" s="175"/>
      <c r="AT227" s="176" t="s">
        <v>355</v>
      </c>
      <c r="AU227" s="176" t="s">
        <v>83</v>
      </c>
      <c r="AV227" s="176" t="s">
        <v>22</v>
      </c>
      <c r="AW227" s="176" t="s">
        <v>222</v>
      </c>
      <c r="AX227" s="176" t="s">
        <v>75</v>
      </c>
      <c r="AY227" s="176" t="s">
        <v>243</v>
      </c>
    </row>
    <row r="228" spans="2:65" s="6" customFormat="1" ht="15.75" customHeight="1" x14ac:dyDescent="0.3">
      <c r="B228" s="178"/>
      <c r="C228" s="179"/>
      <c r="D228" s="177" t="s">
        <v>355</v>
      </c>
      <c r="E228" s="179"/>
      <c r="F228" s="180" t="s">
        <v>1688</v>
      </c>
      <c r="G228" s="179"/>
      <c r="H228" s="181">
        <v>2</v>
      </c>
      <c r="J228" s="179"/>
      <c r="K228" s="179"/>
      <c r="L228" s="182"/>
      <c r="M228" s="183"/>
      <c r="N228" s="179"/>
      <c r="O228" s="179"/>
      <c r="P228" s="179"/>
      <c r="Q228" s="179"/>
      <c r="R228" s="179"/>
      <c r="S228" s="179"/>
      <c r="T228" s="184"/>
      <c r="AT228" s="185" t="s">
        <v>355</v>
      </c>
      <c r="AU228" s="185" t="s">
        <v>83</v>
      </c>
      <c r="AV228" s="185" t="s">
        <v>83</v>
      </c>
      <c r="AW228" s="185" t="s">
        <v>222</v>
      </c>
      <c r="AX228" s="185" t="s">
        <v>22</v>
      </c>
      <c r="AY228" s="185" t="s">
        <v>243</v>
      </c>
    </row>
    <row r="229" spans="2:65" s="6" customFormat="1" ht="15.75" customHeight="1" x14ac:dyDescent="0.3">
      <c r="B229" s="23"/>
      <c r="C229" s="146" t="s">
        <v>513</v>
      </c>
      <c r="D229" s="146" t="s">
        <v>244</v>
      </c>
      <c r="E229" s="147" t="s">
        <v>1689</v>
      </c>
      <c r="F229" s="148" t="s">
        <v>1690</v>
      </c>
      <c r="G229" s="149" t="s">
        <v>637</v>
      </c>
      <c r="H229" s="150">
        <v>4</v>
      </c>
      <c r="I229" s="151"/>
      <c r="J229" s="152">
        <f>ROUND($I$229*$H$229,2)</f>
        <v>0</v>
      </c>
      <c r="K229" s="148" t="s">
        <v>353</v>
      </c>
      <c r="L229" s="43"/>
      <c r="M229" s="153"/>
      <c r="N229" s="154" t="s">
        <v>46</v>
      </c>
      <c r="O229" s="24"/>
      <c r="P229" s="155">
        <f>$O$229*$H$229</f>
        <v>0</v>
      </c>
      <c r="Q229" s="155">
        <v>0.31108000000000002</v>
      </c>
      <c r="R229" s="155">
        <f>$Q$229*$H$229</f>
        <v>1.2443200000000001</v>
      </c>
      <c r="S229" s="155">
        <v>0</v>
      </c>
      <c r="T229" s="156">
        <f>$S$229*$H$229</f>
        <v>0</v>
      </c>
      <c r="AR229" s="97" t="s">
        <v>248</v>
      </c>
      <c r="AT229" s="97" t="s">
        <v>244</v>
      </c>
      <c r="AU229" s="97" t="s">
        <v>83</v>
      </c>
      <c r="AY229" s="6" t="s">
        <v>243</v>
      </c>
      <c r="BE229" s="157">
        <f>IF($N$229="základní",$J$229,0)</f>
        <v>0</v>
      </c>
      <c r="BF229" s="157">
        <f>IF($N$229="snížená",$J$229,0)</f>
        <v>0</v>
      </c>
      <c r="BG229" s="157">
        <f>IF($N$229="zákl. přenesená",$J$229,0)</f>
        <v>0</v>
      </c>
      <c r="BH229" s="157">
        <f>IF($N$229="sníž. přenesená",$J$229,0)</f>
        <v>0</v>
      </c>
      <c r="BI229" s="157">
        <f>IF($N$229="nulová",$J$229,0)</f>
        <v>0</v>
      </c>
      <c r="BJ229" s="97" t="s">
        <v>22</v>
      </c>
      <c r="BK229" s="157">
        <f>ROUND($I$229*$H$229,2)</f>
        <v>0</v>
      </c>
      <c r="BL229" s="97" t="s">
        <v>248</v>
      </c>
      <c r="BM229" s="97" t="s">
        <v>1691</v>
      </c>
    </row>
    <row r="230" spans="2:65" s="6" customFormat="1" ht="15.75" customHeight="1" x14ac:dyDescent="0.3">
      <c r="B230" s="170"/>
      <c r="C230" s="171"/>
      <c r="D230" s="158" t="s">
        <v>355</v>
      </c>
      <c r="E230" s="172"/>
      <c r="F230" s="172" t="s">
        <v>380</v>
      </c>
      <c r="G230" s="171"/>
      <c r="H230" s="171"/>
      <c r="J230" s="171"/>
      <c r="K230" s="171"/>
      <c r="L230" s="173"/>
      <c r="M230" s="174"/>
      <c r="N230" s="171"/>
      <c r="O230" s="171"/>
      <c r="P230" s="171"/>
      <c r="Q230" s="171"/>
      <c r="R230" s="171"/>
      <c r="S230" s="171"/>
      <c r="T230" s="175"/>
      <c r="AT230" s="176" t="s">
        <v>355</v>
      </c>
      <c r="AU230" s="176" t="s">
        <v>83</v>
      </c>
      <c r="AV230" s="176" t="s">
        <v>22</v>
      </c>
      <c r="AW230" s="176" t="s">
        <v>222</v>
      </c>
      <c r="AX230" s="176" t="s">
        <v>75</v>
      </c>
      <c r="AY230" s="176" t="s">
        <v>243</v>
      </c>
    </row>
    <row r="231" spans="2:65" s="6" customFormat="1" ht="15.75" customHeight="1" x14ac:dyDescent="0.3">
      <c r="B231" s="178"/>
      <c r="C231" s="179"/>
      <c r="D231" s="177" t="s">
        <v>355</v>
      </c>
      <c r="E231" s="179"/>
      <c r="F231" s="180" t="s">
        <v>1692</v>
      </c>
      <c r="G231" s="179"/>
      <c r="H231" s="181">
        <v>4</v>
      </c>
      <c r="J231" s="179"/>
      <c r="K231" s="179"/>
      <c r="L231" s="182"/>
      <c r="M231" s="183"/>
      <c r="N231" s="179"/>
      <c r="O231" s="179"/>
      <c r="P231" s="179"/>
      <c r="Q231" s="179"/>
      <c r="R231" s="179"/>
      <c r="S231" s="179"/>
      <c r="T231" s="184"/>
      <c r="AT231" s="185" t="s">
        <v>355</v>
      </c>
      <c r="AU231" s="185" t="s">
        <v>83</v>
      </c>
      <c r="AV231" s="185" t="s">
        <v>83</v>
      </c>
      <c r="AW231" s="185" t="s">
        <v>222</v>
      </c>
      <c r="AX231" s="185" t="s">
        <v>22</v>
      </c>
      <c r="AY231" s="185" t="s">
        <v>243</v>
      </c>
    </row>
    <row r="232" spans="2:65" s="135" customFormat="1" ht="30.75" customHeight="1" x14ac:dyDescent="0.3">
      <c r="B232" s="136"/>
      <c r="C232" s="137"/>
      <c r="D232" s="137" t="s">
        <v>74</v>
      </c>
      <c r="E232" s="168" t="s">
        <v>276</v>
      </c>
      <c r="F232" s="168" t="s">
        <v>808</v>
      </c>
      <c r="G232" s="137"/>
      <c r="H232" s="137"/>
      <c r="J232" s="169">
        <f>$BK$232</f>
        <v>0</v>
      </c>
      <c r="K232" s="137"/>
      <c r="L232" s="140"/>
      <c r="M232" s="141"/>
      <c r="N232" s="137"/>
      <c r="O232" s="137"/>
      <c r="P232" s="142">
        <f>SUM($P$233:$P$294)</f>
        <v>0</v>
      </c>
      <c r="Q232" s="137"/>
      <c r="R232" s="142">
        <f>SUM($R$233:$R$294)</f>
        <v>103.41492000000001</v>
      </c>
      <c r="S232" s="137"/>
      <c r="T232" s="143">
        <f>SUM($T$233:$T$294)</f>
        <v>13.001999999999999</v>
      </c>
      <c r="AR232" s="144" t="s">
        <v>22</v>
      </c>
      <c r="AT232" s="144" t="s">
        <v>74</v>
      </c>
      <c r="AU232" s="144" t="s">
        <v>22</v>
      </c>
      <c r="AY232" s="144" t="s">
        <v>243</v>
      </c>
      <c r="BK232" s="145">
        <f>SUM($BK$233:$BK$294)</f>
        <v>0</v>
      </c>
    </row>
    <row r="233" spans="2:65" s="6" customFormat="1" ht="15.75" customHeight="1" x14ac:dyDescent="0.3">
      <c r="B233" s="23"/>
      <c r="C233" s="146" t="s">
        <v>518</v>
      </c>
      <c r="D233" s="146" t="s">
        <v>244</v>
      </c>
      <c r="E233" s="147" t="s">
        <v>1693</v>
      </c>
      <c r="F233" s="148" t="s">
        <v>1694</v>
      </c>
      <c r="G233" s="149" t="s">
        <v>637</v>
      </c>
      <c r="H233" s="150">
        <v>4</v>
      </c>
      <c r="I233" s="151"/>
      <c r="J233" s="152">
        <f>ROUND($I$233*$H$233,2)</f>
        <v>0</v>
      </c>
      <c r="K233" s="148"/>
      <c r="L233" s="43"/>
      <c r="M233" s="153"/>
      <c r="N233" s="154" t="s">
        <v>46</v>
      </c>
      <c r="O233" s="24"/>
      <c r="P233" s="155">
        <f>$O$233*$H$233</f>
        <v>0</v>
      </c>
      <c r="Q233" s="155">
        <v>0</v>
      </c>
      <c r="R233" s="155">
        <f>$Q$233*$H$233</f>
        <v>0</v>
      </c>
      <c r="S233" s="155">
        <v>0</v>
      </c>
      <c r="T233" s="156">
        <f>$S$233*$H$233</f>
        <v>0</v>
      </c>
      <c r="AR233" s="97" t="s">
        <v>248</v>
      </c>
      <c r="AT233" s="97" t="s">
        <v>244</v>
      </c>
      <c r="AU233" s="97" t="s">
        <v>83</v>
      </c>
      <c r="AY233" s="6" t="s">
        <v>243</v>
      </c>
      <c r="BE233" s="157">
        <f>IF($N$233="základní",$J$233,0)</f>
        <v>0</v>
      </c>
      <c r="BF233" s="157">
        <f>IF($N$233="snížená",$J$233,0)</f>
        <v>0</v>
      </c>
      <c r="BG233" s="157">
        <f>IF($N$233="zákl. přenesená",$J$233,0)</f>
        <v>0</v>
      </c>
      <c r="BH233" s="157">
        <f>IF($N$233="sníž. přenesená",$J$233,0)</f>
        <v>0</v>
      </c>
      <c r="BI233" s="157">
        <f>IF($N$233="nulová",$J$233,0)</f>
        <v>0</v>
      </c>
      <c r="BJ233" s="97" t="s">
        <v>22</v>
      </c>
      <c r="BK233" s="157">
        <f>ROUND($I$233*$H$233,2)</f>
        <v>0</v>
      </c>
      <c r="BL233" s="97" t="s">
        <v>248</v>
      </c>
      <c r="BM233" s="97" t="s">
        <v>1695</v>
      </c>
    </row>
    <row r="234" spans="2:65" s="6" customFormat="1" ht="15.75" customHeight="1" x14ac:dyDescent="0.3">
      <c r="B234" s="170"/>
      <c r="C234" s="171"/>
      <c r="D234" s="158" t="s">
        <v>355</v>
      </c>
      <c r="E234" s="172"/>
      <c r="F234" s="172" t="s">
        <v>380</v>
      </c>
      <c r="G234" s="171"/>
      <c r="H234" s="171"/>
      <c r="J234" s="171"/>
      <c r="K234" s="171"/>
      <c r="L234" s="173"/>
      <c r="M234" s="174"/>
      <c r="N234" s="171"/>
      <c r="O234" s="171"/>
      <c r="P234" s="171"/>
      <c r="Q234" s="171"/>
      <c r="R234" s="171"/>
      <c r="S234" s="171"/>
      <c r="T234" s="175"/>
      <c r="AT234" s="176" t="s">
        <v>355</v>
      </c>
      <c r="AU234" s="176" t="s">
        <v>83</v>
      </c>
      <c r="AV234" s="176" t="s">
        <v>22</v>
      </c>
      <c r="AW234" s="176" t="s">
        <v>222</v>
      </c>
      <c r="AX234" s="176" t="s">
        <v>75</v>
      </c>
      <c r="AY234" s="176" t="s">
        <v>243</v>
      </c>
    </row>
    <row r="235" spans="2:65" s="6" customFormat="1" ht="15.75" customHeight="1" x14ac:dyDescent="0.3">
      <c r="B235" s="178"/>
      <c r="C235" s="179"/>
      <c r="D235" s="177" t="s">
        <v>355</v>
      </c>
      <c r="E235" s="179"/>
      <c r="F235" s="180" t="s">
        <v>1696</v>
      </c>
      <c r="G235" s="179"/>
      <c r="H235" s="181">
        <v>4</v>
      </c>
      <c r="J235" s="179"/>
      <c r="K235" s="179"/>
      <c r="L235" s="182"/>
      <c r="M235" s="183"/>
      <c r="N235" s="179"/>
      <c r="O235" s="179"/>
      <c r="P235" s="179"/>
      <c r="Q235" s="179"/>
      <c r="R235" s="179"/>
      <c r="S235" s="179"/>
      <c r="T235" s="184"/>
      <c r="AT235" s="185" t="s">
        <v>355</v>
      </c>
      <c r="AU235" s="185" t="s">
        <v>83</v>
      </c>
      <c r="AV235" s="185" t="s">
        <v>83</v>
      </c>
      <c r="AW235" s="185" t="s">
        <v>222</v>
      </c>
      <c r="AX235" s="185" t="s">
        <v>22</v>
      </c>
      <c r="AY235" s="185" t="s">
        <v>243</v>
      </c>
    </row>
    <row r="236" spans="2:65" s="6" customFormat="1" ht="15.75" customHeight="1" x14ac:dyDescent="0.3">
      <c r="B236" s="23"/>
      <c r="C236" s="146" t="s">
        <v>525</v>
      </c>
      <c r="D236" s="146" t="s">
        <v>244</v>
      </c>
      <c r="E236" s="147" t="s">
        <v>1697</v>
      </c>
      <c r="F236" s="148" t="s">
        <v>1698</v>
      </c>
      <c r="G236" s="149" t="s">
        <v>378</v>
      </c>
      <c r="H236" s="150">
        <v>474</v>
      </c>
      <c r="I236" s="151"/>
      <c r="J236" s="152">
        <f>ROUND($I$236*$H$236,2)</f>
        <v>0</v>
      </c>
      <c r="K236" s="148" t="s">
        <v>353</v>
      </c>
      <c r="L236" s="43"/>
      <c r="M236" s="153"/>
      <c r="N236" s="154" t="s">
        <v>46</v>
      </c>
      <c r="O236" s="24"/>
      <c r="P236" s="155">
        <f>$O$236*$H$236</f>
        <v>0</v>
      </c>
      <c r="Q236" s="155">
        <v>0.1295</v>
      </c>
      <c r="R236" s="155">
        <f>$Q$236*$H$236</f>
        <v>61.383000000000003</v>
      </c>
      <c r="S236" s="155">
        <v>0</v>
      </c>
      <c r="T236" s="156">
        <f>$S$236*$H$236</f>
        <v>0</v>
      </c>
      <c r="AR236" s="97" t="s">
        <v>248</v>
      </c>
      <c r="AT236" s="97" t="s">
        <v>244</v>
      </c>
      <c r="AU236" s="97" t="s">
        <v>83</v>
      </c>
      <c r="AY236" s="6" t="s">
        <v>243</v>
      </c>
      <c r="BE236" s="157">
        <f>IF($N$236="základní",$J$236,0)</f>
        <v>0</v>
      </c>
      <c r="BF236" s="157">
        <f>IF($N$236="snížená",$J$236,0)</f>
        <v>0</v>
      </c>
      <c r="BG236" s="157">
        <f>IF($N$236="zákl. přenesená",$J$236,0)</f>
        <v>0</v>
      </c>
      <c r="BH236" s="157">
        <f>IF($N$236="sníž. přenesená",$J$236,0)</f>
        <v>0</v>
      </c>
      <c r="BI236" s="157">
        <f>IF($N$236="nulová",$J$236,0)</f>
        <v>0</v>
      </c>
      <c r="BJ236" s="97" t="s">
        <v>22</v>
      </c>
      <c r="BK236" s="157">
        <f>ROUND($I$236*$H$236,2)</f>
        <v>0</v>
      </c>
      <c r="BL236" s="97" t="s">
        <v>248</v>
      </c>
      <c r="BM236" s="97" t="s">
        <v>1699</v>
      </c>
    </row>
    <row r="237" spans="2:65" s="6" customFormat="1" ht="15.75" customHeight="1" x14ac:dyDescent="0.3">
      <c r="B237" s="170"/>
      <c r="C237" s="171"/>
      <c r="D237" s="158" t="s">
        <v>355</v>
      </c>
      <c r="E237" s="172"/>
      <c r="F237" s="172" t="s">
        <v>356</v>
      </c>
      <c r="G237" s="171"/>
      <c r="H237" s="171"/>
      <c r="J237" s="171"/>
      <c r="K237" s="171"/>
      <c r="L237" s="173"/>
      <c r="M237" s="174"/>
      <c r="N237" s="171"/>
      <c r="O237" s="171"/>
      <c r="P237" s="171"/>
      <c r="Q237" s="171"/>
      <c r="R237" s="171"/>
      <c r="S237" s="171"/>
      <c r="T237" s="175"/>
      <c r="AT237" s="176" t="s">
        <v>355</v>
      </c>
      <c r="AU237" s="176" t="s">
        <v>83</v>
      </c>
      <c r="AV237" s="176" t="s">
        <v>22</v>
      </c>
      <c r="AW237" s="176" t="s">
        <v>222</v>
      </c>
      <c r="AX237" s="176" t="s">
        <v>75</v>
      </c>
      <c r="AY237" s="176" t="s">
        <v>243</v>
      </c>
    </row>
    <row r="238" spans="2:65" s="6" customFormat="1" ht="15.75" customHeight="1" x14ac:dyDescent="0.3">
      <c r="B238" s="170"/>
      <c r="C238" s="171"/>
      <c r="D238" s="177" t="s">
        <v>355</v>
      </c>
      <c r="E238" s="171"/>
      <c r="F238" s="172" t="s">
        <v>362</v>
      </c>
      <c r="G238" s="171"/>
      <c r="H238" s="171"/>
      <c r="J238" s="171"/>
      <c r="K238" s="171"/>
      <c r="L238" s="173"/>
      <c r="M238" s="174"/>
      <c r="N238" s="171"/>
      <c r="O238" s="171"/>
      <c r="P238" s="171"/>
      <c r="Q238" s="171"/>
      <c r="R238" s="171"/>
      <c r="S238" s="171"/>
      <c r="T238" s="175"/>
      <c r="AT238" s="176" t="s">
        <v>355</v>
      </c>
      <c r="AU238" s="176" t="s">
        <v>83</v>
      </c>
      <c r="AV238" s="176" t="s">
        <v>22</v>
      </c>
      <c r="AW238" s="176" t="s">
        <v>222</v>
      </c>
      <c r="AX238" s="176" t="s">
        <v>75</v>
      </c>
      <c r="AY238" s="176" t="s">
        <v>243</v>
      </c>
    </row>
    <row r="239" spans="2:65" s="6" customFormat="1" ht="15.75" customHeight="1" x14ac:dyDescent="0.3">
      <c r="B239" s="178"/>
      <c r="C239" s="179"/>
      <c r="D239" s="177" t="s">
        <v>355</v>
      </c>
      <c r="E239" s="179"/>
      <c r="F239" s="180" t="s">
        <v>1700</v>
      </c>
      <c r="G239" s="179"/>
      <c r="H239" s="181">
        <v>19</v>
      </c>
      <c r="J239" s="179"/>
      <c r="K239" s="179"/>
      <c r="L239" s="182"/>
      <c r="M239" s="183"/>
      <c r="N239" s="179"/>
      <c r="O239" s="179"/>
      <c r="P239" s="179"/>
      <c r="Q239" s="179"/>
      <c r="R239" s="179"/>
      <c r="S239" s="179"/>
      <c r="T239" s="184"/>
      <c r="AT239" s="185" t="s">
        <v>355</v>
      </c>
      <c r="AU239" s="185" t="s">
        <v>83</v>
      </c>
      <c r="AV239" s="185" t="s">
        <v>83</v>
      </c>
      <c r="AW239" s="185" t="s">
        <v>222</v>
      </c>
      <c r="AX239" s="185" t="s">
        <v>75</v>
      </c>
      <c r="AY239" s="185" t="s">
        <v>243</v>
      </c>
    </row>
    <row r="240" spans="2:65" s="6" customFormat="1" ht="15.75" customHeight="1" x14ac:dyDescent="0.3">
      <c r="B240" s="178"/>
      <c r="C240" s="179"/>
      <c r="D240" s="177" t="s">
        <v>355</v>
      </c>
      <c r="E240" s="179"/>
      <c r="F240" s="180" t="s">
        <v>1701</v>
      </c>
      <c r="G240" s="179"/>
      <c r="H240" s="181">
        <v>455</v>
      </c>
      <c r="J240" s="179"/>
      <c r="K240" s="179"/>
      <c r="L240" s="182"/>
      <c r="M240" s="183"/>
      <c r="N240" s="179"/>
      <c r="O240" s="179"/>
      <c r="P240" s="179"/>
      <c r="Q240" s="179"/>
      <c r="R240" s="179"/>
      <c r="S240" s="179"/>
      <c r="T240" s="184"/>
      <c r="AT240" s="185" t="s">
        <v>355</v>
      </c>
      <c r="AU240" s="185" t="s">
        <v>83</v>
      </c>
      <c r="AV240" s="185" t="s">
        <v>83</v>
      </c>
      <c r="AW240" s="185" t="s">
        <v>222</v>
      </c>
      <c r="AX240" s="185" t="s">
        <v>75</v>
      </c>
      <c r="AY240" s="185" t="s">
        <v>243</v>
      </c>
    </row>
    <row r="241" spans="2:65" s="6" customFormat="1" ht="15.75" customHeight="1" x14ac:dyDescent="0.3">
      <c r="B241" s="186"/>
      <c r="C241" s="187"/>
      <c r="D241" s="177" t="s">
        <v>355</v>
      </c>
      <c r="E241" s="187"/>
      <c r="F241" s="188" t="s">
        <v>369</v>
      </c>
      <c r="G241" s="187"/>
      <c r="H241" s="189">
        <v>474</v>
      </c>
      <c r="J241" s="187"/>
      <c r="K241" s="187"/>
      <c r="L241" s="190"/>
      <c r="M241" s="191"/>
      <c r="N241" s="187"/>
      <c r="O241" s="187"/>
      <c r="P241" s="187"/>
      <c r="Q241" s="187"/>
      <c r="R241" s="187"/>
      <c r="S241" s="187"/>
      <c r="T241" s="192"/>
      <c r="AT241" s="193" t="s">
        <v>355</v>
      </c>
      <c r="AU241" s="193" t="s">
        <v>83</v>
      </c>
      <c r="AV241" s="193" t="s">
        <v>248</v>
      </c>
      <c r="AW241" s="193" t="s">
        <v>222</v>
      </c>
      <c r="AX241" s="193" t="s">
        <v>22</v>
      </c>
      <c r="AY241" s="193" t="s">
        <v>243</v>
      </c>
    </row>
    <row r="242" spans="2:65" s="6" customFormat="1" ht="15.75" customHeight="1" x14ac:dyDescent="0.3">
      <c r="B242" s="23"/>
      <c r="C242" s="194" t="s">
        <v>530</v>
      </c>
      <c r="D242" s="194" t="s">
        <v>481</v>
      </c>
      <c r="E242" s="195" t="s">
        <v>1702</v>
      </c>
      <c r="F242" s="196" t="s">
        <v>1703</v>
      </c>
      <c r="G242" s="197" t="s">
        <v>637</v>
      </c>
      <c r="H242" s="198">
        <v>9</v>
      </c>
      <c r="I242" s="199"/>
      <c r="J242" s="200">
        <f>ROUND($I$242*$H$242,2)</f>
        <v>0</v>
      </c>
      <c r="K242" s="196"/>
      <c r="L242" s="201"/>
      <c r="M242" s="202"/>
      <c r="N242" s="203" t="s">
        <v>46</v>
      </c>
      <c r="O242" s="24"/>
      <c r="P242" s="155">
        <f>$O$242*$H$242</f>
        <v>0</v>
      </c>
      <c r="Q242" s="155">
        <v>2.8000000000000001E-2</v>
      </c>
      <c r="R242" s="155">
        <f>$Q$242*$H$242</f>
        <v>0.252</v>
      </c>
      <c r="S242" s="155">
        <v>0</v>
      </c>
      <c r="T242" s="156">
        <f>$S$242*$H$242</f>
        <v>0</v>
      </c>
      <c r="AR242" s="97" t="s">
        <v>272</v>
      </c>
      <c r="AT242" s="97" t="s">
        <v>481</v>
      </c>
      <c r="AU242" s="97" t="s">
        <v>83</v>
      </c>
      <c r="AY242" s="6" t="s">
        <v>243</v>
      </c>
      <c r="BE242" s="157">
        <f>IF($N$242="základní",$J$242,0)</f>
        <v>0</v>
      </c>
      <c r="BF242" s="157">
        <f>IF($N$242="snížená",$J$242,0)</f>
        <v>0</v>
      </c>
      <c r="BG242" s="157">
        <f>IF($N$242="zákl. přenesená",$J$242,0)</f>
        <v>0</v>
      </c>
      <c r="BH242" s="157">
        <f>IF($N$242="sníž. přenesená",$J$242,0)</f>
        <v>0</v>
      </c>
      <c r="BI242" s="157">
        <f>IF($N$242="nulová",$J$242,0)</f>
        <v>0</v>
      </c>
      <c r="BJ242" s="97" t="s">
        <v>22</v>
      </c>
      <c r="BK242" s="157">
        <f>ROUND($I$242*$H$242,2)</f>
        <v>0</v>
      </c>
      <c r="BL242" s="97" t="s">
        <v>248</v>
      </c>
      <c r="BM242" s="97" t="s">
        <v>1704</v>
      </c>
    </row>
    <row r="243" spans="2:65" s="6" customFormat="1" ht="15.75" customHeight="1" x14ac:dyDescent="0.3">
      <c r="B243" s="178"/>
      <c r="C243" s="179"/>
      <c r="D243" s="158" t="s">
        <v>355</v>
      </c>
      <c r="E243" s="180"/>
      <c r="F243" s="180" t="s">
        <v>1705</v>
      </c>
      <c r="G243" s="179"/>
      <c r="H243" s="181">
        <v>9</v>
      </c>
      <c r="J243" s="179"/>
      <c r="K243" s="179"/>
      <c r="L243" s="182"/>
      <c r="M243" s="183"/>
      <c r="N243" s="179"/>
      <c r="O243" s="179"/>
      <c r="P243" s="179"/>
      <c r="Q243" s="179"/>
      <c r="R243" s="179"/>
      <c r="S243" s="179"/>
      <c r="T243" s="184"/>
      <c r="AT243" s="185" t="s">
        <v>355</v>
      </c>
      <c r="AU243" s="185" t="s">
        <v>83</v>
      </c>
      <c r="AV243" s="185" t="s">
        <v>83</v>
      </c>
      <c r="AW243" s="185" t="s">
        <v>222</v>
      </c>
      <c r="AX243" s="185" t="s">
        <v>22</v>
      </c>
      <c r="AY243" s="185" t="s">
        <v>243</v>
      </c>
    </row>
    <row r="244" spans="2:65" s="6" customFormat="1" ht="15.75" customHeight="1" x14ac:dyDescent="0.3">
      <c r="B244" s="23"/>
      <c r="C244" s="194" t="s">
        <v>535</v>
      </c>
      <c r="D244" s="194" t="s">
        <v>481</v>
      </c>
      <c r="E244" s="195" t="s">
        <v>1706</v>
      </c>
      <c r="F244" s="196" t="s">
        <v>1707</v>
      </c>
      <c r="G244" s="197" t="s">
        <v>637</v>
      </c>
      <c r="H244" s="198">
        <v>464.1</v>
      </c>
      <c r="I244" s="199"/>
      <c r="J244" s="200">
        <f>ROUND($I$244*$H$244,2)</f>
        <v>0</v>
      </c>
      <c r="K244" s="196" t="s">
        <v>353</v>
      </c>
      <c r="L244" s="201"/>
      <c r="M244" s="202"/>
      <c r="N244" s="203" t="s">
        <v>46</v>
      </c>
      <c r="O244" s="24"/>
      <c r="P244" s="155">
        <f>$O$244*$H$244</f>
        <v>0</v>
      </c>
      <c r="Q244" s="155">
        <v>5.8000000000000003E-2</v>
      </c>
      <c r="R244" s="155">
        <f>$Q$244*$H$244</f>
        <v>26.917800000000003</v>
      </c>
      <c r="S244" s="155">
        <v>0</v>
      </c>
      <c r="T244" s="156">
        <f>$S$244*$H$244</f>
        <v>0</v>
      </c>
      <c r="AR244" s="97" t="s">
        <v>272</v>
      </c>
      <c r="AT244" s="97" t="s">
        <v>481</v>
      </c>
      <c r="AU244" s="97" t="s">
        <v>83</v>
      </c>
      <c r="AY244" s="6" t="s">
        <v>243</v>
      </c>
      <c r="BE244" s="157">
        <f>IF($N$244="základní",$J$244,0)</f>
        <v>0</v>
      </c>
      <c r="BF244" s="157">
        <f>IF($N$244="snížená",$J$244,0)</f>
        <v>0</v>
      </c>
      <c r="BG244" s="157">
        <f>IF($N$244="zákl. přenesená",$J$244,0)</f>
        <v>0</v>
      </c>
      <c r="BH244" s="157">
        <f>IF($N$244="sníž. přenesená",$J$244,0)</f>
        <v>0</v>
      </c>
      <c r="BI244" s="157">
        <f>IF($N$244="nulová",$J$244,0)</f>
        <v>0</v>
      </c>
      <c r="BJ244" s="97" t="s">
        <v>22</v>
      </c>
      <c r="BK244" s="157">
        <f>ROUND($I$244*$H$244,2)</f>
        <v>0</v>
      </c>
      <c r="BL244" s="97" t="s">
        <v>248</v>
      </c>
      <c r="BM244" s="97" t="s">
        <v>1708</v>
      </c>
    </row>
    <row r="245" spans="2:65" s="6" customFormat="1" ht="15.75" customHeight="1" x14ac:dyDescent="0.3">
      <c r="B245" s="170"/>
      <c r="C245" s="171"/>
      <c r="D245" s="158" t="s">
        <v>355</v>
      </c>
      <c r="E245" s="172"/>
      <c r="F245" s="172" t="s">
        <v>356</v>
      </c>
      <c r="G245" s="171"/>
      <c r="H245" s="171"/>
      <c r="J245" s="171"/>
      <c r="K245" s="171"/>
      <c r="L245" s="173"/>
      <c r="M245" s="174"/>
      <c r="N245" s="171"/>
      <c r="O245" s="171"/>
      <c r="P245" s="171"/>
      <c r="Q245" s="171"/>
      <c r="R245" s="171"/>
      <c r="S245" s="171"/>
      <c r="T245" s="175"/>
      <c r="AT245" s="176" t="s">
        <v>355</v>
      </c>
      <c r="AU245" s="176" t="s">
        <v>83</v>
      </c>
      <c r="AV245" s="176" t="s">
        <v>22</v>
      </c>
      <c r="AW245" s="176" t="s">
        <v>222</v>
      </c>
      <c r="AX245" s="176" t="s">
        <v>75</v>
      </c>
      <c r="AY245" s="176" t="s">
        <v>243</v>
      </c>
    </row>
    <row r="246" spans="2:65" s="6" customFormat="1" ht="15.75" customHeight="1" x14ac:dyDescent="0.3">
      <c r="B246" s="178"/>
      <c r="C246" s="179"/>
      <c r="D246" s="177" t="s">
        <v>355</v>
      </c>
      <c r="E246" s="179"/>
      <c r="F246" s="180" t="s">
        <v>1709</v>
      </c>
      <c r="G246" s="179"/>
      <c r="H246" s="181">
        <v>455</v>
      </c>
      <c r="J246" s="179"/>
      <c r="K246" s="179"/>
      <c r="L246" s="182"/>
      <c r="M246" s="183"/>
      <c r="N246" s="179"/>
      <c r="O246" s="179"/>
      <c r="P246" s="179"/>
      <c r="Q246" s="179"/>
      <c r="R246" s="179"/>
      <c r="S246" s="179"/>
      <c r="T246" s="184"/>
      <c r="AT246" s="185" t="s">
        <v>355</v>
      </c>
      <c r="AU246" s="185" t="s">
        <v>83</v>
      </c>
      <c r="AV246" s="185" t="s">
        <v>83</v>
      </c>
      <c r="AW246" s="185" t="s">
        <v>222</v>
      </c>
      <c r="AX246" s="185" t="s">
        <v>22</v>
      </c>
      <c r="AY246" s="185" t="s">
        <v>243</v>
      </c>
    </row>
    <row r="247" spans="2:65" s="6" customFormat="1" ht="15.75" customHeight="1" x14ac:dyDescent="0.3">
      <c r="B247" s="178"/>
      <c r="C247" s="179"/>
      <c r="D247" s="177" t="s">
        <v>355</v>
      </c>
      <c r="E247" s="179"/>
      <c r="F247" s="180" t="s">
        <v>1710</v>
      </c>
      <c r="G247" s="179"/>
      <c r="H247" s="181">
        <v>464.1</v>
      </c>
      <c r="J247" s="179"/>
      <c r="K247" s="179"/>
      <c r="L247" s="182"/>
      <c r="M247" s="183"/>
      <c r="N247" s="179"/>
      <c r="O247" s="179"/>
      <c r="P247" s="179"/>
      <c r="Q247" s="179"/>
      <c r="R247" s="179"/>
      <c r="S247" s="179"/>
      <c r="T247" s="184"/>
      <c r="AT247" s="185" t="s">
        <v>355</v>
      </c>
      <c r="AU247" s="185" t="s">
        <v>83</v>
      </c>
      <c r="AV247" s="185" t="s">
        <v>83</v>
      </c>
      <c r="AW247" s="185" t="s">
        <v>75</v>
      </c>
      <c r="AX247" s="185" t="s">
        <v>22</v>
      </c>
      <c r="AY247" s="185" t="s">
        <v>243</v>
      </c>
    </row>
    <row r="248" spans="2:65" s="6" customFormat="1" ht="15.75" customHeight="1" x14ac:dyDescent="0.3">
      <c r="B248" s="23"/>
      <c r="C248" s="146" t="s">
        <v>540</v>
      </c>
      <c r="D248" s="146" t="s">
        <v>244</v>
      </c>
      <c r="E248" s="147" t="s">
        <v>1711</v>
      </c>
      <c r="F248" s="148" t="s">
        <v>1712</v>
      </c>
      <c r="G248" s="149" t="s">
        <v>378</v>
      </c>
      <c r="H248" s="150">
        <v>35</v>
      </c>
      <c r="I248" s="151"/>
      <c r="J248" s="152">
        <f>ROUND($I$248*$H$248,2)</f>
        <v>0</v>
      </c>
      <c r="K248" s="148" t="s">
        <v>353</v>
      </c>
      <c r="L248" s="43"/>
      <c r="M248" s="153"/>
      <c r="N248" s="154" t="s">
        <v>46</v>
      </c>
      <c r="O248" s="24"/>
      <c r="P248" s="155">
        <f>$O$248*$H$248</f>
        <v>0</v>
      </c>
      <c r="Q248" s="155">
        <v>0.17488999999999999</v>
      </c>
      <c r="R248" s="155">
        <f>$Q$248*$H$248</f>
        <v>6.1211500000000001</v>
      </c>
      <c r="S248" s="155">
        <v>0</v>
      </c>
      <c r="T248" s="156">
        <f>$S$248*$H$248</f>
        <v>0</v>
      </c>
      <c r="AR248" s="97" t="s">
        <v>248</v>
      </c>
      <c r="AT248" s="97" t="s">
        <v>244</v>
      </c>
      <c r="AU248" s="97" t="s">
        <v>83</v>
      </c>
      <c r="AY248" s="6" t="s">
        <v>243</v>
      </c>
      <c r="BE248" s="157">
        <f>IF($N$248="základní",$J$248,0)</f>
        <v>0</v>
      </c>
      <c r="BF248" s="157">
        <f>IF($N$248="snížená",$J$248,0)</f>
        <v>0</v>
      </c>
      <c r="BG248" s="157">
        <f>IF($N$248="zákl. přenesená",$J$248,0)</f>
        <v>0</v>
      </c>
      <c r="BH248" s="157">
        <f>IF($N$248="sníž. přenesená",$J$248,0)</f>
        <v>0</v>
      </c>
      <c r="BI248" s="157">
        <f>IF($N$248="nulová",$J$248,0)</f>
        <v>0</v>
      </c>
      <c r="BJ248" s="97" t="s">
        <v>22</v>
      </c>
      <c r="BK248" s="157">
        <f>ROUND($I$248*$H$248,2)</f>
        <v>0</v>
      </c>
      <c r="BL248" s="97" t="s">
        <v>248</v>
      </c>
      <c r="BM248" s="97" t="s">
        <v>1713</v>
      </c>
    </row>
    <row r="249" spans="2:65" s="6" customFormat="1" ht="15.75" customHeight="1" x14ac:dyDescent="0.3">
      <c r="B249" s="170"/>
      <c r="C249" s="171"/>
      <c r="D249" s="158" t="s">
        <v>355</v>
      </c>
      <c r="E249" s="172"/>
      <c r="F249" s="172" t="s">
        <v>356</v>
      </c>
      <c r="G249" s="171"/>
      <c r="H249" s="171"/>
      <c r="J249" s="171"/>
      <c r="K249" s="171"/>
      <c r="L249" s="173"/>
      <c r="M249" s="174"/>
      <c r="N249" s="171"/>
      <c r="O249" s="171"/>
      <c r="P249" s="171"/>
      <c r="Q249" s="171"/>
      <c r="R249" s="171"/>
      <c r="S249" s="171"/>
      <c r="T249" s="175"/>
      <c r="AT249" s="176" t="s">
        <v>355</v>
      </c>
      <c r="AU249" s="176" t="s">
        <v>83</v>
      </c>
      <c r="AV249" s="176" t="s">
        <v>22</v>
      </c>
      <c r="AW249" s="176" t="s">
        <v>222</v>
      </c>
      <c r="AX249" s="176" t="s">
        <v>75</v>
      </c>
      <c r="AY249" s="176" t="s">
        <v>243</v>
      </c>
    </row>
    <row r="250" spans="2:65" s="6" customFormat="1" ht="15.75" customHeight="1" x14ac:dyDescent="0.3">
      <c r="B250" s="170"/>
      <c r="C250" s="171"/>
      <c r="D250" s="177" t="s">
        <v>355</v>
      </c>
      <c r="E250" s="171"/>
      <c r="F250" s="172" t="s">
        <v>1714</v>
      </c>
      <c r="G250" s="171"/>
      <c r="H250" s="171"/>
      <c r="J250" s="171"/>
      <c r="K250" s="171"/>
      <c r="L250" s="173"/>
      <c r="M250" s="174"/>
      <c r="N250" s="171"/>
      <c r="O250" s="171"/>
      <c r="P250" s="171"/>
      <c r="Q250" s="171"/>
      <c r="R250" s="171"/>
      <c r="S250" s="171"/>
      <c r="T250" s="175"/>
      <c r="AT250" s="176" t="s">
        <v>355</v>
      </c>
      <c r="AU250" s="176" t="s">
        <v>83</v>
      </c>
      <c r="AV250" s="176" t="s">
        <v>22</v>
      </c>
      <c r="AW250" s="176" t="s">
        <v>222</v>
      </c>
      <c r="AX250" s="176" t="s">
        <v>75</v>
      </c>
      <c r="AY250" s="176" t="s">
        <v>243</v>
      </c>
    </row>
    <row r="251" spans="2:65" s="6" customFormat="1" ht="15.75" customHeight="1" x14ac:dyDescent="0.3">
      <c r="B251" s="178"/>
      <c r="C251" s="179"/>
      <c r="D251" s="177" t="s">
        <v>355</v>
      </c>
      <c r="E251" s="179"/>
      <c r="F251" s="180" t="s">
        <v>1715</v>
      </c>
      <c r="G251" s="179"/>
      <c r="H251" s="181">
        <v>35</v>
      </c>
      <c r="J251" s="179"/>
      <c r="K251" s="179"/>
      <c r="L251" s="182"/>
      <c r="M251" s="183"/>
      <c r="N251" s="179"/>
      <c r="O251" s="179"/>
      <c r="P251" s="179"/>
      <c r="Q251" s="179"/>
      <c r="R251" s="179"/>
      <c r="S251" s="179"/>
      <c r="T251" s="184"/>
      <c r="AT251" s="185" t="s">
        <v>355</v>
      </c>
      <c r="AU251" s="185" t="s">
        <v>83</v>
      </c>
      <c r="AV251" s="185" t="s">
        <v>83</v>
      </c>
      <c r="AW251" s="185" t="s">
        <v>222</v>
      </c>
      <c r="AX251" s="185" t="s">
        <v>22</v>
      </c>
      <c r="AY251" s="185" t="s">
        <v>243</v>
      </c>
    </row>
    <row r="252" spans="2:65" s="6" customFormat="1" ht="15.75" customHeight="1" x14ac:dyDescent="0.3">
      <c r="B252" s="23"/>
      <c r="C252" s="194" t="s">
        <v>545</v>
      </c>
      <c r="D252" s="194" t="s">
        <v>481</v>
      </c>
      <c r="E252" s="195" t="s">
        <v>1716</v>
      </c>
      <c r="F252" s="196" t="s">
        <v>1717</v>
      </c>
      <c r="G252" s="197" t="s">
        <v>637</v>
      </c>
      <c r="H252" s="198">
        <v>31</v>
      </c>
      <c r="I252" s="199"/>
      <c r="J252" s="200">
        <f>ROUND($I$252*$H$252,2)</f>
        <v>0</v>
      </c>
      <c r="K252" s="196" t="s">
        <v>353</v>
      </c>
      <c r="L252" s="201"/>
      <c r="M252" s="202"/>
      <c r="N252" s="203" t="s">
        <v>46</v>
      </c>
      <c r="O252" s="24"/>
      <c r="P252" s="155">
        <f>$O$252*$H$252</f>
        <v>0</v>
      </c>
      <c r="Q252" s="155">
        <v>0.248</v>
      </c>
      <c r="R252" s="155">
        <f>$Q$252*$H$252</f>
        <v>7.6879999999999997</v>
      </c>
      <c r="S252" s="155">
        <v>0</v>
      </c>
      <c r="T252" s="156">
        <f>$S$252*$H$252</f>
        <v>0</v>
      </c>
      <c r="AR252" s="97" t="s">
        <v>272</v>
      </c>
      <c r="AT252" s="97" t="s">
        <v>481</v>
      </c>
      <c r="AU252" s="97" t="s">
        <v>83</v>
      </c>
      <c r="AY252" s="6" t="s">
        <v>243</v>
      </c>
      <c r="BE252" s="157">
        <f>IF($N$252="základní",$J$252,0)</f>
        <v>0</v>
      </c>
      <c r="BF252" s="157">
        <f>IF($N$252="snížená",$J$252,0)</f>
        <v>0</v>
      </c>
      <c r="BG252" s="157">
        <f>IF($N$252="zákl. přenesená",$J$252,0)</f>
        <v>0</v>
      </c>
      <c r="BH252" s="157">
        <f>IF($N$252="sníž. přenesená",$J$252,0)</f>
        <v>0</v>
      </c>
      <c r="BI252" s="157">
        <f>IF($N$252="nulová",$J$252,0)</f>
        <v>0</v>
      </c>
      <c r="BJ252" s="97" t="s">
        <v>22</v>
      </c>
      <c r="BK252" s="157">
        <f>ROUND($I$252*$H$252,2)</f>
        <v>0</v>
      </c>
      <c r="BL252" s="97" t="s">
        <v>248</v>
      </c>
      <c r="BM252" s="97" t="s">
        <v>1718</v>
      </c>
    </row>
    <row r="253" spans="2:65" s="6" customFormat="1" ht="15.75" customHeight="1" x14ac:dyDescent="0.3">
      <c r="B253" s="23"/>
      <c r="C253" s="197" t="s">
        <v>552</v>
      </c>
      <c r="D253" s="197" t="s">
        <v>481</v>
      </c>
      <c r="E253" s="195" t="s">
        <v>1719</v>
      </c>
      <c r="F253" s="196" t="s">
        <v>1720</v>
      </c>
      <c r="G253" s="197" t="s">
        <v>637</v>
      </c>
      <c r="H253" s="198">
        <v>1</v>
      </c>
      <c r="I253" s="199"/>
      <c r="J253" s="200">
        <f>ROUND($I$253*$H$253,2)</f>
        <v>0</v>
      </c>
      <c r="K253" s="196" t="s">
        <v>353</v>
      </c>
      <c r="L253" s="201"/>
      <c r="M253" s="202"/>
      <c r="N253" s="203" t="s">
        <v>46</v>
      </c>
      <c r="O253" s="24"/>
      <c r="P253" s="155">
        <f>$O$253*$H$253</f>
        <v>0</v>
      </c>
      <c r="Q253" s="155">
        <v>0.24399999999999999</v>
      </c>
      <c r="R253" s="155">
        <f>$Q$253*$H$253</f>
        <v>0.24399999999999999</v>
      </c>
      <c r="S253" s="155">
        <v>0</v>
      </c>
      <c r="T253" s="156">
        <f>$S$253*$H$253</f>
        <v>0</v>
      </c>
      <c r="AR253" s="97" t="s">
        <v>272</v>
      </c>
      <c r="AT253" s="97" t="s">
        <v>481</v>
      </c>
      <c r="AU253" s="97" t="s">
        <v>83</v>
      </c>
      <c r="AY253" s="97" t="s">
        <v>243</v>
      </c>
      <c r="BE253" s="157">
        <f>IF($N$253="základní",$J$253,0)</f>
        <v>0</v>
      </c>
      <c r="BF253" s="157">
        <f>IF($N$253="snížená",$J$253,0)</f>
        <v>0</v>
      </c>
      <c r="BG253" s="157">
        <f>IF($N$253="zákl. přenesená",$J$253,0)</f>
        <v>0</v>
      </c>
      <c r="BH253" s="157">
        <f>IF($N$253="sníž. přenesená",$J$253,0)</f>
        <v>0</v>
      </c>
      <c r="BI253" s="157">
        <f>IF($N$253="nulová",$J$253,0)</f>
        <v>0</v>
      </c>
      <c r="BJ253" s="97" t="s">
        <v>22</v>
      </c>
      <c r="BK253" s="157">
        <f>ROUND($I$253*$H$253,2)</f>
        <v>0</v>
      </c>
      <c r="BL253" s="97" t="s">
        <v>248</v>
      </c>
      <c r="BM253" s="97" t="s">
        <v>1721</v>
      </c>
    </row>
    <row r="254" spans="2:65" s="6" customFormat="1" ht="15.75" customHeight="1" x14ac:dyDescent="0.3">
      <c r="B254" s="23"/>
      <c r="C254" s="197" t="s">
        <v>557</v>
      </c>
      <c r="D254" s="197" t="s">
        <v>481</v>
      </c>
      <c r="E254" s="195" t="s">
        <v>1722</v>
      </c>
      <c r="F254" s="196" t="s">
        <v>1723</v>
      </c>
      <c r="G254" s="197" t="s">
        <v>637</v>
      </c>
      <c r="H254" s="198">
        <v>1</v>
      </c>
      <c r="I254" s="199"/>
      <c r="J254" s="200">
        <f>ROUND($I$254*$H$254,2)</f>
        <v>0</v>
      </c>
      <c r="K254" s="196" t="s">
        <v>353</v>
      </c>
      <c r="L254" s="201"/>
      <c r="M254" s="202"/>
      <c r="N254" s="203" t="s">
        <v>46</v>
      </c>
      <c r="O254" s="24"/>
      <c r="P254" s="155">
        <f>$O$254*$H$254</f>
        <v>0</v>
      </c>
      <c r="Q254" s="155">
        <v>0.24399999999999999</v>
      </c>
      <c r="R254" s="155">
        <f>$Q$254*$H$254</f>
        <v>0.24399999999999999</v>
      </c>
      <c r="S254" s="155">
        <v>0</v>
      </c>
      <c r="T254" s="156">
        <f>$S$254*$H$254</f>
        <v>0</v>
      </c>
      <c r="AR254" s="97" t="s">
        <v>272</v>
      </c>
      <c r="AT254" s="97" t="s">
        <v>481</v>
      </c>
      <c r="AU254" s="97" t="s">
        <v>83</v>
      </c>
      <c r="AY254" s="97" t="s">
        <v>243</v>
      </c>
      <c r="BE254" s="157">
        <f>IF($N$254="základní",$J$254,0)</f>
        <v>0</v>
      </c>
      <c r="BF254" s="157">
        <f>IF($N$254="snížená",$J$254,0)</f>
        <v>0</v>
      </c>
      <c r="BG254" s="157">
        <f>IF($N$254="zákl. přenesená",$J$254,0)</f>
        <v>0</v>
      </c>
      <c r="BH254" s="157">
        <f>IF($N$254="sníž. přenesená",$J$254,0)</f>
        <v>0</v>
      </c>
      <c r="BI254" s="157">
        <f>IF($N$254="nulová",$J$254,0)</f>
        <v>0</v>
      </c>
      <c r="BJ254" s="97" t="s">
        <v>22</v>
      </c>
      <c r="BK254" s="157">
        <f>ROUND($I$254*$H$254,2)</f>
        <v>0</v>
      </c>
      <c r="BL254" s="97" t="s">
        <v>248</v>
      </c>
      <c r="BM254" s="97" t="s">
        <v>1724</v>
      </c>
    </row>
    <row r="255" spans="2:65" s="6" customFormat="1" ht="15.75" customHeight="1" x14ac:dyDescent="0.3">
      <c r="B255" s="23"/>
      <c r="C255" s="197" t="s">
        <v>563</v>
      </c>
      <c r="D255" s="197" t="s">
        <v>481</v>
      </c>
      <c r="E255" s="195" t="s">
        <v>1725</v>
      </c>
      <c r="F255" s="196" t="s">
        <v>1726</v>
      </c>
      <c r="G255" s="197" t="s">
        <v>637</v>
      </c>
      <c r="H255" s="198">
        <v>1</v>
      </c>
      <c r="I255" s="199"/>
      <c r="J255" s="200">
        <f>ROUND($I$255*$H$255,2)</f>
        <v>0</v>
      </c>
      <c r="K255" s="196" t="s">
        <v>353</v>
      </c>
      <c r="L255" s="201"/>
      <c r="M255" s="202"/>
      <c r="N255" s="203" t="s">
        <v>46</v>
      </c>
      <c r="O255" s="24"/>
      <c r="P255" s="155">
        <f>$O$255*$H$255</f>
        <v>0</v>
      </c>
      <c r="Q255" s="155">
        <v>0.16400000000000001</v>
      </c>
      <c r="R255" s="155">
        <f>$Q$255*$H$255</f>
        <v>0.16400000000000001</v>
      </c>
      <c r="S255" s="155">
        <v>0</v>
      </c>
      <c r="T255" s="156">
        <f>$S$255*$H$255</f>
        <v>0</v>
      </c>
      <c r="AR255" s="97" t="s">
        <v>272</v>
      </c>
      <c r="AT255" s="97" t="s">
        <v>481</v>
      </c>
      <c r="AU255" s="97" t="s">
        <v>83</v>
      </c>
      <c r="AY255" s="97" t="s">
        <v>243</v>
      </c>
      <c r="BE255" s="157">
        <f>IF($N$255="základní",$J$255,0)</f>
        <v>0</v>
      </c>
      <c r="BF255" s="157">
        <f>IF($N$255="snížená",$J$255,0)</f>
        <v>0</v>
      </c>
      <c r="BG255" s="157">
        <f>IF($N$255="zákl. přenesená",$J$255,0)</f>
        <v>0</v>
      </c>
      <c r="BH255" s="157">
        <f>IF($N$255="sníž. přenesená",$J$255,0)</f>
        <v>0</v>
      </c>
      <c r="BI255" s="157">
        <f>IF($N$255="nulová",$J$255,0)</f>
        <v>0</v>
      </c>
      <c r="BJ255" s="97" t="s">
        <v>22</v>
      </c>
      <c r="BK255" s="157">
        <f>ROUND($I$255*$H$255,2)</f>
        <v>0</v>
      </c>
      <c r="BL255" s="97" t="s">
        <v>248</v>
      </c>
      <c r="BM255" s="97" t="s">
        <v>1727</v>
      </c>
    </row>
    <row r="256" spans="2:65" s="6" customFormat="1" ht="15.75" customHeight="1" x14ac:dyDescent="0.3">
      <c r="B256" s="23"/>
      <c r="C256" s="197" t="s">
        <v>569</v>
      </c>
      <c r="D256" s="197" t="s">
        <v>481</v>
      </c>
      <c r="E256" s="195" t="s">
        <v>1728</v>
      </c>
      <c r="F256" s="196" t="s">
        <v>1729</v>
      </c>
      <c r="G256" s="197" t="s">
        <v>637</v>
      </c>
      <c r="H256" s="198">
        <v>1</v>
      </c>
      <c r="I256" s="199"/>
      <c r="J256" s="200">
        <f>ROUND($I$256*$H$256,2)</f>
        <v>0</v>
      </c>
      <c r="K256" s="196" t="s">
        <v>353</v>
      </c>
      <c r="L256" s="201"/>
      <c r="M256" s="202"/>
      <c r="N256" s="203" t="s">
        <v>46</v>
      </c>
      <c r="O256" s="24"/>
      <c r="P256" s="155">
        <f>$O$256*$H$256</f>
        <v>0</v>
      </c>
      <c r="Q256" s="155">
        <v>0.16400000000000001</v>
      </c>
      <c r="R256" s="155">
        <f>$Q$256*$H$256</f>
        <v>0.16400000000000001</v>
      </c>
      <c r="S256" s="155">
        <v>0</v>
      </c>
      <c r="T256" s="156">
        <f>$S$256*$H$256</f>
        <v>0</v>
      </c>
      <c r="AR256" s="97" t="s">
        <v>272</v>
      </c>
      <c r="AT256" s="97" t="s">
        <v>481</v>
      </c>
      <c r="AU256" s="97" t="s">
        <v>83</v>
      </c>
      <c r="AY256" s="97" t="s">
        <v>243</v>
      </c>
      <c r="BE256" s="157">
        <f>IF($N$256="základní",$J$256,0)</f>
        <v>0</v>
      </c>
      <c r="BF256" s="157">
        <f>IF($N$256="snížená",$J$256,0)</f>
        <v>0</v>
      </c>
      <c r="BG256" s="157">
        <f>IF($N$256="zákl. přenesená",$J$256,0)</f>
        <v>0</v>
      </c>
      <c r="BH256" s="157">
        <f>IF($N$256="sníž. přenesená",$J$256,0)</f>
        <v>0</v>
      </c>
      <c r="BI256" s="157">
        <f>IF($N$256="nulová",$J$256,0)</f>
        <v>0</v>
      </c>
      <c r="BJ256" s="97" t="s">
        <v>22</v>
      </c>
      <c r="BK256" s="157">
        <f>ROUND($I$256*$H$256,2)</f>
        <v>0</v>
      </c>
      <c r="BL256" s="97" t="s">
        <v>248</v>
      </c>
      <c r="BM256" s="97" t="s">
        <v>1730</v>
      </c>
    </row>
    <row r="257" spans="2:65" s="6" customFormat="1" ht="15.75" customHeight="1" x14ac:dyDescent="0.3">
      <c r="B257" s="23"/>
      <c r="C257" s="149" t="s">
        <v>577</v>
      </c>
      <c r="D257" s="149" t="s">
        <v>244</v>
      </c>
      <c r="E257" s="147" t="s">
        <v>841</v>
      </c>
      <c r="F257" s="148" t="s">
        <v>842</v>
      </c>
      <c r="G257" s="149" t="s">
        <v>378</v>
      </c>
      <c r="H257" s="150">
        <v>34</v>
      </c>
      <c r="I257" s="151"/>
      <c r="J257" s="152">
        <f>ROUND($I$257*$H$257,2)</f>
        <v>0</v>
      </c>
      <c r="K257" s="148" t="s">
        <v>353</v>
      </c>
      <c r="L257" s="43"/>
      <c r="M257" s="153"/>
      <c r="N257" s="154" t="s">
        <v>46</v>
      </c>
      <c r="O257" s="24"/>
      <c r="P257" s="155">
        <f>$O$257*$H$257</f>
        <v>0</v>
      </c>
      <c r="Q257" s="155">
        <v>0</v>
      </c>
      <c r="R257" s="155">
        <f>$Q$257*$H$257</f>
        <v>0</v>
      </c>
      <c r="S257" s="155">
        <v>0</v>
      </c>
      <c r="T257" s="156">
        <f>$S$257*$H$257</f>
        <v>0</v>
      </c>
      <c r="AR257" s="97" t="s">
        <v>248</v>
      </c>
      <c r="AT257" s="97" t="s">
        <v>244</v>
      </c>
      <c r="AU257" s="97" t="s">
        <v>83</v>
      </c>
      <c r="AY257" s="97" t="s">
        <v>243</v>
      </c>
      <c r="BE257" s="157">
        <f>IF($N$257="základní",$J$257,0)</f>
        <v>0</v>
      </c>
      <c r="BF257" s="157">
        <f>IF($N$257="snížená",$J$257,0)</f>
        <v>0</v>
      </c>
      <c r="BG257" s="157">
        <f>IF($N$257="zákl. přenesená",$J$257,0)</f>
        <v>0</v>
      </c>
      <c r="BH257" s="157">
        <f>IF($N$257="sníž. přenesená",$J$257,0)</f>
        <v>0</v>
      </c>
      <c r="BI257" s="157">
        <f>IF($N$257="nulová",$J$257,0)</f>
        <v>0</v>
      </c>
      <c r="BJ257" s="97" t="s">
        <v>22</v>
      </c>
      <c r="BK257" s="157">
        <f>ROUND($I$257*$H$257,2)</f>
        <v>0</v>
      </c>
      <c r="BL257" s="97" t="s">
        <v>248</v>
      </c>
      <c r="BM257" s="97" t="s">
        <v>1731</v>
      </c>
    </row>
    <row r="258" spans="2:65" s="6" customFormat="1" ht="15.75" customHeight="1" x14ac:dyDescent="0.3">
      <c r="B258" s="170"/>
      <c r="C258" s="171"/>
      <c r="D258" s="158" t="s">
        <v>355</v>
      </c>
      <c r="E258" s="172"/>
      <c r="F258" s="172" t="s">
        <v>356</v>
      </c>
      <c r="G258" s="171"/>
      <c r="H258" s="171"/>
      <c r="J258" s="171"/>
      <c r="K258" s="171"/>
      <c r="L258" s="173"/>
      <c r="M258" s="174"/>
      <c r="N258" s="171"/>
      <c r="O258" s="171"/>
      <c r="P258" s="171"/>
      <c r="Q258" s="171"/>
      <c r="R258" s="171"/>
      <c r="S258" s="171"/>
      <c r="T258" s="175"/>
      <c r="AT258" s="176" t="s">
        <v>355</v>
      </c>
      <c r="AU258" s="176" t="s">
        <v>83</v>
      </c>
      <c r="AV258" s="176" t="s">
        <v>22</v>
      </c>
      <c r="AW258" s="176" t="s">
        <v>222</v>
      </c>
      <c r="AX258" s="176" t="s">
        <v>75</v>
      </c>
      <c r="AY258" s="176" t="s">
        <v>243</v>
      </c>
    </row>
    <row r="259" spans="2:65" s="6" customFormat="1" ht="15.75" customHeight="1" x14ac:dyDescent="0.3">
      <c r="B259" s="178"/>
      <c r="C259" s="179"/>
      <c r="D259" s="177" t="s">
        <v>355</v>
      </c>
      <c r="E259" s="179"/>
      <c r="F259" s="180" t="s">
        <v>1732</v>
      </c>
      <c r="G259" s="179"/>
      <c r="H259" s="181">
        <v>34</v>
      </c>
      <c r="J259" s="179"/>
      <c r="K259" s="179"/>
      <c r="L259" s="182"/>
      <c r="M259" s="183"/>
      <c r="N259" s="179"/>
      <c r="O259" s="179"/>
      <c r="P259" s="179"/>
      <c r="Q259" s="179"/>
      <c r="R259" s="179"/>
      <c r="S259" s="179"/>
      <c r="T259" s="184"/>
      <c r="AT259" s="185" t="s">
        <v>355</v>
      </c>
      <c r="AU259" s="185" t="s">
        <v>83</v>
      </c>
      <c r="AV259" s="185" t="s">
        <v>83</v>
      </c>
      <c r="AW259" s="185" t="s">
        <v>222</v>
      </c>
      <c r="AX259" s="185" t="s">
        <v>22</v>
      </c>
      <c r="AY259" s="185" t="s">
        <v>243</v>
      </c>
    </row>
    <row r="260" spans="2:65" s="6" customFormat="1" ht="15.75" customHeight="1" x14ac:dyDescent="0.3">
      <c r="B260" s="23"/>
      <c r="C260" s="146" t="s">
        <v>584</v>
      </c>
      <c r="D260" s="146" t="s">
        <v>244</v>
      </c>
      <c r="E260" s="147" t="s">
        <v>852</v>
      </c>
      <c r="F260" s="148" t="s">
        <v>853</v>
      </c>
      <c r="G260" s="149" t="s">
        <v>378</v>
      </c>
      <c r="H260" s="150">
        <v>34</v>
      </c>
      <c r="I260" s="151"/>
      <c r="J260" s="152">
        <f>ROUND($I$260*$H$260,2)</f>
        <v>0</v>
      </c>
      <c r="K260" s="148" t="s">
        <v>353</v>
      </c>
      <c r="L260" s="43"/>
      <c r="M260" s="153"/>
      <c r="N260" s="154" t="s">
        <v>46</v>
      </c>
      <c r="O260" s="24"/>
      <c r="P260" s="155">
        <f>$O$260*$H$260</f>
        <v>0</v>
      </c>
      <c r="Q260" s="155">
        <v>1.1E-4</v>
      </c>
      <c r="R260" s="155">
        <f>$Q$260*$H$260</f>
        <v>3.7400000000000003E-3</v>
      </c>
      <c r="S260" s="155">
        <v>0</v>
      </c>
      <c r="T260" s="156">
        <f>$S$260*$H$260</f>
        <v>0</v>
      </c>
      <c r="AR260" s="97" t="s">
        <v>248</v>
      </c>
      <c r="AT260" s="97" t="s">
        <v>244</v>
      </c>
      <c r="AU260" s="97" t="s">
        <v>83</v>
      </c>
      <c r="AY260" s="6" t="s">
        <v>243</v>
      </c>
      <c r="BE260" s="157">
        <f>IF($N$260="základní",$J$260,0)</f>
        <v>0</v>
      </c>
      <c r="BF260" s="157">
        <f>IF($N$260="snížená",$J$260,0)</f>
        <v>0</v>
      </c>
      <c r="BG260" s="157">
        <f>IF($N$260="zákl. přenesená",$J$260,0)</f>
        <v>0</v>
      </c>
      <c r="BH260" s="157">
        <f>IF($N$260="sníž. přenesená",$J$260,0)</f>
        <v>0</v>
      </c>
      <c r="BI260" s="157">
        <f>IF($N$260="nulová",$J$260,0)</f>
        <v>0</v>
      </c>
      <c r="BJ260" s="97" t="s">
        <v>22</v>
      </c>
      <c r="BK260" s="157">
        <f>ROUND($I$260*$H$260,2)</f>
        <v>0</v>
      </c>
      <c r="BL260" s="97" t="s">
        <v>248</v>
      </c>
      <c r="BM260" s="97" t="s">
        <v>1733</v>
      </c>
    </row>
    <row r="261" spans="2:65" s="6" customFormat="1" ht="15.75" customHeight="1" x14ac:dyDescent="0.3">
      <c r="B261" s="170"/>
      <c r="C261" s="171"/>
      <c r="D261" s="158" t="s">
        <v>355</v>
      </c>
      <c r="E261" s="172"/>
      <c r="F261" s="172" t="s">
        <v>356</v>
      </c>
      <c r="G261" s="171"/>
      <c r="H261" s="171"/>
      <c r="J261" s="171"/>
      <c r="K261" s="171"/>
      <c r="L261" s="173"/>
      <c r="M261" s="174"/>
      <c r="N261" s="171"/>
      <c r="O261" s="171"/>
      <c r="P261" s="171"/>
      <c r="Q261" s="171"/>
      <c r="R261" s="171"/>
      <c r="S261" s="171"/>
      <c r="T261" s="175"/>
      <c r="AT261" s="176" t="s">
        <v>355</v>
      </c>
      <c r="AU261" s="176" t="s">
        <v>83</v>
      </c>
      <c r="AV261" s="176" t="s">
        <v>22</v>
      </c>
      <c r="AW261" s="176" t="s">
        <v>222</v>
      </c>
      <c r="AX261" s="176" t="s">
        <v>75</v>
      </c>
      <c r="AY261" s="176" t="s">
        <v>243</v>
      </c>
    </row>
    <row r="262" spans="2:65" s="6" customFormat="1" ht="15.75" customHeight="1" x14ac:dyDescent="0.3">
      <c r="B262" s="178"/>
      <c r="C262" s="179"/>
      <c r="D262" s="177" t="s">
        <v>355</v>
      </c>
      <c r="E262" s="179"/>
      <c r="F262" s="180" t="s">
        <v>1732</v>
      </c>
      <c r="G262" s="179"/>
      <c r="H262" s="181">
        <v>34</v>
      </c>
      <c r="J262" s="179"/>
      <c r="K262" s="179"/>
      <c r="L262" s="182"/>
      <c r="M262" s="183"/>
      <c r="N262" s="179"/>
      <c r="O262" s="179"/>
      <c r="P262" s="179"/>
      <c r="Q262" s="179"/>
      <c r="R262" s="179"/>
      <c r="S262" s="179"/>
      <c r="T262" s="184"/>
      <c r="AT262" s="185" t="s">
        <v>355</v>
      </c>
      <c r="AU262" s="185" t="s">
        <v>83</v>
      </c>
      <c r="AV262" s="185" t="s">
        <v>83</v>
      </c>
      <c r="AW262" s="185" t="s">
        <v>222</v>
      </c>
      <c r="AX262" s="185" t="s">
        <v>22</v>
      </c>
      <c r="AY262" s="185" t="s">
        <v>243</v>
      </c>
    </row>
    <row r="263" spans="2:65" s="6" customFormat="1" ht="15.75" customHeight="1" x14ac:dyDescent="0.3">
      <c r="B263" s="23"/>
      <c r="C263" s="146" t="s">
        <v>591</v>
      </c>
      <c r="D263" s="146" t="s">
        <v>244</v>
      </c>
      <c r="E263" s="147" t="s">
        <v>1734</v>
      </c>
      <c r="F263" s="148" t="s">
        <v>1735</v>
      </c>
      <c r="G263" s="149" t="s">
        <v>637</v>
      </c>
      <c r="H263" s="150">
        <v>1</v>
      </c>
      <c r="I263" s="151"/>
      <c r="J263" s="152">
        <f>ROUND($I$263*$H$263,2)</f>
        <v>0</v>
      </c>
      <c r="K263" s="148" t="s">
        <v>353</v>
      </c>
      <c r="L263" s="43"/>
      <c r="M263" s="153"/>
      <c r="N263" s="154" t="s">
        <v>46</v>
      </c>
      <c r="O263" s="24"/>
      <c r="P263" s="155">
        <f>$O$263*$H$263</f>
        <v>0</v>
      </c>
      <c r="Q263" s="155">
        <v>7.2870000000000004E-2</v>
      </c>
      <c r="R263" s="155">
        <f>$Q$263*$H$263</f>
        <v>7.2870000000000004E-2</v>
      </c>
      <c r="S263" s="155">
        <v>0</v>
      </c>
      <c r="T263" s="156">
        <f>$S$263*$H$263</f>
        <v>0</v>
      </c>
      <c r="AR263" s="97" t="s">
        <v>248</v>
      </c>
      <c r="AT263" s="97" t="s">
        <v>244</v>
      </c>
      <c r="AU263" s="97" t="s">
        <v>83</v>
      </c>
      <c r="AY263" s="6" t="s">
        <v>243</v>
      </c>
      <c r="BE263" s="157">
        <f>IF($N$263="základní",$J$263,0)</f>
        <v>0</v>
      </c>
      <c r="BF263" s="157">
        <f>IF($N$263="snížená",$J$263,0)</f>
        <v>0</v>
      </c>
      <c r="BG263" s="157">
        <f>IF($N$263="zákl. přenesená",$J$263,0)</f>
        <v>0</v>
      </c>
      <c r="BH263" s="157">
        <f>IF($N$263="sníž. přenesená",$J$263,0)</f>
        <v>0</v>
      </c>
      <c r="BI263" s="157">
        <f>IF($N$263="nulová",$J$263,0)</f>
        <v>0</v>
      </c>
      <c r="BJ263" s="97" t="s">
        <v>22</v>
      </c>
      <c r="BK263" s="157">
        <f>ROUND($I$263*$H$263,2)</f>
        <v>0</v>
      </c>
      <c r="BL263" s="97" t="s">
        <v>248</v>
      </c>
      <c r="BM263" s="97" t="s">
        <v>1736</v>
      </c>
    </row>
    <row r="264" spans="2:65" s="6" customFormat="1" ht="15.75" customHeight="1" x14ac:dyDescent="0.3">
      <c r="B264" s="170"/>
      <c r="C264" s="171"/>
      <c r="D264" s="158" t="s">
        <v>355</v>
      </c>
      <c r="E264" s="172"/>
      <c r="F264" s="172" t="s">
        <v>380</v>
      </c>
      <c r="G264" s="171"/>
      <c r="H264" s="171"/>
      <c r="J264" s="171"/>
      <c r="K264" s="171"/>
      <c r="L264" s="173"/>
      <c r="M264" s="174"/>
      <c r="N264" s="171"/>
      <c r="O264" s="171"/>
      <c r="P264" s="171"/>
      <c r="Q264" s="171"/>
      <c r="R264" s="171"/>
      <c r="S264" s="171"/>
      <c r="T264" s="175"/>
      <c r="AT264" s="176" t="s">
        <v>355</v>
      </c>
      <c r="AU264" s="176" t="s">
        <v>83</v>
      </c>
      <c r="AV264" s="176" t="s">
        <v>22</v>
      </c>
      <c r="AW264" s="176" t="s">
        <v>222</v>
      </c>
      <c r="AX264" s="176" t="s">
        <v>75</v>
      </c>
      <c r="AY264" s="176" t="s">
        <v>243</v>
      </c>
    </row>
    <row r="265" spans="2:65" s="6" customFormat="1" ht="15.75" customHeight="1" x14ac:dyDescent="0.3">
      <c r="B265" s="178"/>
      <c r="C265" s="179"/>
      <c r="D265" s="177" t="s">
        <v>355</v>
      </c>
      <c r="E265" s="179"/>
      <c r="F265" s="180" t="s">
        <v>1737</v>
      </c>
      <c r="G265" s="179"/>
      <c r="H265" s="181">
        <v>1</v>
      </c>
      <c r="J265" s="179"/>
      <c r="K265" s="179"/>
      <c r="L265" s="182"/>
      <c r="M265" s="183"/>
      <c r="N265" s="179"/>
      <c r="O265" s="179"/>
      <c r="P265" s="179"/>
      <c r="Q265" s="179"/>
      <c r="R265" s="179"/>
      <c r="S265" s="179"/>
      <c r="T265" s="184"/>
      <c r="AT265" s="185" t="s">
        <v>355</v>
      </c>
      <c r="AU265" s="185" t="s">
        <v>83</v>
      </c>
      <c r="AV265" s="185" t="s">
        <v>83</v>
      </c>
      <c r="AW265" s="185" t="s">
        <v>222</v>
      </c>
      <c r="AX265" s="185" t="s">
        <v>22</v>
      </c>
      <c r="AY265" s="185" t="s">
        <v>243</v>
      </c>
    </row>
    <row r="266" spans="2:65" s="6" customFormat="1" ht="15.75" customHeight="1" x14ac:dyDescent="0.3">
      <c r="B266" s="23"/>
      <c r="C266" s="194" t="s">
        <v>596</v>
      </c>
      <c r="D266" s="194" t="s">
        <v>481</v>
      </c>
      <c r="E266" s="195" t="s">
        <v>1738</v>
      </c>
      <c r="F266" s="196" t="s">
        <v>1739</v>
      </c>
      <c r="G266" s="197" t="s">
        <v>637</v>
      </c>
      <c r="H266" s="198">
        <v>1</v>
      </c>
      <c r="I266" s="199"/>
      <c r="J266" s="200">
        <f>ROUND($I$266*$H$266,2)</f>
        <v>0</v>
      </c>
      <c r="K266" s="196" t="s">
        <v>353</v>
      </c>
      <c r="L266" s="201"/>
      <c r="M266" s="202"/>
      <c r="N266" s="203" t="s">
        <v>46</v>
      </c>
      <c r="O266" s="24"/>
      <c r="P266" s="155">
        <f>$O$266*$H$266</f>
        <v>0</v>
      </c>
      <c r="Q266" s="155">
        <v>0.01</v>
      </c>
      <c r="R266" s="155">
        <f>$Q$266*$H$266</f>
        <v>0.01</v>
      </c>
      <c r="S266" s="155">
        <v>0</v>
      </c>
      <c r="T266" s="156">
        <f>$S$266*$H$266</f>
        <v>0</v>
      </c>
      <c r="AR266" s="97" t="s">
        <v>272</v>
      </c>
      <c r="AT266" s="97" t="s">
        <v>481</v>
      </c>
      <c r="AU266" s="97" t="s">
        <v>83</v>
      </c>
      <c r="AY266" s="6" t="s">
        <v>243</v>
      </c>
      <c r="BE266" s="157">
        <f>IF($N$266="základní",$J$266,0)</f>
        <v>0</v>
      </c>
      <c r="BF266" s="157">
        <f>IF($N$266="snížená",$J$266,0)</f>
        <v>0</v>
      </c>
      <c r="BG266" s="157">
        <f>IF($N$266="zákl. přenesená",$J$266,0)</f>
        <v>0</v>
      </c>
      <c r="BH266" s="157">
        <f>IF($N$266="sníž. přenesená",$J$266,0)</f>
        <v>0</v>
      </c>
      <c r="BI266" s="157">
        <f>IF($N$266="nulová",$J$266,0)</f>
        <v>0</v>
      </c>
      <c r="BJ266" s="97" t="s">
        <v>22</v>
      </c>
      <c r="BK266" s="157">
        <f>ROUND($I$266*$H$266,2)</f>
        <v>0</v>
      </c>
      <c r="BL266" s="97" t="s">
        <v>248</v>
      </c>
      <c r="BM266" s="97" t="s">
        <v>1740</v>
      </c>
    </row>
    <row r="267" spans="2:65" s="6" customFormat="1" ht="15.75" customHeight="1" x14ac:dyDescent="0.3">
      <c r="B267" s="23"/>
      <c r="C267" s="149" t="s">
        <v>601</v>
      </c>
      <c r="D267" s="149" t="s">
        <v>244</v>
      </c>
      <c r="E267" s="147" t="s">
        <v>1741</v>
      </c>
      <c r="F267" s="148" t="s">
        <v>1742</v>
      </c>
      <c r="G267" s="149" t="s">
        <v>637</v>
      </c>
      <c r="H267" s="150">
        <v>1</v>
      </c>
      <c r="I267" s="151"/>
      <c r="J267" s="152">
        <f>ROUND($I$267*$H$267,2)</f>
        <v>0</v>
      </c>
      <c r="K267" s="148"/>
      <c r="L267" s="43"/>
      <c r="M267" s="153"/>
      <c r="N267" s="154" t="s">
        <v>46</v>
      </c>
      <c r="O267" s="24"/>
      <c r="P267" s="155">
        <f>$O$267*$H$267</f>
        <v>0</v>
      </c>
      <c r="Q267" s="155">
        <v>3.6000000000000002E-4</v>
      </c>
      <c r="R267" s="155">
        <f>$Q$267*$H$267</f>
        <v>3.6000000000000002E-4</v>
      </c>
      <c r="S267" s="155">
        <v>0</v>
      </c>
      <c r="T267" s="156">
        <f>$S$267*$H$267</f>
        <v>0</v>
      </c>
      <c r="AR267" s="97" t="s">
        <v>248</v>
      </c>
      <c r="AT267" s="97" t="s">
        <v>244</v>
      </c>
      <c r="AU267" s="97" t="s">
        <v>83</v>
      </c>
      <c r="AY267" s="97" t="s">
        <v>243</v>
      </c>
      <c r="BE267" s="157">
        <f>IF($N$267="základní",$J$267,0)</f>
        <v>0</v>
      </c>
      <c r="BF267" s="157">
        <f>IF($N$267="snížená",$J$267,0)</f>
        <v>0</v>
      </c>
      <c r="BG267" s="157">
        <f>IF($N$267="zákl. přenesená",$J$267,0)</f>
        <v>0</v>
      </c>
      <c r="BH267" s="157">
        <f>IF($N$267="sníž. přenesená",$J$267,0)</f>
        <v>0</v>
      </c>
      <c r="BI267" s="157">
        <f>IF($N$267="nulová",$J$267,0)</f>
        <v>0</v>
      </c>
      <c r="BJ267" s="97" t="s">
        <v>22</v>
      </c>
      <c r="BK267" s="157">
        <f>ROUND($I$267*$H$267,2)</f>
        <v>0</v>
      </c>
      <c r="BL267" s="97" t="s">
        <v>248</v>
      </c>
      <c r="BM267" s="97" t="s">
        <v>1743</v>
      </c>
    </row>
    <row r="268" spans="2:65" s="6" customFormat="1" ht="15.75" customHeight="1" x14ac:dyDescent="0.3">
      <c r="B268" s="170"/>
      <c r="C268" s="171"/>
      <c r="D268" s="158" t="s">
        <v>355</v>
      </c>
      <c r="E268" s="172"/>
      <c r="F268" s="172" t="s">
        <v>380</v>
      </c>
      <c r="G268" s="171"/>
      <c r="H268" s="171"/>
      <c r="J268" s="171"/>
      <c r="K268" s="171"/>
      <c r="L268" s="173"/>
      <c r="M268" s="174"/>
      <c r="N268" s="171"/>
      <c r="O268" s="171"/>
      <c r="P268" s="171"/>
      <c r="Q268" s="171"/>
      <c r="R268" s="171"/>
      <c r="S268" s="171"/>
      <c r="T268" s="175"/>
      <c r="AT268" s="176" t="s">
        <v>355</v>
      </c>
      <c r="AU268" s="176" t="s">
        <v>83</v>
      </c>
      <c r="AV268" s="176" t="s">
        <v>22</v>
      </c>
      <c r="AW268" s="176" t="s">
        <v>222</v>
      </c>
      <c r="AX268" s="176" t="s">
        <v>75</v>
      </c>
      <c r="AY268" s="176" t="s">
        <v>243</v>
      </c>
    </row>
    <row r="269" spans="2:65" s="6" customFormat="1" ht="15.75" customHeight="1" x14ac:dyDescent="0.3">
      <c r="B269" s="178"/>
      <c r="C269" s="179"/>
      <c r="D269" s="177" t="s">
        <v>355</v>
      </c>
      <c r="E269" s="179"/>
      <c r="F269" s="180" t="s">
        <v>1744</v>
      </c>
      <c r="G269" s="179"/>
      <c r="H269" s="181">
        <v>1</v>
      </c>
      <c r="J269" s="179"/>
      <c r="K269" s="179"/>
      <c r="L269" s="182"/>
      <c r="M269" s="183"/>
      <c r="N269" s="179"/>
      <c r="O269" s="179"/>
      <c r="P269" s="179"/>
      <c r="Q269" s="179"/>
      <c r="R269" s="179"/>
      <c r="S269" s="179"/>
      <c r="T269" s="184"/>
      <c r="AT269" s="185" t="s">
        <v>355</v>
      </c>
      <c r="AU269" s="185" t="s">
        <v>83</v>
      </c>
      <c r="AV269" s="185" t="s">
        <v>83</v>
      </c>
      <c r="AW269" s="185" t="s">
        <v>222</v>
      </c>
      <c r="AX269" s="185" t="s">
        <v>22</v>
      </c>
      <c r="AY269" s="185" t="s">
        <v>243</v>
      </c>
    </row>
    <row r="270" spans="2:65" s="6" customFormat="1" ht="15.75" customHeight="1" x14ac:dyDescent="0.3">
      <c r="B270" s="23"/>
      <c r="C270" s="194" t="s">
        <v>606</v>
      </c>
      <c r="D270" s="194" t="s">
        <v>481</v>
      </c>
      <c r="E270" s="195" t="s">
        <v>1745</v>
      </c>
      <c r="F270" s="196" t="s">
        <v>1746</v>
      </c>
      <c r="G270" s="197" t="s">
        <v>637</v>
      </c>
      <c r="H270" s="198">
        <v>1</v>
      </c>
      <c r="I270" s="199"/>
      <c r="J270" s="200">
        <f>ROUND($I$270*$H$270,2)</f>
        <v>0</v>
      </c>
      <c r="K270" s="196"/>
      <c r="L270" s="201"/>
      <c r="M270" s="202"/>
      <c r="N270" s="203" t="s">
        <v>46</v>
      </c>
      <c r="O270" s="24"/>
      <c r="P270" s="155">
        <f>$O$270*$H$270</f>
        <v>0</v>
      </c>
      <c r="Q270" s="155">
        <v>0.15</v>
      </c>
      <c r="R270" s="155">
        <f>$Q$270*$H$270</f>
        <v>0.15</v>
      </c>
      <c r="S270" s="155">
        <v>0</v>
      </c>
      <c r="T270" s="156">
        <f>$S$270*$H$270</f>
        <v>0</v>
      </c>
      <c r="AR270" s="97" t="s">
        <v>272</v>
      </c>
      <c r="AT270" s="97" t="s">
        <v>481</v>
      </c>
      <c r="AU270" s="97" t="s">
        <v>83</v>
      </c>
      <c r="AY270" s="6" t="s">
        <v>243</v>
      </c>
      <c r="BE270" s="157">
        <f>IF($N$270="základní",$J$270,0)</f>
        <v>0</v>
      </c>
      <c r="BF270" s="157">
        <f>IF($N$270="snížená",$J$270,0)</f>
        <v>0</v>
      </c>
      <c r="BG270" s="157">
        <f>IF($N$270="zákl. přenesená",$J$270,0)</f>
        <v>0</v>
      </c>
      <c r="BH270" s="157">
        <f>IF($N$270="sníž. přenesená",$J$270,0)</f>
        <v>0</v>
      </c>
      <c r="BI270" s="157">
        <f>IF($N$270="nulová",$J$270,0)</f>
        <v>0</v>
      </c>
      <c r="BJ270" s="97" t="s">
        <v>22</v>
      </c>
      <c r="BK270" s="157">
        <f>ROUND($I$270*$H$270,2)</f>
        <v>0</v>
      </c>
      <c r="BL270" s="97" t="s">
        <v>248</v>
      </c>
      <c r="BM270" s="97" t="s">
        <v>1747</v>
      </c>
    </row>
    <row r="271" spans="2:65" s="6" customFormat="1" ht="125.25" customHeight="1" x14ac:dyDescent="0.3">
      <c r="B271" s="23"/>
      <c r="C271" s="24"/>
      <c r="D271" s="158" t="s">
        <v>249</v>
      </c>
      <c r="E271" s="24"/>
      <c r="F271" s="159" t="s">
        <v>1748</v>
      </c>
      <c r="G271" s="24"/>
      <c r="H271" s="24"/>
      <c r="J271" s="24"/>
      <c r="K271" s="24"/>
      <c r="L271" s="43"/>
      <c r="M271" s="56"/>
      <c r="N271" s="24"/>
      <c r="O271" s="24"/>
      <c r="P271" s="24"/>
      <c r="Q271" s="24"/>
      <c r="R271" s="24"/>
      <c r="S271" s="24"/>
      <c r="T271" s="57"/>
      <c r="AT271" s="6" t="s">
        <v>249</v>
      </c>
      <c r="AU271" s="6" t="s">
        <v>83</v>
      </c>
    </row>
    <row r="272" spans="2:65" s="6" customFormat="1" ht="15.75" customHeight="1" x14ac:dyDescent="0.3">
      <c r="B272" s="178"/>
      <c r="C272" s="179"/>
      <c r="D272" s="177" t="s">
        <v>355</v>
      </c>
      <c r="E272" s="179"/>
      <c r="F272" s="180" t="s">
        <v>1105</v>
      </c>
      <c r="G272" s="179"/>
      <c r="H272" s="181">
        <v>1</v>
      </c>
      <c r="J272" s="179"/>
      <c r="K272" s="179"/>
      <c r="L272" s="182"/>
      <c r="M272" s="183"/>
      <c r="N272" s="179"/>
      <c r="O272" s="179"/>
      <c r="P272" s="179"/>
      <c r="Q272" s="179"/>
      <c r="R272" s="179"/>
      <c r="S272" s="179"/>
      <c r="T272" s="184"/>
      <c r="AT272" s="185" t="s">
        <v>355</v>
      </c>
      <c r="AU272" s="185" t="s">
        <v>83</v>
      </c>
      <c r="AV272" s="185" t="s">
        <v>83</v>
      </c>
      <c r="AW272" s="185" t="s">
        <v>222</v>
      </c>
      <c r="AX272" s="185" t="s">
        <v>22</v>
      </c>
      <c r="AY272" s="185" t="s">
        <v>243</v>
      </c>
    </row>
    <row r="273" spans="2:65" s="6" customFormat="1" ht="15.75" customHeight="1" x14ac:dyDescent="0.3">
      <c r="B273" s="23"/>
      <c r="C273" s="146" t="s">
        <v>611</v>
      </c>
      <c r="D273" s="146" t="s">
        <v>244</v>
      </c>
      <c r="E273" s="147" t="s">
        <v>1749</v>
      </c>
      <c r="F273" s="148" t="s">
        <v>1750</v>
      </c>
      <c r="G273" s="149" t="s">
        <v>394</v>
      </c>
      <c r="H273" s="150">
        <v>4.056</v>
      </c>
      <c r="I273" s="151"/>
      <c r="J273" s="152">
        <f>ROUND($I$273*$H$273,2)</f>
        <v>0</v>
      </c>
      <c r="K273" s="148" t="s">
        <v>353</v>
      </c>
      <c r="L273" s="43"/>
      <c r="M273" s="153"/>
      <c r="N273" s="154" t="s">
        <v>46</v>
      </c>
      <c r="O273" s="24"/>
      <c r="P273" s="155">
        <f>$O$273*$H$273</f>
        <v>0</v>
      </c>
      <c r="Q273" s="155">
        <v>0</v>
      </c>
      <c r="R273" s="155">
        <f>$Q$273*$H$273</f>
        <v>0</v>
      </c>
      <c r="S273" s="155">
        <v>2</v>
      </c>
      <c r="T273" s="156">
        <f>$S$273*$H$273</f>
        <v>8.1120000000000001</v>
      </c>
      <c r="AR273" s="97" t="s">
        <v>248</v>
      </c>
      <c r="AT273" s="97" t="s">
        <v>244</v>
      </c>
      <c r="AU273" s="97" t="s">
        <v>83</v>
      </c>
      <c r="AY273" s="6" t="s">
        <v>243</v>
      </c>
      <c r="BE273" s="157">
        <f>IF($N$273="základní",$J$273,0)</f>
        <v>0</v>
      </c>
      <c r="BF273" s="157">
        <f>IF($N$273="snížená",$J$273,0)</f>
        <v>0</v>
      </c>
      <c r="BG273" s="157">
        <f>IF($N$273="zákl. přenesená",$J$273,0)</f>
        <v>0</v>
      </c>
      <c r="BH273" s="157">
        <f>IF($N$273="sníž. přenesená",$J$273,0)</f>
        <v>0</v>
      </c>
      <c r="BI273" s="157">
        <f>IF($N$273="nulová",$J$273,0)</f>
        <v>0</v>
      </c>
      <c r="BJ273" s="97" t="s">
        <v>22</v>
      </c>
      <c r="BK273" s="157">
        <f>ROUND($I$273*$H$273,2)</f>
        <v>0</v>
      </c>
      <c r="BL273" s="97" t="s">
        <v>248</v>
      </c>
      <c r="BM273" s="97" t="s">
        <v>1751</v>
      </c>
    </row>
    <row r="274" spans="2:65" s="6" customFormat="1" ht="15.75" customHeight="1" x14ac:dyDescent="0.3">
      <c r="B274" s="170"/>
      <c r="C274" s="171"/>
      <c r="D274" s="158" t="s">
        <v>355</v>
      </c>
      <c r="E274" s="172"/>
      <c r="F274" s="172" t="s">
        <v>380</v>
      </c>
      <c r="G274" s="171"/>
      <c r="H274" s="171"/>
      <c r="J274" s="171"/>
      <c r="K274" s="171"/>
      <c r="L274" s="173"/>
      <c r="M274" s="174"/>
      <c r="N274" s="171"/>
      <c r="O274" s="171"/>
      <c r="P274" s="171"/>
      <c r="Q274" s="171"/>
      <c r="R274" s="171"/>
      <c r="S274" s="171"/>
      <c r="T274" s="175"/>
      <c r="AT274" s="176" t="s">
        <v>355</v>
      </c>
      <c r="AU274" s="176" t="s">
        <v>83</v>
      </c>
      <c r="AV274" s="176" t="s">
        <v>22</v>
      </c>
      <c r="AW274" s="176" t="s">
        <v>222</v>
      </c>
      <c r="AX274" s="176" t="s">
        <v>75</v>
      </c>
      <c r="AY274" s="176" t="s">
        <v>243</v>
      </c>
    </row>
    <row r="275" spans="2:65" s="6" customFormat="1" ht="15.75" customHeight="1" x14ac:dyDescent="0.3">
      <c r="B275" s="170"/>
      <c r="C275" s="171"/>
      <c r="D275" s="177" t="s">
        <v>355</v>
      </c>
      <c r="E275" s="171"/>
      <c r="F275" s="172" t="s">
        <v>420</v>
      </c>
      <c r="G275" s="171"/>
      <c r="H275" s="171"/>
      <c r="J275" s="171"/>
      <c r="K275" s="171"/>
      <c r="L275" s="173"/>
      <c r="M275" s="174"/>
      <c r="N275" s="171"/>
      <c r="O275" s="171"/>
      <c r="P275" s="171"/>
      <c r="Q275" s="171"/>
      <c r="R275" s="171"/>
      <c r="S275" s="171"/>
      <c r="T275" s="175"/>
      <c r="AT275" s="176" t="s">
        <v>355</v>
      </c>
      <c r="AU275" s="176" t="s">
        <v>83</v>
      </c>
      <c r="AV275" s="176" t="s">
        <v>22</v>
      </c>
      <c r="AW275" s="176" t="s">
        <v>222</v>
      </c>
      <c r="AX275" s="176" t="s">
        <v>75</v>
      </c>
      <c r="AY275" s="176" t="s">
        <v>243</v>
      </c>
    </row>
    <row r="276" spans="2:65" s="6" customFormat="1" ht="15.75" customHeight="1" x14ac:dyDescent="0.3">
      <c r="B276" s="178"/>
      <c r="C276" s="179"/>
      <c r="D276" s="177" t="s">
        <v>355</v>
      </c>
      <c r="E276" s="179"/>
      <c r="F276" s="180" t="s">
        <v>1752</v>
      </c>
      <c r="G276" s="179"/>
      <c r="H276" s="181">
        <v>3.7130000000000001</v>
      </c>
      <c r="J276" s="179"/>
      <c r="K276" s="179"/>
      <c r="L276" s="182"/>
      <c r="M276" s="183"/>
      <c r="N276" s="179"/>
      <c r="O276" s="179"/>
      <c r="P276" s="179"/>
      <c r="Q276" s="179"/>
      <c r="R276" s="179"/>
      <c r="S276" s="179"/>
      <c r="T276" s="184"/>
      <c r="AT276" s="185" t="s">
        <v>355</v>
      </c>
      <c r="AU276" s="185" t="s">
        <v>83</v>
      </c>
      <c r="AV276" s="185" t="s">
        <v>83</v>
      </c>
      <c r="AW276" s="185" t="s">
        <v>222</v>
      </c>
      <c r="AX276" s="185" t="s">
        <v>75</v>
      </c>
      <c r="AY276" s="185" t="s">
        <v>243</v>
      </c>
    </row>
    <row r="277" spans="2:65" s="6" customFormat="1" ht="27" customHeight="1" x14ac:dyDescent="0.3">
      <c r="B277" s="178"/>
      <c r="C277" s="179"/>
      <c r="D277" s="177" t="s">
        <v>355</v>
      </c>
      <c r="E277" s="179"/>
      <c r="F277" s="180" t="s">
        <v>1753</v>
      </c>
      <c r="G277" s="179"/>
      <c r="H277" s="181">
        <v>0.34300000000000003</v>
      </c>
      <c r="J277" s="179"/>
      <c r="K277" s="179"/>
      <c r="L277" s="182"/>
      <c r="M277" s="183"/>
      <c r="N277" s="179"/>
      <c r="O277" s="179"/>
      <c r="P277" s="179"/>
      <c r="Q277" s="179"/>
      <c r="R277" s="179"/>
      <c r="S277" s="179"/>
      <c r="T277" s="184"/>
      <c r="AT277" s="185" t="s">
        <v>355</v>
      </c>
      <c r="AU277" s="185" t="s">
        <v>83</v>
      </c>
      <c r="AV277" s="185" t="s">
        <v>83</v>
      </c>
      <c r="AW277" s="185" t="s">
        <v>222</v>
      </c>
      <c r="AX277" s="185" t="s">
        <v>75</v>
      </c>
      <c r="AY277" s="185" t="s">
        <v>243</v>
      </c>
    </row>
    <row r="278" spans="2:65" s="6" customFormat="1" ht="15.75" customHeight="1" x14ac:dyDescent="0.3">
      <c r="B278" s="186"/>
      <c r="C278" s="187"/>
      <c r="D278" s="177" t="s">
        <v>355</v>
      </c>
      <c r="E278" s="187"/>
      <c r="F278" s="188" t="s">
        <v>369</v>
      </c>
      <c r="G278" s="187"/>
      <c r="H278" s="189">
        <v>4.056</v>
      </c>
      <c r="J278" s="187"/>
      <c r="K278" s="187"/>
      <c r="L278" s="190"/>
      <c r="M278" s="191"/>
      <c r="N278" s="187"/>
      <c r="O278" s="187"/>
      <c r="P278" s="187"/>
      <c r="Q278" s="187"/>
      <c r="R278" s="187"/>
      <c r="S278" s="187"/>
      <c r="T278" s="192"/>
      <c r="AT278" s="193" t="s">
        <v>355</v>
      </c>
      <c r="AU278" s="193" t="s">
        <v>83</v>
      </c>
      <c r="AV278" s="193" t="s">
        <v>248</v>
      </c>
      <c r="AW278" s="193" t="s">
        <v>222</v>
      </c>
      <c r="AX278" s="193" t="s">
        <v>22</v>
      </c>
      <c r="AY278" s="193" t="s">
        <v>243</v>
      </c>
    </row>
    <row r="279" spans="2:65" s="6" customFormat="1" ht="15.75" customHeight="1" x14ac:dyDescent="0.3">
      <c r="B279" s="23"/>
      <c r="C279" s="146" t="s">
        <v>616</v>
      </c>
      <c r="D279" s="146" t="s">
        <v>244</v>
      </c>
      <c r="E279" s="147" t="s">
        <v>1754</v>
      </c>
      <c r="F279" s="148" t="s">
        <v>1755</v>
      </c>
      <c r="G279" s="149" t="s">
        <v>394</v>
      </c>
      <c r="H279" s="150">
        <v>2.42</v>
      </c>
      <c r="I279" s="151"/>
      <c r="J279" s="152">
        <f>ROUND($I$279*$H$279,2)</f>
        <v>0</v>
      </c>
      <c r="K279" s="148" t="s">
        <v>353</v>
      </c>
      <c r="L279" s="43"/>
      <c r="M279" s="153"/>
      <c r="N279" s="154" t="s">
        <v>46</v>
      </c>
      <c r="O279" s="24"/>
      <c r="P279" s="155">
        <f>$O$279*$H$279</f>
        <v>0</v>
      </c>
      <c r="Q279" s="155">
        <v>0</v>
      </c>
      <c r="R279" s="155">
        <f>$Q$279*$H$279</f>
        <v>0</v>
      </c>
      <c r="S279" s="155">
        <v>1.95</v>
      </c>
      <c r="T279" s="156">
        <f>$S$279*$H$279</f>
        <v>4.7189999999999994</v>
      </c>
      <c r="AR279" s="97" t="s">
        <v>248</v>
      </c>
      <c r="AT279" s="97" t="s">
        <v>244</v>
      </c>
      <c r="AU279" s="97" t="s">
        <v>83</v>
      </c>
      <c r="AY279" s="6" t="s">
        <v>243</v>
      </c>
      <c r="BE279" s="157">
        <f>IF($N$279="základní",$J$279,0)</f>
        <v>0</v>
      </c>
      <c r="BF279" s="157">
        <f>IF($N$279="snížená",$J$279,0)</f>
        <v>0</v>
      </c>
      <c r="BG279" s="157">
        <f>IF($N$279="zákl. přenesená",$J$279,0)</f>
        <v>0</v>
      </c>
      <c r="BH279" s="157">
        <f>IF($N$279="sníž. přenesená",$J$279,0)</f>
        <v>0</v>
      </c>
      <c r="BI279" s="157">
        <f>IF($N$279="nulová",$J$279,0)</f>
        <v>0</v>
      </c>
      <c r="BJ279" s="97" t="s">
        <v>22</v>
      </c>
      <c r="BK279" s="157">
        <f>ROUND($I$279*$H$279,2)</f>
        <v>0</v>
      </c>
      <c r="BL279" s="97" t="s">
        <v>248</v>
      </c>
      <c r="BM279" s="97" t="s">
        <v>1756</v>
      </c>
    </row>
    <row r="280" spans="2:65" s="6" customFormat="1" ht="15.75" customHeight="1" x14ac:dyDescent="0.3">
      <c r="B280" s="170"/>
      <c r="C280" s="171"/>
      <c r="D280" s="158" t="s">
        <v>355</v>
      </c>
      <c r="E280" s="172"/>
      <c r="F280" s="172" t="s">
        <v>380</v>
      </c>
      <c r="G280" s="171"/>
      <c r="H280" s="171"/>
      <c r="J280" s="171"/>
      <c r="K280" s="171"/>
      <c r="L280" s="173"/>
      <c r="M280" s="174"/>
      <c r="N280" s="171"/>
      <c r="O280" s="171"/>
      <c r="P280" s="171"/>
      <c r="Q280" s="171"/>
      <c r="R280" s="171"/>
      <c r="S280" s="171"/>
      <c r="T280" s="175"/>
      <c r="AT280" s="176" t="s">
        <v>355</v>
      </c>
      <c r="AU280" s="176" t="s">
        <v>83</v>
      </c>
      <c r="AV280" s="176" t="s">
        <v>22</v>
      </c>
      <c r="AW280" s="176" t="s">
        <v>222</v>
      </c>
      <c r="AX280" s="176" t="s">
        <v>75</v>
      </c>
      <c r="AY280" s="176" t="s">
        <v>243</v>
      </c>
    </row>
    <row r="281" spans="2:65" s="6" customFormat="1" ht="15.75" customHeight="1" x14ac:dyDescent="0.3">
      <c r="B281" s="170"/>
      <c r="C281" s="171"/>
      <c r="D281" s="177" t="s">
        <v>355</v>
      </c>
      <c r="E281" s="171"/>
      <c r="F281" s="172" t="s">
        <v>420</v>
      </c>
      <c r="G281" s="171"/>
      <c r="H281" s="171"/>
      <c r="J281" s="171"/>
      <c r="K281" s="171"/>
      <c r="L281" s="173"/>
      <c r="M281" s="174"/>
      <c r="N281" s="171"/>
      <c r="O281" s="171"/>
      <c r="P281" s="171"/>
      <c r="Q281" s="171"/>
      <c r="R281" s="171"/>
      <c r="S281" s="171"/>
      <c r="T281" s="175"/>
      <c r="AT281" s="176" t="s">
        <v>355</v>
      </c>
      <c r="AU281" s="176" t="s">
        <v>83</v>
      </c>
      <c r="AV281" s="176" t="s">
        <v>22</v>
      </c>
      <c r="AW281" s="176" t="s">
        <v>222</v>
      </c>
      <c r="AX281" s="176" t="s">
        <v>75</v>
      </c>
      <c r="AY281" s="176" t="s">
        <v>243</v>
      </c>
    </row>
    <row r="282" spans="2:65" s="6" customFormat="1" ht="15.75" customHeight="1" x14ac:dyDescent="0.3">
      <c r="B282" s="178"/>
      <c r="C282" s="179"/>
      <c r="D282" s="177" t="s">
        <v>355</v>
      </c>
      <c r="E282" s="179"/>
      <c r="F282" s="180" t="s">
        <v>1757</v>
      </c>
      <c r="G282" s="179"/>
      <c r="H282" s="181">
        <v>2.42</v>
      </c>
      <c r="J282" s="179"/>
      <c r="K282" s="179"/>
      <c r="L282" s="182"/>
      <c r="M282" s="183"/>
      <c r="N282" s="179"/>
      <c r="O282" s="179"/>
      <c r="P282" s="179"/>
      <c r="Q282" s="179"/>
      <c r="R282" s="179"/>
      <c r="S282" s="179"/>
      <c r="T282" s="184"/>
      <c r="AT282" s="185" t="s">
        <v>355</v>
      </c>
      <c r="AU282" s="185" t="s">
        <v>83</v>
      </c>
      <c r="AV282" s="185" t="s">
        <v>83</v>
      </c>
      <c r="AW282" s="185" t="s">
        <v>222</v>
      </c>
      <c r="AX282" s="185" t="s">
        <v>22</v>
      </c>
      <c r="AY282" s="185" t="s">
        <v>243</v>
      </c>
    </row>
    <row r="283" spans="2:65" s="6" customFormat="1" ht="15.75" customHeight="1" x14ac:dyDescent="0.3">
      <c r="B283" s="23"/>
      <c r="C283" s="146" t="s">
        <v>623</v>
      </c>
      <c r="D283" s="146" t="s">
        <v>244</v>
      </c>
      <c r="E283" s="147" t="s">
        <v>1758</v>
      </c>
      <c r="F283" s="148" t="s">
        <v>1759</v>
      </c>
      <c r="G283" s="149" t="s">
        <v>637</v>
      </c>
      <c r="H283" s="150">
        <v>1</v>
      </c>
      <c r="I283" s="151"/>
      <c r="J283" s="152">
        <f>ROUND($I$283*$H$283,2)</f>
        <v>0</v>
      </c>
      <c r="K283" s="148" t="s">
        <v>353</v>
      </c>
      <c r="L283" s="43"/>
      <c r="M283" s="153"/>
      <c r="N283" s="154" t="s">
        <v>46</v>
      </c>
      <c r="O283" s="24"/>
      <c r="P283" s="155">
        <f>$O$283*$H$283</f>
        <v>0</v>
      </c>
      <c r="Q283" s="155">
        <v>0</v>
      </c>
      <c r="R283" s="155">
        <f>$Q$283*$H$283</f>
        <v>0</v>
      </c>
      <c r="S283" s="155">
        <v>7.4999999999999997E-2</v>
      </c>
      <c r="T283" s="156">
        <f>$S$283*$H$283</f>
        <v>7.4999999999999997E-2</v>
      </c>
      <c r="AR283" s="97" t="s">
        <v>248</v>
      </c>
      <c r="AT283" s="97" t="s">
        <v>244</v>
      </c>
      <c r="AU283" s="97" t="s">
        <v>83</v>
      </c>
      <c r="AY283" s="6" t="s">
        <v>243</v>
      </c>
      <c r="BE283" s="157">
        <f>IF($N$283="základní",$J$283,0)</f>
        <v>0</v>
      </c>
      <c r="BF283" s="157">
        <f>IF($N$283="snížená",$J$283,0)</f>
        <v>0</v>
      </c>
      <c r="BG283" s="157">
        <f>IF($N$283="zákl. přenesená",$J$283,0)</f>
        <v>0</v>
      </c>
      <c r="BH283" s="157">
        <f>IF($N$283="sníž. přenesená",$J$283,0)</f>
        <v>0</v>
      </c>
      <c r="BI283" s="157">
        <f>IF($N$283="nulová",$J$283,0)</f>
        <v>0</v>
      </c>
      <c r="BJ283" s="97" t="s">
        <v>22</v>
      </c>
      <c r="BK283" s="157">
        <f>ROUND($I$283*$H$283,2)</f>
        <v>0</v>
      </c>
      <c r="BL283" s="97" t="s">
        <v>248</v>
      </c>
      <c r="BM283" s="97" t="s">
        <v>1760</v>
      </c>
    </row>
    <row r="284" spans="2:65" s="6" customFormat="1" ht="15.75" customHeight="1" x14ac:dyDescent="0.3">
      <c r="B284" s="170"/>
      <c r="C284" s="171"/>
      <c r="D284" s="158" t="s">
        <v>355</v>
      </c>
      <c r="E284" s="172"/>
      <c r="F284" s="172" t="s">
        <v>380</v>
      </c>
      <c r="G284" s="171"/>
      <c r="H284" s="171"/>
      <c r="J284" s="171"/>
      <c r="K284" s="171"/>
      <c r="L284" s="173"/>
      <c r="M284" s="174"/>
      <c r="N284" s="171"/>
      <c r="O284" s="171"/>
      <c r="P284" s="171"/>
      <c r="Q284" s="171"/>
      <c r="R284" s="171"/>
      <c r="S284" s="171"/>
      <c r="T284" s="175"/>
      <c r="AT284" s="176" t="s">
        <v>355</v>
      </c>
      <c r="AU284" s="176" t="s">
        <v>83</v>
      </c>
      <c r="AV284" s="176" t="s">
        <v>22</v>
      </c>
      <c r="AW284" s="176" t="s">
        <v>222</v>
      </c>
      <c r="AX284" s="176" t="s">
        <v>75</v>
      </c>
      <c r="AY284" s="176" t="s">
        <v>243</v>
      </c>
    </row>
    <row r="285" spans="2:65" s="6" customFormat="1" ht="15.75" customHeight="1" x14ac:dyDescent="0.3">
      <c r="B285" s="170"/>
      <c r="C285" s="171"/>
      <c r="D285" s="177" t="s">
        <v>355</v>
      </c>
      <c r="E285" s="171"/>
      <c r="F285" s="172" t="s">
        <v>1761</v>
      </c>
      <c r="G285" s="171"/>
      <c r="H285" s="171"/>
      <c r="J285" s="171"/>
      <c r="K285" s="171"/>
      <c r="L285" s="173"/>
      <c r="M285" s="174"/>
      <c r="N285" s="171"/>
      <c r="O285" s="171"/>
      <c r="P285" s="171"/>
      <c r="Q285" s="171"/>
      <c r="R285" s="171"/>
      <c r="S285" s="171"/>
      <c r="T285" s="175"/>
      <c r="AT285" s="176" t="s">
        <v>355</v>
      </c>
      <c r="AU285" s="176" t="s">
        <v>83</v>
      </c>
      <c r="AV285" s="176" t="s">
        <v>22</v>
      </c>
      <c r="AW285" s="176" t="s">
        <v>222</v>
      </c>
      <c r="AX285" s="176" t="s">
        <v>75</v>
      </c>
      <c r="AY285" s="176" t="s">
        <v>243</v>
      </c>
    </row>
    <row r="286" spans="2:65" s="6" customFormat="1" ht="15.75" customHeight="1" x14ac:dyDescent="0.3">
      <c r="B286" s="178"/>
      <c r="C286" s="179"/>
      <c r="D286" s="177" t="s">
        <v>355</v>
      </c>
      <c r="E286" s="179"/>
      <c r="F286" s="180" t="s">
        <v>1762</v>
      </c>
      <c r="G286" s="179"/>
      <c r="H286" s="181">
        <v>1</v>
      </c>
      <c r="J286" s="179"/>
      <c r="K286" s="179"/>
      <c r="L286" s="182"/>
      <c r="M286" s="183"/>
      <c r="N286" s="179"/>
      <c r="O286" s="179"/>
      <c r="P286" s="179"/>
      <c r="Q286" s="179"/>
      <c r="R286" s="179"/>
      <c r="S286" s="179"/>
      <c r="T286" s="184"/>
      <c r="AT286" s="185" t="s">
        <v>355</v>
      </c>
      <c r="AU286" s="185" t="s">
        <v>83</v>
      </c>
      <c r="AV286" s="185" t="s">
        <v>83</v>
      </c>
      <c r="AW286" s="185" t="s">
        <v>222</v>
      </c>
      <c r="AX286" s="185" t="s">
        <v>22</v>
      </c>
      <c r="AY286" s="185" t="s">
        <v>243</v>
      </c>
    </row>
    <row r="287" spans="2:65" s="6" customFormat="1" ht="15.75" customHeight="1" x14ac:dyDescent="0.3">
      <c r="B287" s="23"/>
      <c r="C287" s="146" t="s">
        <v>628</v>
      </c>
      <c r="D287" s="146" t="s">
        <v>244</v>
      </c>
      <c r="E287" s="147" t="s">
        <v>1763</v>
      </c>
      <c r="F287" s="148" t="s">
        <v>1764</v>
      </c>
      <c r="G287" s="149" t="s">
        <v>637</v>
      </c>
      <c r="H287" s="150">
        <v>1</v>
      </c>
      <c r="I287" s="151"/>
      <c r="J287" s="152">
        <f>ROUND($I$287*$H$287,2)</f>
        <v>0</v>
      </c>
      <c r="K287" s="148" t="s">
        <v>353</v>
      </c>
      <c r="L287" s="43"/>
      <c r="M287" s="153"/>
      <c r="N287" s="154" t="s">
        <v>46</v>
      </c>
      <c r="O287" s="24"/>
      <c r="P287" s="155">
        <f>$O$287*$H$287</f>
        <v>0</v>
      </c>
      <c r="Q287" s="155">
        <v>0</v>
      </c>
      <c r="R287" s="155">
        <f>$Q$287*$H$287</f>
        <v>0</v>
      </c>
      <c r="S287" s="155">
        <v>1.4E-2</v>
      </c>
      <c r="T287" s="156">
        <f>$S$287*$H$287</f>
        <v>1.4E-2</v>
      </c>
      <c r="AR287" s="97" t="s">
        <v>248</v>
      </c>
      <c r="AT287" s="97" t="s">
        <v>244</v>
      </c>
      <c r="AU287" s="97" t="s">
        <v>83</v>
      </c>
      <c r="AY287" s="6" t="s">
        <v>243</v>
      </c>
      <c r="BE287" s="157">
        <f>IF($N$287="základní",$J$287,0)</f>
        <v>0</v>
      </c>
      <c r="BF287" s="157">
        <f>IF($N$287="snížená",$J$287,0)</f>
        <v>0</v>
      </c>
      <c r="BG287" s="157">
        <f>IF($N$287="zákl. přenesená",$J$287,0)</f>
        <v>0</v>
      </c>
      <c r="BH287" s="157">
        <f>IF($N$287="sníž. přenesená",$J$287,0)</f>
        <v>0</v>
      </c>
      <c r="BI287" s="157">
        <f>IF($N$287="nulová",$J$287,0)</f>
        <v>0</v>
      </c>
      <c r="BJ287" s="97" t="s">
        <v>22</v>
      </c>
      <c r="BK287" s="157">
        <f>ROUND($I$287*$H$287,2)</f>
        <v>0</v>
      </c>
      <c r="BL287" s="97" t="s">
        <v>248</v>
      </c>
      <c r="BM287" s="97" t="s">
        <v>1765</v>
      </c>
    </row>
    <row r="288" spans="2:65" s="6" customFormat="1" ht="15.75" customHeight="1" x14ac:dyDescent="0.3">
      <c r="B288" s="170"/>
      <c r="C288" s="171"/>
      <c r="D288" s="158" t="s">
        <v>355</v>
      </c>
      <c r="E288" s="172"/>
      <c r="F288" s="172" t="s">
        <v>380</v>
      </c>
      <c r="G288" s="171"/>
      <c r="H288" s="171"/>
      <c r="J288" s="171"/>
      <c r="K288" s="171"/>
      <c r="L288" s="173"/>
      <c r="M288" s="174"/>
      <c r="N288" s="171"/>
      <c r="O288" s="171"/>
      <c r="P288" s="171"/>
      <c r="Q288" s="171"/>
      <c r="R288" s="171"/>
      <c r="S288" s="171"/>
      <c r="T288" s="175"/>
      <c r="AT288" s="176" t="s">
        <v>355</v>
      </c>
      <c r="AU288" s="176" t="s">
        <v>83</v>
      </c>
      <c r="AV288" s="176" t="s">
        <v>22</v>
      </c>
      <c r="AW288" s="176" t="s">
        <v>222</v>
      </c>
      <c r="AX288" s="176" t="s">
        <v>75</v>
      </c>
      <c r="AY288" s="176" t="s">
        <v>243</v>
      </c>
    </row>
    <row r="289" spans="2:65" s="6" customFormat="1" ht="15.75" customHeight="1" x14ac:dyDescent="0.3">
      <c r="B289" s="170"/>
      <c r="C289" s="171"/>
      <c r="D289" s="177" t="s">
        <v>355</v>
      </c>
      <c r="E289" s="171"/>
      <c r="F289" s="172" t="s">
        <v>1766</v>
      </c>
      <c r="G289" s="171"/>
      <c r="H289" s="171"/>
      <c r="J289" s="171"/>
      <c r="K289" s="171"/>
      <c r="L289" s="173"/>
      <c r="M289" s="174"/>
      <c r="N289" s="171"/>
      <c r="O289" s="171"/>
      <c r="P289" s="171"/>
      <c r="Q289" s="171"/>
      <c r="R289" s="171"/>
      <c r="S289" s="171"/>
      <c r="T289" s="175"/>
      <c r="AT289" s="176" t="s">
        <v>355</v>
      </c>
      <c r="AU289" s="176" t="s">
        <v>83</v>
      </c>
      <c r="AV289" s="176" t="s">
        <v>22</v>
      </c>
      <c r="AW289" s="176" t="s">
        <v>222</v>
      </c>
      <c r="AX289" s="176" t="s">
        <v>75</v>
      </c>
      <c r="AY289" s="176" t="s">
        <v>243</v>
      </c>
    </row>
    <row r="290" spans="2:65" s="6" customFormat="1" ht="15.75" customHeight="1" x14ac:dyDescent="0.3">
      <c r="B290" s="178"/>
      <c r="C290" s="179"/>
      <c r="D290" s="177" t="s">
        <v>355</v>
      </c>
      <c r="E290" s="179"/>
      <c r="F290" s="180" t="s">
        <v>1737</v>
      </c>
      <c r="G290" s="179"/>
      <c r="H290" s="181">
        <v>1</v>
      </c>
      <c r="J290" s="179"/>
      <c r="K290" s="179"/>
      <c r="L290" s="182"/>
      <c r="M290" s="183"/>
      <c r="N290" s="179"/>
      <c r="O290" s="179"/>
      <c r="P290" s="179"/>
      <c r="Q290" s="179"/>
      <c r="R290" s="179"/>
      <c r="S290" s="179"/>
      <c r="T290" s="184"/>
      <c r="AT290" s="185" t="s">
        <v>355</v>
      </c>
      <c r="AU290" s="185" t="s">
        <v>83</v>
      </c>
      <c r="AV290" s="185" t="s">
        <v>83</v>
      </c>
      <c r="AW290" s="185" t="s">
        <v>222</v>
      </c>
      <c r="AX290" s="185" t="s">
        <v>22</v>
      </c>
      <c r="AY290" s="185" t="s">
        <v>243</v>
      </c>
    </row>
    <row r="291" spans="2:65" s="6" customFormat="1" ht="15.75" customHeight="1" x14ac:dyDescent="0.3">
      <c r="B291" s="23"/>
      <c r="C291" s="146" t="s">
        <v>634</v>
      </c>
      <c r="D291" s="146" t="s">
        <v>244</v>
      </c>
      <c r="E291" s="147" t="s">
        <v>1030</v>
      </c>
      <c r="F291" s="148" t="s">
        <v>1031</v>
      </c>
      <c r="G291" s="149" t="s">
        <v>637</v>
      </c>
      <c r="H291" s="150">
        <v>1</v>
      </c>
      <c r="I291" s="151"/>
      <c r="J291" s="152">
        <f>ROUND($I$291*$H$291,2)</f>
        <v>0</v>
      </c>
      <c r="K291" s="148" t="s">
        <v>353</v>
      </c>
      <c r="L291" s="43"/>
      <c r="M291" s="153"/>
      <c r="N291" s="154" t="s">
        <v>46</v>
      </c>
      <c r="O291" s="24"/>
      <c r="P291" s="155">
        <f>$O$291*$H$291</f>
        <v>0</v>
      </c>
      <c r="Q291" s="155">
        <v>0</v>
      </c>
      <c r="R291" s="155">
        <f>$Q$291*$H$291</f>
        <v>0</v>
      </c>
      <c r="S291" s="155">
        <v>8.2000000000000003E-2</v>
      </c>
      <c r="T291" s="156">
        <f>$S$291*$H$291</f>
        <v>8.2000000000000003E-2</v>
      </c>
      <c r="AR291" s="97" t="s">
        <v>248</v>
      </c>
      <c r="AT291" s="97" t="s">
        <v>244</v>
      </c>
      <c r="AU291" s="97" t="s">
        <v>83</v>
      </c>
      <c r="AY291" s="6" t="s">
        <v>243</v>
      </c>
      <c r="BE291" s="157">
        <f>IF($N$291="základní",$J$291,0)</f>
        <v>0</v>
      </c>
      <c r="BF291" s="157">
        <f>IF($N$291="snížená",$J$291,0)</f>
        <v>0</v>
      </c>
      <c r="BG291" s="157">
        <f>IF($N$291="zákl. přenesená",$J$291,0)</f>
        <v>0</v>
      </c>
      <c r="BH291" s="157">
        <f>IF($N$291="sníž. přenesená",$J$291,0)</f>
        <v>0</v>
      </c>
      <c r="BI291" s="157">
        <f>IF($N$291="nulová",$J$291,0)</f>
        <v>0</v>
      </c>
      <c r="BJ291" s="97" t="s">
        <v>22</v>
      </c>
      <c r="BK291" s="157">
        <f>ROUND($I$291*$H$291,2)</f>
        <v>0</v>
      </c>
      <c r="BL291" s="97" t="s">
        <v>248</v>
      </c>
      <c r="BM291" s="97" t="s">
        <v>1767</v>
      </c>
    </row>
    <row r="292" spans="2:65" s="6" customFormat="1" ht="15.75" customHeight="1" x14ac:dyDescent="0.3">
      <c r="B292" s="170"/>
      <c r="C292" s="171"/>
      <c r="D292" s="158" t="s">
        <v>355</v>
      </c>
      <c r="E292" s="172"/>
      <c r="F292" s="172" t="s">
        <v>380</v>
      </c>
      <c r="G292" s="171"/>
      <c r="H292" s="171"/>
      <c r="J292" s="171"/>
      <c r="K292" s="171"/>
      <c r="L292" s="173"/>
      <c r="M292" s="174"/>
      <c r="N292" s="171"/>
      <c r="O292" s="171"/>
      <c r="P292" s="171"/>
      <c r="Q292" s="171"/>
      <c r="R292" s="171"/>
      <c r="S292" s="171"/>
      <c r="T292" s="175"/>
      <c r="AT292" s="176" t="s">
        <v>355</v>
      </c>
      <c r="AU292" s="176" t="s">
        <v>83</v>
      </c>
      <c r="AV292" s="176" t="s">
        <v>22</v>
      </c>
      <c r="AW292" s="176" t="s">
        <v>222</v>
      </c>
      <c r="AX292" s="176" t="s">
        <v>75</v>
      </c>
      <c r="AY292" s="176" t="s">
        <v>243</v>
      </c>
    </row>
    <row r="293" spans="2:65" s="6" customFormat="1" ht="15.75" customHeight="1" x14ac:dyDescent="0.3">
      <c r="B293" s="170"/>
      <c r="C293" s="171"/>
      <c r="D293" s="177" t="s">
        <v>355</v>
      </c>
      <c r="E293" s="171"/>
      <c r="F293" s="172" t="s">
        <v>1768</v>
      </c>
      <c r="G293" s="171"/>
      <c r="H293" s="171"/>
      <c r="J293" s="171"/>
      <c r="K293" s="171"/>
      <c r="L293" s="173"/>
      <c r="M293" s="174"/>
      <c r="N293" s="171"/>
      <c r="O293" s="171"/>
      <c r="P293" s="171"/>
      <c r="Q293" s="171"/>
      <c r="R293" s="171"/>
      <c r="S293" s="171"/>
      <c r="T293" s="175"/>
      <c r="AT293" s="176" t="s">
        <v>355</v>
      </c>
      <c r="AU293" s="176" t="s">
        <v>83</v>
      </c>
      <c r="AV293" s="176" t="s">
        <v>22</v>
      </c>
      <c r="AW293" s="176" t="s">
        <v>222</v>
      </c>
      <c r="AX293" s="176" t="s">
        <v>75</v>
      </c>
      <c r="AY293" s="176" t="s">
        <v>243</v>
      </c>
    </row>
    <row r="294" spans="2:65" s="6" customFormat="1" ht="15.75" customHeight="1" x14ac:dyDescent="0.3">
      <c r="B294" s="178"/>
      <c r="C294" s="179"/>
      <c r="D294" s="177" t="s">
        <v>355</v>
      </c>
      <c r="E294" s="179"/>
      <c r="F294" s="180" t="s">
        <v>1769</v>
      </c>
      <c r="G294" s="179"/>
      <c r="H294" s="181">
        <v>1</v>
      </c>
      <c r="J294" s="179"/>
      <c r="K294" s="179"/>
      <c r="L294" s="182"/>
      <c r="M294" s="183"/>
      <c r="N294" s="179"/>
      <c r="O294" s="179"/>
      <c r="P294" s="179"/>
      <c r="Q294" s="179"/>
      <c r="R294" s="179"/>
      <c r="S294" s="179"/>
      <c r="T294" s="184"/>
      <c r="AT294" s="185" t="s">
        <v>355</v>
      </c>
      <c r="AU294" s="185" t="s">
        <v>83</v>
      </c>
      <c r="AV294" s="185" t="s">
        <v>83</v>
      </c>
      <c r="AW294" s="185" t="s">
        <v>222</v>
      </c>
      <c r="AX294" s="185" t="s">
        <v>22</v>
      </c>
      <c r="AY294" s="185" t="s">
        <v>243</v>
      </c>
    </row>
    <row r="295" spans="2:65" s="135" customFormat="1" ht="30.75" customHeight="1" x14ac:dyDescent="0.3">
      <c r="B295" s="136"/>
      <c r="C295" s="137"/>
      <c r="D295" s="137" t="s">
        <v>74</v>
      </c>
      <c r="E295" s="168" t="s">
        <v>889</v>
      </c>
      <c r="F295" s="168" t="s">
        <v>890</v>
      </c>
      <c r="G295" s="137"/>
      <c r="H295" s="137"/>
      <c r="J295" s="169">
        <f>$BK$295</f>
        <v>0</v>
      </c>
      <c r="K295" s="137"/>
      <c r="L295" s="140"/>
      <c r="M295" s="141"/>
      <c r="N295" s="137"/>
      <c r="O295" s="137"/>
      <c r="P295" s="142">
        <f>SUM($P$296:$P$311)</f>
        <v>0</v>
      </c>
      <c r="Q295" s="137"/>
      <c r="R295" s="142">
        <f>SUM($R$296:$R$311)</f>
        <v>0</v>
      </c>
      <c r="S295" s="137"/>
      <c r="T295" s="143">
        <f>SUM($T$296:$T$311)</f>
        <v>0</v>
      </c>
      <c r="AR295" s="144" t="s">
        <v>22</v>
      </c>
      <c r="AT295" s="144" t="s">
        <v>74</v>
      </c>
      <c r="AU295" s="144" t="s">
        <v>22</v>
      </c>
      <c r="AY295" s="144" t="s">
        <v>243</v>
      </c>
      <c r="BK295" s="145">
        <f>SUM($BK$296:$BK$311)</f>
        <v>0</v>
      </c>
    </row>
    <row r="296" spans="2:65" s="6" customFormat="1" ht="15.75" customHeight="1" x14ac:dyDescent="0.3">
      <c r="B296" s="23"/>
      <c r="C296" s="146" t="s">
        <v>644</v>
      </c>
      <c r="D296" s="146" t="s">
        <v>244</v>
      </c>
      <c r="E296" s="147" t="s">
        <v>892</v>
      </c>
      <c r="F296" s="148" t="s">
        <v>893</v>
      </c>
      <c r="G296" s="149" t="s">
        <v>484</v>
      </c>
      <c r="H296" s="150">
        <v>78.754999999999995</v>
      </c>
      <c r="I296" s="151"/>
      <c r="J296" s="152">
        <f>ROUND($I$296*$H$296,2)</f>
        <v>0</v>
      </c>
      <c r="K296" s="148" t="s">
        <v>353</v>
      </c>
      <c r="L296" s="43"/>
      <c r="M296" s="153"/>
      <c r="N296" s="154" t="s">
        <v>46</v>
      </c>
      <c r="O296" s="24"/>
      <c r="P296" s="155">
        <f>$O$296*$H$296</f>
        <v>0</v>
      </c>
      <c r="Q296" s="155">
        <v>0</v>
      </c>
      <c r="R296" s="155">
        <f>$Q$296*$H$296</f>
        <v>0</v>
      </c>
      <c r="S296" s="155">
        <v>0</v>
      </c>
      <c r="T296" s="156">
        <f>$S$296*$H$296</f>
        <v>0</v>
      </c>
      <c r="AR296" s="97" t="s">
        <v>248</v>
      </c>
      <c r="AT296" s="97" t="s">
        <v>244</v>
      </c>
      <c r="AU296" s="97" t="s">
        <v>83</v>
      </c>
      <c r="AY296" s="6" t="s">
        <v>243</v>
      </c>
      <c r="BE296" s="157">
        <f>IF($N$296="základní",$J$296,0)</f>
        <v>0</v>
      </c>
      <c r="BF296" s="157">
        <f>IF($N$296="snížená",$J$296,0)</f>
        <v>0</v>
      </c>
      <c r="BG296" s="157">
        <f>IF($N$296="zákl. přenesená",$J$296,0)</f>
        <v>0</v>
      </c>
      <c r="BH296" s="157">
        <f>IF($N$296="sníž. přenesená",$J$296,0)</f>
        <v>0</v>
      </c>
      <c r="BI296" s="157">
        <f>IF($N$296="nulová",$J$296,0)</f>
        <v>0</v>
      </c>
      <c r="BJ296" s="97" t="s">
        <v>22</v>
      </c>
      <c r="BK296" s="157">
        <f>ROUND($I$296*$H$296,2)</f>
        <v>0</v>
      </c>
      <c r="BL296" s="97" t="s">
        <v>248</v>
      </c>
      <c r="BM296" s="97" t="s">
        <v>1770</v>
      </c>
    </row>
    <row r="297" spans="2:65" s="6" customFormat="1" ht="30.75" customHeight="1" x14ac:dyDescent="0.3">
      <c r="B297" s="23"/>
      <c r="C297" s="24"/>
      <c r="D297" s="158" t="s">
        <v>249</v>
      </c>
      <c r="E297" s="24"/>
      <c r="F297" s="159" t="s">
        <v>1499</v>
      </c>
      <c r="G297" s="24"/>
      <c r="H297" s="24"/>
      <c r="J297" s="24"/>
      <c r="K297" s="24"/>
      <c r="L297" s="43"/>
      <c r="M297" s="56"/>
      <c r="N297" s="24"/>
      <c r="O297" s="24"/>
      <c r="P297" s="24"/>
      <c r="Q297" s="24"/>
      <c r="R297" s="24"/>
      <c r="S297" s="24"/>
      <c r="T297" s="57"/>
      <c r="AT297" s="6" t="s">
        <v>249</v>
      </c>
      <c r="AU297" s="6" t="s">
        <v>83</v>
      </c>
    </row>
    <row r="298" spans="2:65" s="6" customFormat="1" ht="15.75" customHeight="1" x14ac:dyDescent="0.3">
      <c r="B298" s="23"/>
      <c r="C298" s="146" t="s">
        <v>652</v>
      </c>
      <c r="D298" s="146" t="s">
        <v>244</v>
      </c>
      <c r="E298" s="147" t="s">
        <v>897</v>
      </c>
      <c r="F298" s="148" t="s">
        <v>898</v>
      </c>
      <c r="G298" s="149" t="s">
        <v>484</v>
      </c>
      <c r="H298" s="150">
        <v>315.02</v>
      </c>
      <c r="I298" s="151"/>
      <c r="J298" s="152">
        <f>ROUND($I$298*$H$298,2)</f>
        <v>0</v>
      </c>
      <c r="K298" s="148" t="s">
        <v>353</v>
      </c>
      <c r="L298" s="43"/>
      <c r="M298" s="153"/>
      <c r="N298" s="154" t="s">
        <v>46</v>
      </c>
      <c r="O298" s="24"/>
      <c r="P298" s="155">
        <f>$O$298*$H$298</f>
        <v>0</v>
      </c>
      <c r="Q298" s="155">
        <v>0</v>
      </c>
      <c r="R298" s="155">
        <f>$Q$298*$H$298</f>
        <v>0</v>
      </c>
      <c r="S298" s="155">
        <v>0</v>
      </c>
      <c r="T298" s="156">
        <f>$S$298*$H$298</f>
        <v>0</v>
      </c>
      <c r="AR298" s="97" t="s">
        <v>248</v>
      </c>
      <c r="AT298" s="97" t="s">
        <v>244</v>
      </c>
      <c r="AU298" s="97" t="s">
        <v>83</v>
      </c>
      <c r="AY298" s="6" t="s">
        <v>243</v>
      </c>
      <c r="BE298" s="157">
        <f>IF($N$298="základní",$J$298,0)</f>
        <v>0</v>
      </c>
      <c r="BF298" s="157">
        <f>IF($N$298="snížená",$J$298,0)</f>
        <v>0</v>
      </c>
      <c r="BG298" s="157">
        <f>IF($N$298="zákl. přenesená",$J$298,0)</f>
        <v>0</v>
      </c>
      <c r="BH298" s="157">
        <f>IF($N$298="sníž. přenesená",$J$298,0)</f>
        <v>0</v>
      </c>
      <c r="BI298" s="157">
        <f>IF($N$298="nulová",$J$298,0)</f>
        <v>0</v>
      </c>
      <c r="BJ298" s="97" t="s">
        <v>22</v>
      </c>
      <c r="BK298" s="157">
        <f>ROUND($I$298*$H$298,2)</f>
        <v>0</v>
      </c>
      <c r="BL298" s="97" t="s">
        <v>248</v>
      </c>
      <c r="BM298" s="97" t="s">
        <v>1771</v>
      </c>
    </row>
    <row r="299" spans="2:65" s="6" customFormat="1" ht="30.75" customHeight="1" x14ac:dyDescent="0.3">
      <c r="B299" s="23"/>
      <c r="C299" s="24"/>
      <c r="D299" s="158" t="s">
        <v>249</v>
      </c>
      <c r="E299" s="24"/>
      <c r="F299" s="159" t="s">
        <v>900</v>
      </c>
      <c r="G299" s="24"/>
      <c r="H299" s="24"/>
      <c r="J299" s="24"/>
      <c r="K299" s="24"/>
      <c r="L299" s="43"/>
      <c r="M299" s="56"/>
      <c r="N299" s="24"/>
      <c r="O299" s="24"/>
      <c r="P299" s="24"/>
      <c r="Q299" s="24"/>
      <c r="R299" s="24"/>
      <c r="S299" s="24"/>
      <c r="T299" s="57"/>
      <c r="AT299" s="6" t="s">
        <v>249</v>
      </c>
      <c r="AU299" s="6" t="s">
        <v>83</v>
      </c>
    </row>
    <row r="300" spans="2:65" s="6" customFormat="1" ht="15.75" customHeight="1" x14ac:dyDescent="0.3">
      <c r="B300" s="178"/>
      <c r="C300" s="179"/>
      <c r="D300" s="177" t="s">
        <v>355</v>
      </c>
      <c r="E300" s="179"/>
      <c r="F300" s="180" t="s">
        <v>1772</v>
      </c>
      <c r="G300" s="179"/>
      <c r="H300" s="181">
        <v>315.02</v>
      </c>
      <c r="J300" s="179"/>
      <c r="K300" s="179"/>
      <c r="L300" s="182"/>
      <c r="M300" s="183"/>
      <c r="N300" s="179"/>
      <c r="O300" s="179"/>
      <c r="P300" s="179"/>
      <c r="Q300" s="179"/>
      <c r="R300" s="179"/>
      <c r="S300" s="179"/>
      <c r="T300" s="184"/>
      <c r="AT300" s="185" t="s">
        <v>355</v>
      </c>
      <c r="AU300" s="185" t="s">
        <v>83</v>
      </c>
      <c r="AV300" s="185" t="s">
        <v>83</v>
      </c>
      <c r="AW300" s="185" t="s">
        <v>75</v>
      </c>
      <c r="AX300" s="185" t="s">
        <v>22</v>
      </c>
      <c r="AY300" s="185" t="s">
        <v>243</v>
      </c>
    </row>
    <row r="301" spans="2:65" s="6" customFormat="1" ht="15.75" customHeight="1" x14ac:dyDescent="0.3">
      <c r="B301" s="23"/>
      <c r="C301" s="146" t="s">
        <v>658</v>
      </c>
      <c r="D301" s="146" t="s">
        <v>244</v>
      </c>
      <c r="E301" s="147" t="s">
        <v>903</v>
      </c>
      <c r="F301" s="148" t="s">
        <v>904</v>
      </c>
      <c r="G301" s="149" t="s">
        <v>484</v>
      </c>
      <c r="H301" s="150">
        <v>251.57900000000001</v>
      </c>
      <c r="I301" s="151"/>
      <c r="J301" s="152">
        <f>ROUND($I$301*$H$301,2)</f>
        <v>0</v>
      </c>
      <c r="K301" s="148" t="s">
        <v>353</v>
      </c>
      <c r="L301" s="43"/>
      <c r="M301" s="153"/>
      <c r="N301" s="154" t="s">
        <v>46</v>
      </c>
      <c r="O301" s="24"/>
      <c r="P301" s="155">
        <f>$O$301*$H$301</f>
        <v>0</v>
      </c>
      <c r="Q301" s="155">
        <v>0</v>
      </c>
      <c r="R301" s="155">
        <f>$Q$301*$H$301</f>
        <v>0</v>
      </c>
      <c r="S301" s="155">
        <v>0</v>
      </c>
      <c r="T301" s="156">
        <f>$S$301*$H$301</f>
        <v>0</v>
      </c>
      <c r="AR301" s="97" t="s">
        <v>248</v>
      </c>
      <c r="AT301" s="97" t="s">
        <v>244</v>
      </c>
      <c r="AU301" s="97" t="s">
        <v>83</v>
      </c>
      <c r="AY301" s="6" t="s">
        <v>243</v>
      </c>
      <c r="BE301" s="157">
        <f>IF($N$301="základní",$J$301,0)</f>
        <v>0</v>
      </c>
      <c r="BF301" s="157">
        <f>IF($N$301="snížená",$J$301,0)</f>
        <v>0</v>
      </c>
      <c r="BG301" s="157">
        <f>IF($N$301="zákl. přenesená",$J$301,0)</f>
        <v>0</v>
      </c>
      <c r="BH301" s="157">
        <f>IF($N$301="sníž. přenesená",$J$301,0)</f>
        <v>0</v>
      </c>
      <c r="BI301" s="157">
        <f>IF($N$301="nulová",$J$301,0)</f>
        <v>0</v>
      </c>
      <c r="BJ301" s="97" t="s">
        <v>22</v>
      </c>
      <c r="BK301" s="157">
        <f>ROUND($I$301*$H$301,2)</f>
        <v>0</v>
      </c>
      <c r="BL301" s="97" t="s">
        <v>248</v>
      </c>
      <c r="BM301" s="97" t="s">
        <v>1773</v>
      </c>
    </row>
    <row r="302" spans="2:65" s="6" customFormat="1" ht="30.75" customHeight="1" x14ac:dyDescent="0.3">
      <c r="B302" s="23"/>
      <c r="C302" s="24"/>
      <c r="D302" s="158" t="s">
        <v>249</v>
      </c>
      <c r="E302" s="24"/>
      <c r="F302" s="159" t="s">
        <v>906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249</v>
      </c>
      <c r="AU302" s="6" t="s">
        <v>83</v>
      </c>
    </row>
    <row r="303" spans="2:65" s="6" customFormat="1" ht="15.75" customHeight="1" x14ac:dyDescent="0.3">
      <c r="B303" s="23"/>
      <c r="C303" s="146" t="s">
        <v>663</v>
      </c>
      <c r="D303" s="146" t="s">
        <v>244</v>
      </c>
      <c r="E303" s="147" t="s">
        <v>908</v>
      </c>
      <c r="F303" s="148" t="s">
        <v>909</v>
      </c>
      <c r="G303" s="149" t="s">
        <v>484</v>
      </c>
      <c r="H303" s="150">
        <v>1006.316</v>
      </c>
      <c r="I303" s="151"/>
      <c r="J303" s="152">
        <f>ROUND($I$303*$H$303,2)</f>
        <v>0</v>
      </c>
      <c r="K303" s="148" t="s">
        <v>353</v>
      </c>
      <c r="L303" s="43"/>
      <c r="M303" s="153"/>
      <c r="N303" s="154" t="s">
        <v>46</v>
      </c>
      <c r="O303" s="24"/>
      <c r="P303" s="155">
        <f>$O$303*$H$303</f>
        <v>0</v>
      </c>
      <c r="Q303" s="155">
        <v>0</v>
      </c>
      <c r="R303" s="155">
        <f>$Q$303*$H$303</f>
        <v>0</v>
      </c>
      <c r="S303" s="155">
        <v>0</v>
      </c>
      <c r="T303" s="156">
        <f>$S$303*$H$303</f>
        <v>0</v>
      </c>
      <c r="AR303" s="97" t="s">
        <v>248</v>
      </c>
      <c r="AT303" s="97" t="s">
        <v>244</v>
      </c>
      <c r="AU303" s="97" t="s">
        <v>83</v>
      </c>
      <c r="AY303" s="6" t="s">
        <v>243</v>
      </c>
      <c r="BE303" s="157">
        <f>IF($N$303="základní",$J$303,0)</f>
        <v>0</v>
      </c>
      <c r="BF303" s="157">
        <f>IF($N$303="snížená",$J$303,0)</f>
        <v>0</v>
      </c>
      <c r="BG303" s="157">
        <f>IF($N$303="zákl. přenesená",$J$303,0)</f>
        <v>0</v>
      </c>
      <c r="BH303" s="157">
        <f>IF($N$303="sníž. přenesená",$J$303,0)</f>
        <v>0</v>
      </c>
      <c r="BI303" s="157">
        <f>IF($N$303="nulová",$J$303,0)</f>
        <v>0</v>
      </c>
      <c r="BJ303" s="97" t="s">
        <v>22</v>
      </c>
      <c r="BK303" s="157">
        <f>ROUND($I$303*$H$303,2)</f>
        <v>0</v>
      </c>
      <c r="BL303" s="97" t="s">
        <v>248</v>
      </c>
      <c r="BM303" s="97" t="s">
        <v>1774</v>
      </c>
    </row>
    <row r="304" spans="2:65" s="6" customFormat="1" ht="30.75" customHeight="1" x14ac:dyDescent="0.3">
      <c r="B304" s="23"/>
      <c r="C304" s="24"/>
      <c r="D304" s="158" t="s">
        <v>249</v>
      </c>
      <c r="E304" s="24"/>
      <c r="F304" s="159" t="s">
        <v>900</v>
      </c>
      <c r="G304" s="24"/>
      <c r="H304" s="24"/>
      <c r="J304" s="24"/>
      <c r="K304" s="24"/>
      <c r="L304" s="43"/>
      <c r="M304" s="56"/>
      <c r="N304" s="24"/>
      <c r="O304" s="24"/>
      <c r="P304" s="24"/>
      <c r="Q304" s="24"/>
      <c r="R304" s="24"/>
      <c r="S304" s="24"/>
      <c r="T304" s="57"/>
      <c r="AT304" s="6" t="s">
        <v>249</v>
      </c>
      <c r="AU304" s="6" t="s">
        <v>83</v>
      </c>
    </row>
    <row r="305" spans="2:65" s="6" customFormat="1" ht="15.75" customHeight="1" x14ac:dyDescent="0.3">
      <c r="B305" s="178"/>
      <c r="C305" s="179"/>
      <c r="D305" s="177" t="s">
        <v>355</v>
      </c>
      <c r="E305" s="179"/>
      <c r="F305" s="180" t="s">
        <v>1775</v>
      </c>
      <c r="G305" s="179"/>
      <c r="H305" s="181">
        <v>1006.316</v>
      </c>
      <c r="J305" s="179"/>
      <c r="K305" s="179"/>
      <c r="L305" s="182"/>
      <c r="M305" s="183"/>
      <c r="N305" s="179"/>
      <c r="O305" s="179"/>
      <c r="P305" s="179"/>
      <c r="Q305" s="179"/>
      <c r="R305" s="179"/>
      <c r="S305" s="179"/>
      <c r="T305" s="184"/>
      <c r="AT305" s="185" t="s">
        <v>355</v>
      </c>
      <c r="AU305" s="185" t="s">
        <v>83</v>
      </c>
      <c r="AV305" s="185" t="s">
        <v>83</v>
      </c>
      <c r="AW305" s="185" t="s">
        <v>75</v>
      </c>
      <c r="AX305" s="185" t="s">
        <v>22</v>
      </c>
      <c r="AY305" s="185" t="s">
        <v>243</v>
      </c>
    </row>
    <row r="306" spans="2:65" s="6" customFormat="1" ht="15.75" customHeight="1" x14ac:dyDescent="0.3">
      <c r="B306" s="23"/>
      <c r="C306" s="146" t="s">
        <v>668</v>
      </c>
      <c r="D306" s="146" t="s">
        <v>244</v>
      </c>
      <c r="E306" s="147" t="s">
        <v>912</v>
      </c>
      <c r="F306" s="148" t="s">
        <v>913</v>
      </c>
      <c r="G306" s="149" t="s">
        <v>484</v>
      </c>
      <c r="H306" s="150">
        <v>148.86099999999999</v>
      </c>
      <c r="I306" s="151"/>
      <c r="J306" s="152">
        <f>ROUND($I$306*$H$306,2)</f>
        <v>0</v>
      </c>
      <c r="K306" s="148" t="s">
        <v>353</v>
      </c>
      <c r="L306" s="43"/>
      <c r="M306" s="153"/>
      <c r="N306" s="154" t="s">
        <v>46</v>
      </c>
      <c r="O306" s="24"/>
      <c r="P306" s="155">
        <f>$O$306*$H$306</f>
        <v>0</v>
      </c>
      <c r="Q306" s="155">
        <v>0</v>
      </c>
      <c r="R306" s="155">
        <f>$Q$306*$H$306</f>
        <v>0</v>
      </c>
      <c r="S306" s="155">
        <v>0</v>
      </c>
      <c r="T306" s="156">
        <f>$S$306*$H$306</f>
        <v>0</v>
      </c>
      <c r="AR306" s="97" t="s">
        <v>248</v>
      </c>
      <c r="AT306" s="97" t="s">
        <v>244</v>
      </c>
      <c r="AU306" s="97" t="s">
        <v>83</v>
      </c>
      <c r="AY306" s="6" t="s">
        <v>243</v>
      </c>
      <c r="BE306" s="157">
        <f>IF($N$306="základní",$J$306,0)</f>
        <v>0</v>
      </c>
      <c r="BF306" s="157">
        <f>IF($N$306="snížená",$J$306,0)</f>
        <v>0</v>
      </c>
      <c r="BG306" s="157">
        <f>IF($N$306="zákl. přenesená",$J$306,0)</f>
        <v>0</v>
      </c>
      <c r="BH306" s="157">
        <f>IF($N$306="sníž. přenesená",$J$306,0)</f>
        <v>0</v>
      </c>
      <c r="BI306" s="157">
        <f>IF($N$306="nulová",$J$306,0)</f>
        <v>0</v>
      </c>
      <c r="BJ306" s="97" t="s">
        <v>22</v>
      </c>
      <c r="BK306" s="157">
        <f>ROUND($I$306*$H$306,2)</f>
        <v>0</v>
      </c>
      <c r="BL306" s="97" t="s">
        <v>248</v>
      </c>
      <c r="BM306" s="97" t="s">
        <v>1776</v>
      </c>
    </row>
    <row r="307" spans="2:65" s="6" customFormat="1" ht="30.75" customHeight="1" x14ac:dyDescent="0.3">
      <c r="B307" s="23"/>
      <c r="C307" s="24"/>
      <c r="D307" s="158" t="s">
        <v>249</v>
      </c>
      <c r="E307" s="24"/>
      <c r="F307" s="159" t="s">
        <v>915</v>
      </c>
      <c r="G307" s="24"/>
      <c r="H307" s="24"/>
      <c r="J307" s="24"/>
      <c r="K307" s="24"/>
      <c r="L307" s="43"/>
      <c r="M307" s="56"/>
      <c r="N307" s="24"/>
      <c r="O307" s="24"/>
      <c r="P307" s="24"/>
      <c r="Q307" s="24"/>
      <c r="R307" s="24"/>
      <c r="S307" s="24"/>
      <c r="T307" s="57"/>
      <c r="AT307" s="6" t="s">
        <v>249</v>
      </c>
      <c r="AU307" s="6" t="s">
        <v>83</v>
      </c>
    </row>
    <row r="308" spans="2:65" s="6" customFormat="1" ht="15.75" customHeight="1" x14ac:dyDescent="0.3">
      <c r="B308" s="23"/>
      <c r="C308" s="146" t="s">
        <v>672</v>
      </c>
      <c r="D308" s="146" t="s">
        <v>244</v>
      </c>
      <c r="E308" s="147" t="s">
        <v>916</v>
      </c>
      <c r="F308" s="148" t="s">
        <v>917</v>
      </c>
      <c r="G308" s="149" t="s">
        <v>484</v>
      </c>
      <c r="H308" s="150">
        <v>102.718</v>
      </c>
      <c r="I308" s="151"/>
      <c r="J308" s="152">
        <f>ROUND($I$308*$H$308,2)</f>
        <v>0</v>
      </c>
      <c r="K308" s="148" t="s">
        <v>353</v>
      </c>
      <c r="L308" s="43"/>
      <c r="M308" s="153"/>
      <c r="N308" s="154" t="s">
        <v>46</v>
      </c>
      <c r="O308" s="24"/>
      <c r="P308" s="155">
        <f>$O$308*$H$308</f>
        <v>0</v>
      </c>
      <c r="Q308" s="155">
        <v>0</v>
      </c>
      <c r="R308" s="155">
        <f>$Q$308*$H$308</f>
        <v>0</v>
      </c>
      <c r="S308" s="155">
        <v>0</v>
      </c>
      <c r="T308" s="156">
        <f>$S$308*$H$308</f>
        <v>0</v>
      </c>
      <c r="AR308" s="97" t="s">
        <v>248</v>
      </c>
      <c r="AT308" s="97" t="s">
        <v>244</v>
      </c>
      <c r="AU308" s="97" t="s">
        <v>83</v>
      </c>
      <c r="AY308" s="6" t="s">
        <v>243</v>
      </c>
      <c r="BE308" s="157">
        <f>IF($N$308="základní",$J$308,0)</f>
        <v>0</v>
      </c>
      <c r="BF308" s="157">
        <f>IF($N$308="snížená",$J$308,0)</f>
        <v>0</v>
      </c>
      <c r="BG308" s="157">
        <f>IF($N$308="zákl. přenesená",$J$308,0)</f>
        <v>0</v>
      </c>
      <c r="BH308" s="157">
        <f>IF($N$308="sníž. přenesená",$J$308,0)</f>
        <v>0</v>
      </c>
      <c r="BI308" s="157">
        <f>IF($N$308="nulová",$J$308,0)</f>
        <v>0</v>
      </c>
      <c r="BJ308" s="97" t="s">
        <v>22</v>
      </c>
      <c r="BK308" s="157">
        <f>ROUND($I$308*$H$308,2)</f>
        <v>0</v>
      </c>
      <c r="BL308" s="97" t="s">
        <v>248</v>
      </c>
      <c r="BM308" s="97" t="s">
        <v>1777</v>
      </c>
    </row>
    <row r="309" spans="2:65" s="6" customFormat="1" ht="30.75" customHeight="1" x14ac:dyDescent="0.3">
      <c r="B309" s="23"/>
      <c r="C309" s="24"/>
      <c r="D309" s="158" t="s">
        <v>249</v>
      </c>
      <c r="E309" s="24"/>
      <c r="F309" s="159" t="s">
        <v>1778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249</v>
      </c>
      <c r="AU309" s="6" t="s">
        <v>83</v>
      </c>
    </row>
    <row r="310" spans="2:65" s="6" customFormat="1" ht="15.75" customHeight="1" x14ac:dyDescent="0.3">
      <c r="B310" s="23"/>
      <c r="C310" s="146" t="s">
        <v>681</v>
      </c>
      <c r="D310" s="146" t="s">
        <v>244</v>
      </c>
      <c r="E310" s="147" t="s">
        <v>920</v>
      </c>
      <c r="F310" s="148" t="s">
        <v>921</v>
      </c>
      <c r="G310" s="149" t="s">
        <v>484</v>
      </c>
      <c r="H310" s="150">
        <v>78.754999999999995</v>
      </c>
      <c r="I310" s="151"/>
      <c r="J310" s="152">
        <f>ROUND($I$310*$H$310,2)</f>
        <v>0</v>
      </c>
      <c r="K310" s="148" t="s">
        <v>353</v>
      </c>
      <c r="L310" s="43"/>
      <c r="M310" s="153"/>
      <c r="N310" s="154" t="s">
        <v>46</v>
      </c>
      <c r="O310" s="24"/>
      <c r="P310" s="155">
        <f>$O$310*$H$310</f>
        <v>0</v>
      </c>
      <c r="Q310" s="155">
        <v>0</v>
      </c>
      <c r="R310" s="155">
        <f>$Q$310*$H$310</f>
        <v>0</v>
      </c>
      <c r="S310" s="155">
        <v>0</v>
      </c>
      <c r="T310" s="156">
        <f>$S$310*$H$310</f>
        <v>0</v>
      </c>
      <c r="AR310" s="97" t="s">
        <v>248</v>
      </c>
      <c r="AT310" s="97" t="s">
        <v>244</v>
      </c>
      <c r="AU310" s="97" t="s">
        <v>83</v>
      </c>
      <c r="AY310" s="6" t="s">
        <v>243</v>
      </c>
      <c r="BE310" s="157">
        <f>IF($N$310="základní",$J$310,0)</f>
        <v>0</v>
      </c>
      <c r="BF310" s="157">
        <f>IF($N$310="snížená",$J$310,0)</f>
        <v>0</v>
      </c>
      <c r="BG310" s="157">
        <f>IF($N$310="zákl. přenesená",$J$310,0)</f>
        <v>0</v>
      </c>
      <c r="BH310" s="157">
        <f>IF($N$310="sníž. přenesená",$J$310,0)</f>
        <v>0</v>
      </c>
      <c r="BI310" s="157">
        <f>IF($N$310="nulová",$J$310,0)</f>
        <v>0</v>
      </c>
      <c r="BJ310" s="97" t="s">
        <v>22</v>
      </c>
      <c r="BK310" s="157">
        <f>ROUND($I$310*$H$310,2)</f>
        <v>0</v>
      </c>
      <c r="BL310" s="97" t="s">
        <v>248</v>
      </c>
      <c r="BM310" s="97" t="s">
        <v>1779</v>
      </c>
    </row>
    <row r="311" spans="2:65" s="6" customFormat="1" ht="30.75" customHeight="1" x14ac:dyDescent="0.3">
      <c r="B311" s="23"/>
      <c r="C311" s="24"/>
      <c r="D311" s="158" t="s">
        <v>249</v>
      </c>
      <c r="E311" s="24"/>
      <c r="F311" s="159" t="s">
        <v>923</v>
      </c>
      <c r="G311" s="24"/>
      <c r="H311" s="24"/>
      <c r="J311" s="24"/>
      <c r="K311" s="24"/>
      <c r="L311" s="43"/>
      <c r="M311" s="56"/>
      <c r="N311" s="24"/>
      <c r="O311" s="24"/>
      <c r="P311" s="24"/>
      <c r="Q311" s="24"/>
      <c r="R311" s="24"/>
      <c r="S311" s="24"/>
      <c r="T311" s="57"/>
      <c r="AT311" s="6" t="s">
        <v>249</v>
      </c>
      <c r="AU311" s="6" t="s">
        <v>83</v>
      </c>
    </row>
    <row r="312" spans="2:65" s="135" customFormat="1" ht="30.75" customHeight="1" x14ac:dyDescent="0.3">
      <c r="B312" s="136"/>
      <c r="C312" s="137"/>
      <c r="D312" s="137" t="s">
        <v>74</v>
      </c>
      <c r="E312" s="168" t="s">
        <v>924</v>
      </c>
      <c r="F312" s="168" t="s">
        <v>925</v>
      </c>
      <c r="G312" s="137"/>
      <c r="H312" s="137"/>
      <c r="J312" s="169">
        <f>$BK$312</f>
        <v>0</v>
      </c>
      <c r="K312" s="137"/>
      <c r="L312" s="140"/>
      <c r="M312" s="141"/>
      <c r="N312" s="137"/>
      <c r="O312" s="137"/>
      <c r="P312" s="142">
        <f>SUM($P$313:$P$314)</f>
        <v>0</v>
      </c>
      <c r="Q312" s="137"/>
      <c r="R312" s="142">
        <f>SUM($R$313:$R$314)</f>
        <v>0</v>
      </c>
      <c r="S312" s="137"/>
      <c r="T312" s="143">
        <f>SUM($T$313:$T$314)</f>
        <v>0</v>
      </c>
      <c r="AR312" s="144" t="s">
        <v>22</v>
      </c>
      <c r="AT312" s="144" t="s">
        <v>74</v>
      </c>
      <c r="AU312" s="144" t="s">
        <v>22</v>
      </c>
      <c r="AY312" s="144" t="s">
        <v>243</v>
      </c>
      <c r="BK312" s="145">
        <f>SUM($BK$313:$BK$314)</f>
        <v>0</v>
      </c>
    </row>
    <row r="313" spans="2:65" s="6" customFormat="1" ht="15.75" customHeight="1" x14ac:dyDescent="0.3">
      <c r="B313" s="23"/>
      <c r="C313" s="146" t="s">
        <v>687</v>
      </c>
      <c r="D313" s="146" t="s">
        <v>244</v>
      </c>
      <c r="E313" s="147" t="s">
        <v>1780</v>
      </c>
      <c r="F313" s="148" t="s">
        <v>1781</v>
      </c>
      <c r="G313" s="149" t="s">
        <v>484</v>
      </c>
      <c r="H313" s="150">
        <v>297.87200000000001</v>
      </c>
      <c r="I313" s="151"/>
      <c r="J313" s="152">
        <f>ROUND($I$313*$H$313,2)</f>
        <v>0</v>
      </c>
      <c r="K313" s="148" t="s">
        <v>353</v>
      </c>
      <c r="L313" s="43"/>
      <c r="M313" s="153"/>
      <c r="N313" s="154" t="s">
        <v>46</v>
      </c>
      <c r="O313" s="24"/>
      <c r="P313" s="155">
        <f>$O$313*$H$313</f>
        <v>0</v>
      </c>
      <c r="Q313" s="155">
        <v>0</v>
      </c>
      <c r="R313" s="155">
        <f>$Q$313*$H$313</f>
        <v>0</v>
      </c>
      <c r="S313" s="155">
        <v>0</v>
      </c>
      <c r="T313" s="156">
        <f>$S$313*$H$313</f>
        <v>0</v>
      </c>
      <c r="AR313" s="97" t="s">
        <v>248</v>
      </c>
      <c r="AT313" s="97" t="s">
        <v>244</v>
      </c>
      <c r="AU313" s="97" t="s">
        <v>83</v>
      </c>
      <c r="AY313" s="6" t="s">
        <v>243</v>
      </c>
      <c r="BE313" s="157">
        <f>IF($N$313="základní",$J$313,0)</f>
        <v>0</v>
      </c>
      <c r="BF313" s="157">
        <f>IF($N$313="snížená",$J$313,0)</f>
        <v>0</v>
      </c>
      <c r="BG313" s="157">
        <f>IF($N$313="zákl. přenesená",$J$313,0)</f>
        <v>0</v>
      </c>
      <c r="BH313" s="157">
        <f>IF($N$313="sníž. přenesená",$J$313,0)</f>
        <v>0</v>
      </c>
      <c r="BI313" s="157">
        <f>IF($N$313="nulová",$J$313,0)</f>
        <v>0</v>
      </c>
      <c r="BJ313" s="97" t="s">
        <v>22</v>
      </c>
      <c r="BK313" s="157">
        <f>ROUND($I$313*$H$313,2)</f>
        <v>0</v>
      </c>
      <c r="BL313" s="97" t="s">
        <v>248</v>
      </c>
      <c r="BM313" s="97" t="s">
        <v>1782</v>
      </c>
    </row>
    <row r="314" spans="2:65" s="6" customFormat="1" ht="15.75" customHeight="1" x14ac:dyDescent="0.3">
      <c r="B314" s="23"/>
      <c r="C314" s="149" t="s">
        <v>694</v>
      </c>
      <c r="D314" s="149" t="s">
        <v>244</v>
      </c>
      <c r="E314" s="147" t="s">
        <v>1783</v>
      </c>
      <c r="F314" s="148" t="s">
        <v>1784</v>
      </c>
      <c r="G314" s="149" t="s">
        <v>484</v>
      </c>
      <c r="H314" s="150">
        <v>297.87200000000001</v>
      </c>
      <c r="I314" s="151"/>
      <c r="J314" s="152">
        <f>ROUND($I$314*$H$314,2)</f>
        <v>0</v>
      </c>
      <c r="K314" s="148" t="s">
        <v>353</v>
      </c>
      <c r="L314" s="43"/>
      <c r="M314" s="153"/>
      <c r="N314" s="154" t="s">
        <v>46</v>
      </c>
      <c r="O314" s="24"/>
      <c r="P314" s="155">
        <f>$O$314*$H$314</f>
        <v>0</v>
      </c>
      <c r="Q314" s="155">
        <v>0</v>
      </c>
      <c r="R314" s="155">
        <f>$Q$314*$H$314</f>
        <v>0</v>
      </c>
      <c r="S314" s="155">
        <v>0</v>
      </c>
      <c r="T314" s="156">
        <f>$S$314*$H$314</f>
        <v>0</v>
      </c>
      <c r="AR314" s="97" t="s">
        <v>248</v>
      </c>
      <c r="AT314" s="97" t="s">
        <v>244</v>
      </c>
      <c r="AU314" s="97" t="s">
        <v>83</v>
      </c>
      <c r="AY314" s="97" t="s">
        <v>243</v>
      </c>
      <c r="BE314" s="157">
        <f>IF($N$314="základní",$J$314,0)</f>
        <v>0</v>
      </c>
      <c r="BF314" s="157">
        <f>IF($N$314="snížená",$J$314,0)</f>
        <v>0</v>
      </c>
      <c r="BG314" s="157">
        <f>IF($N$314="zákl. přenesená",$J$314,0)</f>
        <v>0</v>
      </c>
      <c r="BH314" s="157">
        <f>IF($N$314="sníž. přenesená",$J$314,0)</f>
        <v>0</v>
      </c>
      <c r="BI314" s="157">
        <f>IF($N$314="nulová",$J$314,0)</f>
        <v>0</v>
      </c>
      <c r="BJ314" s="97" t="s">
        <v>22</v>
      </c>
      <c r="BK314" s="157">
        <f>ROUND($I$314*$H$314,2)</f>
        <v>0</v>
      </c>
      <c r="BL314" s="97" t="s">
        <v>248</v>
      </c>
      <c r="BM314" s="97" t="s">
        <v>1785</v>
      </c>
    </row>
    <row r="315" spans="2:65" s="135" customFormat="1" ht="37.5" customHeight="1" x14ac:dyDescent="0.35">
      <c r="B315" s="136"/>
      <c r="C315" s="137"/>
      <c r="D315" s="137" t="s">
        <v>74</v>
      </c>
      <c r="E315" s="138" t="s">
        <v>1786</v>
      </c>
      <c r="F315" s="138" t="s">
        <v>1787</v>
      </c>
      <c r="G315" s="137"/>
      <c r="H315" s="137"/>
      <c r="J315" s="139">
        <f>$BK$315</f>
        <v>0</v>
      </c>
      <c r="K315" s="137"/>
      <c r="L315" s="140"/>
      <c r="M315" s="141"/>
      <c r="N315" s="137"/>
      <c r="O315" s="137"/>
      <c r="P315" s="142">
        <f>SUM($P$316:$P$332)</f>
        <v>0</v>
      </c>
      <c r="Q315" s="137"/>
      <c r="R315" s="142">
        <f>SUM($R$316:$R$332)</f>
        <v>0</v>
      </c>
      <c r="S315" s="137"/>
      <c r="T315" s="143">
        <f>SUM($T$316:$T$332)</f>
        <v>0.90217999999999998</v>
      </c>
      <c r="AR315" s="144" t="s">
        <v>83</v>
      </c>
      <c r="AT315" s="144" t="s">
        <v>74</v>
      </c>
      <c r="AU315" s="144" t="s">
        <v>75</v>
      </c>
      <c r="AY315" s="144" t="s">
        <v>243</v>
      </c>
      <c r="BK315" s="145">
        <f>SUM($BK$316:$BK$332)</f>
        <v>0</v>
      </c>
    </row>
    <row r="316" spans="2:65" s="6" customFormat="1" ht="15.75" customHeight="1" x14ac:dyDescent="0.3">
      <c r="B316" s="23"/>
      <c r="C316" s="149" t="s">
        <v>699</v>
      </c>
      <c r="D316" s="149" t="s">
        <v>244</v>
      </c>
      <c r="E316" s="147" t="s">
        <v>1788</v>
      </c>
      <c r="F316" s="148" t="s">
        <v>1789</v>
      </c>
      <c r="G316" s="149" t="s">
        <v>637</v>
      </c>
      <c r="H316" s="150">
        <v>3</v>
      </c>
      <c r="I316" s="151"/>
      <c r="J316" s="152">
        <f>ROUND($I$316*$H$316,2)</f>
        <v>0</v>
      </c>
      <c r="K316" s="148"/>
      <c r="L316" s="43"/>
      <c r="M316" s="153"/>
      <c r="N316" s="154" t="s">
        <v>46</v>
      </c>
      <c r="O316" s="24"/>
      <c r="P316" s="155">
        <f>$O$316*$H$316</f>
        <v>0</v>
      </c>
      <c r="Q316" s="155">
        <v>0</v>
      </c>
      <c r="R316" s="155">
        <f>$Q$316*$H$316</f>
        <v>0</v>
      </c>
      <c r="S316" s="155">
        <v>5.0000000000000001E-3</v>
      </c>
      <c r="T316" s="156">
        <f>$S$316*$H$316</f>
        <v>1.4999999999999999E-2</v>
      </c>
      <c r="AR316" s="97" t="s">
        <v>297</v>
      </c>
      <c r="AT316" s="97" t="s">
        <v>244</v>
      </c>
      <c r="AU316" s="97" t="s">
        <v>22</v>
      </c>
      <c r="AY316" s="97" t="s">
        <v>243</v>
      </c>
      <c r="BE316" s="157">
        <f>IF($N$316="základní",$J$316,0)</f>
        <v>0</v>
      </c>
      <c r="BF316" s="157">
        <f>IF($N$316="snížená",$J$316,0)</f>
        <v>0</v>
      </c>
      <c r="BG316" s="157">
        <f>IF($N$316="zákl. přenesená",$J$316,0)</f>
        <v>0</v>
      </c>
      <c r="BH316" s="157">
        <f>IF($N$316="sníž. přenesená",$J$316,0)</f>
        <v>0</v>
      </c>
      <c r="BI316" s="157">
        <f>IF($N$316="nulová",$J$316,0)</f>
        <v>0</v>
      </c>
      <c r="BJ316" s="97" t="s">
        <v>22</v>
      </c>
      <c r="BK316" s="157">
        <f>ROUND($I$316*$H$316,2)</f>
        <v>0</v>
      </c>
      <c r="BL316" s="97" t="s">
        <v>297</v>
      </c>
      <c r="BM316" s="97" t="s">
        <v>1790</v>
      </c>
    </row>
    <row r="317" spans="2:65" s="6" customFormat="1" ht="15.75" customHeight="1" x14ac:dyDescent="0.3">
      <c r="B317" s="170"/>
      <c r="C317" s="171"/>
      <c r="D317" s="158" t="s">
        <v>355</v>
      </c>
      <c r="E317" s="172"/>
      <c r="F317" s="172" t="s">
        <v>380</v>
      </c>
      <c r="G317" s="171"/>
      <c r="H317" s="171"/>
      <c r="J317" s="171"/>
      <c r="K317" s="171"/>
      <c r="L317" s="173"/>
      <c r="M317" s="174"/>
      <c r="N317" s="171"/>
      <c r="O317" s="171"/>
      <c r="P317" s="171"/>
      <c r="Q317" s="171"/>
      <c r="R317" s="171"/>
      <c r="S317" s="171"/>
      <c r="T317" s="175"/>
      <c r="AT317" s="176" t="s">
        <v>355</v>
      </c>
      <c r="AU317" s="176" t="s">
        <v>22</v>
      </c>
      <c r="AV317" s="176" t="s">
        <v>22</v>
      </c>
      <c r="AW317" s="176" t="s">
        <v>222</v>
      </c>
      <c r="AX317" s="176" t="s">
        <v>75</v>
      </c>
      <c r="AY317" s="176" t="s">
        <v>243</v>
      </c>
    </row>
    <row r="318" spans="2:65" s="6" customFormat="1" ht="15.75" customHeight="1" x14ac:dyDescent="0.3">
      <c r="B318" s="170"/>
      <c r="C318" s="171"/>
      <c r="D318" s="177" t="s">
        <v>355</v>
      </c>
      <c r="E318" s="171"/>
      <c r="F318" s="172" t="s">
        <v>1791</v>
      </c>
      <c r="G318" s="171"/>
      <c r="H318" s="171"/>
      <c r="J318" s="171"/>
      <c r="K318" s="171"/>
      <c r="L318" s="173"/>
      <c r="M318" s="174"/>
      <c r="N318" s="171"/>
      <c r="O318" s="171"/>
      <c r="P318" s="171"/>
      <c r="Q318" s="171"/>
      <c r="R318" s="171"/>
      <c r="S318" s="171"/>
      <c r="T318" s="175"/>
      <c r="AT318" s="176" t="s">
        <v>355</v>
      </c>
      <c r="AU318" s="176" t="s">
        <v>22</v>
      </c>
      <c r="AV318" s="176" t="s">
        <v>22</v>
      </c>
      <c r="AW318" s="176" t="s">
        <v>222</v>
      </c>
      <c r="AX318" s="176" t="s">
        <v>75</v>
      </c>
      <c r="AY318" s="176" t="s">
        <v>243</v>
      </c>
    </row>
    <row r="319" spans="2:65" s="6" customFormat="1" ht="15.75" customHeight="1" x14ac:dyDescent="0.3">
      <c r="B319" s="178"/>
      <c r="C319" s="179"/>
      <c r="D319" s="177" t="s">
        <v>355</v>
      </c>
      <c r="E319" s="179"/>
      <c r="F319" s="180" t="s">
        <v>1792</v>
      </c>
      <c r="G319" s="179"/>
      <c r="H319" s="181">
        <v>3</v>
      </c>
      <c r="J319" s="179"/>
      <c r="K319" s="179"/>
      <c r="L319" s="182"/>
      <c r="M319" s="183"/>
      <c r="N319" s="179"/>
      <c r="O319" s="179"/>
      <c r="P319" s="179"/>
      <c r="Q319" s="179"/>
      <c r="R319" s="179"/>
      <c r="S319" s="179"/>
      <c r="T319" s="184"/>
      <c r="AT319" s="185" t="s">
        <v>355</v>
      </c>
      <c r="AU319" s="185" t="s">
        <v>22</v>
      </c>
      <c r="AV319" s="185" t="s">
        <v>83</v>
      </c>
      <c r="AW319" s="185" t="s">
        <v>222</v>
      </c>
      <c r="AX319" s="185" t="s">
        <v>22</v>
      </c>
      <c r="AY319" s="185" t="s">
        <v>243</v>
      </c>
    </row>
    <row r="320" spans="2:65" s="6" customFormat="1" ht="15.75" customHeight="1" x14ac:dyDescent="0.3">
      <c r="B320" s="23"/>
      <c r="C320" s="146" t="s">
        <v>704</v>
      </c>
      <c r="D320" s="146" t="s">
        <v>244</v>
      </c>
      <c r="E320" s="147" t="s">
        <v>1793</v>
      </c>
      <c r="F320" s="148" t="s">
        <v>1794</v>
      </c>
      <c r="G320" s="149" t="s">
        <v>352</v>
      </c>
      <c r="H320" s="150">
        <v>13.5</v>
      </c>
      <c r="I320" s="151"/>
      <c r="J320" s="152">
        <f>ROUND($I$320*$H$320,2)</f>
        <v>0</v>
      </c>
      <c r="K320" s="148" t="s">
        <v>353</v>
      </c>
      <c r="L320" s="43"/>
      <c r="M320" s="153"/>
      <c r="N320" s="154" t="s">
        <v>46</v>
      </c>
      <c r="O320" s="24"/>
      <c r="P320" s="155">
        <f>$O$320*$H$320</f>
        <v>0</v>
      </c>
      <c r="Q320" s="155">
        <v>0</v>
      </c>
      <c r="R320" s="155">
        <f>$Q$320*$H$320</f>
        <v>0</v>
      </c>
      <c r="S320" s="155">
        <v>1.4E-2</v>
      </c>
      <c r="T320" s="156">
        <f>$S$320*$H$320</f>
        <v>0.189</v>
      </c>
      <c r="AR320" s="97" t="s">
        <v>297</v>
      </c>
      <c r="AT320" s="97" t="s">
        <v>244</v>
      </c>
      <c r="AU320" s="97" t="s">
        <v>22</v>
      </c>
      <c r="AY320" s="6" t="s">
        <v>243</v>
      </c>
      <c r="BE320" s="157">
        <f>IF($N$320="základní",$J$320,0)</f>
        <v>0</v>
      </c>
      <c r="BF320" s="157">
        <f>IF($N$320="snížená",$J$320,0)</f>
        <v>0</v>
      </c>
      <c r="BG320" s="157">
        <f>IF($N$320="zákl. přenesená",$J$320,0)</f>
        <v>0</v>
      </c>
      <c r="BH320" s="157">
        <f>IF($N$320="sníž. přenesená",$J$320,0)</f>
        <v>0</v>
      </c>
      <c r="BI320" s="157">
        <f>IF($N$320="nulová",$J$320,0)</f>
        <v>0</v>
      </c>
      <c r="BJ320" s="97" t="s">
        <v>22</v>
      </c>
      <c r="BK320" s="157">
        <f>ROUND($I$320*$H$320,2)</f>
        <v>0</v>
      </c>
      <c r="BL320" s="97" t="s">
        <v>297</v>
      </c>
      <c r="BM320" s="97" t="s">
        <v>1795</v>
      </c>
    </row>
    <row r="321" spans="2:65" s="6" customFormat="1" ht="15.75" customHeight="1" x14ac:dyDescent="0.3">
      <c r="B321" s="170"/>
      <c r="C321" s="171"/>
      <c r="D321" s="158" t="s">
        <v>355</v>
      </c>
      <c r="E321" s="172"/>
      <c r="F321" s="172" t="s">
        <v>380</v>
      </c>
      <c r="G321" s="171"/>
      <c r="H321" s="171"/>
      <c r="J321" s="171"/>
      <c r="K321" s="171"/>
      <c r="L321" s="173"/>
      <c r="M321" s="174"/>
      <c r="N321" s="171"/>
      <c r="O321" s="171"/>
      <c r="P321" s="171"/>
      <c r="Q321" s="171"/>
      <c r="R321" s="171"/>
      <c r="S321" s="171"/>
      <c r="T321" s="175"/>
      <c r="AT321" s="176" t="s">
        <v>355</v>
      </c>
      <c r="AU321" s="176" t="s">
        <v>22</v>
      </c>
      <c r="AV321" s="176" t="s">
        <v>22</v>
      </c>
      <c r="AW321" s="176" t="s">
        <v>222</v>
      </c>
      <c r="AX321" s="176" t="s">
        <v>75</v>
      </c>
      <c r="AY321" s="176" t="s">
        <v>243</v>
      </c>
    </row>
    <row r="322" spans="2:65" s="6" customFormat="1" ht="15.75" customHeight="1" x14ac:dyDescent="0.3">
      <c r="B322" s="170"/>
      <c r="C322" s="171"/>
      <c r="D322" s="177" t="s">
        <v>355</v>
      </c>
      <c r="E322" s="171"/>
      <c r="F322" s="172" t="s">
        <v>357</v>
      </c>
      <c r="G322" s="171"/>
      <c r="H322" s="171"/>
      <c r="J322" s="171"/>
      <c r="K322" s="171"/>
      <c r="L322" s="173"/>
      <c r="M322" s="174"/>
      <c r="N322" s="171"/>
      <c r="O322" s="171"/>
      <c r="P322" s="171"/>
      <c r="Q322" s="171"/>
      <c r="R322" s="171"/>
      <c r="S322" s="171"/>
      <c r="T322" s="175"/>
      <c r="AT322" s="176" t="s">
        <v>355</v>
      </c>
      <c r="AU322" s="176" t="s">
        <v>22</v>
      </c>
      <c r="AV322" s="176" t="s">
        <v>22</v>
      </c>
      <c r="AW322" s="176" t="s">
        <v>222</v>
      </c>
      <c r="AX322" s="176" t="s">
        <v>75</v>
      </c>
      <c r="AY322" s="176" t="s">
        <v>243</v>
      </c>
    </row>
    <row r="323" spans="2:65" s="6" customFormat="1" ht="15.75" customHeight="1" x14ac:dyDescent="0.3">
      <c r="B323" s="178"/>
      <c r="C323" s="179"/>
      <c r="D323" s="177" t="s">
        <v>355</v>
      </c>
      <c r="E323" s="179"/>
      <c r="F323" s="180" t="s">
        <v>1796</v>
      </c>
      <c r="G323" s="179"/>
      <c r="H323" s="181">
        <v>13.5</v>
      </c>
      <c r="J323" s="179"/>
      <c r="K323" s="179"/>
      <c r="L323" s="182"/>
      <c r="M323" s="183"/>
      <c r="N323" s="179"/>
      <c r="O323" s="179"/>
      <c r="P323" s="179"/>
      <c r="Q323" s="179"/>
      <c r="R323" s="179"/>
      <c r="S323" s="179"/>
      <c r="T323" s="184"/>
      <c r="AT323" s="185" t="s">
        <v>355</v>
      </c>
      <c r="AU323" s="185" t="s">
        <v>22</v>
      </c>
      <c r="AV323" s="185" t="s">
        <v>83</v>
      </c>
      <c r="AW323" s="185" t="s">
        <v>222</v>
      </c>
      <c r="AX323" s="185" t="s">
        <v>22</v>
      </c>
      <c r="AY323" s="185" t="s">
        <v>243</v>
      </c>
    </row>
    <row r="324" spans="2:65" s="6" customFormat="1" ht="15.75" customHeight="1" x14ac:dyDescent="0.3">
      <c r="B324" s="23"/>
      <c r="C324" s="146" t="s">
        <v>709</v>
      </c>
      <c r="D324" s="146" t="s">
        <v>244</v>
      </c>
      <c r="E324" s="147" t="s">
        <v>1797</v>
      </c>
      <c r="F324" s="148" t="s">
        <v>1798</v>
      </c>
      <c r="G324" s="149" t="s">
        <v>352</v>
      </c>
      <c r="H324" s="150">
        <v>19.25</v>
      </c>
      <c r="I324" s="151"/>
      <c r="J324" s="152">
        <f>ROUND($I$324*$H$324,2)</f>
        <v>0</v>
      </c>
      <c r="K324" s="148" t="s">
        <v>353</v>
      </c>
      <c r="L324" s="43"/>
      <c r="M324" s="153"/>
      <c r="N324" s="154" t="s">
        <v>46</v>
      </c>
      <c r="O324" s="24"/>
      <c r="P324" s="155">
        <f>$O$324*$H$324</f>
        <v>0</v>
      </c>
      <c r="Q324" s="155">
        <v>0</v>
      </c>
      <c r="R324" s="155">
        <f>$Q$324*$H$324</f>
        <v>0</v>
      </c>
      <c r="S324" s="155">
        <v>3.1199999999999999E-3</v>
      </c>
      <c r="T324" s="156">
        <f>$S$324*$H$324</f>
        <v>6.0060000000000002E-2</v>
      </c>
      <c r="AR324" s="97" t="s">
        <v>297</v>
      </c>
      <c r="AT324" s="97" t="s">
        <v>244</v>
      </c>
      <c r="AU324" s="97" t="s">
        <v>22</v>
      </c>
      <c r="AY324" s="6" t="s">
        <v>243</v>
      </c>
      <c r="BE324" s="157">
        <f>IF($N$324="základní",$J$324,0)</f>
        <v>0</v>
      </c>
      <c r="BF324" s="157">
        <f>IF($N$324="snížená",$J$324,0)</f>
        <v>0</v>
      </c>
      <c r="BG324" s="157">
        <f>IF($N$324="zákl. přenesená",$J$324,0)</f>
        <v>0</v>
      </c>
      <c r="BH324" s="157">
        <f>IF($N$324="sníž. přenesená",$J$324,0)</f>
        <v>0</v>
      </c>
      <c r="BI324" s="157">
        <f>IF($N$324="nulová",$J$324,0)</f>
        <v>0</v>
      </c>
      <c r="BJ324" s="97" t="s">
        <v>22</v>
      </c>
      <c r="BK324" s="157">
        <f>ROUND($I$324*$H$324,2)</f>
        <v>0</v>
      </c>
      <c r="BL324" s="97" t="s">
        <v>297</v>
      </c>
      <c r="BM324" s="97" t="s">
        <v>1799</v>
      </c>
    </row>
    <row r="325" spans="2:65" s="6" customFormat="1" ht="15.75" customHeight="1" x14ac:dyDescent="0.3">
      <c r="B325" s="170"/>
      <c r="C325" s="171"/>
      <c r="D325" s="158" t="s">
        <v>355</v>
      </c>
      <c r="E325" s="172"/>
      <c r="F325" s="172" t="s">
        <v>380</v>
      </c>
      <c r="G325" s="171"/>
      <c r="H325" s="171"/>
      <c r="J325" s="171"/>
      <c r="K325" s="171"/>
      <c r="L325" s="173"/>
      <c r="M325" s="174"/>
      <c r="N325" s="171"/>
      <c r="O325" s="171"/>
      <c r="P325" s="171"/>
      <c r="Q325" s="171"/>
      <c r="R325" s="171"/>
      <c r="S325" s="171"/>
      <c r="T325" s="175"/>
      <c r="AT325" s="176" t="s">
        <v>355</v>
      </c>
      <c r="AU325" s="176" t="s">
        <v>22</v>
      </c>
      <c r="AV325" s="176" t="s">
        <v>22</v>
      </c>
      <c r="AW325" s="176" t="s">
        <v>222</v>
      </c>
      <c r="AX325" s="176" t="s">
        <v>75</v>
      </c>
      <c r="AY325" s="176" t="s">
        <v>243</v>
      </c>
    </row>
    <row r="326" spans="2:65" s="6" customFormat="1" ht="15.75" customHeight="1" x14ac:dyDescent="0.3">
      <c r="B326" s="170"/>
      <c r="C326" s="171"/>
      <c r="D326" s="177" t="s">
        <v>355</v>
      </c>
      <c r="E326" s="171"/>
      <c r="F326" s="172" t="s">
        <v>1800</v>
      </c>
      <c r="G326" s="171"/>
      <c r="H326" s="171"/>
      <c r="J326" s="171"/>
      <c r="K326" s="171"/>
      <c r="L326" s="173"/>
      <c r="M326" s="174"/>
      <c r="N326" s="171"/>
      <c r="O326" s="171"/>
      <c r="P326" s="171"/>
      <c r="Q326" s="171"/>
      <c r="R326" s="171"/>
      <c r="S326" s="171"/>
      <c r="T326" s="175"/>
      <c r="AT326" s="176" t="s">
        <v>355</v>
      </c>
      <c r="AU326" s="176" t="s">
        <v>22</v>
      </c>
      <c r="AV326" s="176" t="s">
        <v>22</v>
      </c>
      <c r="AW326" s="176" t="s">
        <v>222</v>
      </c>
      <c r="AX326" s="176" t="s">
        <v>75</v>
      </c>
      <c r="AY326" s="176" t="s">
        <v>243</v>
      </c>
    </row>
    <row r="327" spans="2:65" s="6" customFormat="1" ht="15.75" customHeight="1" x14ac:dyDescent="0.3">
      <c r="B327" s="178"/>
      <c r="C327" s="179"/>
      <c r="D327" s="177" t="s">
        <v>355</v>
      </c>
      <c r="E327" s="179"/>
      <c r="F327" s="180" t="s">
        <v>1801</v>
      </c>
      <c r="G327" s="179"/>
      <c r="H327" s="181">
        <v>19.25</v>
      </c>
      <c r="J327" s="179"/>
      <c r="K327" s="179"/>
      <c r="L327" s="182"/>
      <c r="M327" s="183"/>
      <c r="N327" s="179"/>
      <c r="O327" s="179"/>
      <c r="P327" s="179"/>
      <c r="Q327" s="179"/>
      <c r="R327" s="179"/>
      <c r="S327" s="179"/>
      <c r="T327" s="184"/>
      <c r="AT327" s="185" t="s">
        <v>355</v>
      </c>
      <c r="AU327" s="185" t="s">
        <v>22</v>
      </c>
      <c r="AV327" s="185" t="s">
        <v>83</v>
      </c>
      <c r="AW327" s="185" t="s">
        <v>222</v>
      </c>
      <c r="AX327" s="185" t="s">
        <v>22</v>
      </c>
      <c r="AY327" s="185" t="s">
        <v>243</v>
      </c>
    </row>
    <row r="328" spans="2:65" s="6" customFormat="1" ht="15.75" customHeight="1" x14ac:dyDescent="0.3">
      <c r="B328" s="23"/>
      <c r="C328" s="146" t="s">
        <v>713</v>
      </c>
      <c r="D328" s="146" t="s">
        <v>244</v>
      </c>
      <c r="E328" s="147" t="s">
        <v>1802</v>
      </c>
      <c r="F328" s="148" t="s">
        <v>1803</v>
      </c>
      <c r="G328" s="149" t="s">
        <v>1804</v>
      </c>
      <c r="H328" s="150">
        <v>638.12</v>
      </c>
      <c r="I328" s="151"/>
      <c r="J328" s="152">
        <f>ROUND($I$328*$H$328,2)</f>
        <v>0</v>
      </c>
      <c r="K328" s="148" t="s">
        <v>353</v>
      </c>
      <c r="L328" s="43"/>
      <c r="M328" s="153"/>
      <c r="N328" s="154" t="s">
        <v>46</v>
      </c>
      <c r="O328" s="24"/>
      <c r="P328" s="155">
        <f>$O$328*$H$328</f>
        <v>0</v>
      </c>
      <c r="Q328" s="155">
        <v>0</v>
      </c>
      <c r="R328" s="155">
        <f>$Q$328*$H$328</f>
        <v>0</v>
      </c>
      <c r="S328" s="155">
        <v>1E-3</v>
      </c>
      <c r="T328" s="156">
        <f>$S$328*$H$328</f>
        <v>0.63812000000000002</v>
      </c>
      <c r="AR328" s="97" t="s">
        <v>297</v>
      </c>
      <c r="AT328" s="97" t="s">
        <v>244</v>
      </c>
      <c r="AU328" s="97" t="s">
        <v>22</v>
      </c>
      <c r="AY328" s="6" t="s">
        <v>243</v>
      </c>
      <c r="BE328" s="157">
        <f>IF($N$328="základní",$J$328,0)</f>
        <v>0</v>
      </c>
      <c r="BF328" s="157">
        <f>IF($N$328="snížená",$J$328,0)</f>
        <v>0</v>
      </c>
      <c r="BG328" s="157">
        <f>IF($N$328="zákl. přenesená",$J$328,0)</f>
        <v>0</v>
      </c>
      <c r="BH328" s="157">
        <f>IF($N$328="sníž. přenesená",$J$328,0)</f>
        <v>0</v>
      </c>
      <c r="BI328" s="157">
        <f>IF($N$328="nulová",$J$328,0)</f>
        <v>0</v>
      </c>
      <c r="BJ328" s="97" t="s">
        <v>22</v>
      </c>
      <c r="BK328" s="157">
        <f>ROUND($I$328*$H$328,2)</f>
        <v>0</v>
      </c>
      <c r="BL328" s="97" t="s">
        <v>297</v>
      </c>
      <c r="BM328" s="97" t="s">
        <v>1805</v>
      </c>
    </row>
    <row r="329" spans="2:65" s="6" customFormat="1" ht="15.75" customHeight="1" x14ac:dyDescent="0.3">
      <c r="B329" s="170"/>
      <c r="C329" s="171"/>
      <c r="D329" s="158" t="s">
        <v>355</v>
      </c>
      <c r="E329" s="172"/>
      <c r="F329" s="172" t="s">
        <v>380</v>
      </c>
      <c r="G329" s="171"/>
      <c r="H329" s="171"/>
      <c r="J329" s="171"/>
      <c r="K329" s="171"/>
      <c r="L329" s="173"/>
      <c r="M329" s="174"/>
      <c r="N329" s="171"/>
      <c r="O329" s="171"/>
      <c r="P329" s="171"/>
      <c r="Q329" s="171"/>
      <c r="R329" s="171"/>
      <c r="S329" s="171"/>
      <c r="T329" s="175"/>
      <c r="AT329" s="176" t="s">
        <v>355</v>
      </c>
      <c r="AU329" s="176" t="s">
        <v>22</v>
      </c>
      <c r="AV329" s="176" t="s">
        <v>22</v>
      </c>
      <c r="AW329" s="176" t="s">
        <v>222</v>
      </c>
      <c r="AX329" s="176" t="s">
        <v>75</v>
      </c>
      <c r="AY329" s="176" t="s">
        <v>243</v>
      </c>
    </row>
    <row r="330" spans="2:65" s="6" customFormat="1" ht="15.75" customHeight="1" x14ac:dyDescent="0.3">
      <c r="B330" s="170"/>
      <c r="C330" s="171"/>
      <c r="D330" s="177" t="s">
        <v>355</v>
      </c>
      <c r="E330" s="171"/>
      <c r="F330" s="172" t="s">
        <v>1800</v>
      </c>
      <c r="G330" s="171"/>
      <c r="H330" s="171"/>
      <c r="J330" s="171"/>
      <c r="K330" s="171"/>
      <c r="L330" s="173"/>
      <c r="M330" s="174"/>
      <c r="N330" s="171"/>
      <c r="O330" s="171"/>
      <c r="P330" s="171"/>
      <c r="Q330" s="171"/>
      <c r="R330" s="171"/>
      <c r="S330" s="171"/>
      <c r="T330" s="175"/>
      <c r="AT330" s="176" t="s">
        <v>355</v>
      </c>
      <c r="AU330" s="176" t="s">
        <v>22</v>
      </c>
      <c r="AV330" s="176" t="s">
        <v>22</v>
      </c>
      <c r="AW330" s="176" t="s">
        <v>222</v>
      </c>
      <c r="AX330" s="176" t="s">
        <v>75</v>
      </c>
      <c r="AY330" s="176" t="s">
        <v>243</v>
      </c>
    </row>
    <row r="331" spans="2:65" s="6" customFormat="1" ht="15.75" customHeight="1" x14ac:dyDescent="0.3">
      <c r="B331" s="170"/>
      <c r="C331" s="171"/>
      <c r="D331" s="177" t="s">
        <v>355</v>
      </c>
      <c r="E331" s="171"/>
      <c r="F331" s="172" t="s">
        <v>1806</v>
      </c>
      <c r="G331" s="171"/>
      <c r="H331" s="171"/>
      <c r="J331" s="171"/>
      <c r="K331" s="171"/>
      <c r="L331" s="173"/>
      <c r="M331" s="174"/>
      <c r="N331" s="171"/>
      <c r="O331" s="171"/>
      <c r="P331" s="171"/>
      <c r="Q331" s="171"/>
      <c r="R331" s="171"/>
      <c r="S331" s="171"/>
      <c r="T331" s="175"/>
      <c r="AT331" s="176" t="s">
        <v>355</v>
      </c>
      <c r="AU331" s="176" t="s">
        <v>22</v>
      </c>
      <c r="AV331" s="176" t="s">
        <v>22</v>
      </c>
      <c r="AW331" s="176" t="s">
        <v>222</v>
      </c>
      <c r="AX331" s="176" t="s">
        <v>75</v>
      </c>
      <c r="AY331" s="176" t="s">
        <v>243</v>
      </c>
    </row>
    <row r="332" spans="2:65" s="6" customFormat="1" ht="15.75" customHeight="1" x14ac:dyDescent="0.3">
      <c r="B332" s="178"/>
      <c r="C332" s="179"/>
      <c r="D332" s="177" t="s">
        <v>355</v>
      </c>
      <c r="E332" s="179"/>
      <c r="F332" s="180" t="s">
        <v>1807</v>
      </c>
      <c r="G332" s="179"/>
      <c r="H332" s="181">
        <v>638.12</v>
      </c>
      <c r="J332" s="179"/>
      <c r="K332" s="179"/>
      <c r="L332" s="182"/>
      <c r="M332" s="183"/>
      <c r="N332" s="179"/>
      <c r="O332" s="179"/>
      <c r="P332" s="179"/>
      <c r="Q332" s="179"/>
      <c r="R332" s="179"/>
      <c r="S332" s="179"/>
      <c r="T332" s="184"/>
      <c r="AT332" s="185" t="s">
        <v>355</v>
      </c>
      <c r="AU332" s="185" t="s">
        <v>22</v>
      </c>
      <c r="AV332" s="185" t="s">
        <v>83</v>
      </c>
      <c r="AW332" s="185" t="s">
        <v>222</v>
      </c>
      <c r="AX332" s="185" t="s">
        <v>22</v>
      </c>
      <c r="AY332" s="185" t="s">
        <v>243</v>
      </c>
    </row>
    <row r="333" spans="2:65" s="135" customFormat="1" ht="37.5" customHeight="1" x14ac:dyDescent="0.35">
      <c r="B333" s="136"/>
      <c r="C333" s="137"/>
      <c r="D333" s="137" t="s">
        <v>74</v>
      </c>
      <c r="E333" s="138" t="s">
        <v>481</v>
      </c>
      <c r="F333" s="138" t="s">
        <v>933</v>
      </c>
      <c r="G333" s="137"/>
      <c r="H333" s="137"/>
      <c r="J333" s="139">
        <f>$BK$333</f>
        <v>0</v>
      </c>
      <c r="K333" s="137"/>
      <c r="L333" s="140"/>
      <c r="M333" s="141"/>
      <c r="N333" s="137"/>
      <c r="O333" s="137"/>
      <c r="P333" s="142">
        <f>$P$334</f>
        <v>0</v>
      </c>
      <c r="Q333" s="137"/>
      <c r="R333" s="142">
        <f>$R$334</f>
        <v>0.86641024999999983</v>
      </c>
      <c r="S333" s="137"/>
      <c r="T333" s="143">
        <f>$T$334</f>
        <v>0</v>
      </c>
      <c r="AR333" s="144" t="s">
        <v>103</v>
      </c>
      <c r="AT333" s="144" t="s">
        <v>74</v>
      </c>
      <c r="AU333" s="144" t="s">
        <v>75</v>
      </c>
      <c r="AY333" s="144" t="s">
        <v>243</v>
      </c>
      <c r="BK333" s="145">
        <f>$BK$334</f>
        <v>0</v>
      </c>
    </row>
    <row r="334" spans="2:65" s="135" customFormat="1" ht="21" customHeight="1" x14ac:dyDescent="0.3">
      <c r="B334" s="136"/>
      <c r="C334" s="137"/>
      <c r="D334" s="137" t="s">
        <v>74</v>
      </c>
      <c r="E334" s="168" t="s">
        <v>934</v>
      </c>
      <c r="F334" s="168" t="s">
        <v>935</v>
      </c>
      <c r="G334" s="137"/>
      <c r="H334" s="137"/>
      <c r="J334" s="169">
        <f>$BK$334</f>
        <v>0</v>
      </c>
      <c r="K334" s="137"/>
      <c r="L334" s="140"/>
      <c r="M334" s="141"/>
      <c r="N334" s="137"/>
      <c r="O334" s="137"/>
      <c r="P334" s="142">
        <f>SUM($P$335:$P$360)</f>
        <v>0</v>
      </c>
      <c r="Q334" s="137"/>
      <c r="R334" s="142">
        <f>SUM($R$335:$R$360)</f>
        <v>0.86641024999999983</v>
      </c>
      <c r="S334" s="137"/>
      <c r="T334" s="143">
        <f>SUM($T$335:$T$360)</f>
        <v>0</v>
      </c>
      <c r="AR334" s="144" t="s">
        <v>103</v>
      </c>
      <c r="AT334" s="144" t="s">
        <v>74</v>
      </c>
      <c r="AU334" s="144" t="s">
        <v>22</v>
      </c>
      <c r="AY334" s="144" t="s">
        <v>243</v>
      </c>
      <c r="BK334" s="145">
        <f>SUM($BK$335:$BK$360)</f>
        <v>0</v>
      </c>
    </row>
    <row r="335" spans="2:65" s="6" customFormat="1" ht="15.75" customHeight="1" x14ac:dyDescent="0.3">
      <c r="B335" s="23"/>
      <c r="C335" s="146" t="s">
        <v>718</v>
      </c>
      <c r="D335" s="146" t="s">
        <v>244</v>
      </c>
      <c r="E335" s="147" t="s">
        <v>1808</v>
      </c>
      <c r="F335" s="148" t="s">
        <v>1809</v>
      </c>
      <c r="G335" s="149" t="s">
        <v>378</v>
      </c>
      <c r="H335" s="150">
        <v>3.5</v>
      </c>
      <c r="I335" s="151"/>
      <c r="J335" s="152">
        <f>ROUND($I$335*$H$335,2)</f>
        <v>0</v>
      </c>
      <c r="K335" s="148" t="s">
        <v>353</v>
      </c>
      <c r="L335" s="43"/>
      <c r="M335" s="153"/>
      <c r="N335" s="154" t="s">
        <v>46</v>
      </c>
      <c r="O335" s="24"/>
      <c r="P335" s="155">
        <f>$O$335*$H$335</f>
        <v>0</v>
      </c>
      <c r="Q335" s="155">
        <v>0</v>
      </c>
      <c r="R335" s="155">
        <f>$Q$335*$H$335</f>
        <v>0</v>
      </c>
      <c r="S335" s="155">
        <v>0</v>
      </c>
      <c r="T335" s="156">
        <f>$S$335*$H$335</f>
        <v>0</v>
      </c>
      <c r="AR335" s="97" t="s">
        <v>718</v>
      </c>
      <c r="AT335" s="97" t="s">
        <v>244</v>
      </c>
      <c r="AU335" s="97" t="s">
        <v>83</v>
      </c>
      <c r="AY335" s="6" t="s">
        <v>243</v>
      </c>
      <c r="BE335" s="157">
        <f>IF($N$335="základní",$J$335,0)</f>
        <v>0</v>
      </c>
      <c r="BF335" s="157">
        <f>IF($N$335="snížená",$J$335,0)</f>
        <v>0</v>
      </c>
      <c r="BG335" s="157">
        <f>IF($N$335="zákl. přenesená",$J$335,0)</f>
        <v>0</v>
      </c>
      <c r="BH335" s="157">
        <f>IF($N$335="sníž. přenesená",$J$335,0)</f>
        <v>0</v>
      </c>
      <c r="BI335" s="157">
        <f>IF($N$335="nulová",$J$335,0)</f>
        <v>0</v>
      </c>
      <c r="BJ335" s="97" t="s">
        <v>22</v>
      </c>
      <c r="BK335" s="157">
        <f>ROUND($I$335*$H$335,2)</f>
        <v>0</v>
      </c>
      <c r="BL335" s="97" t="s">
        <v>718</v>
      </c>
      <c r="BM335" s="97" t="s">
        <v>1810</v>
      </c>
    </row>
    <row r="336" spans="2:65" s="6" customFormat="1" ht="15.75" customHeight="1" x14ac:dyDescent="0.3">
      <c r="B336" s="170"/>
      <c r="C336" s="171"/>
      <c r="D336" s="158" t="s">
        <v>355</v>
      </c>
      <c r="E336" s="172"/>
      <c r="F336" s="172" t="s">
        <v>356</v>
      </c>
      <c r="G336" s="171"/>
      <c r="H336" s="171"/>
      <c r="J336" s="171"/>
      <c r="K336" s="171"/>
      <c r="L336" s="173"/>
      <c r="M336" s="174"/>
      <c r="N336" s="171"/>
      <c r="O336" s="171"/>
      <c r="P336" s="171"/>
      <c r="Q336" s="171"/>
      <c r="R336" s="171"/>
      <c r="S336" s="171"/>
      <c r="T336" s="175"/>
      <c r="AT336" s="176" t="s">
        <v>355</v>
      </c>
      <c r="AU336" s="176" t="s">
        <v>83</v>
      </c>
      <c r="AV336" s="176" t="s">
        <v>22</v>
      </c>
      <c r="AW336" s="176" t="s">
        <v>222</v>
      </c>
      <c r="AX336" s="176" t="s">
        <v>75</v>
      </c>
      <c r="AY336" s="176" t="s">
        <v>243</v>
      </c>
    </row>
    <row r="337" spans="2:65" s="6" customFormat="1" ht="15.75" customHeight="1" x14ac:dyDescent="0.3">
      <c r="B337" s="178"/>
      <c r="C337" s="179"/>
      <c r="D337" s="177" t="s">
        <v>355</v>
      </c>
      <c r="E337" s="179"/>
      <c r="F337" s="180" t="s">
        <v>1811</v>
      </c>
      <c r="G337" s="179"/>
      <c r="H337" s="181">
        <v>3.5</v>
      </c>
      <c r="J337" s="179"/>
      <c r="K337" s="179"/>
      <c r="L337" s="182"/>
      <c r="M337" s="183"/>
      <c r="N337" s="179"/>
      <c r="O337" s="179"/>
      <c r="P337" s="179"/>
      <c r="Q337" s="179"/>
      <c r="R337" s="179"/>
      <c r="S337" s="179"/>
      <c r="T337" s="184"/>
      <c r="AT337" s="185" t="s">
        <v>355</v>
      </c>
      <c r="AU337" s="185" t="s">
        <v>83</v>
      </c>
      <c r="AV337" s="185" t="s">
        <v>83</v>
      </c>
      <c r="AW337" s="185" t="s">
        <v>222</v>
      </c>
      <c r="AX337" s="185" t="s">
        <v>22</v>
      </c>
      <c r="AY337" s="185" t="s">
        <v>243</v>
      </c>
    </row>
    <row r="338" spans="2:65" s="6" customFormat="1" ht="15.75" customHeight="1" x14ac:dyDescent="0.3">
      <c r="B338" s="23"/>
      <c r="C338" s="194" t="s">
        <v>723</v>
      </c>
      <c r="D338" s="194" t="s">
        <v>481</v>
      </c>
      <c r="E338" s="195" t="s">
        <v>1812</v>
      </c>
      <c r="F338" s="196" t="s">
        <v>1813</v>
      </c>
      <c r="G338" s="197" t="s">
        <v>378</v>
      </c>
      <c r="H338" s="198">
        <v>3.6749999999999998</v>
      </c>
      <c r="I338" s="199"/>
      <c r="J338" s="200">
        <f>ROUND($I$338*$H$338,2)</f>
        <v>0</v>
      </c>
      <c r="K338" s="196" t="s">
        <v>353</v>
      </c>
      <c r="L338" s="201"/>
      <c r="M338" s="202"/>
      <c r="N338" s="203" t="s">
        <v>46</v>
      </c>
      <c r="O338" s="24"/>
      <c r="P338" s="155">
        <f>$O$338*$H$338</f>
        <v>0</v>
      </c>
      <c r="Q338" s="155">
        <v>4.2999999999999999E-4</v>
      </c>
      <c r="R338" s="155">
        <f>$Q$338*$H$338</f>
        <v>1.5802499999999998E-3</v>
      </c>
      <c r="S338" s="155">
        <v>0</v>
      </c>
      <c r="T338" s="156">
        <f>$S$338*$H$338</f>
        <v>0</v>
      </c>
      <c r="AR338" s="97" t="s">
        <v>949</v>
      </c>
      <c r="AT338" s="97" t="s">
        <v>481</v>
      </c>
      <c r="AU338" s="97" t="s">
        <v>83</v>
      </c>
      <c r="AY338" s="6" t="s">
        <v>243</v>
      </c>
      <c r="BE338" s="157">
        <f>IF($N$338="základní",$J$338,0)</f>
        <v>0</v>
      </c>
      <c r="BF338" s="157">
        <f>IF($N$338="snížená",$J$338,0)</f>
        <v>0</v>
      </c>
      <c r="BG338" s="157">
        <f>IF($N$338="zákl. přenesená",$J$338,0)</f>
        <v>0</v>
      </c>
      <c r="BH338" s="157">
        <f>IF($N$338="sníž. přenesená",$J$338,0)</f>
        <v>0</v>
      </c>
      <c r="BI338" s="157">
        <f>IF($N$338="nulová",$J$338,0)</f>
        <v>0</v>
      </c>
      <c r="BJ338" s="97" t="s">
        <v>22</v>
      </c>
      <c r="BK338" s="157">
        <f>ROUND($I$338*$H$338,2)</f>
        <v>0</v>
      </c>
      <c r="BL338" s="97" t="s">
        <v>949</v>
      </c>
      <c r="BM338" s="97" t="s">
        <v>1814</v>
      </c>
    </row>
    <row r="339" spans="2:65" s="6" customFormat="1" ht="15.75" customHeight="1" x14ac:dyDescent="0.3">
      <c r="B339" s="170"/>
      <c r="C339" s="171"/>
      <c r="D339" s="158" t="s">
        <v>355</v>
      </c>
      <c r="E339" s="172"/>
      <c r="F339" s="172" t="s">
        <v>1815</v>
      </c>
      <c r="G339" s="171"/>
      <c r="H339" s="171"/>
      <c r="J339" s="171"/>
      <c r="K339" s="171"/>
      <c r="L339" s="173"/>
      <c r="M339" s="174"/>
      <c r="N339" s="171"/>
      <c r="O339" s="171"/>
      <c r="P339" s="171"/>
      <c r="Q339" s="171"/>
      <c r="R339" s="171"/>
      <c r="S339" s="171"/>
      <c r="T339" s="175"/>
      <c r="AT339" s="176" t="s">
        <v>355</v>
      </c>
      <c r="AU339" s="176" t="s">
        <v>83</v>
      </c>
      <c r="AV339" s="176" t="s">
        <v>22</v>
      </c>
      <c r="AW339" s="176" t="s">
        <v>222</v>
      </c>
      <c r="AX339" s="176" t="s">
        <v>75</v>
      </c>
      <c r="AY339" s="176" t="s">
        <v>243</v>
      </c>
    </row>
    <row r="340" spans="2:65" s="6" customFormat="1" ht="15.75" customHeight="1" x14ac:dyDescent="0.3">
      <c r="B340" s="178"/>
      <c r="C340" s="179"/>
      <c r="D340" s="177" t="s">
        <v>355</v>
      </c>
      <c r="E340" s="179"/>
      <c r="F340" s="180" t="s">
        <v>1816</v>
      </c>
      <c r="G340" s="179"/>
      <c r="H340" s="181">
        <v>3.5</v>
      </c>
      <c r="J340" s="179"/>
      <c r="K340" s="179"/>
      <c r="L340" s="182"/>
      <c r="M340" s="183"/>
      <c r="N340" s="179"/>
      <c r="O340" s="179"/>
      <c r="P340" s="179"/>
      <c r="Q340" s="179"/>
      <c r="R340" s="179"/>
      <c r="S340" s="179"/>
      <c r="T340" s="184"/>
      <c r="AT340" s="185" t="s">
        <v>355</v>
      </c>
      <c r="AU340" s="185" t="s">
        <v>83</v>
      </c>
      <c r="AV340" s="185" t="s">
        <v>83</v>
      </c>
      <c r="AW340" s="185" t="s">
        <v>222</v>
      </c>
      <c r="AX340" s="185" t="s">
        <v>22</v>
      </c>
      <c r="AY340" s="185" t="s">
        <v>243</v>
      </c>
    </row>
    <row r="341" spans="2:65" s="6" customFormat="1" ht="15.75" customHeight="1" x14ac:dyDescent="0.3">
      <c r="B341" s="178"/>
      <c r="C341" s="179"/>
      <c r="D341" s="177" t="s">
        <v>355</v>
      </c>
      <c r="E341" s="179"/>
      <c r="F341" s="180" t="s">
        <v>1817</v>
      </c>
      <c r="G341" s="179"/>
      <c r="H341" s="181">
        <v>3.6749999999999998</v>
      </c>
      <c r="J341" s="179"/>
      <c r="K341" s="179"/>
      <c r="L341" s="182"/>
      <c r="M341" s="183"/>
      <c r="N341" s="179"/>
      <c r="O341" s="179"/>
      <c r="P341" s="179"/>
      <c r="Q341" s="179"/>
      <c r="R341" s="179"/>
      <c r="S341" s="179"/>
      <c r="T341" s="184"/>
      <c r="AT341" s="185" t="s">
        <v>355</v>
      </c>
      <c r="AU341" s="185" t="s">
        <v>83</v>
      </c>
      <c r="AV341" s="185" t="s">
        <v>83</v>
      </c>
      <c r="AW341" s="185" t="s">
        <v>75</v>
      </c>
      <c r="AX341" s="185" t="s">
        <v>22</v>
      </c>
      <c r="AY341" s="185" t="s">
        <v>243</v>
      </c>
    </row>
    <row r="342" spans="2:65" s="6" customFormat="1" ht="15.75" customHeight="1" x14ac:dyDescent="0.3">
      <c r="B342" s="23"/>
      <c r="C342" s="146" t="s">
        <v>729</v>
      </c>
      <c r="D342" s="146" t="s">
        <v>244</v>
      </c>
      <c r="E342" s="147" t="s">
        <v>1818</v>
      </c>
      <c r="F342" s="148" t="s">
        <v>1819</v>
      </c>
      <c r="G342" s="149" t="s">
        <v>378</v>
      </c>
      <c r="H342" s="150">
        <v>52</v>
      </c>
      <c r="I342" s="151"/>
      <c r="J342" s="152">
        <f>ROUND($I$342*$H$342,2)</f>
        <v>0</v>
      </c>
      <c r="K342" s="148" t="s">
        <v>353</v>
      </c>
      <c r="L342" s="43"/>
      <c r="M342" s="153"/>
      <c r="N342" s="154" t="s">
        <v>46</v>
      </c>
      <c r="O342" s="24"/>
      <c r="P342" s="155">
        <f>$O$342*$H$342</f>
        <v>0</v>
      </c>
      <c r="Q342" s="155">
        <v>0</v>
      </c>
      <c r="R342" s="155">
        <f>$Q$342*$H$342</f>
        <v>0</v>
      </c>
      <c r="S342" s="155">
        <v>0</v>
      </c>
      <c r="T342" s="156">
        <f>$S$342*$H$342</f>
        <v>0</v>
      </c>
      <c r="AR342" s="97" t="s">
        <v>718</v>
      </c>
      <c r="AT342" s="97" t="s">
        <v>244</v>
      </c>
      <c r="AU342" s="97" t="s">
        <v>83</v>
      </c>
      <c r="AY342" s="6" t="s">
        <v>243</v>
      </c>
      <c r="BE342" s="157">
        <f>IF($N$342="základní",$J$342,0)</f>
        <v>0</v>
      </c>
      <c r="BF342" s="157">
        <f>IF($N$342="snížená",$J$342,0)</f>
        <v>0</v>
      </c>
      <c r="BG342" s="157">
        <f>IF($N$342="zákl. přenesená",$J$342,0)</f>
        <v>0</v>
      </c>
      <c r="BH342" s="157">
        <f>IF($N$342="sníž. přenesená",$J$342,0)</f>
        <v>0</v>
      </c>
      <c r="BI342" s="157">
        <f>IF($N$342="nulová",$J$342,0)</f>
        <v>0</v>
      </c>
      <c r="BJ342" s="97" t="s">
        <v>22</v>
      </c>
      <c r="BK342" s="157">
        <f>ROUND($I$342*$H$342,2)</f>
        <v>0</v>
      </c>
      <c r="BL342" s="97" t="s">
        <v>718</v>
      </c>
      <c r="BM342" s="97" t="s">
        <v>1820</v>
      </c>
    </row>
    <row r="343" spans="2:65" s="6" customFormat="1" ht="15.75" customHeight="1" x14ac:dyDescent="0.3">
      <c r="B343" s="170"/>
      <c r="C343" s="171"/>
      <c r="D343" s="158" t="s">
        <v>355</v>
      </c>
      <c r="E343" s="172"/>
      <c r="F343" s="172" t="s">
        <v>356</v>
      </c>
      <c r="G343" s="171"/>
      <c r="H343" s="171"/>
      <c r="J343" s="171"/>
      <c r="K343" s="171"/>
      <c r="L343" s="173"/>
      <c r="M343" s="174"/>
      <c r="N343" s="171"/>
      <c r="O343" s="171"/>
      <c r="P343" s="171"/>
      <c r="Q343" s="171"/>
      <c r="R343" s="171"/>
      <c r="S343" s="171"/>
      <c r="T343" s="175"/>
      <c r="AT343" s="176" t="s">
        <v>355</v>
      </c>
      <c r="AU343" s="176" t="s">
        <v>83</v>
      </c>
      <c r="AV343" s="176" t="s">
        <v>22</v>
      </c>
      <c r="AW343" s="176" t="s">
        <v>222</v>
      </c>
      <c r="AX343" s="176" t="s">
        <v>75</v>
      </c>
      <c r="AY343" s="176" t="s">
        <v>243</v>
      </c>
    </row>
    <row r="344" spans="2:65" s="6" customFormat="1" ht="15.75" customHeight="1" x14ac:dyDescent="0.3">
      <c r="B344" s="178"/>
      <c r="C344" s="179"/>
      <c r="D344" s="177" t="s">
        <v>355</v>
      </c>
      <c r="E344" s="179"/>
      <c r="F344" s="180" t="s">
        <v>1821</v>
      </c>
      <c r="G344" s="179"/>
      <c r="H344" s="181">
        <v>24</v>
      </c>
      <c r="J344" s="179"/>
      <c r="K344" s="179"/>
      <c r="L344" s="182"/>
      <c r="M344" s="183"/>
      <c r="N344" s="179"/>
      <c r="O344" s="179"/>
      <c r="P344" s="179"/>
      <c r="Q344" s="179"/>
      <c r="R344" s="179"/>
      <c r="S344" s="179"/>
      <c r="T344" s="184"/>
      <c r="AT344" s="185" t="s">
        <v>355</v>
      </c>
      <c r="AU344" s="185" t="s">
        <v>83</v>
      </c>
      <c r="AV344" s="185" t="s">
        <v>83</v>
      </c>
      <c r="AW344" s="185" t="s">
        <v>222</v>
      </c>
      <c r="AX344" s="185" t="s">
        <v>75</v>
      </c>
      <c r="AY344" s="185" t="s">
        <v>243</v>
      </c>
    </row>
    <row r="345" spans="2:65" s="6" customFormat="1" ht="15.75" customHeight="1" x14ac:dyDescent="0.3">
      <c r="B345" s="178"/>
      <c r="C345" s="179"/>
      <c r="D345" s="177" t="s">
        <v>355</v>
      </c>
      <c r="E345" s="179"/>
      <c r="F345" s="180" t="s">
        <v>1822</v>
      </c>
      <c r="G345" s="179"/>
      <c r="H345" s="181">
        <v>28</v>
      </c>
      <c r="J345" s="179"/>
      <c r="K345" s="179"/>
      <c r="L345" s="182"/>
      <c r="M345" s="183"/>
      <c r="N345" s="179"/>
      <c r="O345" s="179"/>
      <c r="P345" s="179"/>
      <c r="Q345" s="179"/>
      <c r="R345" s="179"/>
      <c r="S345" s="179"/>
      <c r="T345" s="184"/>
      <c r="AT345" s="185" t="s">
        <v>355</v>
      </c>
      <c r="AU345" s="185" t="s">
        <v>83</v>
      </c>
      <c r="AV345" s="185" t="s">
        <v>83</v>
      </c>
      <c r="AW345" s="185" t="s">
        <v>222</v>
      </c>
      <c r="AX345" s="185" t="s">
        <v>75</v>
      </c>
      <c r="AY345" s="185" t="s">
        <v>243</v>
      </c>
    </row>
    <row r="346" spans="2:65" s="6" customFormat="1" ht="15.75" customHeight="1" x14ac:dyDescent="0.3">
      <c r="B346" s="186"/>
      <c r="C346" s="187"/>
      <c r="D346" s="177" t="s">
        <v>355</v>
      </c>
      <c r="E346" s="187"/>
      <c r="F346" s="188" t="s">
        <v>369</v>
      </c>
      <c r="G346" s="187"/>
      <c r="H346" s="189">
        <v>52</v>
      </c>
      <c r="J346" s="187"/>
      <c r="K346" s="187"/>
      <c r="L346" s="190"/>
      <c r="M346" s="191"/>
      <c r="N346" s="187"/>
      <c r="O346" s="187"/>
      <c r="P346" s="187"/>
      <c r="Q346" s="187"/>
      <c r="R346" s="187"/>
      <c r="S346" s="187"/>
      <c r="T346" s="192"/>
      <c r="AT346" s="193" t="s">
        <v>355</v>
      </c>
      <c r="AU346" s="193" t="s">
        <v>83</v>
      </c>
      <c r="AV346" s="193" t="s">
        <v>248</v>
      </c>
      <c r="AW346" s="193" t="s">
        <v>222</v>
      </c>
      <c r="AX346" s="193" t="s">
        <v>22</v>
      </c>
      <c r="AY346" s="193" t="s">
        <v>243</v>
      </c>
    </row>
    <row r="347" spans="2:65" s="6" customFormat="1" ht="15.75" customHeight="1" x14ac:dyDescent="0.3">
      <c r="B347" s="23"/>
      <c r="C347" s="194" t="s">
        <v>734</v>
      </c>
      <c r="D347" s="194" t="s">
        <v>481</v>
      </c>
      <c r="E347" s="195" t="s">
        <v>1823</v>
      </c>
      <c r="F347" s="196" t="s">
        <v>1824</v>
      </c>
      <c r="G347" s="197" t="s">
        <v>481</v>
      </c>
      <c r="H347" s="198">
        <v>52</v>
      </c>
      <c r="I347" s="199"/>
      <c r="J347" s="200">
        <f>ROUND($I$347*$H$347,2)</f>
        <v>0</v>
      </c>
      <c r="K347" s="196"/>
      <c r="L347" s="201"/>
      <c r="M347" s="202"/>
      <c r="N347" s="203" t="s">
        <v>46</v>
      </c>
      <c r="O347" s="24"/>
      <c r="P347" s="155">
        <f>$O$347*$H$347</f>
        <v>0</v>
      </c>
      <c r="Q347" s="155">
        <v>0</v>
      </c>
      <c r="R347" s="155">
        <f>$Q$347*$H$347</f>
        <v>0</v>
      </c>
      <c r="S347" s="155">
        <v>0</v>
      </c>
      <c r="T347" s="156">
        <f>$S$347*$H$347</f>
        <v>0</v>
      </c>
      <c r="AR347" s="97" t="s">
        <v>1825</v>
      </c>
      <c r="AT347" s="97" t="s">
        <v>481</v>
      </c>
      <c r="AU347" s="97" t="s">
        <v>83</v>
      </c>
      <c r="AY347" s="6" t="s">
        <v>243</v>
      </c>
      <c r="BE347" s="157">
        <f>IF($N$347="základní",$J$347,0)</f>
        <v>0</v>
      </c>
      <c r="BF347" s="157">
        <f>IF($N$347="snížená",$J$347,0)</f>
        <v>0</v>
      </c>
      <c r="BG347" s="157">
        <f>IF($N$347="zákl. přenesená",$J$347,0)</f>
        <v>0</v>
      </c>
      <c r="BH347" s="157">
        <f>IF($N$347="sníž. přenesená",$J$347,0)</f>
        <v>0</v>
      </c>
      <c r="BI347" s="157">
        <f>IF($N$347="nulová",$J$347,0)</f>
        <v>0</v>
      </c>
      <c r="BJ347" s="97" t="s">
        <v>22</v>
      </c>
      <c r="BK347" s="157">
        <f>ROUND($I$347*$H$347,2)</f>
        <v>0</v>
      </c>
      <c r="BL347" s="97" t="s">
        <v>718</v>
      </c>
      <c r="BM347" s="97" t="s">
        <v>1826</v>
      </c>
    </row>
    <row r="348" spans="2:65" s="6" customFormat="1" ht="15.75" customHeight="1" x14ac:dyDescent="0.3">
      <c r="B348" s="170"/>
      <c r="C348" s="171"/>
      <c r="D348" s="158" t="s">
        <v>355</v>
      </c>
      <c r="E348" s="172"/>
      <c r="F348" s="172" t="s">
        <v>356</v>
      </c>
      <c r="G348" s="171"/>
      <c r="H348" s="171"/>
      <c r="J348" s="171"/>
      <c r="K348" s="171"/>
      <c r="L348" s="173"/>
      <c r="M348" s="174"/>
      <c r="N348" s="171"/>
      <c r="O348" s="171"/>
      <c r="P348" s="171"/>
      <c r="Q348" s="171"/>
      <c r="R348" s="171"/>
      <c r="S348" s="171"/>
      <c r="T348" s="175"/>
      <c r="AT348" s="176" t="s">
        <v>355</v>
      </c>
      <c r="AU348" s="176" t="s">
        <v>83</v>
      </c>
      <c r="AV348" s="176" t="s">
        <v>22</v>
      </c>
      <c r="AW348" s="176" t="s">
        <v>222</v>
      </c>
      <c r="AX348" s="176" t="s">
        <v>75</v>
      </c>
      <c r="AY348" s="176" t="s">
        <v>243</v>
      </c>
    </row>
    <row r="349" spans="2:65" s="6" customFormat="1" ht="15.75" customHeight="1" x14ac:dyDescent="0.3">
      <c r="B349" s="178"/>
      <c r="C349" s="179"/>
      <c r="D349" s="177" t="s">
        <v>355</v>
      </c>
      <c r="E349" s="179"/>
      <c r="F349" s="180" t="s">
        <v>1827</v>
      </c>
      <c r="G349" s="179"/>
      <c r="H349" s="181">
        <v>4</v>
      </c>
      <c r="J349" s="179"/>
      <c r="K349" s="179"/>
      <c r="L349" s="182"/>
      <c r="M349" s="183"/>
      <c r="N349" s="179"/>
      <c r="O349" s="179"/>
      <c r="P349" s="179"/>
      <c r="Q349" s="179"/>
      <c r="R349" s="179"/>
      <c r="S349" s="179"/>
      <c r="T349" s="184"/>
      <c r="AT349" s="185" t="s">
        <v>355</v>
      </c>
      <c r="AU349" s="185" t="s">
        <v>83</v>
      </c>
      <c r="AV349" s="185" t="s">
        <v>83</v>
      </c>
      <c r="AW349" s="185" t="s">
        <v>222</v>
      </c>
      <c r="AX349" s="185" t="s">
        <v>75</v>
      </c>
      <c r="AY349" s="185" t="s">
        <v>243</v>
      </c>
    </row>
    <row r="350" spans="2:65" s="6" customFormat="1" ht="15.75" customHeight="1" x14ac:dyDescent="0.3">
      <c r="B350" s="178"/>
      <c r="C350" s="179"/>
      <c r="D350" s="177" t="s">
        <v>355</v>
      </c>
      <c r="E350" s="179"/>
      <c r="F350" s="180" t="s">
        <v>1828</v>
      </c>
      <c r="G350" s="179"/>
      <c r="H350" s="181">
        <v>20</v>
      </c>
      <c r="J350" s="179"/>
      <c r="K350" s="179"/>
      <c r="L350" s="182"/>
      <c r="M350" s="183"/>
      <c r="N350" s="179"/>
      <c r="O350" s="179"/>
      <c r="P350" s="179"/>
      <c r="Q350" s="179"/>
      <c r="R350" s="179"/>
      <c r="S350" s="179"/>
      <c r="T350" s="184"/>
      <c r="AT350" s="185" t="s">
        <v>355</v>
      </c>
      <c r="AU350" s="185" t="s">
        <v>83</v>
      </c>
      <c r="AV350" s="185" t="s">
        <v>83</v>
      </c>
      <c r="AW350" s="185" t="s">
        <v>222</v>
      </c>
      <c r="AX350" s="185" t="s">
        <v>75</v>
      </c>
      <c r="AY350" s="185" t="s">
        <v>243</v>
      </c>
    </row>
    <row r="351" spans="2:65" s="6" customFormat="1" ht="15.75" customHeight="1" x14ac:dyDescent="0.3">
      <c r="B351" s="178"/>
      <c r="C351" s="179"/>
      <c r="D351" s="177" t="s">
        <v>355</v>
      </c>
      <c r="E351" s="179"/>
      <c r="F351" s="180" t="s">
        <v>1829</v>
      </c>
      <c r="G351" s="179"/>
      <c r="H351" s="181">
        <v>28</v>
      </c>
      <c r="J351" s="179"/>
      <c r="K351" s="179"/>
      <c r="L351" s="182"/>
      <c r="M351" s="183"/>
      <c r="N351" s="179"/>
      <c r="O351" s="179"/>
      <c r="P351" s="179"/>
      <c r="Q351" s="179"/>
      <c r="R351" s="179"/>
      <c r="S351" s="179"/>
      <c r="T351" s="184"/>
      <c r="AT351" s="185" t="s">
        <v>355</v>
      </c>
      <c r="AU351" s="185" t="s">
        <v>83</v>
      </c>
      <c r="AV351" s="185" t="s">
        <v>83</v>
      </c>
      <c r="AW351" s="185" t="s">
        <v>222</v>
      </c>
      <c r="AX351" s="185" t="s">
        <v>75</v>
      </c>
      <c r="AY351" s="185" t="s">
        <v>243</v>
      </c>
    </row>
    <row r="352" spans="2:65" s="6" customFormat="1" ht="15.75" customHeight="1" x14ac:dyDescent="0.3">
      <c r="B352" s="186"/>
      <c r="C352" s="187"/>
      <c r="D352" s="177" t="s">
        <v>355</v>
      </c>
      <c r="E352" s="187"/>
      <c r="F352" s="188" t="s">
        <v>369</v>
      </c>
      <c r="G352" s="187"/>
      <c r="H352" s="189">
        <v>52</v>
      </c>
      <c r="J352" s="187"/>
      <c r="K352" s="187"/>
      <c r="L352" s="190"/>
      <c r="M352" s="191"/>
      <c r="N352" s="187"/>
      <c r="O352" s="187"/>
      <c r="P352" s="187"/>
      <c r="Q352" s="187"/>
      <c r="R352" s="187"/>
      <c r="S352" s="187"/>
      <c r="T352" s="192"/>
      <c r="AT352" s="193" t="s">
        <v>355</v>
      </c>
      <c r="AU352" s="193" t="s">
        <v>83</v>
      </c>
      <c r="AV352" s="193" t="s">
        <v>248</v>
      </c>
      <c r="AW352" s="193" t="s">
        <v>222</v>
      </c>
      <c r="AX352" s="193" t="s">
        <v>22</v>
      </c>
      <c r="AY352" s="193" t="s">
        <v>243</v>
      </c>
    </row>
    <row r="353" spans="2:65" s="6" customFormat="1" ht="15.75" customHeight="1" x14ac:dyDescent="0.3">
      <c r="B353" s="23"/>
      <c r="C353" s="146" t="s">
        <v>738</v>
      </c>
      <c r="D353" s="146" t="s">
        <v>244</v>
      </c>
      <c r="E353" s="147" t="s">
        <v>937</v>
      </c>
      <c r="F353" s="148" t="s">
        <v>938</v>
      </c>
      <c r="G353" s="149" t="s">
        <v>378</v>
      </c>
      <c r="H353" s="150">
        <v>5</v>
      </c>
      <c r="I353" s="151"/>
      <c r="J353" s="152">
        <f>ROUND($I$353*$H$353,2)</f>
        <v>0</v>
      </c>
      <c r="K353" s="148" t="s">
        <v>353</v>
      </c>
      <c r="L353" s="43"/>
      <c r="M353" s="153"/>
      <c r="N353" s="154" t="s">
        <v>46</v>
      </c>
      <c r="O353" s="24"/>
      <c r="P353" s="155">
        <f>$O$353*$H$353</f>
        <v>0</v>
      </c>
      <c r="Q353" s="155">
        <v>0</v>
      </c>
      <c r="R353" s="155">
        <f>$Q$353*$H$353</f>
        <v>0</v>
      </c>
      <c r="S353" s="155">
        <v>0</v>
      </c>
      <c r="T353" s="156">
        <f>$S$353*$H$353</f>
        <v>0</v>
      </c>
      <c r="AR353" s="97" t="s">
        <v>718</v>
      </c>
      <c r="AT353" s="97" t="s">
        <v>244</v>
      </c>
      <c r="AU353" s="97" t="s">
        <v>83</v>
      </c>
      <c r="AY353" s="6" t="s">
        <v>243</v>
      </c>
      <c r="BE353" s="157">
        <f>IF($N$353="základní",$J$353,0)</f>
        <v>0</v>
      </c>
      <c r="BF353" s="157">
        <f>IF($N$353="snížená",$J$353,0)</f>
        <v>0</v>
      </c>
      <c r="BG353" s="157">
        <f>IF($N$353="zákl. přenesená",$J$353,0)</f>
        <v>0</v>
      </c>
      <c r="BH353" s="157">
        <f>IF($N$353="sníž. přenesená",$J$353,0)</f>
        <v>0</v>
      </c>
      <c r="BI353" s="157">
        <f>IF($N$353="nulová",$J$353,0)</f>
        <v>0</v>
      </c>
      <c r="BJ353" s="97" t="s">
        <v>22</v>
      </c>
      <c r="BK353" s="157">
        <f>ROUND($I$353*$H$353,2)</f>
        <v>0</v>
      </c>
      <c r="BL353" s="97" t="s">
        <v>718</v>
      </c>
      <c r="BM353" s="97" t="s">
        <v>1830</v>
      </c>
    </row>
    <row r="354" spans="2:65" s="6" customFormat="1" ht="15.75" customHeight="1" x14ac:dyDescent="0.3">
      <c r="B354" s="170"/>
      <c r="C354" s="171"/>
      <c r="D354" s="158" t="s">
        <v>355</v>
      </c>
      <c r="E354" s="172"/>
      <c r="F354" s="172" t="s">
        <v>380</v>
      </c>
      <c r="G354" s="171"/>
      <c r="H354" s="171"/>
      <c r="J354" s="171"/>
      <c r="K354" s="171"/>
      <c r="L354" s="173"/>
      <c r="M354" s="174"/>
      <c r="N354" s="171"/>
      <c r="O354" s="171"/>
      <c r="P354" s="171"/>
      <c r="Q354" s="171"/>
      <c r="R354" s="171"/>
      <c r="S354" s="171"/>
      <c r="T354" s="175"/>
      <c r="AT354" s="176" t="s">
        <v>355</v>
      </c>
      <c r="AU354" s="176" t="s">
        <v>83</v>
      </c>
      <c r="AV354" s="176" t="s">
        <v>22</v>
      </c>
      <c r="AW354" s="176" t="s">
        <v>222</v>
      </c>
      <c r="AX354" s="176" t="s">
        <v>75</v>
      </c>
      <c r="AY354" s="176" t="s">
        <v>243</v>
      </c>
    </row>
    <row r="355" spans="2:65" s="6" customFormat="1" ht="15.75" customHeight="1" x14ac:dyDescent="0.3">
      <c r="B355" s="178"/>
      <c r="C355" s="179"/>
      <c r="D355" s="177" t="s">
        <v>355</v>
      </c>
      <c r="E355" s="179"/>
      <c r="F355" s="180" t="s">
        <v>1831</v>
      </c>
      <c r="G355" s="179"/>
      <c r="H355" s="181">
        <v>5</v>
      </c>
      <c r="J355" s="179"/>
      <c r="K355" s="179"/>
      <c r="L355" s="182"/>
      <c r="M355" s="183"/>
      <c r="N355" s="179"/>
      <c r="O355" s="179"/>
      <c r="P355" s="179"/>
      <c r="Q355" s="179"/>
      <c r="R355" s="179"/>
      <c r="S355" s="179"/>
      <c r="T355" s="184"/>
      <c r="AT355" s="185" t="s">
        <v>355</v>
      </c>
      <c r="AU355" s="185" t="s">
        <v>83</v>
      </c>
      <c r="AV355" s="185" t="s">
        <v>83</v>
      </c>
      <c r="AW355" s="185" t="s">
        <v>222</v>
      </c>
      <c r="AX355" s="185" t="s">
        <v>22</v>
      </c>
      <c r="AY355" s="185" t="s">
        <v>243</v>
      </c>
    </row>
    <row r="356" spans="2:65" s="6" customFormat="1" ht="15.75" customHeight="1" x14ac:dyDescent="0.3">
      <c r="B356" s="23"/>
      <c r="C356" s="194" t="s">
        <v>742</v>
      </c>
      <c r="D356" s="194" t="s">
        <v>481</v>
      </c>
      <c r="E356" s="195" t="s">
        <v>1504</v>
      </c>
      <c r="F356" s="196" t="s">
        <v>1505</v>
      </c>
      <c r="G356" s="197" t="s">
        <v>378</v>
      </c>
      <c r="H356" s="198">
        <v>5.25</v>
      </c>
      <c r="I356" s="199"/>
      <c r="J356" s="200">
        <f>ROUND($I$356*$H$356,2)</f>
        <v>0</v>
      </c>
      <c r="K356" s="196" t="s">
        <v>353</v>
      </c>
      <c r="L356" s="201"/>
      <c r="M356" s="202"/>
      <c r="N356" s="203" t="s">
        <v>46</v>
      </c>
      <c r="O356" s="24"/>
      <c r="P356" s="155">
        <f>$O$356*$H$356</f>
        <v>0</v>
      </c>
      <c r="Q356" s="155">
        <v>9.2000000000000003E-4</v>
      </c>
      <c r="R356" s="155">
        <f>$Q$356*$H$356</f>
        <v>4.8300000000000001E-3</v>
      </c>
      <c r="S356" s="155">
        <v>0</v>
      </c>
      <c r="T356" s="156">
        <f>$S$356*$H$356</f>
        <v>0</v>
      </c>
      <c r="AR356" s="97" t="s">
        <v>949</v>
      </c>
      <c r="AT356" s="97" t="s">
        <v>481</v>
      </c>
      <c r="AU356" s="97" t="s">
        <v>83</v>
      </c>
      <c r="AY356" s="6" t="s">
        <v>243</v>
      </c>
      <c r="BE356" s="157">
        <f>IF($N$356="základní",$J$356,0)</f>
        <v>0</v>
      </c>
      <c r="BF356" s="157">
        <f>IF($N$356="snížená",$J$356,0)</f>
        <v>0</v>
      </c>
      <c r="BG356" s="157">
        <f>IF($N$356="zákl. přenesená",$J$356,0)</f>
        <v>0</v>
      </c>
      <c r="BH356" s="157">
        <f>IF($N$356="sníž. přenesená",$J$356,0)</f>
        <v>0</v>
      </c>
      <c r="BI356" s="157">
        <f>IF($N$356="nulová",$J$356,0)</f>
        <v>0</v>
      </c>
      <c r="BJ356" s="97" t="s">
        <v>22</v>
      </c>
      <c r="BK356" s="157">
        <f>ROUND($I$356*$H$356,2)</f>
        <v>0</v>
      </c>
      <c r="BL356" s="97" t="s">
        <v>949</v>
      </c>
      <c r="BM356" s="97" t="s">
        <v>1832</v>
      </c>
    </row>
    <row r="357" spans="2:65" s="6" customFormat="1" ht="15.75" customHeight="1" x14ac:dyDescent="0.3">
      <c r="B357" s="178"/>
      <c r="C357" s="179"/>
      <c r="D357" s="177" t="s">
        <v>355</v>
      </c>
      <c r="E357" s="179"/>
      <c r="F357" s="180" t="s">
        <v>1833</v>
      </c>
      <c r="G357" s="179"/>
      <c r="H357" s="181">
        <v>5.25</v>
      </c>
      <c r="J357" s="179"/>
      <c r="K357" s="179"/>
      <c r="L357" s="182"/>
      <c r="M357" s="183"/>
      <c r="N357" s="179"/>
      <c r="O357" s="179"/>
      <c r="P357" s="179"/>
      <c r="Q357" s="179"/>
      <c r="R357" s="179"/>
      <c r="S357" s="179"/>
      <c r="T357" s="184"/>
      <c r="AT357" s="185" t="s">
        <v>355</v>
      </c>
      <c r="AU357" s="185" t="s">
        <v>83</v>
      </c>
      <c r="AV357" s="185" t="s">
        <v>83</v>
      </c>
      <c r="AW357" s="185" t="s">
        <v>75</v>
      </c>
      <c r="AX357" s="185" t="s">
        <v>22</v>
      </c>
      <c r="AY357" s="185" t="s">
        <v>243</v>
      </c>
    </row>
    <row r="358" spans="2:65" s="6" customFormat="1" ht="15.75" customHeight="1" x14ac:dyDescent="0.3">
      <c r="B358" s="23"/>
      <c r="C358" s="146" t="s">
        <v>746</v>
      </c>
      <c r="D358" s="146" t="s">
        <v>244</v>
      </c>
      <c r="E358" s="147" t="s">
        <v>1834</v>
      </c>
      <c r="F358" s="148" t="s">
        <v>1835</v>
      </c>
      <c r="G358" s="149" t="s">
        <v>378</v>
      </c>
      <c r="H358" s="150">
        <v>20</v>
      </c>
      <c r="I358" s="151"/>
      <c r="J358" s="152">
        <f>ROUND($I$358*$H$358,2)</f>
        <v>0</v>
      </c>
      <c r="K358" s="148" t="s">
        <v>353</v>
      </c>
      <c r="L358" s="43"/>
      <c r="M358" s="153"/>
      <c r="N358" s="154" t="s">
        <v>46</v>
      </c>
      <c r="O358" s="24"/>
      <c r="P358" s="155">
        <f>$O$358*$H$358</f>
        <v>0</v>
      </c>
      <c r="Q358" s="155">
        <v>4.2999999999999997E-2</v>
      </c>
      <c r="R358" s="155">
        <f>$Q$358*$H$358</f>
        <v>0.85999999999999988</v>
      </c>
      <c r="S358" s="155">
        <v>0</v>
      </c>
      <c r="T358" s="156">
        <f>$S$358*$H$358</f>
        <v>0</v>
      </c>
      <c r="AR358" s="97" t="s">
        <v>718</v>
      </c>
      <c r="AT358" s="97" t="s">
        <v>244</v>
      </c>
      <c r="AU358" s="97" t="s">
        <v>83</v>
      </c>
      <c r="AY358" s="6" t="s">
        <v>243</v>
      </c>
      <c r="BE358" s="157">
        <f>IF($N$358="základní",$J$358,0)</f>
        <v>0</v>
      </c>
      <c r="BF358" s="157">
        <f>IF($N$358="snížená",$J$358,0)</f>
        <v>0</v>
      </c>
      <c r="BG358" s="157">
        <f>IF($N$358="zákl. přenesená",$J$358,0)</f>
        <v>0</v>
      </c>
      <c r="BH358" s="157">
        <f>IF($N$358="sníž. přenesená",$J$358,0)</f>
        <v>0</v>
      </c>
      <c r="BI358" s="157">
        <f>IF($N$358="nulová",$J$358,0)</f>
        <v>0</v>
      </c>
      <c r="BJ358" s="97" t="s">
        <v>22</v>
      </c>
      <c r="BK358" s="157">
        <f>ROUND($I$358*$H$358,2)</f>
        <v>0</v>
      </c>
      <c r="BL358" s="97" t="s">
        <v>718</v>
      </c>
      <c r="BM358" s="97" t="s">
        <v>1836</v>
      </c>
    </row>
    <row r="359" spans="2:65" s="6" customFormat="1" ht="15.75" customHeight="1" x14ac:dyDescent="0.3">
      <c r="B359" s="170"/>
      <c r="C359" s="171"/>
      <c r="D359" s="158" t="s">
        <v>355</v>
      </c>
      <c r="E359" s="172"/>
      <c r="F359" s="172" t="s">
        <v>356</v>
      </c>
      <c r="G359" s="171"/>
      <c r="H359" s="171"/>
      <c r="J359" s="171"/>
      <c r="K359" s="171"/>
      <c r="L359" s="173"/>
      <c r="M359" s="174"/>
      <c r="N359" s="171"/>
      <c r="O359" s="171"/>
      <c r="P359" s="171"/>
      <c r="Q359" s="171"/>
      <c r="R359" s="171"/>
      <c r="S359" s="171"/>
      <c r="T359" s="175"/>
      <c r="AT359" s="176" t="s">
        <v>355</v>
      </c>
      <c r="AU359" s="176" t="s">
        <v>83</v>
      </c>
      <c r="AV359" s="176" t="s">
        <v>22</v>
      </c>
      <c r="AW359" s="176" t="s">
        <v>222</v>
      </c>
      <c r="AX359" s="176" t="s">
        <v>75</v>
      </c>
      <c r="AY359" s="176" t="s">
        <v>243</v>
      </c>
    </row>
    <row r="360" spans="2:65" s="6" customFormat="1" ht="15.75" customHeight="1" x14ac:dyDescent="0.3">
      <c r="B360" s="178"/>
      <c r="C360" s="179"/>
      <c r="D360" s="177" t="s">
        <v>355</v>
      </c>
      <c r="E360" s="179"/>
      <c r="F360" s="180" t="s">
        <v>1837</v>
      </c>
      <c r="G360" s="179"/>
      <c r="H360" s="181">
        <v>20</v>
      </c>
      <c r="J360" s="179"/>
      <c r="K360" s="179"/>
      <c r="L360" s="182"/>
      <c r="M360" s="204"/>
      <c r="N360" s="205"/>
      <c r="O360" s="205"/>
      <c r="P360" s="205"/>
      <c r="Q360" s="205"/>
      <c r="R360" s="205"/>
      <c r="S360" s="205"/>
      <c r="T360" s="206"/>
      <c r="AT360" s="185" t="s">
        <v>355</v>
      </c>
      <c r="AU360" s="185" t="s">
        <v>83</v>
      </c>
      <c r="AV360" s="185" t="s">
        <v>83</v>
      </c>
      <c r="AW360" s="185" t="s">
        <v>222</v>
      </c>
      <c r="AX360" s="185" t="s">
        <v>22</v>
      </c>
      <c r="AY360" s="185" t="s">
        <v>243</v>
      </c>
    </row>
    <row r="361" spans="2:65" s="6" customFormat="1" ht="7.5" customHeight="1" x14ac:dyDescent="0.3">
      <c r="B361" s="38"/>
      <c r="C361" s="39"/>
      <c r="D361" s="39"/>
      <c r="E361" s="39"/>
      <c r="F361" s="39"/>
      <c r="G361" s="39"/>
      <c r="H361" s="39"/>
      <c r="I361" s="110"/>
      <c r="J361" s="39"/>
      <c r="K361" s="39"/>
      <c r="L361" s="43"/>
    </row>
    <row r="523" s="2" customFormat="1" ht="14.25" customHeight="1" x14ac:dyDescent="0.3"/>
  </sheetData>
  <sheetProtection password="CC35" sheet="1" objects="1" scenarios="1" formatColumns="0" formatRows="0" sort="0" autoFilter="0"/>
  <autoFilter ref="C92:K92"/>
  <mergeCells count="12">
    <mergeCell ref="E47:H47"/>
    <mergeCell ref="E49:H49"/>
    <mergeCell ref="E51:H51"/>
    <mergeCell ref="E81:H81"/>
    <mergeCell ref="E83:H83"/>
    <mergeCell ref="E85:H85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139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1569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1838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133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ROUND($J$87,2)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ROUND(SUM($BE$87:$BE$137),2)</f>
        <v>0</v>
      </c>
      <c r="G32" s="24"/>
      <c r="H32" s="24"/>
      <c r="I32" s="106">
        <v>0.21</v>
      </c>
      <c r="J32" s="105">
        <f>ROUND(ROUND((SUM($BE$87:$BE$137)),2)*$I$32,2)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ROUND(SUM($BF$87:$BF$137),2)</f>
        <v>0</v>
      </c>
      <c r="G33" s="24"/>
      <c r="H33" s="24"/>
      <c r="I33" s="106">
        <v>0.15</v>
      </c>
      <c r="J33" s="105">
        <f>ROUND(ROUND((SUM($BF$87:$BF$137)),2)*$I$33,2)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ROUND(SUM($BG$87:$BG$137),2)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ROUND(SUM($BH$87:$BH$137),2)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ROUND(SUM($BI$87:$BI$137),2)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1569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103.2 - Oplocení u poj. RBP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$J$87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336</v>
      </c>
      <c r="E61" s="119"/>
      <c r="F61" s="119"/>
      <c r="G61" s="119"/>
      <c r="H61" s="119"/>
      <c r="I61" s="120"/>
      <c r="J61" s="121">
        <f>$J$88</f>
        <v>0</v>
      </c>
      <c r="K61" s="122"/>
    </row>
    <row r="62" spans="2:47" s="83" customFormat="1" ht="21" customHeight="1" x14ac:dyDescent="0.3">
      <c r="B62" s="163"/>
      <c r="C62" s="85"/>
      <c r="D62" s="164" t="s">
        <v>1839</v>
      </c>
      <c r="E62" s="164"/>
      <c r="F62" s="164"/>
      <c r="G62" s="164"/>
      <c r="H62" s="164"/>
      <c r="I62" s="165"/>
      <c r="J62" s="166">
        <f>$J$89</f>
        <v>0</v>
      </c>
      <c r="K62" s="167"/>
    </row>
    <row r="63" spans="2:47" s="83" customFormat="1" ht="21" customHeight="1" x14ac:dyDescent="0.3">
      <c r="B63" s="163"/>
      <c r="C63" s="85"/>
      <c r="D63" s="164" t="s">
        <v>342</v>
      </c>
      <c r="E63" s="164"/>
      <c r="F63" s="164"/>
      <c r="G63" s="164"/>
      <c r="H63" s="164"/>
      <c r="I63" s="165"/>
      <c r="J63" s="166">
        <f>$J$109</f>
        <v>0</v>
      </c>
      <c r="K63" s="167"/>
    </row>
    <row r="64" spans="2:47" s="83" customFormat="1" ht="21" customHeight="1" x14ac:dyDescent="0.3">
      <c r="B64" s="163"/>
      <c r="C64" s="85"/>
      <c r="D64" s="164" t="s">
        <v>343</v>
      </c>
      <c r="E64" s="164"/>
      <c r="F64" s="164"/>
      <c r="G64" s="164"/>
      <c r="H64" s="164"/>
      <c r="I64" s="165"/>
      <c r="J64" s="166">
        <f>$J$122</f>
        <v>0</v>
      </c>
      <c r="K64" s="167"/>
    </row>
    <row r="65" spans="2:12" s="83" customFormat="1" ht="21" customHeight="1" x14ac:dyDescent="0.3">
      <c r="B65" s="163"/>
      <c r="C65" s="85"/>
      <c r="D65" s="164" t="s">
        <v>344</v>
      </c>
      <c r="E65" s="164"/>
      <c r="F65" s="164"/>
      <c r="G65" s="164"/>
      <c r="H65" s="164"/>
      <c r="I65" s="165"/>
      <c r="J65" s="166">
        <f>$J$135</f>
        <v>0</v>
      </c>
      <c r="K65" s="167"/>
    </row>
    <row r="66" spans="2:12" s="6" customFormat="1" ht="22.5" customHeight="1" x14ac:dyDescent="0.3">
      <c r="B66" s="23"/>
      <c r="C66" s="24"/>
      <c r="D66" s="24"/>
      <c r="E66" s="24"/>
      <c r="F66" s="24"/>
      <c r="G66" s="24"/>
      <c r="H66" s="24"/>
      <c r="J66" s="24"/>
      <c r="K66" s="27"/>
    </row>
    <row r="67" spans="2:12" s="6" customFormat="1" ht="7.5" customHeight="1" x14ac:dyDescent="0.3">
      <c r="B67" s="38"/>
      <c r="C67" s="39"/>
      <c r="D67" s="39"/>
      <c r="E67" s="39"/>
      <c r="F67" s="39"/>
      <c r="G67" s="39"/>
      <c r="H67" s="39"/>
      <c r="I67" s="110"/>
      <c r="J67" s="39"/>
      <c r="K67" s="40"/>
    </row>
    <row r="71" spans="2:12" s="6" customFormat="1" ht="7.5" customHeight="1" x14ac:dyDescent="0.3">
      <c r="B71" s="41"/>
      <c r="C71" s="42"/>
      <c r="D71" s="42"/>
      <c r="E71" s="42"/>
      <c r="F71" s="42"/>
      <c r="G71" s="42"/>
      <c r="H71" s="42"/>
      <c r="I71" s="112"/>
      <c r="J71" s="42"/>
      <c r="K71" s="42"/>
      <c r="L71" s="43"/>
    </row>
    <row r="72" spans="2:12" s="6" customFormat="1" ht="37.5" customHeight="1" x14ac:dyDescent="0.3">
      <c r="B72" s="23"/>
      <c r="C72" s="12" t="s">
        <v>226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 x14ac:dyDescent="0.3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 x14ac:dyDescent="0.3">
      <c r="B74" s="23"/>
      <c r="C74" s="19" t="s">
        <v>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 x14ac:dyDescent="0.3">
      <c r="B75" s="23"/>
      <c r="C75" s="24"/>
      <c r="D75" s="24"/>
      <c r="E75" s="342" t="str">
        <f>$E$7</f>
        <v>Silnice III/4721 Ostrava, ul. Michálkovická okružní křižovatka s ulicí Hladnovskou a Keltičkovou</v>
      </c>
      <c r="F75" s="323"/>
      <c r="G75" s="323"/>
      <c r="H75" s="323"/>
      <c r="J75" s="24"/>
      <c r="K75" s="24"/>
      <c r="L75" s="43"/>
    </row>
    <row r="76" spans="2:12" s="2" customFormat="1" ht="15.75" customHeight="1" x14ac:dyDescent="0.3">
      <c r="B76" s="10"/>
      <c r="C76" s="19" t="s">
        <v>214</v>
      </c>
      <c r="D76" s="11"/>
      <c r="E76" s="11"/>
      <c r="F76" s="11"/>
      <c r="G76" s="11"/>
      <c r="H76" s="11"/>
      <c r="J76" s="11"/>
      <c r="K76" s="11"/>
      <c r="L76" s="123"/>
    </row>
    <row r="77" spans="2:12" s="6" customFormat="1" ht="16.5" customHeight="1" x14ac:dyDescent="0.3">
      <c r="B77" s="23"/>
      <c r="C77" s="24"/>
      <c r="D77" s="24"/>
      <c r="E77" s="342" t="s">
        <v>1569</v>
      </c>
      <c r="F77" s="323"/>
      <c r="G77" s="323"/>
      <c r="H77" s="323"/>
      <c r="J77" s="24"/>
      <c r="K77" s="24"/>
      <c r="L77" s="43"/>
    </row>
    <row r="78" spans="2:12" s="6" customFormat="1" ht="15" customHeight="1" x14ac:dyDescent="0.3">
      <c r="B78" s="23"/>
      <c r="C78" s="19" t="s">
        <v>216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9.5" customHeight="1" x14ac:dyDescent="0.3">
      <c r="B79" s="23"/>
      <c r="C79" s="24"/>
      <c r="D79" s="24"/>
      <c r="E79" s="320" t="str">
        <f>$E$11</f>
        <v>SO 103.2 - Oplocení u poj. RBP</v>
      </c>
      <c r="F79" s="323"/>
      <c r="G79" s="323"/>
      <c r="H79" s="323"/>
      <c r="J79" s="24"/>
      <c r="K79" s="24"/>
      <c r="L79" s="43"/>
    </row>
    <row r="80" spans="2:12" s="6" customFormat="1" ht="7.5" customHeight="1" x14ac:dyDescent="0.3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65" s="6" customFormat="1" ht="18.75" customHeight="1" x14ac:dyDescent="0.3">
      <c r="B81" s="23"/>
      <c r="C81" s="19" t="s">
        <v>23</v>
      </c>
      <c r="D81" s="24"/>
      <c r="E81" s="24"/>
      <c r="F81" s="17" t="str">
        <f>$F$14</f>
        <v>Ostrava</v>
      </c>
      <c r="G81" s="24"/>
      <c r="H81" s="24"/>
      <c r="I81" s="101" t="s">
        <v>25</v>
      </c>
      <c r="J81" s="52" t="str">
        <f>IF($J$14="","",$J$14)</f>
        <v>15.09.2014</v>
      </c>
      <c r="K81" s="24"/>
      <c r="L81" s="43"/>
    </row>
    <row r="82" spans="2:65" s="6" customFormat="1" ht="7.5" customHeight="1" x14ac:dyDescent="0.3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65" s="6" customFormat="1" ht="15.75" customHeight="1" x14ac:dyDescent="0.3">
      <c r="B83" s="23"/>
      <c r="C83" s="19" t="s">
        <v>29</v>
      </c>
      <c r="D83" s="24"/>
      <c r="E83" s="24"/>
      <c r="F83" s="17" t="str">
        <f>$E$17</f>
        <v>Statutární město Ostrava</v>
      </c>
      <c r="G83" s="24"/>
      <c r="H83" s="24"/>
      <c r="I83" s="101" t="s">
        <v>36</v>
      </c>
      <c r="J83" s="17" t="str">
        <f>$E$23</f>
        <v>SHB, akciová společnost</v>
      </c>
      <c r="K83" s="24"/>
      <c r="L83" s="43"/>
    </row>
    <row r="84" spans="2:65" s="6" customFormat="1" ht="15" customHeight="1" x14ac:dyDescent="0.3">
      <c r="B84" s="23"/>
      <c r="C84" s="19" t="s">
        <v>34</v>
      </c>
      <c r="D84" s="24"/>
      <c r="E84" s="24"/>
      <c r="F84" s="17" t="str">
        <f>IF($E$20="","",$E$20)</f>
        <v/>
      </c>
      <c r="G84" s="24"/>
      <c r="H84" s="24"/>
      <c r="J84" s="24"/>
      <c r="K84" s="24"/>
      <c r="L84" s="43"/>
    </row>
    <row r="85" spans="2:65" s="6" customFormat="1" ht="11.25" customHeight="1" x14ac:dyDescent="0.3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65" s="124" customFormat="1" ht="30" customHeight="1" x14ac:dyDescent="0.3">
      <c r="B86" s="125"/>
      <c r="C86" s="126" t="s">
        <v>227</v>
      </c>
      <c r="D86" s="127" t="s">
        <v>60</v>
      </c>
      <c r="E86" s="127" t="s">
        <v>56</v>
      </c>
      <c r="F86" s="127" t="s">
        <v>228</v>
      </c>
      <c r="G86" s="127" t="s">
        <v>229</v>
      </c>
      <c r="H86" s="127" t="s">
        <v>230</v>
      </c>
      <c r="I86" s="128" t="s">
        <v>231</v>
      </c>
      <c r="J86" s="127" t="s">
        <v>232</v>
      </c>
      <c r="K86" s="129" t="s">
        <v>233</v>
      </c>
      <c r="L86" s="130"/>
      <c r="M86" s="59" t="s">
        <v>234</v>
      </c>
      <c r="N86" s="60" t="s">
        <v>45</v>
      </c>
      <c r="O86" s="60" t="s">
        <v>235</v>
      </c>
      <c r="P86" s="60" t="s">
        <v>236</v>
      </c>
      <c r="Q86" s="60" t="s">
        <v>237</v>
      </c>
      <c r="R86" s="60" t="s">
        <v>238</v>
      </c>
      <c r="S86" s="60" t="s">
        <v>239</v>
      </c>
      <c r="T86" s="61" t="s">
        <v>240</v>
      </c>
    </row>
    <row r="87" spans="2:65" s="6" customFormat="1" ht="30" customHeight="1" x14ac:dyDescent="0.35">
      <c r="B87" s="23"/>
      <c r="C87" s="66" t="s">
        <v>221</v>
      </c>
      <c r="D87" s="24"/>
      <c r="E87" s="24"/>
      <c r="F87" s="24"/>
      <c r="G87" s="24"/>
      <c r="H87" s="24"/>
      <c r="J87" s="131">
        <f>$BK$87</f>
        <v>0</v>
      </c>
      <c r="K87" s="24"/>
      <c r="L87" s="43"/>
      <c r="M87" s="63"/>
      <c r="N87" s="64"/>
      <c r="O87" s="64"/>
      <c r="P87" s="132">
        <f>$P$88</f>
        <v>0</v>
      </c>
      <c r="Q87" s="64"/>
      <c r="R87" s="132">
        <f>$R$88</f>
        <v>2.7538799999999997</v>
      </c>
      <c r="S87" s="64"/>
      <c r="T87" s="133">
        <f>$T$88</f>
        <v>8.0201744999999995</v>
      </c>
      <c r="AT87" s="6" t="s">
        <v>74</v>
      </c>
      <c r="AU87" s="6" t="s">
        <v>222</v>
      </c>
      <c r="BK87" s="134">
        <f>$BK$88</f>
        <v>0</v>
      </c>
    </row>
    <row r="88" spans="2:65" s="135" customFormat="1" ht="37.5" customHeight="1" x14ac:dyDescent="0.35">
      <c r="B88" s="136"/>
      <c r="C88" s="137"/>
      <c r="D88" s="137" t="s">
        <v>74</v>
      </c>
      <c r="E88" s="138" t="s">
        <v>347</v>
      </c>
      <c r="F88" s="138" t="s">
        <v>348</v>
      </c>
      <c r="G88" s="137"/>
      <c r="H88" s="137"/>
      <c r="J88" s="139">
        <f>$BK$88</f>
        <v>0</v>
      </c>
      <c r="K88" s="137"/>
      <c r="L88" s="140"/>
      <c r="M88" s="141"/>
      <c r="N88" s="137"/>
      <c r="O88" s="137"/>
      <c r="P88" s="142">
        <f>$P$89+$P$109+$P$122+$P$135</f>
        <v>0</v>
      </c>
      <c r="Q88" s="137"/>
      <c r="R88" s="142">
        <f>$R$89+$R$109+$R$122+$R$135</f>
        <v>2.7538799999999997</v>
      </c>
      <c r="S88" s="137"/>
      <c r="T88" s="143">
        <f>$T$89+$T$109+$T$122+$T$135</f>
        <v>8.0201744999999995</v>
      </c>
      <c r="AR88" s="144" t="s">
        <v>22</v>
      </c>
      <c r="AT88" s="144" t="s">
        <v>74</v>
      </c>
      <c r="AU88" s="144" t="s">
        <v>75</v>
      </c>
      <c r="AY88" s="144" t="s">
        <v>243</v>
      </c>
      <c r="BK88" s="145">
        <f>$BK$89+$BK$109+$BK$122+$BK$135</f>
        <v>0</v>
      </c>
    </row>
    <row r="89" spans="2:65" s="135" customFormat="1" ht="21" customHeight="1" x14ac:dyDescent="0.3">
      <c r="B89" s="136"/>
      <c r="C89" s="137"/>
      <c r="D89" s="137" t="s">
        <v>74</v>
      </c>
      <c r="E89" s="168" t="s">
        <v>103</v>
      </c>
      <c r="F89" s="168" t="s">
        <v>1840</v>
      </c>
      <c r="G89" s="137"/>
      <c r="H89" s="137"/>
      <c r="J89" s="169">
        <f>$BK$89</f>
        <v>0</v>
      </c>
      <c r="K89" s="137"/>
      <c r="L89" s="140"/>
      <c r="M89" s="141"/>
      <c r="N89" s="137"/>
      <c r="O89" s="137"/>
      <c r="P89" s="142">
        <f>SUM($P$90:$P$108)</f>
        <v>0</v>
      </c>
      <c r="Q89" s="137"/>
      <c r="R89" s="142">
        <f>SUM($R$90:$R$108)</f>
        <v>2.7538799999999997</v>
      </c>
      <c r="S89" s="137"/>
      <c r="T89" s="143">
        <f>SUM($T$90:$T$108)</f>
        <v>0</v>
      </c>
      <c r="AR89" s="144" t="s">
        <v>22</v>
      </c>
      <c r="AT89" s="144" t="s">
        <v>74</v>
      </c>
      <c r="AU89" s="144" t="s">
        <v>22</v>
      </c>
      <c r="AY89" s="144" t="s">
        <v>243</v>
      </c>
      <c r="BK89" s="145">
        <f>SUM($BK$90:$BK$108)</f>
        <v>0</v>
      </c>
    </row>
    <row r="90" spans="2:65" s="6" customFormat="1" ht="15.75" customHeight="1" x14ac:dyDescent="0.3">
      <c r="B90" s="23"/>
      <c r="C90" s="146" t="s">
        <v>22</v>
      </c>
      <c r="D90" s="146" t="s">
        <v>244</v>
      </c>
      <c r="E90" s="147" t="s">
        <v>1841</v>
      </c>
      <c r="F90" s="148" t="s">
        <v>1842</v>
      </c>
      <c r="G90" s="149" t="s">
        <v>637</v>
      </c>
      <c r="H90" s="150">
        <v>12</v>
      </c>
      <c r="I90" s="151"/>
      <c r="J90" s="152">
        <f>ROUND($I$90*$H$90,2)</f>
        <v>0</v>
      </c>
      <c r="K90" s="148" t="s">
        <v>353</v>
      </c>
      <c r="L90" s="43"/>
      <c r="M90" s="153"/>
      <c r="N90" s="154" t="s">
        <v>46</v>
      </c>
      <c r="O90" s="24"/>
      <c r="P90" s="155">
        <f>$O$90*$H$90</f>
        <v>0</v>
      </c>
      <c r="Q90" s="155">
        <v>0.17488999999999999</v>
      </c>
      <c r="R90" s="155">
        <f>$Q$90*$H$90</f>
        <v>2.0986799999999999</v>
      </c>
      <c r="S90" s="155">
        <v>0</v>
      </c>
      <c r="T90" s="156">
        <f>$S$90*$H$90</f>
        <v>0</v>
      </c>
      <c r="AR90" s="97" t="s">
        <v>248</v>
      </c>
      <c r="AT90" s="97" t="s">
        <v>244</v>
      </c>
      <c r="AU90" s="97" t="s">
        <v>83</v>
      </c>
      <c r="AY90" s="6" t="s">
        <v>243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7" t="s">
        <v>22</v>
      </c>
      <c r="BK90" s="157">
        <f>ROUND($I$90*$H$90,2)</f>
        <v>0</v>
      </c>
      <c r="BL90" s="97" t="s">
        <v>248</v>
      </c>
      <c r="BM90" s="97" t="s">
        <v>1843</v>
      </c>
    </row>
    <row r="91" spans="2:65" s="6" customFormat="1" ht="15.75" customHeight="1" x14ac:dyDescent="0.3">
      <c r="B91" s="170"/>
      <c r="C91" s="171"/>
      <c r="D91" s="158" t="s">
        <v>355</v>
      </c>
      <c r="E91" s="172"/>
      <c r="F91" s="172" t="s">
        <v>380</v>
      </c>
      <c r="G91" s="171"/>
      <c r="H91" s="171"/>
      <c r="J91" s="171"/>
      <c r="K91" s="171"/>
      <c r="L91" s="173"/>
      <c r="M91" s="174"/>
      <c r="N91" s="171"/>
      <c r="O91" s="171"/>
      <c r="P91" s="171"/>
      <c r="Q91" s="171"/>
      <c r="R91" s="171"/>
      <c r="S91" s="171"/>
      <c r="T91" s="175"/>
      <c r="AT91" s="176" t="s">
        <v>355</v>
      </c>
      <c r="AU91" s="176" t="s">
        <v>83</v>
      </c>
      <c r="AV91" s="176" t="s">
        <v>22</v>
      </c>
      <c r="AW91" s="176" t="s">
        <v>222</v>
      </c>
      <c r="AX91" s="176" t="s">
        <v>75</v>
      </c>
      <c r="AY91" s="176" t="s">
        <v>243</v>
      </c>
    </row>
    <row r="92" spans="2:65" s="6" customFormat="1" ht="15.75" customHeight="1" x14ac:dyDescent="0.3">
      <c r="B92" s="178"/>
      <c r="C92" s="179"/>
      <c r="D92" s="177" t="s">
        <v>355</v>
      </c>
      <c r="E92" s="179"/>
      <c r="F92" s="180" t="s">
        <v>1844</v>
      </c>
      <c r="G92" s="179"/>
      <c r="H92" s="181">
        <v>12</v>
      </c>
      <c r="J92" s="179"/>
      <c r="K92" s="179"/>
      <c r="L92" s="182"/>
      <c r="M92" s="183"/>
      <c r="N92" s="179"/>
      <c r="O92" s="179"/>
      <c r="P92" s="179"/>
      <c r="Q92" s="179"/>
      <c r="R92" s="179"/>
      <c r="S92" s="179"/>
      <c r="T92" s="184"/>
      <c r="AT92" s="185" t="s">
        <v>355</v>
      </c>
      <c r="AU92" s="185" t="s">
        <v>83</v>
      </c>
      <c r="AV92" s="185" t="s">
        <v>83</v>
      </c>
      <c r="AW92" s="185" t="s">
        <v>222</v>
      </c>
      <c r="AX92" s="185" t="s">
        <v>22</v>
      </c>
      <c r="AY92" s="185" t="s">
        <v>243</v>
      </c>
    </row>
    <row r="93" spans="2:65" s="6" customFormat="1" ht="15.75" customHeight="1" x14ac:dyDescent="0.3">
      <c r="B93" s="23"/>
      <c r="C93" s="194" t="s">
        <v>83</v>
      </c>
      <c r="D93" s="194" t="s">
        <v>481</v>
      </c>
      <c r="E93" s="195" t="s">
        <v>1845</v>
      </c>
      <c r="F93" s="196" t="s">
        <v>1846</v>
      </c>
      <c r="G93" s="197" t="s">
        <v>637</v>
      </c>
      <c r="H93" s="198">
        <v>12</v>
      </c>
      <c r="I93" s="199"/>
      <c r="J93" s="200">
        <f>ROUND($I$93*$H$93,2)</f>
        <v>0</v>
      </c>
      <c r="K93" s="196"/>
      <c r="L93" s="201"/>
      <c r="M93" s="202"/>
      <c r="N93" s="203" t="s">
        <v>46</v>
      </c>
      <c r="O93" s="24"/>
      <c r="P93" s="155">
        <f>$O$93*$H$93</f>
        <v>0</v>
      </c>
      <c r="Q93" s="155">
        <v>0.04</v>
      </c>
      <c r="R93" s="155">
        <f>$Q$93*$H$93</f>
        <v>0.48</v>
      </c>
      <c r="S93" s="155">
        <v>0</v>
      </c>
      <c r="T93" s="156">
        <f>$S$93*$H$93</f>
        <v>0</v>
      </c>
      <c r="AR93" s="97" t="s">
        <v>272</v>
      </c>
      <c r="AT93" s="97" t="s">
        <v>481</v>
      </c>
      <c r="AU93" s="97" t="s">
        <v>83</v>
      </c>
      <c r="AY93" s="6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1847</v>
      </c>
    </row>
    <row r="94" spans="2:65" s="6" customFormat="1" ht="15.75" customHeight="1" x14ac:dyDescent="0.3">
      <c r="B94" s="178"/>
      <c r="C94" s="179"/>
      <c r="D94" s="158" t="s">
        <v>355</v>
      </c>
      <c r="E94" s="180"/>
      <c r="F94" s="180" t="s">
        <v>1848</v>
      </c>
      <c r="G94" s="179"/>
      <c r="H94" s="181">
        <v>12</v>
      </c>
      <c r="J94" s="179"/>
      <c r="K94" s="179"/>
      <c r="L94" s="182"/>
      <c r="M94" s="183"/>
      <c r="N94" s="179"/>
      <c r="O94" s="179"/>
      <c r="P94" s="179"/>
      <c r="Q94" s="179"/>
      <c r="R94" s="179"/>
      <c r="S94" s="179"/>
      <c r="T94" s="184"/>
      <c r="AT94" s="185" t="s">
        <v>355</v>
      </c>
      <c r="AU94" s="185" t="s">
        <v>83</v>
      </c>
      <c r="AV94" s="185" t="s">
        <v>83</v>
      </c>
      <c r="AW94" s="185" t="s">
        <v>222</v>
      </c>
      <c r="AX94" s="185" t="s">
        <v>22</v>
      </c>
      <c r="AY94" s="185" t="s">
        <v>243</v>
      </c>
    </row>
    <row r="95" spans="2:65" s="6" customFormat="1" ht="15.75" customHeight="1" x14ac:dyDescent="0.3">
      <c r="B95" s="23"/>
      <c r="C95" s="194" t="s">
        <v>103</v>
      </c>
      <c r="D95" s="194" t="s">
        <v>481</v>
      </c>
      <c r="E95" s="195" t="s">
        <v>1849</v>
      </c>
      <c r="F95" s="196" t="s">
        <v>1850</v>
      </c>
      <c r="G95" s="197" t="s">
        <v>637</v>
      </c>
      <c r="H95" s="198">
        <v>12</v>
      </c>
      <c r="I95" s="199"/>
      <c r="J95" s="200">
        <f>ROUND($I$95*$H$95,2)</f>
        <v>0</v>
      </c>
      <c r="K95" s="196" t="s">
        <v>353</v>
      </c>
      <c r="L95" s="201"/>
      <c r="M95" s="202"/>
      <c r="N95" s="203" t="s">
        <v>46</v>
      </c>
      <c r="O95" s="24"/>
      <c r="P95" s="155">
        <f>$O$95*$H$95</f>
        <v>0</v>
      </c>
      <c r="Q95" s="155">
        <v>1.6000000000000001E-3</v>
      </c>
      <c r="R95" s="155">
        <f>$Q$95*$H$95</f>
        <v>1.9200000000000002E-2</v>
      </c>
      <c r="S95" s="155">
        <v>0</v>
      </c>
      <c r="T95" s="156">
        <f>$S$95*$H$95</f>
        <v>0</v>
      </c>
      <c r="AR95" s="97" t="s">
        <v>272</v>
      </c>
      <c r="AT95" s="97" t="s">
        <v>481</v>
      </c>
      <c r="AU95" s="97" t="s">
        <v>83</v>
      </c>
      <c r="AY95" s="6" t="s">
        <v>243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7" t="s">
        <v>22</v>
      </c>
      <c r="BK95" s="157">
        <f>ROUND($I$95*$H$95,2)</f>
        <v>0</v>
      </c>
      <c r="BL95" s="97" t="s">
        <v>248</v>
      </c>
      <c r="BM95" s="97" t="s">
        <v>1851</v>
      </c>
    </row>
    <row r="96" spans="2:65" s="6" customFormat="1" ht="15.75" customHeight="1" x14ac:dyDescent="0.3">
      <c r="B96" s="170"/>
      <c r="C96" s="171"/>
      <c r="D96" s="158" t="s">
        <v>355</v>
      </c>
      <c r="E96" s="172"/>
      <c r="F96" s="172" t="s">
        <v>380</v>
      </c>
      <c r="G96" s="171"/>
      <c r="H96" s="171"/>
      <c r="J96" s="171"/>
      <c r="K96" s="171"/>
      <c r="L96" s="173"/>
      <c r="M96" s="174"/>
      <c r="N96" s="171"/>
      <c r="O96" s="171"/>
      <c r="P96" s="171"/>
      <c r="Q96" s="171"/>
      <c r="R96" s="171"/>
      <c r="S96" s="171"/>
      <c r="T96" s="175"/>
      <c r="AT96" s="176" t="s">
        <v>355</v>
      </c>
      <c r="AU96" s="176" t="s">
        <v>83</v>
      </c>
      <c r="AV96" s="176" t="s">
        <v>22</v>
      </c>
      <c r="AW96" s="176" t="s">
        <v>222</v>
      </c>
      <c r="AX96" s="176" t="s">
        <v>75</v>
      </c>
      <c r="AY96" s="176" t="s">
        <v>243</v>
      </c>
    </row>
    <row r="97" spans="2:65" s="6" customFormat="1" ht="15.75" customHeight="1" x14ac:dyDescent="0.3">
      <c r="B97" s="178"/>
      <c r="C97" s="179"/>
      <c r="D97" s="177" t="s">
        <v>355</v>
      </c>
      <c r="E97" s="179"/>
      <c r="F97" s="180" t="s">
        <v>1852</v>
      </c>
      <c r="G97" s="179"/>
      <c r="H97" s="181">
        <v>12</v>
      </c>
      <c r="J97" s="179"/>
      <c r="K97" s="179"/>
      <c r="L97" s="182"/>
      <c r="M97" s="183"/>
      <c r="N97" s="179"/>
      <c r="O97" s="179"/>
      <c r="P97" s="179"/>
      <c r="Q97" s="179"/>
      <c r="R97" s="179"/>
      <c r="S97" s="179"/>
      <c r="T97" s="184"/>
      <c r="AT97" s="185" t="s">
        <v>355</v>
      </c>
      <c r="AU97" s="185" t="s">
        <v>83</v>
      </c>
      <c r="AV97" s="185" t="s">
        <v>83</v>
      </c>
      <c r="AW97" s="185" t="s">
        <v>222</v>
      </c>
      <c r="AX97" s="185" t="s">
        <v>22</v>
      </c>
      <c r="AY97" s="185" t="s">
        <v>243</v>
      </c>
    </row>
    <row r="98" spans="2:65" s="6" customFormat="1" ht="15.75" customHeight="1" x14ac:dyDescent="0.3">
      <c r="B98" s="23"/>
      <c r="C98" s="146" t="s">
        <v>248</v>
      </c>
      <c r="D98" s="146" t="s">
        <v>244</v>
      </c>
      <c r="E98" s="147" t="s">
        <v>1853</v>
      </c>
      <c r="F98" s="148" t="s">
        <v>1854</v>
      </c>
      <c r="G98" s="149" t="s">
        <v>378</v>
      </c>
      <c r="H98" s="150">
        <v>14.93</v>
      </c>
      <c r="I98" s="151"/>
      <c r="J98" s="152">
        <f>ROUND($I$98*$H$98,2)</f>
        <v>0</v>
      </c>
      <c r="K98" s="148" t="s">
        <v>353</v>
      </c>
      <c r="L98" s="43"/>
      <c r="M98" s="153"/>
      <c r="N98" s="154" t="s">
        <v>46</v>
      </c>
      <c r="O98" s="24"/>
      <c r="P98" s="155">
        <f>$O$98*$H$98</f>
        <v>0</v>
      </c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97" t="s">
        <v>248</v>
      </c>
      <c r="AT98" s="97" t="s">
        <v>244</v>
      </c>
      <c r="AU98" s="97" t="s">
        <v>83</v>
      </c>
      <c r="AY98" s="6" t="s">
        <v>243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7" t="s">
        <v>22</v>
      </c>
      <c r="BK98" s="157">
        <f>ROUND($I$98*$H$98,2)</f>
        <v>0</v>
      </c>
      <c r="BL98" s="97" t="s">
        <v>248</v>
      </c>
      <c r="BM98" s="97" t="s">
        <v>1855</v>
      </c>
    </row>
    <row r="99" spans="2:65" s="6" customFormat="1" ht="15.75" customHeight="1" x14ac:dyDescent="0.3">
      <c r="B99" s="170"/>
      <c r="C99" s="171"/>
      <c r="D99" s="158" t="s">
        <v>355</v>
      </c>
      <c r="E99" s="172"/>
      <c r="F99" s="172" t="s">
        <v>380</v>
      </c>
      <c r="G99" s="171"/>
      <c r="H99" s="171"/>
      <c r="J99" s="171"/>
      <c r="K99" s="171"/>
      <c r="L99" s="173"/>
      <c r="M99" s="174"/>
      <c r="N99" s="171"/>
      <c r="O99" s="171"/>
      <c r="P99" s="171"/>
      <c r="Q99" s="171"/>
      <c r="R99" s="171"/>
      <c r="S99" s="171"/>
      <c r="T99" s="175"/>
      <c r="AT99" s="176" t="s">
        <v>355</v>
      </c>
      <c r="AU99" s="176" t="s">
        <v>83</v>
      </c>
      <c r="AV99" s="176" t="s">
        <v>22</v>
      </c>
      <c r="AW99" s="176" t="s">
        <v>222</v>
      </c>
      <c r="AX99" s="176" t="s">
        <v>75</v>
      </c>
      <c r="AY99" s="176" t="s">
        <v>243</v>
      </c>
    </row>
    <row r="100" spans="2:65" s="6" customFormat="1" ht="15.75" customHeight="1" x14ac:dyDescent="0.3">
      <c r="B100" s="178"/>
      <c r="C100" s="179"/>
      <c r="D100" s="177" t="s">
        <v>355</v>
      </c>
      <c r="E100" s="179"/>
      <c r="F100" s="180" t="s">
        <v>1856</v>
      </c>
      <c r="G100" s="179"/>
      <c r="H100" s="181">
        <v>14.93</v>
      </c>
      <c r="J100" s="179"/>
      <c r="K100" s="179"/>
      <c r="L100" s="182"/>
      <c r="M100" s="183"/>
      <c r="N100" s="179"/>
      <c r="O100" s="179"/>
      <c r="P100" s="179"/>
      <c r="Q100" s="179"/>
      <c r="R100" s="179"/>
      <c r="S100" s="179"/>
      <c r="T100" s="184"/>
      <c r="AT100" s="185" t="s">
        <v>355</v>
      </c>
      <c r="AU100" s="185" t="s">
        <v>83</v>
      </c>
      <c r="AV100" s="185" t="s">
        <v>83</v>
      </c>
      <c r="AW100" s="185" t="s">
        <v>222</v>
      </c>
      <c r="AX100" s="185" t="s">
        <v>22</v>
      </c>
      <c r="AY100" s="185" t="s">
        <v>243</v>
      </c>
    </row>
    <row r="101" spans="2:65" s="6" customFormat="1" ht="15.75" customHeight="1" x14ac:dyDescent="0.3">
      <c r="B101" s="23"/>
      <c r="C101" s="194" t="s">
        <v>263</v>
      </c>
      <c r="D101" s="194" t="s">
        <v>481</v>
      </c>
      <c r="E101" s="195" t="s">
        <v>1857</v>
      </c>
      <c r="F101" s="196" t="s">
        <v>1858</v>
      </c>
      <c r="G101" s="197" t="s">
        <v>637</v>
      </c>
      <c r="H101" s="198">
        <v>1</v>
      </c>
      <c r="I101" s="199"/>
      <c r="J101" s="200">
        <f>ROUND($I$101*$H$101,2)</f>
        <v>0</v>
      </c>
      <c r="K101" s="196"/>
      <c r="L101" s="201"/>
      <c r="M101" s="202"/>
      <c r="N101" s="203" t="s">
        <v>46</v>
      </c>
      <c r="O101" s="24"/>
      <c r="P101" s="155">
        <f>$O$101*$H$101</f>
        <v>0</v>
      </c>
      <c r="Q101" s="155">
        <v>7.8E-2</v>
      </c>
      <c r="R101" s="155">
        <f>$Q$101*$H$101</f>
        <v>7.8E-2</v>
      </c>
      <c r="S101" s="155">
        <v>0</v>
      </c>
      <c r="T101" s="156">
        <f>$S$101*$H$101</f>
        <v>0</v>
      </c>
      <c r="AR101" s="97" t="s">
        <v>272</v>
      </c>
      <c r="AT101" s="97" t="s">
        <v>481</v>
      </c>
      <c r="AU101" s="97" t="s">
        <v>83</v>
      </c>
      <c r="AY101" s="6" t="s">
        <v>243</v>
      </c>
      <c r="BE101" s="157">
        <f>IF($N$101="základní",$J$101,0)</f>
        <v>0</v>
      </c>
      <c r="BF101" s="157">
        <f>IF($N$101="snížená",$J$101,0)</f>
        <v>0</v>
      </c>
      <c r="BG101" s="157">
        <f>IF($N$101="zákl. přenesená",$J$101,0)</f>
        <v>0</v>
      </c>
      <c r="BH101" s="157">
        <f>IF($N$101="sníž. přenesená",$J$101,0)</f>
        <v>0</v>
      </c>
      <c r="BI101" s="157">
        <f>IF($N$101="nulová",$J$101,0)</f>
        <v>0</v>
      </c>
      <c r="BJ101" s="97" t="s">
        <v>22</v>
      </c>
      <c r="BK101" s="157">
        <f>ROUND($I$101*$H$101,2)</f>
        <v>0</v>
      </c>
      <c r="BL101" s="97" t="s">
        <v>248</v>
      </c>
      <c r="BM101" s="97" t="s">
        <v>1859</v>
      </c>
    </row>
    <row r="102" spans="2:65" s="6" customFormat="1" ht="15.75" customHeight="1" x14ac:dyDescent="0.3">
      <c r="B102" s="170"/>
      <c r="C102" s="171"/>
      <c r="D102" s="158" t="s">
        <v>355</v>
      </c>
      <c r="E102" s="172"/>
      <c r="F102" s="172" t="s">
        <v>380</v>
      </c>
      <c r="G102" s="171"/>
      <c r="H102" s="171"/>
      <c r="J102" s="171"/>
      <c r="K102" s="171"/>
      <c r="L102" s="173"/>
      <c r="M102" s="174"/>
      <c r="N102" s="171"/>
      <c r="O102" s="171"/>
      <c r="P102" s="171"/>
      <c r="Q102" s="171"/>
      <c r="R102" s="171"/>
      <c r="S102" s="171"/>
      <c r="T102" s="175"/>
      <c r="AT102" s="176" t="s">
        <v>355</v>
      </c>
      <c r="AU102" s="176" t="s">
        <v>83</v>
      </c>
      <c r="AV102" s="176" t="s">
        <v>22</v>
      </c>
      <c r="AW102" s="176" t="s">
        <v>222</v>
      </c>
      <c r="AX102" s="176" t="s">
        <v>75</v>
      </c>
      <c r="AY102" s="176" t="s">
        <v>243</v>
      </c>
    </row>
    <row r="103" spans="2:65" s="6" customFormat="1" ht="15.75" customHeight="1" x14ac:dyDescent="0.3">
      <c r="B103" s="170"/>
      <c r="C103" s="171"/>
      <c r="D103" s="177" t="s">
        <v>355</v>
      </c>
      <c r="E103" s="171"/>
      <c r="F103" s="172" t="s">
        <v>1860</v>
      </c>
      <c r="G103" s="171"/>
      <c r="H103" s="171"/>
      <c r="J103" s="171"/>
      <c r="K103" s="171"/>
      <c r="L103" s="173"/>
      <c r="M103" s="174"/>
      <c r="N103" s="171"/>
      <c r="O103" s="171"/>
      <c r="P103" s="171"/>
      <c r="Q103" s="171"/>
      <c r="R103" s="171"/>
      <c r="S103" s="171"/>
      <c r="T103" s="175"/>
      <c r="AT103" s="176" t="s">
        <v>355</v>
      </c>
      <c r="AU103" s="176" t="s">
        <v>83</v>
      </c>
      <c r="AV103" s="176" t="s">
        <v>22</v>
      </c>
      <c r="AW103" s="176" t="s">
        <v>222</v>
      </c>
      <c r="AX103" s="176" t="s">
        <v>75</v>
      </c>
      <c r="AY103" s="176" t="s">
        <v>243</v>
      </c>
    </row>
    <row r="104" spans="2:65" s="6" customFormat="1" ht="15.75" customHeight="1" x14ac:dyDescent="0.3">
      <c r="B104" s="178"/>
      <c r="C104" s="179"/>
      <c r="D104" s="177" t="s">
        <v>355</v>
      </c>
      <c r="E104" s="179"/>
      <c r="F104" s="180" t="s">
        <v>1861</v>
      </c>
      <c r="G104" s="179"/>
      <c r="H104" s="181">
        <v>1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222</v>
      </c>
      <c r="AX104" s="185" t="s">
        <v>22</v>
      </c>
      <c r="AY104" s="185" t="s">
        <v>243</v>
      </c>
    </row>
    <row r="105" spans="2:65" s="6" customFormat="1" ht="15.75" customHeight="1" x14ac:dyDescent="0.3">
      <c r="B105" s="23"/>
      <c r="C105" s="194" t="s">
        <v>266</v>
      </c>
      <c r="D105" s="194" t="s">
        <v>481</v>
      </c>
      <c r="E105" s="195" t="s">
        <v>1862</v>
      </c>
      <c r="F105" s="196" t="s">
        <v>1863</v>
      </c>
      <c r="G105" s="197" t="s">
        <v>637</v>
      </c>
      <c r="H105" s="198">
        <v>1</v>
      </c>
      <c r="I105" s="199"/>
      <c r="J105" s="200">
        <f>ROUND($I$105*$H$105,2)</f>
        <v>0</v>
      </c>
      <c r="K105" s="196"/>
      <c r="L105" s="201"/>
      <c r="M105" s="202"/>
      <c r="N105" s="203" t="s">
        <v>46</v>
      </c>
      <c r="O105" s="24"/>
      <c r="P105" s="155">
        <f>$O$105*$H$105</f>
        <v>0</v>
      </c>
      <c r="Q105" s="155">
        <v>7.8E-2</v>
      </c>
      <c r="R105" s="155">
        <f>$Q$105*$H$105</f>
        <v>7.8E-2</v>
      </c>
      <c r="S105" s="155">
        <v>0</v>
      </c>
      <c r="T105" s="156">
        <f>$S$105*$H$105</f>
        <v>0</v>
      </c>
      <c r="AR105" s="97" t="s">
        <v>272</v>
      </c>
      <c r="AT105" s="97" t="s">
        <v>481</v>
      </c>
      <c r="AU105" s="97" t="s">
        <v>83</v>
      </c>
      <c r="AY105" s="6" t="s">
        <v>243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7" t="s">
        <v>22</v>
      </c>
      <c r="BK105" s="157">
        <f>ROUND($I$105*$H$105,2)</f>
        <v>0</v>
      </c>
      <c r="BL105" s="97" t="s">
        <v>248</v>
      </c>
      <c r="BM105" s="97" t="s">
        <v>1864</v>
      </c>
    </row>
    <row r="106" spans="2:65" s="6" customFormat="1" ht="15.75" customHeight="1" x14ac:dyDescent="0.3">
      <c r="B106" s="170"/>
      <c r="C106" s="171"/>
      <c r="D106" s="158" t="s">
        <v>355</v>
      </c>
      <c r="E106" s="172"/>
      <c r="F106" s="172" t="s">
        <v>380</v>
      </c>
      <c r="G106" s="171"/>
      <c r="H106" s="171"/>
      <c r="J106" s="171"/>
      <c r="K106" s="171"/>
      <c r="L106" s="173"/>
      <c r="M106" s="174"/>
      <c r="N106" s="171"/>
      <c r="O106" s="171"/>
      <c r="P106" s="171"/>
      <c r="Q106" s="171"/>
      <c r="R106" s="171"/>
      <c r="S106" s="171"/>
      <c r="T106" s="175"/>
      <c r="AT106" s="176" t="s">
        <v>355</v>
      </c>
      <c r="AU106" s="176" t="s">
        <v>83</v>
      </c>
      <c r="AV106" s="176" t="s">
        <v>22</v>
      </c>
      <c r="AW106" s="176" t="s">
        <v>222</v>
      </c>
      <c r="AX106" s="176" t="s">
        <v>75</v>
      </c>
      <c r="AY106" s="176" t="s">
        <v>243</v>
      </c>
    </row>
    <row r="107" spans="2:65" s="6" customFormat="1" ht="15.75" customHeight="1" x14ac:dyDescent="0.3">
      <c r="B107" s="170"/>
      <c r="C107" s="171"/>
      <c r="D107" s="177" t="s">
        <v>355</v>
      </c>
      <c r="E107" s="171"/>
      <c r="F107" s="172" t="s">
        <v>1860</v>
      </c>
      <c r="G107" s="171"/>
      <c r="H107" s="171"/>
      <c r="J107" s="171"/>
      <c r="K107" s="171"/>
      <c r="L107" s="173"/>
      <c r="M107" s="174"/>
      <c r="N107" s="171"/>
      <c r="O107" s="171"/>
      <c r="P107" s="171"/>
      <c r="Q107" s="171"/>
      <c r="R107" s="171"/>
      <c r="S107" s="171"/>
      <c r="T107" s="175"/>
      <c r="AT107" s="176" t="s">
        <v>355</v>
      </c>
      <c r="AU107" s="176" t="s">
        <v>83</v>
      </c>
      <c r="AV107" s="176" t="s">
        <v>22</v>
      </c>
      <c r="AW107" s="176" t="s">
        <v>222</v>
      </c>
      <c r="AX107" s="176" t="s">
        <v>75</v>
      </c>
      <c r="AY107" s="176" t="s">
        <v>243</v>
      </c>
    </row>
    <row r="108" spans="2:65" s="6" customFormat="1" ht="15.75" customHeight="1" x14ac:dyDescent="0.3">
      <c r="B108" s="178"/>
      <c r="C108" s="179"/>
      <c r="D108" s="177" t="s">
        <v>355</v>
      </c>
      <c r="E108" s="179"/>
      <c r="F108" s="180" t="s">
        <v>1865</v>
      </c>
      <c r="G108" s="179"/>
      <c r="H108" s="181">
        <v>1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83</v>
      </c>
      <c r="AV108" s="185" t="s">
        <v>83</v>
      </c>
      <c r="AW108" s="185" t="s">
        <v>222</v>
      </c>
      <c r="AX108" s="185" t="s">
        <v>22</v>
      </c>
      <c r="AY108" s="185" t="s">
        <v>243</v>
      </c>
    </row>
    <row r="109" spans="2:65" s="135" customFormat="1" ht="30.75" customHeight="1" x14ac:dyDescent="0.3">
      <c r="B109" s="136"/>
      <c r="C109" s="137"/>
      <c r="D109" s="137" t="s">
        <v>74</v>
      </c>
      <c r="E109" s="168" t="s">
        <v>276</v>
      </c>
      <c r="F109" s="168" t="s">
        <v>808</v>
      </c>
      <c r="G109" s="137"/>
      <c r="H109" s="137"/>
      <c r="J109" s="169">
        <f>$BK$109</f>
        <v>0</v>
      </c>
      <c r="K109" s="137"/>
      <c r="L109" s="140"/>
      <c r="M109" s="141"/>
      <c r="N109" s="137"/>
      <c r="O109" s="137"/>
      <c r="P109" s="142">
        <f>SUM($P$110:$P$121)</f>
        <v>0</v>
      </c>
      <c r="Q109" s="137"/>
      <c r="R109" s="142">
        <f>SUM($R$110:$R$121)</f>
        <v>0</v>
      </c>
      <c r="S109" s="137"/>
      <c r="T109" s="143">
        <f>SUM($T$110:$T$121)</f>
        <v>8.0201744999999995</v>
      </c>
      <c r="AR109" s="144" t="s">
        <v>22</v>
      </c>
      <c r="AT109" s="144" t="s">
        <v>74</v>
      </c>
      <c r="AU109" s="144" t="s">
        <v>22</v>
      </c>
      <c r="AY109" s="144" t="s">
        <v>243</v>
      </c>
      <c r="BK109" s="145">
        <f>SUM($BK$110:$BK$121)</f>
        <v>0</v>
      </c>
    </row>
    <row r="110" spans="2:65" s="6" customFormat="1" ht="15.75" customHeight="1" x14ac:dyDescent="0.3">
      <c r="B110" s="23"/>
      <c r="C110" s="146" t="s">
        <v>269</v>
      </c>
      <c r="D110" s="146" t="s">
        <v>244</v>
      </c>
      <c r="E110" s="147" t="s">
        <v>1866</v>
      </c>
      <c r="F110" s="148" t="s">
        <v>1867</v>
      </c>
      <c r="G110" s="149" t="s">
        <v>637</v>
      </c>
      <c r="H110" s="150">
        <v>12</v>
      </c>
      <c r="I110" s="151"/>
      <c r="J110" s="152">
        <f>ROUND($I$110*$H$110,2)</f>
        <v>0</v>
      </c>
      <c r="K110" s="148" t="s">
        <v>353</v>
      </c>
      <c r="L110" s="43"/>
      <c r="M110" s="153"/>
      <c r="N110" s="154" t="s">
        <v>46</v>
      </c>
      <c r="O110" s="24"/>
      <c r="P110" s="155">
        <f>$O$110*$H$110</f>
        <v>0</v>
      </c>
      <c r="Q110" s="155">
        <v>0</v>
      </c>
      <c r="R110" s="155">
        <f>$Q$110*$H$110</f>
        <v>0</v>
      </c>
      <c r="S110" s="155">
        <v>0.65700000000000003</v>
      </c>
      <c r="T110" s="156">
        <f>$S$110*$H$110</f>
        <v>7.8840000000000003</v>
      </c>
      <c r="AR110" s="97" t="s">
        <v>248</v>
      </c>
      <c r="AT110" s="97" t="s">
        <v>244</v>
      </c>
      <c r="AU110" s="97" t="s">
        <v>83</v>
      </c>
      <c r="AY110" s="6" t="s">
        <v>243</v>
      </c>
      <c r="BE110" s="157">
        <f>IF($N$110="základní",$J$110,0)</f>
        <v>0</v>
      </c>
      <c r="BF110" s="157">
        <f>IF($N$110="snížená",$J$110,0)</f>
        <v>0</v>
      </c>
      <c r="BG110" s="157">
        <f>IF($N$110="zákl. přenesená",$J$110,0)</f>
        <v>0</v>
      </c>
      <c r="BH110" s="157">
        <f>IF($N$110="sníž. přenesená",$J$110,0)</f>
        <v>0</v>
      </c>
      <c r="BI110" s="157">
        <f>IF($N$110="nulová",$J$110,0)</f>
        <v>0</v>
      </c>
      <c r="BJ110" s="97" t="s">
        <v>22</v>
      </c>
      <c r="BK110" s="157">
        <f>ROUND($I$110*$H$110,2)</f>
        <v>0</v>
      </c>
      <c r="BL110" s="97" t="s">
        <v>248</v>
      </c>
      <c r="BM110" s="97" t="s">
        <v>1868</v>
      </c>
    </row>
    <row r="111" spans="2:65" s="6" customFormat="1" ht="15.75" customHeight="1" x14ac:dyDescent="0.3">
      <c r="B111" s="170"/>
      <c r="C111" s="171"/>
      <c r="D111" s="158" t="s">
        <v>355</v>
      </c>
      <c r="E111" s="172"/>
      <c r="F111" s="172" t="s">
        <v>380</v>
      </c>
      <c r="G111" s="171"/>
      <c r="H111" s="171"/>
      <c r="J111" s="171"/>
      <c r="K111" s="171"/>
      <c r="L111" s="173"/>
      <c r="M111" s="174"/>
      <c r="N111" s="171"/>
      <c r="O111" s="171"/>
      <c r="P111" s="171"/>
      <c r="Q111" s="171"/>
      <c r="R111" s="171"/>
      <c r="S111" s="171"/>
      <c r="T111" s="175"/>
      <c r="AT111" s="176" t="s">
        <v>355</v>
      </c>
      <c r="AU111" s="176" t="s">
        <v>83</v>
      </c>
      <c r="AV111" s="176" t="s">
        <v>22</v>
      </c>
      <c r="AW111" s="176" t="s">
        <v>222</v>
      </c>
      <c r="AX111" s="176" t="s">
        <v>75</v>
      </c>
      <c r="AY111" s="176" t="s">
        <v>243</v>
      </c>
    </row>
    <row r="112" spans="2:65" s="6" customFormat="1" ht="15.75" customHeight="1" x14ac:dyDescent="0.3">
      <c r="B112" s="170"/>
      <c r="C112" s="171"/>
      <c r="D112" s="177" t="s">
        <v>355</v>
      </c>
      <c r="E112" s="171"/>
      <c r="F112" s="172" t="s">
        <v>1869</v>
      </c>
      <c r="G112" s="171"/>
      <c r="H112" s="171"/>
      <c r="J112" s="171"/>
      <c r="K112" s="171"/>
      <c r="L112" s="173"/>
      <c r="M112" s="174"/>
      <c r="N112" s="171"/>
      <c r="O112" s="171"/>
      <c r="P112" s="171"/>
      <c r="Q112" s="171"/>
      <c r="R112" s="171"/>
      <c r="S112" s="171"/>
      <c r="T112" s="175"/>
      <c r="AT112" s="176" t="s">
        <v>355</v>
      </c>
      <c r="AU112" s="176" t="s">
        <v>83</v>
      </c>
      <c r="AV112" s="176" t="s">
        <v>22</v>
      </c>
      <c r="AW112" s="176" t="s">
        <v>222</v>
      </c>
      <c r="AX112" s="176" t="s">
        <v>75</v>
      </c>
      <c r="AY112" s="176" t="s">
        <v>243</v>
      </c>
    </row>
    <row r="113" spans="2:65" s="6" customFormat="1" ht="15.75" customHeight="1" x14ac:dyDescent="0.3">
      <c r="B113" s="170"/>
      <c r="C113" s="171"/>
      <c r="D113" s="177" t="s">
        <v>355</v>
      </c>
      <c r="E113" s="171"/>
      <c r="F113" s="172" t="s">
        <v>783</v>
      </c>
      <c r="G113" s="171"/>
      <c r="H113" s="171"/>
      <c r="J113" s="171"/>
      <c r="K113" s="171"/>
      <c r="L113" s="173"/>
      <c r="M113" s="174"/>
      <c r="N113" s="171"/>
      <c r="O113" s="171"/>
      <c r="P113" s="171"/>
      <c r="Q113" s="171"/>
      <c r="R113" s="171"/>
      <c r="S113" s="171"/>
      <c r="T113" s="175"/>
      <c r="AT113" s="176" t="s">
        <v>355</v>
      </c>
      <c r="AU113" s="176" t="s">
        <v>83</v>
      </c>
      <c r="AV113" s="176" t="s">
        <v>22</v>
      </c>
      <c r="AW113" s="176" t="s">
        <v>222</v>
      </c>
      <c r="AX113" s="176" t="s">
        <v>75</v>
      </c>
      <c r="AY113" s="176" t="s">
        <v>243</v>
      </c>
    </row>
    <row r="114" spans="2:65" s="6" customFormat="1" ht="15.75" customHeight="1" x14ac:dyDescent="0.3">
      <c r="B114" s="178"/>
      <c r="C114" s="179"/>
      <c r="D114" s="177" t="s">
        <v>355</v>
      </c>
      <c r="E114" s="179"/>
      <c r="F114" s="180" t="s">
        <v>1870</v>
      </c>
      <c r="G114" s="179"/>
      <c r="H114" s="181">
        <v>12</v>
      </c>
      <c r="J114" s="179"/>
      <c r="K114" s="179"/>
      <c r="L114" s="182"/>
      <c r="M114" s="183"/>
      <c r="N114" s="179"/>
      <c r="O114" s="179"/>
      <c r="P114" s="179"/>
      <c r="Q114" s="179"/>
      <c r="R114" s="179"/>
      <c r="S114" s="179"/>
      <c r="T114" s="184"/>
      <c r="AT114" s="185" t="s">
        <v>355</v>
      </c>
      <c r="AU114" s="185" t="s">
        <v>83</v>
      </c>
      <c r="AV114" s="185" t="s">
        <v>83</v>
      </c>
      <c r="AW114" s="185" t="s">
        <v>222</v>
      </c>
      <c r="AX114" s="185" t="s">
        <v>22</v>
      </c>
      <c r="AY114" s="185" t="s">
        <v>243</v>
      </c>
    </row>
    <row r="115" spans="2:65" s="6" customFormat="1" ht="15.75" customHeight="1" x14ac:dyDescent="0.3">
      <c r="B115" s="23"/>
      <c r="C115" s="146" t="s">
        <v>272</v>
      </c>
      <c r="D115" s="146" t="s">
        <v>244</v>
      </c>
      <c r="E115" s="147" t="s">
        <v>1871</v>
      </c>
      <c r="F115" s="148" t="s">
        <v>1872</v>
      </c>
      <c r="G115" s="149" t="s">
        <v>378</v>
      </c>
      <c r="H115" s="150">
        <v>14.41</v>
      </c>
      <c r="I115" s="151"/>
      <c r="J115" s="152">
        <f>ROUND($I$115*$H$115,2)</f>
        <v>0</v>
      </c>
      <c r="K115" s="148" t="s">
        <v>353</v>
      </c>
      <c r="L115" s="43"/>
      <c r="M115" s="153"/>
      <c r="N115" s="154" t="s">
        <v>46</v>
      </c>
      <c r="O115" s="24"/>
      <c r="P115" s="155">
        <f>$O$115*$H$115</f>
        <v>0</v>
      </c>
      <c r="Q115" s="155">
        <v>0</v>
      </c>
      <c r="R115" s="155">
        <f>$Q$115*$H$115</f>
        <v>0</v>
      </c>
      <c r="S115" s="155">
        <v>9.4500000000000001E-3</v>
      </c>
      <c r="T115" s="156">
        <f>$S$115*$H$115</f>
        <v>0.1361745</v>
      </c>
      <c r="AR115" s="97" t="s">
        <v>248</v>
      </c>
      <c r="AT115" s="97" t="s">
        <v>244</v>
      </c>
      <c r="AU115" s="97" t="s">
        <v>83</v>
      </c>
      <c r="AY115" s="6" t="s">
        <v>243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7" t="s">
        <v>22</v>
      </c>
      <c r="BK115" s="157">
        <f>ROUND($I$115*$H$115,2)</f>
        <v>0</v>
      </c>
      <c r="BL115" s="97" t="s">
        <v>248</v>
      </c>
      <c r="BM115" s="97" t="s">
        <v>1873</v>
      </c>
    </row>
    <row r="116" spans="2:65" s="6" customFormat="1" ht="15.75" customHeight="1" x14ac:dyDescent="0.3">
      <c r="B116" s="170"/>
      <c r="C116" s="171"/>
      <c r="D116" s="158" t="s">
        <v>355</v>
      </c>
      <c r="E116" s="172"/>
      <c r="F116" s="172" t="s">
        <v>380</v>
      </c>
      <c r="G116" s="171"/>
      <c r="H116" s="171"/>
      <c r="J116" s="171"/>
      <c r="K116" s="171"/>
      <c r="L116" s="173"/>
      <c r="M116" s="174"/>
      <c r="N116" s="171"/>
      <c r="O116" s="171"/>
      <c r="P116" s="171"/>
      <c r="Q116" s="171"/>
      <c r="R116" s="171"/>
      <c r="S116" s="171"/>
      <c r="T116" s="175"/>
      <c r="AT116" s="176" t="s">
        <v>355</v>
      </c>
      <c r="AU116" s="176" t="s">
        <v>83</v>
      </c>
      <c r="AV116" s="176" t="s">
        <v>22</v>
      </c>
      <c r="AW116" s="176" t="s">
        <v>222</v>
      </c>
      <c r="AX116" s="176" t="s">
        <v>75</v>
      </c>
      <c r="AY116" s="176" t="s">
        <v>243</v>
      </c>
    </row>
    <row r="117" spans="2:65" s="6" customFormat="1" ht="15.75" customHeight="1" x14ac:dyDescent="0.3">
      <c r="B117" s="170"/>
      <c r="C117" s="171"/>
      <c r="D117" s="177" t="s">
        <v>355</v>
      </c>
      <c r="E117" s="171"/>
      <c r="F117" s="172" t="s">
        <v>1869</v>
      </c>
      <c r="G117" s="171"/>
      <c r="H117" s="171"/>
      <c r="J117" s="171"/>
      <c r="K117" s="171"/>
      <c r="L117" s="173"/>
      <c r="M117" s="174"/>
      <c r="N117" s="171"/>
      <c r="O117" s="171"/>
      <c r="P117" s="171"/>
      <c r="Q117" s="171"/>
      <c r="R117" s="171"/>
      <c r="S117" s="171"/>
      <c r="T117" s="175"/>
      <c r="AT117" s="176" t="s">
        <v>355</v>
      </c>
      <c r="AU117" s="176" t="s">
        <v>83</v>
      </c>
      <c r="AV117" s="176" t="s">
        <v>22</v>
      </c>
      <c r="AW117" s="176" t="s">
        <v>222</v>
      </c>
      <c r="AX117" s="176" t="s">
        <v>75</v>
      </c>
      <c r="AY117" s="176" t="s">
        <v>243</v>
      </c>
    </row>
    <row r="118" spans="2:65" s="6" customFormat="1" ht="15.75" customHeight="1" x14ac:dyDescent="0.3">
      <c r="B118" s="170"/>
      <c r="C118" s="171"/>
      <c r="D118" s="177" t="s">
        <v>355</v>
      </c>
      <c r="E118" s="171"/>
      <c r="F118" s="172" t="s">
        <v>1874</v>
      </c>
      <c r="G118" s="171"/>
      <c r="H118" s="171"/>
      <c r="J118" s="171"/>
      <c r="K118" s="171"/>
      <c r="L118" s="173"/>
      <c r="M118" s="174"/>
      <c r="N118" s="171"/>
      <c r="O118" s="171"/>
      <c r="P118" s="171"/>
      <c r="Q118" s="171"/>
      <c r="R118" s="171"/>
      <c r="S118" s="171"/>
      <c r="T118" s="175"/>
      <c r="AT118" s="176" t="s">
        <v>355</v>
      </c>
      <c r="AU118" s="176" t="s">
        <v>83</v>
      </c>
      <c r="AV118" s="176" t="s">
        <v>22</v>
      </c>
      <c r="AW118" s="176" t="s">
        <v>222</v>
      </c>
      <c r="AX118" s="176" t="s">
        <v>75</v>
      </c>
      <c r="AY118" s="176" t="s">
        <v>243</v>
      </c>
    </row>
    <row r="119" spans="2:65" s="6" customFormat="1" ht="15.75" customHeight="1" x14ac:dyDescent="0.3">
      <c r="B119" s="178"/>
      <c r="C119" s="179"/>
      <c r="D119" s="177" t="s">
        <v>355</v>
      </c>
      <c r="E119" s="179"/>
      <c r="F119" s="180" t="s">
        <v>1875</v>
      </c>
      <c r="G119" s="179"/>
      <c r="H119" s="181">
        <v>13.55</v>
      </c>
      <c r="J119" s="179"/>
      <c r="K119" s="179"/>
      <c r="L119" s="182"/>
      <c r="M119" s="183"/>
      <c r="N119" s="179"/>
      <c r="O119" s="179"/>
      <c r="P119" s="179"/>
      <c r="Q119" s="179"/>
      <c r="R119" s="179"/>
      <c r="S119" s="179"/>
      <c r="T119" s="184"/>
      <c r="AT119" s="185" t="s">
        <v>355</v>
      </c>
      <c r="AU119" s="185" t="s">
        <v>83</v>
      </c>
      <c r="AV119" s="185" t="s">
        <v>83</v>
      </c>
      <c r="AW119" s="185" t="s">
        <v>222</v>
      </c>
      <c r="AX119" s="185" t="s">
        <v>75</v>
      </c>
      <c r="AY119" s="185" t="s">
        <v>243</v>
      </c>
    </row>
    <row r="120" spans="2:65" s="6" customFormat="1" ht="15.75" customHeight="1" x14ac:dyDescent="0.3">
      <c r="B120" s="178"/>
      <c r="C120" s="179"/>
      <c r="D120" s="177" t="s">
        <v>355</v>
      </c>
      <c r="E120" s="179"/>
      <c r="F120" s="180" t="s">
        <v>1876</v>
      </c>
      <c r="G120" s="179"/>
      <c r="H120" s="181">
        <v>0.86</v>
      </c>
      <c r="J120" s="179"/>
      <c r="K120" s="179"/>
      <c r="L120" s="182"/>
      <c r="M120" s="183"/>
      <c r="N120" s="179"/>
      <c r="O120" s="179"/>
      <c r="P120" s="179"/>
      <c r="Q120" s="179"/>
      <c r="R120" s="179"/>
      <c r="S120" s="179"/>
      <c r="T120" s="184"/>
      <c r="AT120" s="185" t="s">
        <v>355</v>
      </c>
      <c r="AU120" s="185" t="s">
        <v>83</v>
      </c>
      <c r="AV120" s="185" t="s">
        <v>83</v>
      </c>
      <c r="AW120" s="185" t="s">
        <v>222</v>
      </c>
      <c r="AX120" s="185" t="s">
        <v>75</v>
      </c>
      <c r="AY120" s="185" t="s">
        <v>243</v>
      </c>
    </row>
    <row r="121" spans="2:65" s="6" customFormat="1" ht="15.75" customHeight="1" x14ac:dyDescent="0.3">
      <c r="B121" s="186"/>
      <c r="C121" s="187"/>
      <c r="D121" s="177" t="s">
        <v>355</v>
      </c>
      <c r="E121" s="187"/>
      <c r="F121" s="188" t="s">
        <v>369</v>
      </c>
      <c r="G121" s="187"/>
      <c r="H121" s="189">
        <v>14.41</v>
      </c>
      <c r="J121" s="187"/>
      <c r="K121" s="187"/>
      <c r="L121" s="190"/>
      <c r="M121" s="191"/>
      <c r="N121" s="187"/>
      <c r="O121" s="187"/>
      <c r="P121" s="187"/>
      <c r="Q121" s="187"/>
      <c r="R121" s="187"/>
      <c r="S121" s="187"/>
      <c r="T121" s="192"/>
      <c r="AT121" s="193" t="s">
        <v>355</v>
      </c>
      <c r="AU121" s="193" t="s">
        <v>83</v>
      </c>
      <c r="AV121" s="193" t="s">
        <v>248</v>
      </c>
      <c r="AW121" s="193" t="s">
        <v>222</v>
      </c>
      <c r="AX121" s="193" t="s">
        <v>22</v>
      </c>
      <c r="AY121" s="193" t="s">
        <v>243</v>
      </c>
    </row>
    <row r="122" spans="2:65" s="135" customFormat="1" ht="30.75" customHeight="1" x14ac:dyDescent="0.3">
      <c r="B122" s="136"/>
      <c r="C122" s="137"/>
      <c r="D122" s="137" t="s">
        <v>74</v>
      </c>
      <c r="E122" s="168" t="s">
        <v>889</v>
      </c>
      <c r="F122" s="168" t="s">
        <v>890</v>
      </c>
      <c r="G122" s="137"/>
      <c r="H122" s="137"/>
      <c r="J122" s="169">
        <f>$BK$122</f>
        <v>0</v>
      </c>
      <c r="K122" s="137"/>
      <c r="L122" s="140"/>
      <c r="M122" s="141"/>
      <c r="N122" s="137"/>
      <c r="O122" s="137"/>
      <c r="P122" s="142">
        <f>SUM($P$123:$P$134)</f>
        <v>0</v>
      </c>
      <c r="Q122" s="137"/>
      <c r="R122" s="142">
        <f>SUM($R$123:$R$134)</f>
        <v>0</v>
      </c>
      <c r="S122" s="137"/>
      <c r="T122" s="143">
        <f>SUM($T$123:$T$134)</f>
        <v>0</v>
      </c>
      <c r="AR122" s="144" t="s">
        <v>22</v>
      </c>
      <c r="AT122" s="144" t="s">
        <v>74</v>
      </c>
      <c r="AU122" s="144" t="s">
        <v>22</v>
      </c>
      <c r="AY122" s="144" t="s">
        <v>243</v>
      </c>
      <c r="BK122" s="145">
        <f>SUM($BK$123:$BK$134)</f>
        <v>0</v>
      </c>
    </row>
    <row r="123" spans="2:65" s="6" customFormat="1" ht="15.75" customHeight="1" x14ac:dyDescent="0.3">
      <c r="B123" s="23"/>
      <c r="C123" s="146" t="s">
        <v>276</v>
      </c>
      <c r="D123" s="146" t="s">
        <v>244</v>
      </c>
      <c r="E123" s="147" t="s">
        <v>903</v>
      </c>
      <c r="F123" s="148" t="s">
        <v>904</v>
      </c>
      <c r="G123" s="149" t="s">
        <v>484</v>
      </c>
      <c r="H123" s="150">
        <v>7.8840000000000003</v>
      </c>
      <c r="I123" s="151"/>
      <c r="J123" s="152">
        <f>ROUND($I$123*$H$123,2)</f>
        <v>0</v>
      </c>
      <c r="K123" s="148" t="s">
        <v>353</v>
      </c>
      <c r="L123" s="43"/>
      <c r="M123" s="153"/>
      <c r="N123" s="154" t="s">
        <v>46</v>
      </c>
      <c r="O123" s="24"/>
      <c r="P123" s="155">
        <f>$O$123*$H$123</f>
        <v>0</v>
      </c>
      <c r="Q123" s="155">
        <v>0</v>
      </c>
      <c r="R123" s="155">
        <f>$Q$123*$H$123</f>
        <v>0</v>
      </c>
      <c r="S123" s="155">
        <v>0</v>
      </c>
      <c r="T123" s="156">
        <f>$S$123*$H$123</f>
        <v>0</v>
      </c>
      <c r="AR123" s="97" t="s">
        <v>248</v>
      </c>
      <c r="AT123" s="97" t="s">
        <v>244</v>
      </c>
      <c r="AU123" s="97" t="s">
        <v>83</v>
      </c>
      <c r="AY123" s="6" t="s">
        <v>243</v>
      </c>
      <c r="BE123" s="157">
        <f>IF($N$123="základní",$J$123,0)</f>
        <v>0</v>
      </c>
      <c r="BF123" s="157">
        <f>IF($N$123="snížená",$J$123,0)</f>
        <v>0</v>
      </c>
      <c r="BG123" s="157">
        <f>IF($N$123="zákl. přenesená",$J$123,0)</f>
        <v>0</v>
      </c>
      <c r="BH123" s="157">
        <f>IF($N$123="sníž. přenesená",$J$123,0)</f>
        <v>0</v>
      </c>
      <c r="BI123" s="157">
        <f>IF($N$123="nulová",$J$123,0)</f>
        <v>0</v>
      </c>
      <c r="BJ123" s="97" t="s">
        <v>22</v>
      </c>
      <c r="BK123" s="157">
        <f>ROUND($I$123*$H$123,2)</f>
        <v>0</v>
      </c>
      <c r="BL123" s="97" t="s">
        <v>248</v>
      </c>
      <c r="BM123" s="97" t="s">
        <v>1877</v>
      </c>
    </row>
    <row r="124" spans="2:65" s="6" customFormat="1" ht="30.75" customHeight="1" x14ac:dyDescent="0.3">
      <c r="B124" s="23"/>
      <c r="C124" s="24"/>
      <c r="D124" s="158" t="s">
        <v>249</v>
      </c>
      <c r="E124" s="24"/>
      <c r="F124" s="159" t="s">
        <v>1878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249</v>
      </c>
      <c r="AU124" s="6" t="s">
        <v>83</v>
      </c>
    </row>
    <row r="125" spans="2:65" s="6" customFormat="1" ht="15.75" customHeight="1" x14ac:dyDescent="0.3">
      <c r="B125" s="23"/>
      <c r="C125" s="146" t="s">
        <v>27</v>
      </c>
      <c r="D125" s="146" t="s">
        <v>244</v>
      </c>
      <c r="E125" s="147" t="s">
        <v>908</v>
      </c>
      <c r="F125" s="148" t="s">
        <v>909</v>
      </c>
      <c r="G125" s="149" t="s">
        <v>484</v>
      </c>
      <c r="H125" s="150">
        <v>31.536000000000001</v>
      </c>
      <c r="I125" s="151"/>
      <c r="J125" s="152">
        <f>ROUND($I$125*$H$125,2)</f>
        <v>0</v>
      </c>
      <c r="K125" s="148" t="s">
        <v>353</v>
      </c>
      <c r="L125" s="43"/>
      <c r="M125" s="153"/>
      <c r="N125" s="154" t="s">
        <v>46</v>
      </c>
      <c r="O125" s="24"/>
      <c r="P125" s="155">
        <f>$O$125*$H$125</f>
        <v>0</v>
      </c>
      <c r="Q125" s="155">
        <v>0</v>
      </c>
      <c r="R125" s="155">
        <f>$Q$125*$H$125</f>
        <v>0</v>
      </c>
      <c r="S125" s="155">
        <v>0</v>
      </c>
      <c r="T125" s="156">
        <f>$S$125*$H$125</f>
        <v>0</v>
      </c>
      <c r="AR125" s="97" t="s">
        <v>248</v>
      </c>
      <c r="AT125" s="97" t="s">
        <v>244</v>
      </c>
      <c r="AU125" s="97" t="s">
        <v>83</v>
      </c>
      <c r="AY125" s="6" t="s">
        <v>243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7" t="s">
        <v>22</v>
      </c>
      <c r="BK125" s="157">
        <f>ROUND($I$125*$H$125,2)</f>
        <v>0</v>
      </c>
      <c r="BL125" s="97" t="s">
        <v>248</v>
      </c>
      <c r="BM125" s="97" t="s">
        <v>1879</v>
      </c>
    </row>
    <row r="126" spans="2:65" s="6" customFormat="1" ht="30.75" customHeight="1" x14ac:dyDescent="0.3">
      <c r="B126" s="23"/>
      <c r="C126" s="24"/>
      <c r="D126" s="158" t="s">
        <v>249</v>
      </c>
      <c r="E126" s="24"/>
      <c r="F126" s="159" t="s">
        <v>900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249</v>
      </c>
      <c r="AU126" s="6" t="s">
        <v>83</v>
      </c>
    </row>
    <row r="127" spans="2:65" s="6" customFormat="1" ht="15.75" customHeight="1" x14ac:dyDescent="0.3">
      <c r="B127" s="178"/>
      <c r="C127" s="179"/>
      <c r="D127" s="177" t="s">
        <v>355</v>
      </c>
      <c r="E127" s="179"/>
      <c r="F127" s="180" t="s">
        <v>1880</v>
      </c>
      <c r="G127" s="179"/>
      <c r="H127" s="181">
        <v>31.536000000000001</v>
      </c>
      <c r="J127" s="179"/>
      <c r="K127" s="179"/>
      <c r="L127" s="182"/>
      <c r="M127" s="183"/>
      <c r="N127" s="179"/>
      <c r="O127" s="179"/>
      <c r="P127" s="179"/>
      <c r="Q127" s="179"/>
      <c r="R127" s="179"/>
      <c r="S127" s="179"/>
      <c r="T127" s="184"/>
      <c r="AT127" s="185" t="s">
        <v>355</v>
      </c>
      <c r="AU127" s="185" t="s">
        <v>83</v>
      </c>
      <c r="AV127" s="185" t="s">
        <v>83</v>
      </c>
      <c r="AW127" s="185" t="s">
        <v>75</v>
      </c>
      <c r="AX127" s="185" t="s">
        <v>22</v>
      </c>
      <c r="AY127" s="185" t="s">
        <v>243</v>
      </c>
    </row>
    <row r="128" spans="2:65" s="6" customFormat="1" ht="15.75" customHeight="1" x14ac:dyDescent="0.3">
      <c r="B128" s="23"/>
      <c r="C128" s="146" t="s">
        <v>282</v>
      </c>
      <c r="D128" s="146" t="s">
        <v>244</v>
      </c>
      <c r="E128" s="147" t="s">
        <v>1881</v>
      </c>
      <c r="F128" s="148" t="s">
        <v>1882</v>
      </c>
      <c r="G128" s="149" t="s">
        <v>484</v>
      </c>
      <c r="H128" s="150">
        <v>0.25</v>
      </c>
      <c r="I128" s="151"/>
      <c r="J128" s="152">
        <f>ROUND($I$128*$H$128,2)</f>
        <v>0</v>
      </c>
      <c r="K128" s="148" t="s">
        <v>353</v>
      </c>
      <c r="L128" s="43"/>
      <c r="M128" s="153"/>
      <c r="N128" s="154" t="s">
        <v>46</v>
      </c>
      <c r="O128" s="24"/>
      <c r="P128" s="155">
        <f>$O$128*$H$128</f>
        <v>0</v>
      </c>
      <c r="Q128" s="155">
        <v>0</v>
      </c>
      <c r="R128" s="155">
        <f>$Q$128*$H$128</f>
        <v>0</v>
      </c>
      <c r="S128" s="155">
        <v>0</v>
      </c>
      <c r="T128" s="156">
        <f>$S$128*$H$128</f>
        <v>0</v>
      </c>
      <c r="AR128" s="97" t="s">
        <v>248</v>
      </c>
      <c r="AT128" s="97" t="s">
        <v>244</v>
      </c>
      <c r="AU128" s="97" t="s">
        <v>83</v>
      </c>
      <c r="AY128" s="6" t="s">
        <v>243</v>
      </c>
      <c r="BE128" s="157">
        <f>IF($N$128="základní",$J$128,0)</f>
        <v>0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7" t="s">
        <v>22</v>
      </c>
      <c r="BK128" s="157">
        <f>ROUND($I$128*$H$128,2)</f>
        <v>0</v>
      </c>
      <c r="BL128" s="97" t="s">
        <v>248</v>
      </c>
      <c r="BM128" s="97" t="s">
        <v>1883</v>
      </c>
    </row>
    <row r="129" spans="2:65" s="6" customFormat="1" ht="15.75" customHeight="1" x14ac:dyDescent="0.3">
      <c r="B129" s="178"/>
      <c r="C129" s="179"/>
      <c r="D129" s="158" t="s">
        <v>355</v>
      </c>
      <c r="E129" s="180"/>
      <c r="F129" s="180" t="s">
        <v>1884</v>
      </c>
      <c r="G129" s="179"/>
      <c r="H129" s="181">
        <v>0.25</v>
      </c>
      <c r="J129" s="179"/>
      <c r="K129" s="179"/>
      <c r="L129" s="182"/>
      <c r="M129" s="183"/>
      <c r="N129" s="179"/>
      <c r="O129" s="179"/>
      <c r="P129" s="179"/>
      <c r="Q129" s="179"/>
      <c r="R129" s="179"/>
      <c r="S129" s="179"/>
      <c r="T129" s="184"/>
      <c r="AT129" s="185" t="s">
        <v>355</v>
      </c>
      <c r="AU129" s="185" t="s">
        <v>83</v>
      </c>
      <c r="AV129" s="185" t="s">
        <v>83</v>
      </c>
      <c r="AW129" s="185" t="s">
        <v>222</v>
      </c>
      <c r="AX129" s="185" t="s">
        <v>22</v>
      </c>
      <c r="AY129" s="185" t="s">
        <v>243</v>
      </c>
    </row>
    <row r="130" spans="2:65" s="6" customFormat="1" ht="15.75" customHeight="1" x14ac:dyDescent="0.3">
      <c r="B130" s="23"/>
      <c r="C130" s="146" t="s">
        <v>285</v>
      </c>
      <c r="D130" s="146" t="s">
        <v>244</v>
      </c>
      <c r="E130" s="147" t="s">
        <v>1885</v>
      </c>
      <c r="F130" s="148" t="s">
        <v>1886</v>
      </c>
      <c r="G130" s="149" t="s">
        <v>484</v>
      </c>
      <c r="H130" s="150">
        <v>9.75</v>
      </c>
      <c r="I130" s="151"/>
      <c r="J130" s="152">
        <f>ROUND($I$130*$H$130,2)</f>
        <v>0</v>
      </c>
      <c r="K130" s="148" t="s">
        <v>353</v>
      </c>
      <c r="L130" s="43"/>
      <c r="M130" s="153"/>
      <c r="N130" s="154" t="s">
        <v>46</v>
      </c>
      <c r="O130" s="24"/>
      <c r="P130" s="155">
        <f>$O$130*$H$130</f>
        <v>0</v>
      </c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7" t="s">
        <v>248</v>
      </c>
      <c r="AT130" s="97" t="s">
        <v>244</v>
      </c>
      <c r="AU130" s="97" t="s">
        <v>83</v>
      </c>
      <c r="AY130" s="6" t="s">
        <v>243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7" t="s">
        <v>22</v>
      </c>
      <c r="BK130" s="157">
        <f>ROUND($I$130*$H$130,2)</f>
        <v>0</v>
      </c>
      <c r="BL130" s="97" t="s">
        <v>248</v>
      </c>
      <c r="BM130" s="97" t="s">
        <v>1887</v>
      </c>
    </row>
    <row r="131" spans="2:65" s="6" customFormat="1" ht="15.75" customHeight="1" x14ac:dyDescent="0.3">
      <c r="B131" s="178"/>
      <c r="C131" s="179"/>
      <c r="D131" s="158" t="s">
        <v>355</v>
      </c>
      <c r="E131" s="180"/>
      <c r="F131" s="180" t="s">
        <v>1888</v>
      </c>
      <c r="G131" s="179"/>
      <c r="H131" s="181">
        <v>0.25</v>
      </c>
      <c r="J131" s="179"/>
      <c r="K131" s="179"/>
      <c r="L131" s="182"/>
      <c r="M131" s="183"/>
      <c r="N131" s="179"/>
      <c r="O131" s="179"/>
      <c r="P131" s="179"/>
      <c r="Q131" s="179"/>
      <c r="R131" s="179"/>
      <c r="S131" s="179"/>
      <c r="T131" s="184"/>
      <c r="AT131" s="185" t="s">
        <v>355</v>
      </c>
      <c r="AU131" s="185" t="s">
        <v>83</v>
      </c>
      <c r="AV131" s="185" t="s">
        <v>83</v>
      </c>
      <c r="AW131" s="185" t="s">
        <v>222</v>
      </c>
      <c r="AX131" s="185" t="s">
        <v>22</v>
      </c>
      <c r="AY131" s="185" t="s">
        <v>243</v>
      </c>
    </row>
    <row r="132" spans="2:65" s="6" customFormat="1" ht="15.75" customHeight="1" x14ac:dyDescent="0.3">
      <c r="B132" s="178"/>
      <c r="C132" s="179"/>
      <c r="D132" s="177" t="s">
        <v>355</v>
      </c>
      <c r="E132" s="179"/>
      <c r="F132" s="180" t="s">
        <v>1889</v>
      </c>
      <c r="G132" s="179"/>
      <c r="H132" s="181">
        <v>9.75</v>
      </c>
      <c r="J132" s="179"/>
      <c r="K132" s="179"/>
      <c r="L132" s="182"/>
      <c r="M132" s="183"/>
      <c r="N132" s="179"/>
      <c r="O132" s="179"/>
      <c r="P132" s="179"/>
      <c r="Q132" s="179"/>
      <c r="R132" s="179"/>
      <c r="S132" s="179"/>
      <c r="T132" s="184"/>
      <c r="AT132" s="185" t="s">
        <v>355</v>
      </c>
      <c r="AU132" s="185" t="s">
        <v>83</v>
      </c>
      <c r="AV132" s="185" t="s">
        <v>83</v>
      </c>
      <c r="AW132" s="185" t="s">
        <v>75</v>
      </c>
      <c r="AX132" s="185" t="s">
        <v>22</v>
      </c>
      <c r="AY132" s="185" t="s">
        <v>243</v>
      </c>
    </row>
    <row r="133" spans="2:65" s="6" customFormat="1" ht="15.75" customHeight="1" x14ac:dyDescent="0.3">
      <c r="B133" s="23"/>
      <c r="C133" s="146" t="s">
        <v>288</v>
      </c>
      <c r="D133" s="146" t="s">
        <v>244</v>
      </c>
      <c r="E133" s="147" t="s">
        <v>912</v>
      </c>
      <c r="F133" s="148" t="s">
        <v>913</v>
      </c>
      <c r="G133" s="149" t="s">
        <v>484</v>
      </c>
      <c r="H133" s="150">
        <v>7.8840000000000003</v>
      </c>
      <c r="I133" s="151"/>
      <c r="J133" s="152">
        <f>ROUND($I$133*$H$133,2)</f>
        <v>0</v>
      </c>
      <c r="K133" s="148" t="s">
        <v>353</v>
      </c>
      <c r="L133" s="43"/>
      <c r="M133" s="153"/>
      <c r="N133" s="154" t="s">
        <v>46</v>
      </c>
      <c r="O133" s="24"/>
      <c r="P133" s="155">
        <f>$O$133*$H$133</f>
        <v>0</v>
      </c>
      <c r="Q133" s="155">
        <v>0</v>
      </c>
      <c r="R133" s="155">
        <f>$Q$133*$H$133</f>
        <v>0</v>
      </c>
      <c r="S133" s="155">
        <v>0</v>
      </c>
      <c r="T133" s="156">
        <f>$S$133*$H$133</f>
        <v>0</v>
      </c>
      <c r="AR133" s="97" t="s">
        <v>248</v>
      </c>
      <c r="AT133" s="97" t="s">
        <v>244</v>
      </c>
      <c r="AU133" s="97" t="s">
        <v>83</v>
      </c>
      <c r="AY133" s="6" t="s">
        <v>243</v>
      </c>
      <c r="BE133" s="157">
        <f>IF($N$133="základní",$J$133,0)</f>
        <v>0</v>
      </c>
      <c r="BF133" s="157">
        <f>IF($N$133="snížená",$J$133,0)</f>
        <v>0</v>
      </c>
      <c r="BG133" s="157">
        <f>IF($N$133="zákl. přenesená",$J$133,0)</f>
        <v>0</v>
      </c>
      <c r="BH133" s="157">
        <f>IF($N$133="sníž. přenesená",$J$133,0)</f>
        <v>0</v>
      </c>
      <c r="BI133" s="157">
        <f>IF($N$133="nulová",$J$133,0)</f>
        <v>0</v>
      </c>
      <c r="BJ133" s="97" t="s">
        <v>22</v>
      </c>
      <c r="BK133" s="157">
        <f>ROUND($I$133*$H$133,2)</f>
        <v>0</v>
      </c>
      <c r="BL133" s="97" t="s">
        <v>248</v>
      </c>
      <c r="BM133" s="97" t="s">
        <v>1890</v>
      </c>
    </row>
    <row r="134" spans="2:65" s="6" customFormat="1" ht="30.75" customHeight="1" x14ac:dyDescent="0.3">
      <c r="B134" s="23"/>
      <c r="C134" s="24"/>
      <c r="D134" s="158" t="s">
        <v>249</v>
      </c>
      <c r="E134" s="24"/>
      <c r="F134" s="159" t="s">
        <v>1891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249</v>
      </c>
      <c r="AU134" s="6" t="s">
        <v>83</v>
      </c>
    </row>
    <row r="135" spans="2:65" s="135" customFormat="1" ht="30.75" customHeight="1" x14ac:dyDescent="0.3">
      <c r="B135" s="136"/>
      <c r="C135" s="137"/>
      <c r="D135" s="137" t="s">
        <v>74</v>
      </c>
      <c r="E135" s="168" t="s">
        <v>924</v>
      </c>
      <c r="F135" s="168" t="s">
        <v>925</v>
      </c>
      <c r="G135" s="137"/>
      <c r="H135" s="137"/>
      <c r="J135" s="169">
        <f>$BK$135</f>
        <v>0</v>
      </c>
      <c r="K135" s="137"/>
      <c r="L135" s="140"/>
      <c r="M135" s="141"/>
      <c r="N135" s="137"/>
      <c r="O135" s="137"/>
      <c r="P135" s="142">
        <f>SUM($P$136:$P$137)</f>
        <v>0</v>
      </c>
      <c r="Q135" s="137"/>
      <c r="R135" s="142">
        <f>SUM($R$136:$R$137)</f>
        <v>0</v>
      </c>
      <c r="S135" s="137"/>
      <c r="T135" s="143">
        <f>SUM($T$136:$T$137)</f>
        <v>0</v>
      </c>
      <c r="AR135" s="144" t="s">
        <v>22</v>
      </c>
      <c r="AT135" s="144" t="s">
        <v>74</v>
      </c>
      <c r="AU135" s="144" t="s">
        <v>22</v>
      </c>
      <c r="AY135" s="144" t="s">
        <v>243</v>
      </c>
      <c r="BK135" s="145">
        <f>SUM($BK$136:$BK$137)</f>
        <v>0</v>
      </c>
    </row>
    <row r="136" spans="2:65" s="6" customFormat="1" ht="15.75" customHeight="1" x14ac:dyDescent="0.3">
      <c r="B136" s="23"/>
      <c r="C136" s="146" t="s">
        <v>291</v>
      </c>
      <c r="D136" s="146" t="s">
        <v>244</v>
      </c>
      <c r="E136" s="147" t="s">
        <v>1892</v>
      </c>
      <c r="F136" s="148" t="s">
        <v>1893</v>
      </c>
      <c r="G136" s="149" t="s">
        <v>484</v>
      </c>
      <c r="H136" s="150">
        <v>2.754</v>
      </c>
      <c r="I136" s="151"/>
      <c r="J136" s="152">
        <f>ROUND($I$136*$H$136,2)</f>
        <v>0</v>
      </c>
      <c r="K136" s="148" t="s">
        <v>353</v>
      </c>
      <c r="L136" s="43"/>
      <c r="M136" s="153"/>
      <c r="N136" s="154" t="s">
        <v>46</v>
      </c>
      <c r="O136" s="24"/>
      <c r="P136" s="155">
        <f>$O$136*$H$136</f>
        <v>0</v>
      </c>
      <c r="Q136" s="155">
        <v>0</v>
      </c>
      <c r="R136" s="155">
        <f>$Q$136*$H$136</f>
        <v>0</v>
      </c>
      <c r="S136" s="155">
        <v>0</v>
      </c>
      <c r="T136" s="156">
        <f>$S$136*$H$136</f>
        <v>0</v>
      </c>
      <c r="AR136" s="97" t="s">
        <v>248</v>
      </c>
      <c r="AT136" s="97" t="s">
        <v>244</v>
      </c>
      <c r="AU136" s="97" t="s">
        <v>83</v>
      </c>
      <c r="AY136" s="6" t="s">
        <v>243</v>
      </c>
      <c r="BE136" s="157">
        <f>IF($N$136="základní",$J$136,0)</f>
        <v>0</v>
      </c>
      <c r="BF136" s="157">
        <f>IF($N$136="snížená",$J$136,0)</f>
        <v>0</v>
      </c>
      <c r="BG136" s="157">
        <f>IF($N$136="zákl. přenesená",$J$136,0)</f>
        <v>0</v>
      </c>
      <c r="BH136" s="157">
        <f>IF($N$136="sníž. přenesená",$J$136,0)</f>
        <v>0</v>
      </c>
      <c r="BI136" s="157">
        <f>IF($N$136="nulová",$J$136,0)</f>
        <v>0</v>
      </c>
      <c r="BJ136" s="97" t="s">
        <v>22</v>
      </c>
      <c r="BK136" s="157">
        <f>ROUND($I$136*$H$136,2)</f>
        <v>0</v>
      </c>
      <c r="BL136" s="97" t="s">
        <v>248</v>
      </c>
      <c r="BM136" s="97" t="s">
        <v>1894</v>
      </c>
    </row>
    <row r="137" spans="2:65" s="6" customFormat="1" ht="15.75" customHeight="1" x14ac:dyDescent="0.3">
      <c r="B137" s="23"/>
      <c r="C137" s="149" t="s">
        <v>8</v>
      </c>
      <c r="D137" s="149" t="s">
        <v>244</v>
      </c>
      <c r="E137" s="147" t="s">
        <v>1895</v>
      </c>
      <c r="F137" s="148" t="s">
        <v>1896</v>
      </c>
      <c r="G137" s="149" t="s">
        <v>484</v>
      </c>
      <c r="H137" s="150">
        <v>2.754</v>
      </c>
      <c r="I137" s="151"/>
      <c r="J137" s="152">
        <f>ROUND($I$137*$H$137,2)</f>
        <v>0</v>
      </c>
      <c r="K137" s="148" t="s">
        <v>353</v>
      </c>
      <c r="L137" s="43"/>
      <c r="M137" s="153"/>
      <c r="N137" s="207" t="s">
        <v>46</v>
      </c>
      <c r="O137" s="161"/>
      <c r="P137" s="208">
        <f>$O$137*$H$137</f>
        <v>0</v>
      </c>
      <c r="Q137" s="208">
        <v>0</v>
      </c>
      <c r="R137" s="208">
        <f>$Q$137*$H$137</f>
        <v>0</v>
      </c>
      <c r="S137" s="208">
        <v>0</v>
      </c>
      <c r="T137" s="209">
        <f>$S$137*$H$137</f>
        <v>0</v>
      </c>
      <c r="AR137" s="97" t="s">
        <v>248</v>
      </c>
      <c r="AT137" s="97" t="s">
        <v>244</v>
      </c>
      <c r="AU137" s="97" t="s">
        <v>83</v>
      </c>
      <c r="AY137" s="97" t="s">
        <v>243</v>
      </c>
      <c r="BE137" s="157">
        <f>IF($N$137="základní",$J$137,0)</f>
        <v>0</v>
      </c>
      <c r="BF137" s="157">
        <f>IF($N$137="snížená",$J$137,0)</f>
        <v>0</v>
      </c>
      <c r="BG137" s="157">
        <f>IF($N$137="zákl. přenesená",$J$137,0)</f>
        <v>0</v>
      </c>
      <c r="BH137" s="157">
        <f>IF($N$137="sníž. přenesená",$J$137,0)</f>
        <v>0</v>
      </c>
      <c r="BI137" s="157">
        <f>IF($N$137="nulová",$J$137,0)</f>
        <v>0</v>
      </c>
      <c r="BJ137" s="97" t="s">
        <v>22</v>
      </c>
      <c r="BK137" s="157">
        <f>ROUND($I$137*$H$137,2)</f>
        <v>0</v>
      </c>
      <c r="BL137" s="97" t="s">
        <v>248</v>
      </c>
      <c r="BM137" s="97" t="s">
        <v>1897</v>
      </c>
    </row>
    <row r="138" spans="2:65" s="6" customFormat="1" ht="7.5" customHeight="1" x14ac:dyDescent="0.3">
      <c r="B138" s="38"/>
      <c r="C138" s="39"/>
      <c r="D138" s="39"/>
      <c r="E138" s="39"/>
      <c r="F138" s="39"/>
      <c r="G138" s="39"/>
      <c r="H138" s="39"/>
      <c r="I138" s="110"/>
      <c r="J138" s="39"/>
      <c r="K138" s="39"/>
      <c r="L138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6:K86"/>
  <mergeCells count="12">
    <mergeCell ref="E47:H47"/>
    <mergeCell ref="E49:H49"/>
    <mergeCell ref="E51:H51"/>
    <mergeCell ref="E75:H75"/>
    <mergeCell ref="E77:H77"/>
    <mergeCell ref="E79:H79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147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1898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1899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144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ROUND($J$87,2)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ROUND(SUM($BE$87:$BE$180),2)</f>
        <v>0</v>
      </c>
      <c r="G32" s="24"/>
      <c r="H32" s="24"/>
      <c r="I32" s="106">
        <v>0.21</v>
      </c>
      <c r="J32" s="105">
        <f>ROUND(ROUND((SUM($BE$87:$BE$180)),2)*$I$32,2)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ROUND(SUM($BF$87:$BF$180),2)</f>
        <v>0</v>
      </c>
      <c r="G33" s="24"/>
      <c r="H33" s="24"/>
      <c r="I33" s="106">
        <v>0.15</v>
      </c>
      <c r="J33" s="105">
        <f>ROUND(ROUND((SUM($BF$87:$BF$180)),2)*$I$33,2)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ROUND(SUM($BG$87:$BG$180),2)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ROUND(SUM($BH$87:$BH$180),2)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ROUND(SUM($BI$87:$BI$180),2)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1898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301 - Přeložka vodovodu DIAMO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$J$87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336</v>
      </c>
      <c r="E61" s="119"/>
      <c r="F61" s="119"/>
      <c r="G61" s="119"/>
      <c r="H61" s="119"/>
      <c r="I61" s="120"/>
      <c r="J61" s="121">
        <f>$J$88</f>
        <v>0</v>
      </c>
      <c r="K61" s="122"/>
    </row>
    <row r="62" spans="2:47" s="83" customFormat="1" ht="21" customHeight="1" x14ac:dyDescent="0.3">
      <c r="B62" s="163"/>
      <c r="C62" s="85"/>
      <c r="D62" s="164" t="s">
        <v>337</v>
      </c>
      <c r="E62" s="164"/>
      <c r="F62" s="164"/>
      <c r="G62" s="164"/>
      <c r="H62" s="164"/>
      <c r="I62" s="165"/>
      <c r="J62" s="166">
        <f>$J$89</f>
        <v>0</v>
      </c>
      <c r="K62" s="167"/>
    </row>
    <row r="63" spans="2:47" s="83" customFormat="1" ht="21" customHeight="1" x14ac:dyDescent="0.3">
      <c r="B63" s="163"/>
      <c r="C63" s="85"/>
      <c r="D63" s="164" t="s">
        <v>339</v>
      </c>
      <c r="E63" s="164"/>
      <c r="F63" s="164"/>
      <c r="G63" s="164"/>
      <c r="H63" s="164"/>
      <c r="I63" s="165"/>
      <c r="J63" s="166">
        <f>$J$124</f>
        <v>0</v>
      </c>
      <c r="K63" s="167"/>
    </row>
    <row r="64" spans="2:47" s="83" customFormat="1" ht="21" customHeight="1" x14ac:dyDescent="0.3">
      <c r="B64" s="163"/>
      <c r="C64" s="85"/>
      <c r="D64" s="164" t="s">
        <v>341</v>
      </c>
      <c r="E64" s="164"/>
      <c r="F64" s="164"/>
      <c r="G64" s="164"/>
      <c r="H64" s="164"/>
      <c r="I64" s="165"/>
      <c r="J64" s="166">
        <f>$J$133</f>
        <v>0</v>
      </c>
      <c r="K64" s="167"/>
    </row>
    <row r="65" spans="2:12" s="83" customFormat="1" ht="21" customHeight="1" x14ac:dyDescent="0.3">
      <c r="B65" s="163"/>
      <c r="C65" s="85"/>
      <c r="D65" s="164" t="s">
        <v>344</v>
      </c>
      <c r="E65" s="164"/>
      <c r="F65" s="164"/>
      <c r="G65" s="164"/>
      <c r="H65" s="164"/>
      <c r="I65" s="165"/>
      <c r="J65" s="166">
        <f>$J$178</f>
        <v>0</v>
      </c>
      <c r="K65" s="167"/>
    </row>
    <row r="66" spans="2:12" s="6" customFormat="1" ht="22.5" customHeight="1" x14ac:dyDescent="0.3">
      <c r="B66" s="23"/>
      <c r="C66" s="24"/>
      <c r="D66" s="24"/>
      <c r="E66" s="24"/>
      <c r="F66" s="24"/>
      <c r="G66" s="24"/>
      <c r="H66" s="24"/>
      <c r="J66" s="24"/>
      <c r="K66" s="27"/>
    </row>
    <row r="67" spans="2:12" s="6" customFormat="1" ht="7.5" customHeight="1" x14ac:dyDescent="0.3">
      <c r="B67" s="38"/>
      <c r="C67" s="39"/>
      <c r="D67" s="39"/>
      <c r="E67" s="39"/>
      <c r="F67" s="39"/>
      <c r="G67" s="39"/>
      <c r="H67" s="39"/>
      <c r="I67" s="110"/>
      <c r="J67" s="39"/>
      <c r="K67" s="40"/>
    </row>
    <row r="71" spans="2:12" s="6" customFormat="1" ht="7.5" customHeight="1" x14ac:dyDescent="0.3">
      <c r="B71" s="41"/>
      <c r="C71" s="42"/>
      <c r="D71" s="42"/>
      <c r="E71" s="42"/>
      <c r="F71" s="42"/>
      <c r="G71" s="42"/>
      <c r="H71" s="42"/>
      <c r="I71" s="112"/>
      <c r="J71" s="42"/>
      <c r="K71" s="42"/>
      <c r="L71" s="43"/>
    </row>
    <row r="72" spans="2:12" s="6" customFormat="1" ht="37.5" customHeight="1" x14ac:dyDescent="0.3">
      <c r="B72" s="23"/>
      <c r="C72" s="12" t="s">
        <v>226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 x14ac:dyDescent="0.3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 x14ac:dyDescent="0.3">
      <c r="B74" s="23"/>
      <c r="C74" s="19" t="s">
        <v>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 x14ac:dyDescent="0.3">
      <c r="B75" s="23"/>
      <c r="C75" s="24"/>
      <c r="D75" s="24"/>
      <c r="E75" s="342" t="str">
        <f>$E$7</f>
        <v>Silnice III/4721 Ostrava, ul. Michálkovická okružní křižovatka s ulicí Hladnovskou a Keltičkovou</v>
      </c>
      <c r="F75" s="323"/>
      <c r="G75" s="323"/>
      <c r="H75" s="323"/>
      <c r="J75" s="24"/>
      <c r="K75" s="24"/>
      <c r="L75" s="43"/>
    </row>
    <row r="76" spans="2:12" s="2" customFormat="1" ht="15.75" customHeight="1" x14ac:dyDescent="0.3">
      <c r="B76" s="10"/>
      <c r="C76" s="19" t="s">
        <v>214</v>
      </c>
      <c r="D76" s="11"/>
      <c r="E76" s="11"/>
      <c r="F76" s="11"/>
      <c r="G76" s="11"/>
      <c r="H76" s="11"/>
      <c r="J76" s="11"/>
      <c r="K76" s="11"/>
      <c r="L76" s="123"/>
    </row>
    <row r="77" spans="2:12" s="6" customFormat="1" ht="16.5" customHeight="1" x14ac:dyDescent="0.3">
      <c r="B77" s="23"/>
      <c r="C77" s="24"/>
      <c r="D77" s="24"/>
      <c r="E77" s="342" t="s">
        <v>1898</v>
      </c>
      <c r="F77" s="323"/>
      <c r="G77" s="323"/>
      <c r="H77" s="323"/>
      <c r="J77" s="24"/>
      <c r="K77" s="24"/>
      <c r="L77" s="43"/>
    </row>
    <row r="78" spans="2:12" s="6" customFormat="1" ht="15" customHeight="1" x14ac:dyDescent="0.3">
      <c r="B78" s="23"/>
      <c r="C78" s="19" t="s">
        <v>216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9.5" customHeight="1" x14ac:dyDescent="0.3">
      <c r="B79" s="23"/>
      <c r="C79" s="24"/>
      <c r="D79" s="24"/>
      <c r="E79" s="320" t="str">
        <f>$E$11</f>
        <v>SO 301 - Přeložka vodovodu DIAMO</v>
      </c>
      <c r="F79" s="323"/>
      <c r="G79" s="323"/>
      <c r="H79" s="323"/>
      <c r="J79" s="24"/>
      <c r="K79" s="24"/>
      <c r="L79" s="43"/>
    </row>
    <row r="80" spans="2:12" s="6" customFormat="1" ht="7.5" customHeight="1" x14ac:dyDescent="0.3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65" s="6" customFormat="1" ht="18.75" customHeight="1" x14ac:dyDescent="0.3">
      <c r="B81" s="23"/>
      <c r="C81" s="19" t="s">
        <v>23</v>
      </c>
      <c r="D81" s="24"/>
      <c r="E81" s="24"/>
      <c r="F81" s="17" t="str">
        <f>$F$14</f>
        <v>Ostrava</v>
      </c>
      <c r="G81" s="24"/>
      <c r="H81" s="24"/>
      <c r="I81" s="101" t="s">
        <v>25</v>
      </c>
      <c r="J81" s="52" t="str">
        <f>IF($J$14="","",$J$14)</f>
        <v>15.09.2014</v>
      </c>
      <c r="K81" s="24"/>
      <c r="L81" s="43"/>
    </row>
    <row r="82" spans="2:65" s="6" customFormat="1" ht="7.5" customHeight="1" x14ac:dyDescent="0.3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65" s="6" customFormat="1" ht="15.75" customHeight="1" x14ac:dyDescent="0.3">
      <c r="B83" s="23"/>
      <c r="C83" s="19" t="s">
        <v>29</v>
      </c>
      <c r="D83" s="24"/>
      <c r="E83" s="24"/>
      <c r="F83" s="17" t="str">
        <f>$E$17</f>
        <v>Správa silnic Moravskoslezského kraje</v>
      </c>
      <c r="G83" s="24"/>
      <c r="H83" s="24"/>
      <c r="I83" s="101" t="s">
        <v>36</v>
      </c>
      <c r="J83" s="17" t="str">
        <f>$E$23</f>
        <v>SHB, akciová společnost</v>
      </c>
      <c r="K83" s="24"/>
      <c r="L83" s="43"/>
    </row>
    <row r="84" spans="2:65" s="6" customFormat="1" ht="15" customHeight="1" x14ac:dyDescent="0.3">
      <c r="B84" s="23"/>
      <c r="C84" s="19" t="s">
        <v>34</v>
      </c>
      <c r="D84" s="24"/>
      <c r="E84" s="24"/>
      <c r="F84" s="17" t="str">
        <f>IF($E$20="","",$E$20)</f>
        <v/>
      </c>
      <c r="G84" s="24"/>
      <c r="H84" s="24"/>
      <c r="J84" s="24"/>
      <c r="K84" s="24"/>
      <c r="L84" s="43"/>
    </row>
    <row r="85" spans="2:65" s="6" customFormat="1" ht="11.25" customHeight="1" x14ac:dyDescent="0.3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65" s="124" customFormat="1" ht="30" customHeight="1" x14ac:dyDescent="0.3">
      <c r="B86" s="125"/>
      <c r="C86" s="126" t="s">
        <v>227</v>
      </c>
      <c r="D86" s="127" t="s">
        <v>60</v>
      </c>
      <c r="E86" s="127" t="s">
        <v>56</v>
      </c>
      <c r="F86" s="127" t="s">
        <v>228</v>
      </c>
      <c r="G86" s="127" t="s">
        <v>229</v>
      </c>
      <c r="H86" s="127" t="s">
        <v>230</v>
      </c>
      <c r="I86" s="128" t="s">
        <v>231</v>
      </c>
      <c r="J86" s="127" t="s">
        <v>232</v>
      </c>
      <c r="K86" s="129" t="s">
        <v>233</v>
      </c>
      <c r="L86" s="130"/>
      <c r="M86" s="59" t="s">
        <v>234</v>
      </c>
      <c r="N86" s="60" t="s">
        <v>45</v>
      </c>
      <c r="O86" s="60" t="s">
        <v>235</v>
      </c>
      <c r="P86" s="60" t="s">
        <v>236</v>
      </c>
      <c r="Q86" s="60" t="s">
        <v>237</v>
      </c>
      <c r="R86" s="60" t="s">
        <v>238</v>
      </c>
      <c r="S86" s="60" t="s">
        <v>239</v>
      </c>
      <c r="T86" s="61" t="s">
        <v>240</v>
      </c>
    </row>
    <row r="87" spans="2:65" s="6" customFormat="1" ht="30" customHeight="1" x14ac:dyDescent="0.35">
      <c r="B87" s="23"/>
      <c r="C87" s="66" t="s">
        <v>221</v>
      </c>
      <c r="D87" s="24"/>
      <c r="E87" s="24"/>
      <c r="F87" s="24"/>
      <c r="G87" s="24"/>
      <c r="H87" s="24"/>
      <c r="J87" s="131">
        <f>$BK$87</f>
        <v>0</v>
      </c>
      <c r="K87" s="24"/>
      <c r="L87" s="43"/>
      <c r="M87" s="63"/>
      <c r="N87" s="64"/>
      <c r="O87" s="64"/>
      <c r="P87" s="132">
        <f>$P$88</f>
        <v>0</v>
      </c>
      <c r="Q87" s="64"/>
      <c r="R87" s="132">
        <f>$R$88</f>
        <v>1.4542679999999999</v>
      </c>
      <c r="S87" s="64"/>
      <c r="T87" s="133">
        <f>$T$88</f>
        <v>0</v>
      </c>
      <c r="AT87" s="6" t="s">
        <v>74</v>
      </c>
      <c r="AU87" s="6" t="s">
        <v>222</v>
      </c>
      <c r="BK87" s="134">
        <f>$BK$88</f>
        <v>0</v>
      </c>
    </row>
    <row r="88" spans="2:65" s="135" customFormat="1" ht="37.5" customHeight="1" x14ac:dyDescent="0.35">
      <c r="B88" s="136"/>
      <c r="C88" s="137"/>
      <c r="D88" s="137" t="s">
        <v>74</v>
      </c>
      <c r="E88" s="138" t="s">
        <v>347</v>
      </c>
      <c r="F88" s="138" t="s">
        <v>348</v>
      </c>
      <c r="G88" s="137"/>
      <c r="H88" s="137"/>
      <c r="J88" s="139">
        <f>$BK$88</f>
        <v>0</v>
      </c>
      <c r="K88" s="137"/>
      <c r="L88" s="140"/>
      <c r="M88" s="141"/>
      <c r="N88" s="137"/>
      <c r="O88" s="137"/>
      <c r="P88" s="142">
        <f>$P$89+$P$124+$P$133+$P$178</f>
        <v>0</v>
      </c>
      <c r="Q88" s="137"/>
      <c r="R88" s="142">
        <f>$R$89+$R$124+$R$133+$R$178</f>
        <v>1.4542679999999999</v>
      </c>
      <c r="S88" s="137"/>
      <c r="T88" s="143">
        <f>$T$89+$T$124+$T$133+$T$178</f>
        <v>0</v>
      </c>
      <c r="AR88" s="144" t="s">
        <v>22</v>
      </c>
      <c r="AT88" s="144" t="s">
        <v>74</v>
      </c>
      <c r="AU88" s="144" t="s">
        <v>75</v>
      </c>
      <c r="AY88" s="144" t="s">
        <v>243</v>
      </c>
      <c r="BK88" s="145">
        <f>$BK$89+$BK$124+$BK$133+$BK$178</f>
        <v>0</v>
      </c>
    </row>
    <row r="89" spans="2:65" s="135" customFormat="1" ht="21" customHeight="1" x14ac:dyDescent="0.3">
      <c r="B89" s="136"/>
      <c r="C89" s="137"/>
      <c r="D89" s="137" t="s">
        <v>74</v>
      </c>
      <c r="E89" s="168" t="s">
        <v>22</v>
      </c>
      <c r="F89" s="168" t="s">
        <v>349</v>
      </c>
      <c r="G89" s="137"/>
      <c r="H89" s="137"/>
      <c r="J89" s="169">
        <f>$BK$89</f>
        <v>0</v>
      </c>
      <c r="K89" s="137"/>
      <c r="L89" s="140"/>
      <c r="M89" s="141"/>
      <c r="N89" s="137"/>
      <c r="O89" s="137"/>
      <c r="P89" s="142">
        <f>SUM($P$90:$P$123)</f>
        <v>0</v>
      </c>
      <c r="Q89" s="137"/>
      <c r="R89" s="142">
        <f>SUM($R$90:$R$123)</f>
        <v>0</v>
      </c>
      <c r="S89" s="137"/>
      <c r="T89" s="143">
        <f>SUM($T$90:$T$123)</f>
        <v>0</v>
      </c>
      <c r="AR89" s="144" t="s">
        <v>22</v>
      </c>
      <c r="AT89" s="144" t="s">
        <v>74</v>
      </c>
      <c r="AU89" s="144" t="s">
        <v>22</v>
      </c>
      <c r="AY89" s="144" t="s">
        <v>243</v>
      </c>
      <c r="BK89" s="145">
        <f>SUM($BK$90:$BK$123)</f>
        <v>0</v>
      </c>
    </row>
    <row r="90" spans="2:65" s="6" customFormat="1" ht="15.75" customHeight="1" x14ac:dyDescent="0.3">
      <c r="B90" s="23"/>
      <c r="C90" s="146" t="s">
        <v>22</v>
      </c>
      <c r="D90" s="146" t="s">
        <v>244</v>
      </c>
      <c r="E90" s="147" t="s">
        <v>1900</v>
      </c>
      <c r="F90" s="148" t="s">
        <v>1901</v>
      </c>
      <c r="G90" s="149" t="s">
        <v>394</v>
      </c>
      <c r="H90" s="150">
        <v>9.9</v>
      </c>
      <c r="I90" s="151"/>
      <c r="J90" s="152">
        <f>ROUND($I$90*$H$90,2)</f>
        <v>0</v>
      </c>
      <c r="K90" s="148" t="s">
        <v>353</v>
      </c>
      <c r="L90" s="43"/>
      <c r="M90" s="153"/>
      <c r="N90" s="154" t="s">
        <v>46</v>
      </c>
      <c r="O90" s="24"/>
      <c r="P90" s="155">
        <f>$O$90*$H$90</f>
        <v>0</v>
      </c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7" t="s">
        <v>248</v>
      </c>
      <c r="AT90" s="97" t="s">
        <v>244</v>
      </c>
      <c r="AU90" s="97" t="s">
        <v>83</v>
      </c>
      <c r="AY90" s="6" t="s">
        <v>243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7" t="s">
        <v>22</v>
      </c>
      <c r="BK90" s="157">
        <f>ROUND($I$90*$H$90,2)</f>
        <v>0</v>
      </c>
      <c r="BL90" s="97" t="s">
        <v>248</v>
      </c>
      <c r="BM90" s="97" t="s">
        <v>1902</v>
      </c>
    </row>
    <row r="91" spans="2:65" s="6" customFormat="1" ht="15.75" customHeight="1" x14ac:dyDescent="0.3">
      <c r="B91" s="170"/>
      <c r="C91" s="171"/>
      <c r="D91" s="158" t="s">
        <v>355</v>
      </c>
      <c r="E91" s="172"/>
      <c r="F91" s="172" t="s">
        <v>1903</v>
      </c>
      <c r="G91" s="171"/>
      <c r="H91" s="171"/>
      <c r="J91" s="171"/>
      <c r="K91" s="171"/>
      <c r="L91" s="173"/>
      <c r="M91" s="174"/>
      <c r="N91" s="171"/>
      <c r="O91" s="171"/>
      <c r="P91" s="171"/>
      <c r="Q91" s="171"/>
      <c r="R91" s="171"/>
      <c r="S91" s="171"/>
      <c r="T91" s="175"/>
      <c r="AT91" s="176" t="s">
        <v>355</v>
      </c>
      <c r="AU91" s="176" t="s">
        <v>83</v>
      </c>
      <c r="AV91" s="176" t="s">
        <v>22</v>
      </c>
      <c r="AW91" s="176" t="s">
        <v>222</v>
      </c>
      <c r="AX91" s="176" t="s">
        <v>75</v>
      </c>
      <c r="AY91" s="176" t="s">
        <v>243</v>
      </c>
    </row>
    <row r="92" spans="2:65" s="6" customFormat="1" ht="15.75" customHeight="1" x14ac:dyDescent="0.3">
      <c r="B92" s="178"/>
      <c r="C92" s="179"/>
      <c r="D92" s="177" t="s">
        <v>355</v>
      </c>
      <c r="E92" s="179"/>
      <c r="F92" s="180" t="s">
        <v>1904</v>
      </c>
      <c r="G92" s="179"/>
      <c r="H92" s="181">
        <v>9.9</v>
      </c>
      <c r="J92" s="179"/>
      <c r="K92" s="179"/>
      <c r="L92" s="182"/>
      <c r="M92" s="183"/>
      <c r="N92" s="179"/>
      <c r="O92" s="179"/>
      <c r="P92" s="179"/>
      <c r="Q92" s="179"/>
      <c r="R92" s="179"/>
      <c r="S92" s="179"/>
      <c r="T92" s="184"/>
      <c r="AT92" s="185" t="s">
        <v>355</v>
      </c>
      <c r="AU92" s="185" t="s">
        <v>83</v>
      </c>
      <c r="AV92" s="185" t="s">
        <v>83</v>
      </c>
      <c r="AW92" s="185" t="s">
        <v>222</v>
      </c>
      <c r="AX92" s="185" t="s">
        <v>22</v>
      </c>
      <c r="AY92" s="185" t="s">
        <v>243</v>
      </c>
    </row>
    <row r="93" spans="2:65" s="6" customFormat="1" ht="15.75" customHeight="1" x14ac:dyDescent="0.3">
      <c r="B93" s="23"/>
      <c r="C93" s="146" t="s">
        <v>83</v>
      </c>
      <c r="D93" s="146" t="s">
        <v>244</v>
      </c>
      <c r="E93" s="147" t="s">
        <v>1905</v>
      </c>
      <c r="F93" s="148" t="s">
        <v>1906</v>
      </c>
      <c r="G93" s="149" t="s">
        <v>394</v>
      </c>
      <c r="H93" s="150">
        <v>54.38</v>
      </c>
      <c r="I93" s="151"/>
      <c r="J93" s="152">
        <f>ROUND($I$93*$H$93,2)</f>
        <v>0</v>
      </c>
      <c r="K93" s="148" t="s">
        <v>353</v>
      </c>
      <c r="L93" s="43"/>
      <c r="M93" s="153"/>
      <c r="N93" s="154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248</v>
      </c>
      <c r="AT93" s="97" t="s">
        <v>244</v>
      </c>
      <c r="AU93" s="97" t="s">
        <v>83</v>
      </c>
      <c r="AY93" s="6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1907</v>
      </c>
    </row>
    <row r="94" spans="2:65" s="6" customFormat="1" ht="15.75" customHeight="1" x14ac:dyDescent="0.3">
      <c r="B94" s="170"/>
      <c r="C94" s="171"/>
      <c r="D94" s="158" t="s">
        <v>355</v>
      </c>
      <c r="E94" s="172"/>
      <c r="F94" s="172" t="s">
        <v>1908</v>
      </c>
      <c r="G94" s="171"/>
      <c r="H94" s="171"/>
      <c r="J94" s="171"/>
      <c r="K94" s="171"/>
      <c r="L94" s="173"/>
      <c r="M94" s="174"/>
      <c r="N94" s="171"/>
      <c r="O94" s="171"/>
      <c r="P94" s="171"/>
      <c r="Q94" s="171"/>
      <c r="R94" s="171"/>
      <c r="S94" s="171"/>
      <c r="T94" s="175"/>
      <c r="AT94" s="176" t="s">
        <v>355</v>
      </c>
      <c r="AU94" s="176" t="s">
        <v>83</v>
      </c>
      <c r="AV94" s="176" t="s">
        <v>22</v>
      </c>
      <c r="AW94" s="176" t="s">
        <v>222</v>
      </c>
      <c r="AX94" s="176" t="s">
        <v>75</v>
      </c>
      <c r="AY94" s="176" t="s">
        <v>243</v>
      </c>
    </row>
    <row r="95" spans="2:65" s="6" customFormat="1" ht="15.75" customHeight="1" x14ac:dyDescent="0.3">
      <c r="B95" s="170"/>
      <c r="C95" s="171"/>
      <c r="D95" s="177" t="s">
        <v>355</v>
      </c>
      <c r="E95" s="171"/>
      <c r="F95" s="172" t="s">
        <v>1909</v>
      </c>
      <c r="G95" s="171"/>
      <c r="H95" s="171"/>
      <c r="J95" s="171"/>
      <c r="K95" s="171"/>
      <c r="L95" s="173"/>
      <c r="M95" s="174"/>
      <c r="N95" s="171"/>
      <c r="O95" s="171"/>
      <c r="P95" s="171"/>
      <c r="Q95" s="171"/>
      <c r="R95" s="171"/>
      <c r="S95" s="171"/>
      <c r="T95" s="175"/>
      <c r="AT95" s="176" t="s">
        <v>355</v>
      </c>
      <c r="AU95" s="176" t="s">
        <v>83</v>
      </c>
      <c r="AV95" s="176" t="s">
        <v>22</v>
      </c>
      <c r="AW95" s="176" t="s">
        <v>222</v>
      </c>
      <c r="AX95" s="176" t="s">
        <v>75</v>
      </c>
      <c r="AY95" s="176" t="s">
        <v>243</v>
      </c>
    </row>
    <row r="96" spans="2:65" s="6" customFormat="1" ht="15.75" customHeight="1" x14ac:dyDescent="0.3">
      <c r="B96" s="178"/>
      <c r="C96" s="179"/>
      <c r="D96" s="177" t="s">
        <v>355</v>
      </c>
      <c r="E96" s="179"/>
      <c r="F96" s="180" t="s">
        <v>1910</v>
      </c>
      <c r="G96" s="179"/>
      <c r="H96" s="181">
        <v>54.38</v>
      </c>
      <c r="J96" s="179"/>
      <c r="K96" s="179"/>
      <c r="L96" s="182"/>
      <c r="M96" s="183"/>
      <c r="N96" s="179"/>
      <c r="O96" s="179"/>
      <c r="P96" s="179"/>
      <c r="Q96" s="179"/>
      <c r="R96" s="179"/>
      <c r="S96" s="179"/>
      <c r="T96" s="184"/>
      <c r="AT96" s="185" t="s">
        <v>355</v>
      </c>
      <c r="AU96" s="185" t="s">
        <v>83</v>
      </c>
      <c r="AV96" s="185" t="s">
        <v>83</v>
      </c>
      <c r="AW96" s="185" t="s">
        <v>222</v>
      </c>
      <c r="AX96" s="185" t="s">
        <v>22</v>
      </c>
      <c r="AY96" s="185" t="s">
        <v>243</v>
      </c>
    </row>
    <row r="97" spans="2:65" s="6" customFormat="1" ht="15.75" customHeight="1" x14ac:dyDescent="0.3">
      <c r="B97" s="23"/>
      <c r="C97" s="146" t="s">
        <v>103</v>
      </c>
      <c r="D97" s="146" t="s">
        <v>244</v>
      </c>
      <c r="E97" s="147" t="s">
        <v>1911</v>
      </c>
      <c r="F97" s="148" t="s">
        <v>1912</v>
      </c>
      <c r="G97" s="149" t="s">
        <v>394</v>
      </c>
      <c r="H97" s="150">
        <v>54.38</v>
      </c>
      <c r="I97" s="151"/>
      <c r="J97" s="152">
        <f>ROUND($I$97*$H$97,2)</f>
        <v>0</v>
      </c>
      <c r="K97" s="148" t="s">
        <v>353</v>
      </c>
      <c r="L97" s="43"/>
      <c r="M97" s="153"/>
      <c r="N97" s="154" t="s">
        <v>46</v>
      </c>
      <c r="O97" s="24"/>
      <c r="P97" s="155">
        <f>$O$97*$H$97</f>
        <v>0</v>
      </c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7" t="s">
        <v>248</v>
      </c>
      <c r="AT97" s="97" t="s">
        <v>244</v>
      </c>
      <c r="AU97" s="97" t="s">
        <v>83</v>
      </c>
      <c r="AY97" s="6" t="s">
        <v>243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7" t="s">
        <v>22</v>
      </c>
      <c r="BK97" s="157">
        <f>ROUND($I$97*$H$97,2)</f>
        <v>0</v>
      </c>
      <c r="BL97" s="97" t="s">
        <v>248</v>
      </c>
      <c r="BM97" s="97" t="s">
        <v>1913</v>
      </c>
    </row>
    <row r="98" spans="2:65" s="6" customFormat="1" ht="15.75" customHeight="1" x14ac:dyDescent="0.3">
      <c r="B98" s="178"/>
      <c r="C98" s="179"/>
      <c r="D98" s="158" t="s">
        <v>355</v>
      </c>
      <c r="E98" s="180"/>
      <c r="F98" s="180" t="s">
        <v>1914</v>
      </c>
      <c r="G98" s="179"/>
      <c r="H98" s="181">
        <v>54.38</v>
      </c>
      <c r="J98" s="179"/>
      <c r="K98" s="179"/>
      <c r="L98" s="182"/>
      <c r="M98" s="183"/>
      <c r="N98" s="179"/>
      <c r="O98" s="179"/>
      <c r="P98" s="179"/>
      <c r="Q98" s="179"/>
      <c r="R98" s="179"/>
      <c r="S98" s="179"/>
      <c r="T98" s="184"/>
      <c r="AT98" s="185" t="s">
        <v>355</v>
      </c>
      <c r="AU98" s="185" t="s">
        <v>83</v>
      </c>
      <c r="AV98" s="185" t="s">
        <v>83</v>
      </c>
      <c r="AW98" s="185" t="s">
        <v>222</v>
      </c>
      <c r="AX98" s="185" t="s">
        <v>22</v>
      </c>
      <c r="AY98" s="185" t="s">
        <v>243</v>
      </c>
    </row>
    <row r="99" spans="2:65" s="6" customFormat="1" ht="15.75" customHeight="1" x14ac:dyDescent="0.3">
      <c r="B99" s="23"/>
      <c r="C99" s="146" t="s">
        <v>248</v>
      </c>
      <c r="D99" s="146" t="s">
        <v>244</v>
      </c>
      <c r="E99" s="147" t="s">
        <v>447</v>
      </c>
      <c r="F99" s="148" t="s">
        <v>448</v>
      </c>
      <c r="G99" s="149" t="s">
        <v>352</v>
      </c>
      <c r="H99" s="150">
        <v>98.88</v>
      </c>
      <c r="I99" s="151"/>
      <c r="J99" s="152">
        <f>ROUND($I$99*$H$99,2)</f>
        <v>0</v>
      </c>
      <c r="K99" s="148" t="s">
        <v>353</v>
      </c>
      <c r="L99" s="43"/>
      <c r="M99" s="153"/>
      <c r="N99" s="154" t="s">
        <v>46</v>
      </c>
      <c r="O99" s="24"/>
      <c r="P99" s="155">
        <f>$O$99*$H$99</f>
        <v>0</v>
      </c>
      <c r="Q99" s="155">
        <v>0</v>
      </c>
      <c r="R99" s="155">
        <f>$Q$99*$H$99</f>
        <v>0</v>
      </c>
      <c r="S99" s="155">
        <v>0</v>
      </c>
      <c r="T99" s="156">
        <f>$S$99*$H$99</f>
        <v>0</v>
      </c>
      <c r="AR99" s="97" t="s">
        <v>248</v>
      </c>
      <c r="AT99" s="97" t="s">
        <v>244</v>
      </c>
      <c r="AU99" s="97" t="s">
        <v>83</v>
      </c>
      <c r="AY99" s="6" t="s">
        <v>243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7" t="s">
        <v>22</v>
      </c>
      <c r="BK99" s="157">
        <f>ROUND($I$99*$H$99,2)</f>
        <v>0</v>
      </c>
      <c r="BL99" s="97" t="s">
        <v>248</v>
      </c>
      <c r="BM99" s="97" t="s">
        <v>1915</v>
      </c>
    </row>
    <row r="100" spans="2:65" s="6" customFormat="1" ht="15.75" customHeight="1" x14ac:dyDescent="0.3">
      <c r="B100" s="170"/>
      <c r="C100" s="171"/>
      <c r="D100" s="158" t="s">
        <v>355</v>
      </c>
      <c r="E100" s="172"/>
      <c r="F100" s="172" t="s">
        <v>1908</v>
      </c>
      <c r="G100" s="171"/>
      <c r="H100" s="171"/>
      <c r="J100" s="171"/>
      <c r="K100" s="171"/>
      <c r="L100" s="173"/>
      <c r="M100" s="174"/>
      <c r="N100" s="171"/>
      <c r="O100" s="171"/>
      <c r="P100" s="171"/>
      <c r="Q100" s="171"/>
      <c r="R100" s="171"/>
      <c r="S100" s="171"/>
      <c r="T100" s="175"/>
      <c r="AT100" s="176" t="s">
        <v>355</v>
      </c>
      <c r="AU100" s="176" t="s">
        <v>83</v>
      </c>
      <c r="AV100" s="176" t="s">
        <v>22</v>
      </c>
      <c r="AW100" s="176" t="s">
        <v>222</v>
      </c>
      <c r="AX100" s="176" t="s">
        <v>75</v>
      </c>
      <c r="AY100" s="176" t="s">
        <v>243</v>
      </c>
    </row>
    <row r="101" spans="2:65" s="6" customFormat="1" ht="15.75" customHeight="1" x14ac:dyDescent="0.3">
      <c r="B101" s="170"/>
      <c r="C101" s="171"/>
      <c r="D101" s="177" t="s">
        <v>355</v>
      </c>
      <c r="E101" s="171"/>
      <c r="F101" s="172" t="s">
        <v>1916</v>
      </c>
      <c r="G101" s="171"/>
      <c r="H101" s="171"/>
      <c r="J101" s="171"/>
      <c r="K101" s="171"/>
      <c r="L101" s="173"/>
      <c r="M101" s="174"/>
      <c r="N101" s="171"/>
      <c r="O101" s="171"/>
      <c r="P101" s="171"/>
      <c r="Q101" s="171"/>
      <c r="R101" s="171"/>
      <c r="S101" s="171"/>
      <c r="T101" s="175"/>
      <c r="AT101" s="176" t="s">
        <v>355</v>
      </c>
      <c r="AU101" s="176" t="s">
        <v>83</v>
      </c>
      <c r="AV101" s="176" t="s">
        <v>22</v>
      </c>
      <c r="AW101" s="176" t="s">
        <v>222</v>
      </c>
      <c r="AX101" s="176" t="s">
        <v>75</v>
      </c>
      <c r="AY101" s="176" t="s">
        <v>243</v>
      </c>
    </row>
    <row r="102" spans="2:65" s="6" customFormat="1" ht="15.75" customHeight="1" x14ac:dyDescent="0.3">
      <c r="B102" s="178"/>
      <c r="C102" s="179"/>
      <c r="D102" s="177" t="s">
        <v>355</v>
      </c>
      <c r="E102" s="179"/>
      <c r="F102" s="180" t="s">
        <v>1917</v>
      </c>
      <c r="G102" s="179"/>
      <c r="H102" s="181">
        <v>98.88</v>
      </c>
      <c r="J102" s="179"/>
      <c r="K102" s="179"/>
      <c r="L102" s="182"/>
      <c r="M102" s="183"/>
      <c r="N102" s="179"/>
      <c r="O102" s="179"/>
      <c r="P102" s="179"/>
      <c r="Q102" s="179"/>
      <c r="R102" s="179"/>
      <c r="S102" s="179"/>
      <c r="T102" s="184"/>
      <c r="AT102" s="185" t="s">
        <v>355</v>
      </c>
      <c r="AU102" s="185" t="s">
        <v>83</v>
      </c>
      <c r="AV102" s="185" t="s">
        <v>83</v>
      </c>
      <c r="AW102" s="185" t="s">
        <v>222</v>
      </c>
      <c r="AX102" s="185" t="s">
        <v>22</v>
      </c>
      <c r="AY102" s="185" t="s">
        <v>243</v>
      </c>
    </row>
    <row r="103" spans="2:65" s="6" customFormat="1" ht="15.75" customHeight="1" x14ac:dyDescent="0.3">
      <c r="B103" s="23"/>
      <c r="C103" s="146" t="s">
        <v>263</v>
      </c>
      <c r="D103" s="146" t="s">
        <v>244</v>
      </c>
      <c r="E103" s="147" t="s">
        <v>452</v>
      </c>
      <c r="F103" s="148" t="s">
        <v>453</v>
      </c>
      <c r="G103" s="149" t="s">
        <v>394</v>
      </c>
      <c r="H103" s="150">
        <v>67.239999999999995</v>
      </c>
      <c r="I103" s="151"/>
      <c r="J103" s="152">
        <f>ROUND($I$103*$H$103,2)</f>
        <v>0</v>
      </c>
      <c r="K103" s="148" t="s">
        <v>353</v>
      </c>
      <c r="L103" s="43"/>
      <c r="M103" s="153"/>
      <c r="N103" s="154" t="s">
        <v>46</v>
      </c>
      <c r="O103" s="24"/>
      <c r="P103" s="155">
        <f>$O$103*$H$103</f>
        <v>0</v>
      </c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97" t="s">
        <v>248</v>
      </c>
      <c r="AT103" s="97" t="s">
        <v>244</v>
      </c>
      <c r="AU103" s="97" t="s">
        <v>83</v>
      </c>
      <c r="AY103" s="6" t="s">
        <v>243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7" t="s">
        <v>22</v>
      </c>
      <c r="BK103" s="157">
        <f>ROUND($I$103*$H$103,2)</f>
        <v>0</v>
      </c>
      <c r="BL103" s="97" t="s">
        <v>248</v>
      </c>
      <c r="BM103" s="97" t="s">
        <v>1918</v>
      </c>
    </row>
    <row r="104" spans="2:65" s="6" customFormat="1" ht="15.75" customHeight="1" x14ac:dyDescent="0.3">
      <c r="B104" s="178"/>
      <c r="C104" s="179"/>
      <c r="D104" s="158" t="s">
        <v>355</v>
      </c>
      <c r="E104" s="180"/>
      <c r="F104" s="180" t="s">
        <v>1919</v>
      </c>
      <c r="G104" s="179"/>
      <c r="H104" s="181">
        <v>33.619999999999997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222</v>
      </c>
      <c r="AX104" s="185" t="s">
        <v>75</v>
      </c>
      <c r="AY104" s="185" t="s">
        <v>243</v>
      </c>
    </row>
    <row r="105" spans="2:65" s="6" customFormat="1" ht="15.75" customHeight="1" x14ac:dyDescent="0.3">
      <c r="B105" s="178"/>
      <c r="C105" s="179"/>
      <c r="D105" s="177" t="s">
        <v>355</v>
      </c>
      <c r="E105" s="179"/>
      <c r="F105" s="180" t="s">
        <v>1920</v>
      </c>
      <c r="G105" s="179"/>
      <c r="H105" s="181">
        <v>33.619999999999997</v>
      </c>
      <c r="J105" s="179"/>
      <c r="K105" s="179"/>
      <c r="L105" s="182"/>
      <c r="M105" s="183"/>
      <c r="N105" s="179"/>
      <c r="O105" s="179"/>
      <c r="P105" s="179"/>
      <c r="Q105" s="179"/>
      <c r="R105" s="179"/>
      <c r="S105" s="179"/>
      <c r="T105" s="184"/>
      <c r="AT105" s="185" t="s">
        <v>355</v>
      </c>
      <c r="AU105" s="185" t="s">
        <v>83</v>
      </c>
      <c r="AV105" s="185" t="s">
        <v>83</v>
      </c>
      <c r="AW105" s="185" t="s">
        <v>222</v>
      </c>
      <c r="AX105" s="185" t="s">
        <v>75</v>
      </c>
      <c r="AY105" s="185" t="s">
        <v>243</v>
      </c>
    </row>
    <row r="106" spans="2:65" s="6" customFormat="1" ht="15.75" customHeight="1" x14ac:dyDescent="0.3">
      <c r="B106" s="186"/>
      <c r="C106" s="187"/>
      <c r="D106" s="177" t="s">
        <v>355</v>
      </c>
      <c r="E106" s="187"/>
      <c r="F106" s="188" t="s">
        <v>369</v>
      </c>
      <c r="G106" s="187"/>
      <c r="H106" s="189">
        <v>67.239999999999995</v>
      </c>
      <c r="J106" s="187"/>
      <c r="K106" s="187"/>
      <c r="L106" s="190"/>
      <c r="M106" s="191"/>
      <c r="N106" s="187"/>
      <c r="O106" s="187"/>
      <c r="P106" s="187"/>
      <c r="Q106" s="187"/>
      <c r="R106" s="187"/>
      <c r="S106" s="187"/>
      <c r="T106" s="192"/>
      <c r="AT106" s="193" t="s">
        <v>355</v>
      </c>
      <c r="AU106" s="193" t="s">
        <v>83</v>
      </c>
      <c r="AV106" s="193" t="s">
        <v>248</v>
      </c>
      <c r="AW106" s="193" t="s">
        <v>222</v>
      </c>
      <c r="AX106" s="193" t="s">
        <v>22</v>
      </c>
      <c r="AY106" s="193" t="s">
        <v>243</v>
      </c>
    </row>
    <row r="107" spans="2:65" s="6" customFormat="1" ht="15.75" customHeight="1" x14ac:dyDescent="0.3">
      <c r="B107" s="23"/>
      <c r="C107" s="146" t="s">
        <v>266</v>
      </c>
      <c r="D107" s="146" t="s">
        <v>244</v>
      </c>
      <c r="E107" s="147" t="s">
        <v>460</v>
      </c>
      <c r="F107" s="148" t="s">
        <v>461</v>
      </c>
      <c r="G107" s="149" t="s">
        <v>394</v>
      </c>
      <c r="H107" s="150">
        <v>20.76</v>
      </c>
      <c r="I107" s="151"/>
      <c r="J107" s="152">
        <f>ROUND($I$107*$H$107,2)</f>
        <v>0</v>
      </c>
      <c r="K107" s="148" t="s">
        <v>353</v>
      </c>
      <c r="L107" s="43"/>
      <c r="M107" s="153"/>
      <c r="N107" s="154" t="s">
        <v>46</v>
      </c>
      <c r="O107" s="24"/>
      <c r="P107" s="155">
        <f>$O$107*$H$107</f>
        <v>0</v>
      </c>
      <c r="Q107" s="155">
        <v>0</v>
      </c>
      <c r="R107" s="155">
        <f>$Q$107*$H$107</f>
        <v>0</v>
      </c>
      <c r="S107" s="155">
        <v>0</v>
      </c>
      <c r="T107" s="156">
        <f>$S$107*$H$107</f>
        <v>0</v>
      </c>
      <c r="AR107" s="97" t="s">
        <v>248</v>
      </c>
      <c r="AT107" s="97" t="s">
        <v>244</v>
      </c>
      <c r="AU107" s="97" t="s">
        <v>83</v>
      </c>
      <c r="AY107" s="6" t="s">
        <v>243</v>
      </c>
      <c r="BE107" s="157">
        <f>IF($N$107="základní",$J$107,0)</f>
        <v>0</v>
      </c>
      <c r="BF107" s="157">
        <f>IF($N$107="snížená",$J$107,0)</f>
        <v>0</v>
      </c>
      <c r="BG107" s="157">
        <f>IF($N$107="zákl. přenesená",$J$107,0)</f>
        <v>0</v>
      </c>
      <c r="BH107" s="157">
        <f>IF($N$107="sníž. přenesená",$J$107,0)</f>
        <v>0</v>
      </c>
      <c r="BI107" s="157">
        <f>IF($N$107="nulová",$J$107,0)</f>
        <v>0</v>
      </c>
      <c r="BJ107" s="97" t="s">
        <v>22</v>
      </c>
      <c r="BK107" s="157">
        <f>ROUND($I$107*$H$107,2)</f>
        <v>0</v>
      </c>
      <c r="BL107" s="97" t="s">
        <v>248</v>
      </c>
      <c r="BM107" s="97" t="s">
        <v>1921</v>
      </c>
    </row>
    <row r="108" spans="2:65" s="6" customFormat="1" ht="15.75" customHeight="1" x14ac:dyDescent="0.3">
      <c r="B108" s="178"/>
      <c r="C108" s="179"/>
      <c r="D108" s="158" t="s">
        <v>355</v>
      </c>
      <c r="E108" s="180"/>
      <c r="F108" s="180" t="s">
        <v>1922</v>
      </c>
      <c r="G108" s="179"/>
      <c r="H108" s="181">
        <v>20.76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83</v>
      </c>
      <c r="AV108" s="185" t="s">
        <v>83</v>
      </c>
      <c r="AW108" s="185" t="s">
        <v>222</v>
      </c>
      <c r="AX108" s="185" t="s">
        <v>22</v>
      </c>
      <c r="AY108" s="185" t="s">
        <v>243</v>
      </c>
    </row>
    <row r="109" spans="2:65" s="6" customFormat="1" ht="15.75" customHeight="1" x14ac:dyDescent="0.3">
      <c r="B109" s="23"/>
      <c r="C109" s="146" t="s">
        <v>269</v>
      </c>
      <c r="D109" s="146" t="s">
        <v>244</v>
      </c>
      <c r="E109" s="147" t="s">
        <v>471</v>
      </c>
      <c r="F109" s="148" t="s">
        <v>472</v>
      </c>
      <c r="G109" s="149" t="s">
        <v>394</v>
      </c>
      <c r="H109" s="150">
        <v>33.619999999999997</v>
      </c>
      <c r="I109" s="151"/>
      <c r="J109" s="152">
        <f>ROUND($I$109*$H$109,2)</f>
        <v>0</v>
      </c>
      <c r="K109" s="148" t="s">
        <v>353</v>
      </c>
      <c r="L109" s="43"/>
      <c r="M109" s="153"/>
      <c r="N109" s="154" t="s">
        <v>46</v>
      </c>
      <c r="O109" s="24"/>
      <c r="P109" s="155">
        <f>$O$109*$H$109</f>
        <v>0</v>
      </c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97" t="s">
        <v>248</v>
      </c>
      <c r="AT109" s="97" t="s">
        <v>244</v>
      </c>
      <c r="AU109" s="97" t="s">
        <v>83</v>
      </c>
      <c r="AY109" s="6" t="s">
        <v>243</v>
      </c>
      <c r="BE109" s="157">
        <f>IF($N$109="základní",$J$109,0)</f>
        <v>0</v>
      </c>
      <c r="BF109" s="157">
        <f>IF($N$109="snížená",$J$109,0)</f>
        <v>0</v>
      </c>
      <c r="BG109" s="157">
        <f>IF($N$109="zákl. přenesená",$J$109,0)</f>
        <v>0</v>
      </c>
      <c r="BH109" s="157">
        <f>IF($N$109="sníž. přenesená",$J$109,0)</f>
        <v>0</v>
      </c>
      <c r="BI109" s="157">
        <f>IF($N$109="nulová",$J$109,0)</f>
        <v>0</v>
      </c>
      <c r="BJ109" s="97" t="s">
        <v>22</v>
      </c>
      <c r="BK109" s="157">
        <f>ROUND($I$109*$H$109,2)</f>
        <v>0</v>
      </c>
      <c r="BL109" s="97" t="s">
        <v>248</v>
      </c>
      <c r="BM109" s="97" t="s">
        <v>1923</v>
      </c>
    </row>
    <row r="110" spans="2:65" s="6" customFormat="1" ht="15.75" customHeight="1" x14ac:dyDescent="0.3">
      <c r="B110" s="178"/>
      <c r="C110" s="179"/>
      <c r="D110" s="158" t="s">
        <v>355</v>
      </c>
      <c r="E110" s="180"/>
      <c r="F110" s="180" t="s">
        <v>1924</v>
      </c>
      <c r="G110" s="179"/>
      <c r="H110" s="181">
        <v>33.619999999999997</v>
      </c>
      <c r="J110" s="179"/>
      <c r="K110" s="179"/>
      <c r="L110" s="182"/>
      <c r="M110" s="183"/>
      <c r="N110" s="179"/>
      <c r="O110" s="179"/>
      <c r="P110" s="179"/>
      <c r="Q110" s="179"/>
      <c r="R110" s="179"/>
      <c r="S110" s="179"/>
      <c r="T110" s="184"/>
      <c r="AT110" s="185" t="s">
        <v>355</v>
      </c>
      <c r="AU110" s="185" t="s">
        <v>83</v>
      </c>
      <c r="AV110" s="185" t="s">
        <v>83</v>
      </c>
      <c r="AW110" s="185" t="s">
        <v>222</v>
      </c>
      <c r="AX110" s="185" t="s">
        <v>22</v>
      </c>
      <c r="AY110" s="185" t="s">
        <v>243</v>
      </c>
    </row>
    <row r="111" spans="2:65" s="6" customFormat="1" ht="15.75" customHeight="1" x14ac:dyDescent="0.3">
      <c r="B111" s="23"/>
      <c r="C111" s="146" t="s">
        <v>272</v>
      </c>
      <c r="D111" s="146" t="s">
        <v>244</v>
      </c>
      <c r="E111" s="147" t="s">
        <v>493</v>
      </c>
      <c r="F111" s="148" t="s">
        <v>494</v>
      </c>
      <c r="G111" s="149" t="s">
        <v>484</v>
      </c>
      <c r="H111" s="150">
        <v>43.595999999999997</v>
      </c>
      <c r="I111" s="151"/>
      <c r="J111" s="152">
        <f>ROUND($I$111*$H$111,2)</f>
        <v>0</v>
      </c>
      <c r="K111" s="148" t="s">
        <v>353</v>
      </c>
      <c r="L111" s="43"/>
      <c r="M111" s="153"/>
      <c r="N111" s="154" t="s">
        <v>46</v>
      </c>
      <c r="O111" s="24"/>
      <c r="P111" s="155">
        <f>$O$111*$H$111</f>
        <v>0</v>
      </c>
      <c r="Q111" s="155">
        <v>0</v>
      </c>
      <c r="R111" s="155">
        <f>$Q$111*$H$111</f>
        <v>0</v>
      </c>
      <c r="S111" s="155">
        <v>0</v>
      </c>
      <c r="T111" s="156">
        <f>$S$111*$H$111</f>
        <v>0</v>
      </c>
      <c r="AR111" s="97" t="s">
        <v>248</v>
      </c>
      <c r="AT111" s="97" t="s">
        <v>244</v>
      </c>
      <c r="AU111" s="97" t="s">
        <v>83</v>
      </c>
      <c r="AY111" s="6" t="s">
        <v>243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7" t="s">
        <v>22</v>
      </c>
      <c r="BK111" s="157">
        <f>ROUND($I$111*$H$111,2)</f>
        <v>0</v>
      </c>
      <c r="BL111" s="97" t="s">
        <v>248</v>
      </c>
      <c r="BM111" s="97" t="s">
        <v>1925</v>
      </c>
    </row>
    <row r="112" spans="2:65" s="6" customFormat="1" ht="15.75" customHeight="1" x14ac:dyDescent="0.3">
      <c r="B112" s="170"/>
      <c r="C112" s="171"/>
      <c r="D112" s="158" t="s">
        <v>355</v>
      </c>
      <c r="E112" s="172"/>
      <c r="F112" s="172" t="s">
        <v>1926</v>
      </c>
      <c r="G112" s="171"/>
      <c r="H112" s="171"/>
      <c r="J112" s="171"/>
      <c r="K112" s="171"/>
      <c r="L112" s="173"/>
      <c r="M112" s="174"/>
      <c r="N112" s="171"/>
      <c r="O112" s="171"/>
      <c r="P112" s="171"/>
      <c r="Q112" s="171"/>
      <c r="R112" s="171"/>
      <c r="S112" s="171"/>
      <c r="T112" s="175"/>
      <c r="AT112" s="176" t="s">
        <v>355</v>
      </c>
      <c r="AU112" s="176" t="s">
        <v>83</v>
      </c>
      <c r="AV112" s="176" t="s">
        <v>22</v>
      </c>
      <c r="AW112" s="176" t="s">
        <v>222</v>
      </c>
      <c r="AX112" s="176" t="s">
        <v>75</v>
      </c>
      <c r="AY112" s="176" t="s">
        <v>243</v>
      </c>
    </row>
    <row r="113" spans="2:65" s="6" customFormat="1" ht="15.75" customHeight="1" x14ac:dyDescent="0.3">
      <c r="B113" s="178"/>
      <c r="C113" s="179"/>
      <c r="D113" s="177" t="s">
        <v>355</v>
      </c>
      <c r="E113" s="179"/>
      <c r="F113" s="180" t="s">
        <v>1927</v>
      </c>
      <c r="G113" s="179"/>
      <c r="H113" s="181">
        <v>43.595999999999997</v>
      </c>
      <c r="J113" s="179"/>
      <c r="K113" s="179"/>
      <c r="L113" s="182"/>
      <c r="M113" s="183"/>
      <c r="N113" s="179"/>
      <c r="O113" s="179"/>
      <c r="P113" s="179"/>
      <c r="Q113" s="179"/>
      <c r="R113" s="179"/>
      <c r="S113" s="179"/>
      <c r="T113" s="184"/>
      <c r="AT113" s="185" t="s">
        <v>355</v>
      </c>
      <c r="AU113" s="185" t="s">
        <v>83</v>
      </c>
      <c r="AV113" s="185" t="s">
        <v>83</v>
      </c>
      <c r="AW113" s="185" t="s">
        <v>222</v>
      </c>
      <c r="AX113" s="185" t="s">
        <v>22</v>
      </c>
      <c r="AY113" s="185" t="s">
        <v>243</v>
      </c>
    </row>
    <row r="114" spans="2:65" s="6" customFormat="1" ht="15.75" customHeight="1" x14ac:dyDescent="0.3">
      <c r="B114" s="23"/>
      <c r="C114" s="146" t="s">
        <v>276</v>
      </c>
      <c r="D114" s="146" t="s">
        <v>244</v>
      </c>
      <c r="E114" s="147" t="s">
        <v>503</v>
      </c>
      <c r="F114" s="148" t="s">
        <v>504</v>
      </c>
      <c r="G114" s="149" t="s">
        <v>394</v>
      </c>
      <c r="H114" s="150">
        <v>33.619999999999997</v>
      </c>
      <c r="I114" s="151"/>
      <c r="J114" s="152">
        <f>ROUND($I$114*$H$114,2)</f>
        <v>0</v>
      </c>
      <c r="K114" s="148" t="s">
        <v>353</v>
      </c>
      <c r="L114" s="43"/>
      <c r="M114" s="153"/>
      <c r="N114" s="154" t="s">
        <v>46</v>
      </c>
      <c r="O114" s="24"/>
      <c r="P114" s="155">
        <f>$O$114*$H$114</f>
        <v>0</v>
      </c>
      <c r="Q114" s="155">
        <v>0</v>
      </c>
      <c r="R114" s="155">
        <f>$Q$114*$H$114</f>
        <v>0</v>
      </c>
      <c r="S114" s="155">
        <v>0</v>
      </c>
      <c r="T114" s="156">
        <f>$S$114*$H$114</f>
        <v>0</v>
      </c>
      <c r="AR114" s="97" t="s">
        <v>248</v>
      </c>
      <c r="AT114" s="97" t="s">
        <v>244</v>
      </c>
      <c r="AU114" s="97" t="s">
        <v>83</v>
      </c>
      <c r="AY114" s="6" t="s">
        <v>243</v>
      </c>
      <c r="BE114" s="157">
        <f>IF($N$114="základní",$J$114,0)</f>
        <v>0</v>
      </c>
      <c r="BF114" s="157">
        <f>IF($N$114="snížená",$J$114,0)</f>
        <v>0</v>
      </c>
      <c r="BG114" s="157">
        <f>IF($N$114="zákl. přenesená",$J$114,0)</f>
        <v>0</v>
      </c>
      <c r="BH114" s="157">
        <f>IF($N$114="sníž. přenesená",$J$114,0)</f>
        <v>0</v>
      </c>
      <c r="BI114" s="157">
        <f>IF($N$114="nulová",$J$114,0)</f>
        <v>0</v>
      </c>
      <c r="BJ114" s="97" t="s">
        <v>22</v>
      </c>
      <c r="BK114" s="157">
        <f>ROUND($I$114*$H$114,2)</f>
        <v>0</v>
      </c>
      <c r="BL114" s="97" t="s">
        <v>248</v>
      </c>
      <c r="BM114" s="97" t="s">
        <v>1928</v>
      </c>
    </row>
    <row r="115" spans="2:65" s="6" customFormat="1" ht="15.75" customHeight="1" x14ac:dyDescent="0.3">
      <c r="B115" s="170"/>
      <c r="C115" s="171"/>
      <c r="D115" s="158" t="s">
        <v>355</v>
      </c>
      <c r="E115" s="172"/>
      <c r="F115" s="172" t="s">
        <v>1908</v>
      </c>
      <c r="G115" s="171"/>
      <c r="H115" s="171"/>
      <c r="J115" s="171"/>
      <c r="K115" s="171"/>
      <c r="L115" s="173"/>
      <c r="M115" s="174"/>
      <c r="N115" s="171"/>
      <c r="O115" s="171"/>
      <c r="P115" s="171"/>
      <c r="Q115" s="171"/>
      <c r="R115" s="171"/>
      <c r="S115" s="171"/>
      <c r="T115" s="175"/>
      <c r="AT115" s="176" t="s">
        <v>355</v>
      </c>
      <c r="AU115" s="176" t="s">
        <v>83</v>
      </c>
      <c r="AV115" s="176" t="s">
        <v>22</v>
      </c>
      <c r="AW115" s="176" t="s">
        <v>222</v>
      </c>
      <c r="AX115" s="176" t="s">
        <v>75</v>
      </c>
      <c r="AY115" s="176" t="s">
        <v>243</v>
      </c>
    </row>
    <row r="116" spans="2:65" s="6" customFormat="1" ht="15.75" customHeight="1" x14ac:dyDescent="0.3">
      <c r="B116" s="170"/>
      <c r="C116" s="171"/>
      <c r="D116" s="177" t="s">
        <v>355</v>
      </c>
      <c r="E116" s="171"/>
      <c r="F116" s="172" t="s">
        <v>1929</v>
      </c>
      <c r="G116" s="171"/>
      <c r="H116" s="171"/>
      <c r="J116" s="171"/>
      <c r="K116" s="171"/>
      <c r="L116" s="173"/>
      <c r="M116" s="174"/>
      <c r="N116" s="171"/>
      <c r="O116" s="171"/>
      <c r="P116" s="171"/>
      <c r="Q116" s="171"/>
      <c r="R116" s="171"/>
      <c r="S116" s="171"/>
      <c r="T116" s="175"/>
      <c r="AT116" s="176" t="s">
        <v>355</v>
      </c>
      <c r="AU116" s="176" t="s">
        <v>83</v>
      </c>
      <c r="AV116" s="176" t="s">
        <v>22</v>
      </c>
      <c r="AW116" s="176" t="s">
        <v>222</v>
      </c>
      <c r="AX116" s="176" t="s">
        <v>75</v>
      </c>
      <c r="AY116" s="176" t="s">
        <v>243</v>
      </c>
    </row>
    <row r="117" spans="2:65" s="6" customFormat="1" ht="15.75" customHeight="1" x14ac:dyDescent="0.3">
      <c r="B117" s="178"/>
      <c r="C117" s="179"/>
      <c r="D117" s="177" t="s">
        <v>355</v>
      </c>
      <c r="E117" s="179"/>
      <c r="F117" s="180" t="s">
        <v>1930</v>
      </c>
      <c r="G117" s="179"/>
      <c r="H117" s="181">
        <v>33.619999999999997</v>
      </c>
      <c r="J117" s="179"/>
      <c r="K117" s="179"/>
      <c r="L117" s="182"/>
      <c r="M117" s="183"/>
      <c r="N117" s="179"/>
      <c r="O117" s="179"/>
      <c r="P117" s="179"/>
      <c r="Q117" s="179"/>
      <c r="R117" s="179"/>
      <c r="S117" s="179"/>
      <c r="T117" s="184"/>
      <c r="AT117" s="185" t="s">
        <v>355</v>
      </c>
      <c r="AU117" s="185" t="s">
        <v>83</v>
      </c>
      <c r="AV117" s="185" t="s">
        <v>83</v>
      </c>
      <c r="AW117" s="185" t="s">
        <v>222</v>
      </c>
      <c r="AX117" s="185" t="s">
        <v>22</v>
      </c>
      <c r="AY117" s="185" t="s">
        <v>243</v>
      </c>
    </row>
    <row r="118" spans="2:65" s="6" customFormat="1" ht="15.75" customHeight="1" x14ac:dyDescent="0.3">
      <c r="B118" s="23"/>
      <c r="C118" s="146" t="s">
        <v>27</v>
      </c>
      <c r="D118" s="146" t="s">
        <v>244</v>
      </c>
      <c r="E118" s="147" t="s">
        <v>514</v>
      </c>
      <c r="F118" s="148" t="s">
        <v>515</v>
      </c>
      <c r="G118" s="149" t="s">
        <v>394</v>
      </c>
      <c r="H118" s="150">
        <v>15.01</v>
      </c>
      <c r="I118" s="151"/>
      <c r="J118" s="152">
        <f>ROUND($I$118*$H$118,2)</f>
        <v>0</v>
      </c>
      <c r="K118" s="148" t="s">
        <v>353</v>
      </c>
      <c r="L118" s="43"/>
      <c r="M118" s="153"/>
      <c r="N118" s="154" t="s">
        <v>46</v>
      </c>
      <c r="O118" s="24"/>
      <c r="P118" s="155">
        <f>$O$118*$H$118</f>
        <v>0</v>
      </c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97" t="s">
        <v>248</v>
      </c>
      <c r="AT118" s="97" t="s">
        <v>244</v>
      </c>
      <c r="AU118" s="97" t="s">
        <v>83</v>
      </c>
      <c r="AY118" s="6" t="s">
        <v>243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7" t="s">
        <v>22</v>
      </c>
      <c r="BK118" s="157">
        <f>ROUND($I$118*$H$118,2)</f>
        <v>0</v>
      </c>
      <c r="BL118" s="97" t="s">
        <v>248</v>
      </c>
      <c r="BM118" s="97" t="s">
        <v>1931</v>
      </c>
    </row>
    <row r="119" spans="2:65" s="6" customFormat="1" ht="15.75" customHeight="1" x14ac:dyDescent="0.3">
      <c r="B119" s="170"/>
      <c r="C119" s="171"/>
      <c r="D119" s="158" t="s">
        <v>355</v>
      </c>
      <c r="E119" s="172"/>
      <c r="F119" s="172" t="s">
        <v>1908</v>
      </c>
      <c r="G119" s="171"/>
      <c r="H119" s="171"/>
      <c r="J119" s="171"/>
      <c r="K119" s="171"/>
      <c r="L119" s="173"/>
      <c r="M119" s="174"/>
      <c r="N119" s="171"/>
      <c r="O119" s="171"/>
      <c r="P119" s="171"/>
      <c r="Q119" s="171"/>
      <c r="R119" s="171"/>
      <c r="S119" s="171"/>
      <c r="T119" s="175"/>
      <c r="AT119" s="176" t="s">
        <v>355</v>
      </c>
      <c r="AU119" s="176" t="s">
        <v>83</v>
      </c>
      <c r="AV119" s="176" t="s">
        <v>22</v>
      </c>
      <c r="AW119" s="176" t="s">
        <v>222</v>
      </c>
      <c r="AX119" s="176" t="s">
        <v>75</v>
      </c>
      <c r="AY119" s="176" t="s">
        <v>243</v>
      </c>
    </row>
    <row r="120" spans="2:65" s="6" customFormat="1" ht="15.75" customHeight="1" x14ac:dyDescent="0.3">
      <c r="B120" s="170"/>
      <c r="C120" s="171"/>
      <c r="D120" s="177" t="s">
        <v>355</v>
      </c>
      <c r="E120" s="171"/>
      <c r="F120" s="172" t="s">
        <v>1932</v>
      </c>
      <c r="G120" s="171"/>
      <c r="H120" s="171"/>
      <c r="J120" s="171"/>
      <c r="K120" s="171"/>
      <c r="L120" s="173"/>
      <c r="M120" s="174"/>
      <c r="N120" s="171"/>
      <c r="O120" s="171"/>
      <c r="P120" s="171"/>
      <c r="Q120" s="171"/>
      <c r="R120" s="171"/>
      <c r="S120" s="171"/>
      <c r="T120" s="175"/>
      <c r="AT120" s="176" t="s">
        <v>355</v>
      </c>
      <c r="AU120" s="176" t="s">
        <v>83</v>
      </c>
      <c r="AV120" s="176" t="s">
        <v>22</v>
      </c>
      <c r="AW120" s="176" t="s">
        <v>222</v>
      </c>
      <c r="AX120" s="176" t="s">
        <v>75</v>
      </c>
      <c r="AY120" s="176" t="s">
        <v>243</v>
      </c>
    </row>
    <row r="121" spans="2:65" s="6" customFormat="1" ht="15.75" customHeight="1" x14ac:dyDescent="0.3">
      <c r="B121" s="178"/>
      <c r="C121" s="179"/>
      <c r="D121" s="177" t="s">
        <v>355</v>
      </c>
      <c r="E121" s="179"/>
      <c r="F121" s="180" t="s">
        <v>1933</v>
      </c>
      <c r="G121" s="179"/>
      <c r="H121" s="181">
        <v>15.01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83</v>
      </c>
      <c r="AV121" s="185" t="s">
        <v>83</v>
      </c>
      <c r="AW121" s="185" t="s">
        <v>222</v>
      </c>
      <c r="AX121" s="185" t="s">
        <v>22</v>
      </c>
      <c r="AY121" s="185" t="s">
        <v>243</v>
      </c>
    </row>
    <row r="122" spans="2:65" s="6" customFormat="1" ht="15.75" customHeight="1" x14ac:dyDescent="0.3">
      <c r="B122" s="23"/>
      <c r="C122" s="194" t="s">
        <v>282</v>
      </c>
      <c r="D122" s="194" t="s">
        <v>481</v>
      </c>
      <c r="E122" s="195" t="s">
        <v>1934</v>
      </c>
      <c r="F122" s="196" t="s">
        <v>1935</v>
      </c>
      <c r="G122" s="197" t="s">
        <v>484</v>
      </c>
      <c r="H122" s="198">
        <v>30.02</v>
      </c>
      <c r="I122" s="199"/>
      <c r="J122" s="200">
        <f>ROUND($I$122*$H$122,2)</f>
        <v>0</v>
      </c>
      <c r="K122" s="196" t="s">
        <v>353</v>
      </c>
      <c r="L122" s="201"/>
      <c r="M122" s="202"/>
      <c r="N122" s="203" t="s">
        <v>46</v>
      </c>
      <c r="O122" s="24"/>
      <c r="P122" s="155">
        <f>$O$122*$H$122</f>
        <v>0</v>
      </c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97" t="s">
        <v>272</v>
      </c>
      <c r="AT122" s="97" t="s">
        <v>481</v>
      </c>
      <c r="AU122" s="97" t="s">
        <v>83</v>
      </c>
      <c r="AY122" s="6" t="s">
        <v>243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7" t="s">
        <v>22</v>
      </c>
      <c r="BK122" s="157">
        <f>ROUND($I$122*$H$122,2)</f>
        <v>0</v>
      </c>
      <c r="BL122" s="97" t="s">
        <v>248</v>
      </c>
      <c r="BM122" s="97" t="s">
        <v>1936</v>
      </c>
    </row>
    <row r="123" spans="2:65" s="6" customFormat="1" ht="15.75" customHeight="1" x14ac:dyDescent="0.3">
      <c r="B123" s="178"/>
      <c r="C123" s="179"/>
      <c r="D123" s="177" t="s">
        <v>355</v>
      </c>
      <c r="E123" s="179"/>
      <c r="F123" s="180" t="s">
        <v>1937</v>
      </c>
      <c r="G123" s="179"/>
      <c r="H123" s="181">
        <v>30.02</v>
      </c>
      <c r="J123" s="179"/>
      <c r="K123" s="179"/>
      <c r="L123" s="182"/>
      <c r="M123" s="183"/>
      <c r="N123" s="179"/>
      <c r="O123" s="179"/>
      <c r="P123" s="179"/>
      <c r="Q123" s="179"/>
      <c r="R123" s="179"/>
      <c r="S123" s="179"/>
      <c r="T123" s="184"/>
      <c r="AT123" s="185" t="s">
        <v>355</v>
      </c>
      <c r="AU123" s="185" t="s">
        <v>83</v>
      </c>
      <c r="AV123" s="185" t="s">
        <v>83</v>
      </c>
      <c r="AW123" s="185" t="s">
        <v>75</v>
      </c>
      <c r="AX123" s="185" t="s">
        <v>22</v>
      </c>
      <c r="AY123" s="185" t="s">
        <v>243</v>
      </c>
    </row>
    <row r="124" spans="2:65" s="135" customFormat="1" ht="30.75" customHeight="1" x14ac:dyDescent="0.3">
      <c r="B124" s="136"/>
      <c r="C124" s="137"/>
      <c r="D124" s="137" t="s">
        <v>74</v>
      </c>
      <c r="E124" s="168" t="s">
        <v>248</v>
      </c>
      <c r="F124" s="168" t="s">
        <v>583</v>
      </c>
      <c r="G124" s="137"/>
      <c r="H124" s="137"/>
      <c r="J124" s="169">
        <f>$BK$124</f>
        <v>0</v>
      </c>
      <c r="K124" s="137"/>
      <c r="L124" s="140"/>
      <c r="M124" s="141"/>
      <c r="N124" s="137"/>
      <c r="O124" s="137"/>
      <c r="P124" s="142">
        <f>SUM($P$125:$P$132)</f>
        <v>0</v>
      </c>
      <c r="Q124" s="137"/>
      <c r="R124" s="142">
        <f>SUM($R$125:$R$132)</f>
        <v>0.22340000000000002</v>
      </c>
      <c r="S124" s="137"/>
      <c r="T124" s="143">
        <f>SUM($T$125:$T$132)</f>
        <v>0</v>
      </c>
      <c r="AR124" s="144" t="s">
        <v>22</v>
      </c>
      <c r="AT124" s="144" t="s">
        <v>74</v>
      </c>
      <c r="AU124" s="144" t="s">
        <v>22</v>
      </c>
      <c r="AY124" s="144" t="s">
        <v>243</v>
      </c>
      <c r="BK124" s="145">
        <f>SUM($BK$125:$BK$132)</f>
        <v>0</v>
      </c>
    </row>
    <row r="125" spans="2:65" s="6" customFormat="1" ht="15.75" customHeight="1" x14ac:dyDescent="0.3">
      <c r="B125" s="23"/>
      <c r="C125" s="146" t="s">
        <v>285</v>
      </c>
      <c r="D125" s="146" t="s">
        <v>244</v>
      </c>
      <c r="E125" s="147" t="s">
        <v>1938</v>
      </c>
      <c r="F125" s="148" t="s">
        <v>1939</v>
      </c>
      <c r="G125" s="149" t="s">
        <v>394</v>
      </c>
      <c r="H125" s="150">
        <v>5.56</v>
      </c>
      <c r="I125" s="151"/>
      <c r="J125" s="152">
        <f>ROUND($I$125*$H$125,2)</f>
        <v>0</v>
      </c>
      <c r="K125" s="148" t="s">
        <v>353</v>
      </c>
      <c r="L125" s="43"/>
      <c r="M125" s="153"/>
      <c r="N125" s="154" t="s">
        <v>46</v>
      </c>
      <c r="O125" s="24"/>
      <c r="P125" s="155">
        <f>$O$125*$H$125</f>
        <v>0</v>
      </c>
      <c r="Q125" s="155">
        <v>0</v>
      </c>
      <c r="R125" s="155">
        <f>$Q$125*$H$125</f>
        <v>0</v>
      </c>
      <c r="S125" s="155">
        <v>0</v>
      </c>
      <c r="T125" s="156">
        <f>$S$125*$H$125</f>
        <v>0</v>
      </c>
      <c r="AR125" s="97" t="s">
        <v>248</v>
      </c>
      <c r="AT125" s="97" t="s">
        <v>244</v>
      </c>
      <c r="AU125" s="97" t="s">
        <v>83</v>
      </c>
      <c r="AY125" s="6" t="s">
        <v>243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7" t="s">
        <v>22</v>
      </c>
      <c r="BK125" s="157">
        <f>ROUND($I$125*$H$125,2)</f>
        <v>0</v>
      </c>
      <c r="BL125" s="97" t="s">
        <v>248</v>
      </c>
      <c r="BM125" s="97" t="s">
        <v>1940</v>
      </c>
    </row>
    <row r="126" spans="2:65" s="6" customFormat="1" ht="15.75" customHeight="1" x14ac:dyDescent="0.3">
      <c r="B126" s="170"/>
      <c r="C126" s="171"/>
      <c r="D126" s="158" t="s">
        <v>355</v>
      </c>
      <c r="E126" s="172"/>
      <c r="F126" s="172" t="s">
        <v>1908</v>
      </c>
      <c r="G126" s="171"/>
      <c r="H126" s="171"/>
      <c r="J126" s="171"/>
      <c r="K126" s="171"/>
      <c r="L126" s="173"/>
      <c r="M126" s="174"/>
      <c r="N126" s="171"/>
      <c r="O126" s="171"/>
      <c r="P126" s="171"/>
      <c r="Q126" s="171"/>
      <c r="R126" s="171"/>
      <c r="S126" s="171"/>
      <c r="T126" s="175"/>
      <c r="AT126" s="176" t="s">
        <v>355</v>
      </c>
      <c r="AU126" s="176" t="s">
        <v>83</v>
      </c>
      <c r="AV126" s="176" t="s">
        <v>22</v>
      </c>
      <c r="AW126" s="176" t="s">
        <v>222</v>
      </c>
      <c r="AX126" s="176" t="s">
        <v>75</v>
      </c>
      <c r="AY126" s="176" t="s">
        <v>243</v>
      </c>
    </row>
    <row r="127" spans="2:65" s="6" customFormat="1" ht="15.75" customHeight="1" x14ac:dyDescent="0.3">
      <c r="B127" s="170"/>
      <c r="C127" s="171"/>
      <c r="D127" s="177" t="s">
        <v>355</v>
      </c>
      <c r="E127" s="171"/>
      <c r="F127" s="172" t="s">
        <v>1941</v>
      </c>
      <c r="G127" s="171"/>
      <c r="H127" s="171"/>
      <c r="J127" s="171"/>
      <c r="K127" s="171"/>
      <c r="L127" s="173"/>
      <c r="M127" s="174"/>
      <c r="N127" s="171"/>
      <c r="O127" s="171"/>
      <c r="P127" s="171"/>
      <c r="Q127" s="171"/>
      <c r="R127" s="171"/>
      <c r="S127" s="171"/>
      <c r="T127" s="175"/>
      <c r="AT127" s="176" t="s">
        <v>355</v>
      </c>
      <c r="AU127" s="176" t="s">
        <v>83</v>
      </c>
      <c r="AV127" s="176" t="s">
        <v>22</v>
      </c>
      <c r="AW127" s="176" t="s">
        <v>222</v>
      </c>
      <c r="AX127" s="176" t="s">
        <v>75</v>
      </c>
      <c r="AY127" s="176" t="s">
        <v>243</v>
      </c>
    </row>
    <row r="128" spans="2:65" s="6" customFormat="1" ht="15.75" customHeight="1" x14ac:dyDescent="0.3">
      <c r="B128" s="178"/>
      <c r="C128" s="179"/>
      <c r="D128" s="177" t="s">
        <v>355</v>
      </c>
      <c r="E128" s="179"/>
      <c r="F128" s="180" t="s">
        <v>1942</v>
      </c>
      <c r="G128" s="179"/>
      <c r="H128" s="181">
        <v>5.56</v>
      </c>
      <c r="J128" s="179"/>
      <c r="K128" s="179"/>
      <c r="L128" s="182"/>
      <c r="M128" s="183"/>
      <c r="N128" s="179"/>
      <c r="O128" s="179"/>
      <c r="P128" s="179"/>
      <c r="Q128" s="179"/>
      <c r="R128" s="179"/>
      <c r="S128" s="179"/>
      <c r="T128" s="184"/>
      <c r="AT128" s="185" t="s">
        <v>355</v>
      </c>
      <c r="AU128" s="185" t="s">
        <v>83</v>
      </c>
      <c r="AV128" s="185" t="s">
        <v>83</v>
      </c>
      <c r="AW128" s="185" t="s">
        <v>222</v>
      </c>
      <c r="AX128" s="185" t="s">
        <v>22</v>
      </c>
      <c r="AY128" s="185" t="s">
        <v>243</v>
      </c>
    </row>
    <row r="129" spans="2:65" s="6" customFormat="1" ht="15.75" customHeight="1" x14ac:dyDescent="0.3">
      <c r="B129" s="23"/>
      <c r="C129" s="146" t="s">
        <v>288</v>
      </c>
      <c r="D129" s="146" t="s">
        <v>244</v>
      </c>
      <c r="E129" s="147" t="s">
        <v>1943</v>
      </c>
      <c r="F129" s="148" t="s">
        <v>1944</v>
      </c>
      <c r="G129" s="149" t="s">
        <v>394</v>
      </c>
      <c r="H129" s="150">
        <v>0.1</v>
      </c>
      <c r="I129" s="151"/>
      <c r="J129" s="152">
        <f>ROUND($I$129*$H$129,2)</f>
        <v>0</v>
      </c>
      <c r="K129" s="148" t="s">
        <v>353</v>
      </c>
      <c r="L129" s="43"/>
      <c r="M129" s="153"/>
      <c r="N129" s="154" t="s">
        <v>46</v>
      </c>
      <c r="O129" s="24"/>
      <c r="P129" s="155">
        <f>$O$129*$H$129</f>
        <v>0</v>
      </c>
      <c r="Q129" s="155">
        <v>2.234</v>
      </c>
      <c r="R129" s="155">
        <f>$Q$129*$H$129</f>
        <v>0.22340000000000002</v>
      </c>
      <c r="S129" s="155">
        <v>0</v>
      </c>
      <c r="T129" s="156">
        <f>$S$129*$H$129</f>
        <v>0</v>
      </c>
      <c r="AR129" s="97" t="s">
        <v>248</v>
      </c>
      <c r="AT129" s="97" t="s">
        <v>244</v>
      </c>
      <c r="AU129" s="97" t="s">
        <v>83</v>
      </c>
      <c r="AY129" s="6" t="s">
        <v>243</v>
      </c>
      <c r="BE129" s="157">
        <f>IF($N$129="základní",$J$129,0)</f>
        <v>0</v>
      </c>
      <c r="BF129" s="157">
        <f>IF($N$129="snížená",$J$129,0)</f>
        <v>0</v>
      </c>
      <c r="BG129" s="157">
        <f>IF($N$129="zákl. přenesená",$J$129,0)</f>
        <v>0</v>
      </c>
      <c r="BH129" s="157">
        <f>IF($N$129="sníž. přenesená",$J$129,0)</f>
        <v>0</v>
      </c>
      <c r="BI129" s="157">
        <f>IF($N$129="nulová",$J$129,0)</f>
        <v>0</v>
      </c>
      <c r="BJ129" s="97" t="s">
        <v>22</v>
      </c>
      <c r="BK129" s="157">
        <f>ROUND($I$129*$H$129,2)</f>
        <v>0</v>
      </c>
      <c r="BL129" s="97" t="s">
        <v>248</v>
      </c>
      <c r="BM129" s="97" t="s">
        <v>1945</v>
      </c>
    </row>
    <row r="130" spans="2:65" s="6" customFormat="1" ht="15.75" customHeight="1" x14ac:dyDescent="0.3">
      <c r="B130" s="170"/>
      <c r="C130" s="171"/>
      <c r="D130" s="158" t="s">
        <v>355</v>
      </c>
      <c r="E130" s="172"/>
      <c r="F130" s="172" t="s">
        <v>380</v>
      </c>
      <c r="G130" s="171"/>
      <c r="H130" s="171"/>
      <c r="J130" s="171"/>
      <c r="K130" s="171"/>
      <c r="L130" s="173"/>
      <c r="M130" s="174"/>
      <c r="N130" s="171"/>
      <c r="O130" s="171"/>
      <c r="P130" s="171"/>
      <c r="Q130" s="171"/>
      <c r="R130" s="171"/>
      <c r="S130" s="171"/>
      <c r="T130" s="175"/>
      <c r="AT130" s="176" t="s">
        <v>355</v>
      </c>
      <c r="AU130" s="176" t="s">
        <v>83</v>
      </c>
      <c r="AV130" s="176" t="s">
        <v>22</v>
      </c>
      <c r="AW130" s="176" t="s">
        <v>222</v>
      </c>
      <c r="AX130" s="176" t="s">
        <v>75</v>
      </c>
      <c r="AY130" s="176" t="s">
        <v>243</v>
      </c>
    </row>
    <row r="131" spans="2:65" s="6" customFormat="1" ht="15.75" customHeight="1" x14ac:dyDescent="0.3">
      <c r="B131" s="170"/>
      <c r="C131" s="171"/>
      <c r="D131" s="177" t="s">
        <v>355</v>
      </c>
      <c r="E131" s="171"/>
      <c r="F131" s="172" t="s">
        <v>1946</v>
      </c>
      <c r="G131" s="171"/>
      <c r="H131" s="171"/>
      <c r="J131" s="171"/>
      <c r="K131" s="171"/>
      <c r="L131" s="173"/>
      <c r="M131" s="174"/>
      <c r="N131" s="171"/>
      <c r="O131" s="171"/>
      <c r="P131" s="171"/>
      <c r="Q131" s="171"/>
      <c r="R131" s="171"/>
      <c r="S131" s="171"/>
      <c r="T131" s="175"/>
      <c r="AT131" s="176" t="s">
        <v>355</v>
      </c>
      <c r="AU131" s="176" t="s">
        <v>83</v>
      </c>
      <c r="AV131" s="176" t="s">
        <v>22</v>
      </c>
      <c r="AW131" s="176" t="s">
        <v>222</v>
      </c>
      <c r="AX131" s="176" t="s">
        <v>75</v>
      </c>
      <c r="AY131" s="176" t="s">
        <v>243</v>
      </c>
    </row>
    <row r="132" spans="2:65" s="6" customFormat="1" ht="15.75" customHeight="1" x14ac:dyDescent="0.3">
      <c r="B132" s="178"/>
      <c r="C132" s="179"/>
      <c r="D132" s="177" t="s">
        <v>355</v>
      </c>
      <c r="E132" s="179"/>
      <c r="F132" s="180" t="s">
        <v>1947</v>
      </c>
      <c r="G132" s="179"/>
      <c r="H132" s="181">
        <v>0.1</v>
      </c>
      <c r="J132" s="179"/>
      <c r="K132" s="179"/>
      <c r="L132" s="182"/>
      <c r="M132" s="183"/>
      <c r="N132" s="179"/>
      <c r="O132" s="179"/>
      <c r="P132" s="179"/>
      <c r="Q132" s="179"/>
      <c r="R132" s="179"/>
      <c r="S132" s="179"/>
      <c r="T132" s="184"/>
      <c r="AT132" s="185" t="s">
        <v>355</v>
      </c>
      <c r="AU132" s="185" t="s">
        <v>83</v>
      </c>
      <c r="AV132" s="185" t="s">
        <v>83</v>
      </c>
      <c r="AW132" s="185" t="s">
        <v>222</v>
      </c>
      <c r="AX132" s="185" t="s">
        <v>22</v>
      </c>
      <c r="AY132" s="185" t="s">
        <v>243</v>
      </c>
    </row>
    <row r="133" spans="2:65" s="135" customFormat="1" ht="30.75" customHeight="1" x14ac:dyDescent="0.3">
      <c r="B133" s="136"/>
      <c r="C133" s="137"/>
      <c r="D133" s="137" t="s">
        <v>74</v>
      </c>
      <c r="E133" s="168" t="s">
        <v>272</v>
      </c>
      <c r="F133" s="168" t="s">
        <v>633</v>
      </c>
      <c r="G133" s="137"/>
      <c r="H133" s="137"/>
      <c r="J133" s="169">
        <f>$BK$133</f>
        <v>0</v>
      </c>
      <c r="K133" s="137"/>
      <c r="L133" s="140"/>
      <c r="M133" s="141"/>
      <c r="N133" s="137"/>
      <c r="O133" s="137"/>
      <c r="P133" s="142">
        <f>SUM($P$134:$P$177)</f>
        <v>0</v>
      </c>
      <c r="Q133" s="137"/>
      <c r="R133" s="142">
        <f>SUM($R$134:$R$177)</f>
        <v>1.2308679999999999</v>
      </c>
      <c r="S133" s="137"/>
      <c r="T133" s="143">
        <f>SUM($T$134:$T$177)</f>
        <v>0</v>
      </c>
      <c r="AR133" s="144" t="s">
        <v>22</v>
      </c>
      <c r="AT133" s="144" t="s">
        <v>74</v>
      </c>
      <c r="AU133" s="144" t="s">
        <v>22</v>
      </c>
      <c r="AY133" s="144" t="s">
        <v>243</v>
      </c>
      <c r="BK133" s="145">
        <f>SUM($BK$134:$BK$177)</f>
        <v>0</v>
      </c>
    </row>
    <row r="134" spans="2:65" s="6" customFormat="1" ht="15.75" customHeight="1" x14ac:dyDescent="0.3">
      <c r="B134" s="23"/>
      <c r="C134" s="146" t="s">
        <v>291</v>
      </c>
      <c r="D134" s="146" t="s">
        <v>244</v>
      </c>
      <c r="E134" s="147" t="s">
        <v>1948</v>
      </c>
      <c r="F134" s="148" t="s">
        <v>1949</v>
      </c>
      <c r="G134" s="149" t="s">
        <v>637</v>
      </c>
      <c r="H134" s="150">
        <v>6</v>
      </c>
      <c r="I134" s="151"/>
      <c r="J134" s="152">
        <f>ROUND($I$134*$H$134,2)</f>
        <v>0</v>
      </c>
      <c r="K134" s="148" t="s">
        <v>353</v>
      </c>
      <c r="L134" s="43"/>
      <c r="M134" s="153"/>
      <c r="N134" s="154" t="s">
        <v>46</v>
      </c>
      <c r="O134" s="24"/>
      <c r="P134" s="155">
        <f>$O$134*$H$134</f>
        <v>0</v>
      </c>
      <c r="Q134" s="155">
        <v>2.8900000000000002E-3</v>
      </c>
      <c r="R134" s="155">
        <f>$Q$134*$H$134</f>
        <v>1.7340000000000001E-2</v>
      </c>
      <c r="S134" s="155">
        <v>0</v>
      </c>
      <c r="T134" s="156">
        <f>$S$134*$H$134</f>
        <v>0</v>
      </c>
      <c r="AR134" s="97" t="s">
        <v>248</v>
      </c>
      <c r="AT134" s="97" t="s">
        <v>244</v>
      </c>
      <c r="AU134" s="97" t="s">
        <v>83</v>
      </c>
      <c r="AY134" s="6" t="s">
        <v>243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7" t="s">
        <v>22</v>
      </c>
      <c r="BK134" s="157">
        <f>ROUND($I$134*$H$134,2)</f>
        <v>0</v>
      </c>
      <c r="BL134" s="97" t="s">
        <v>248</v>
      </c>
      <c r="BM134" s="97" t="s">
        <v>1950</v>
      </c>
    </row>
    <row r="135" spans="2:65" s="6" customFormat="1" ht="15.75" customHeight="1" x14ac:dyDescent="0.3">
      <c r="B135" s="170"/>
      <c r="C135" s="171"/>
      <c r="D135" s="158" t="s">
        <v>355</v>
      </c>
      <c r="E135" s="172"/>
      <c r="F135" s="172" t="s">
        <v>1951</v>
      </c>
      <c r="G135" s="171"/>
      <c r="H135" s="171"/>
      <c r="J135" s="171"/>
      <c r="K135" s="171"/>
      <c r="L135" s="173"/>
      <c r="M135" s="174"/>
      <c r="N135" s="171"/>
      <c r="O135" s="171"/>
      <c r="P135" s="171"/>
      <c r="Q135" s="171"/>
      <c r="R135" s="171"/>
      <c r="S135" s="171"/>
      <c r="T135" s="175"/>
      <c r="AT135" s="176" t="s">
        <v>355</v>
      </c>
      <c r="AU135" s="176" t="s">
        <v>83</v>
      </c>
      <c r="AV135" s="176" t="s">
        <v>22</v>
      </c>
      <c r="AW135" s="176" t="s">
        <v>222</v>
      </c>
      <c r="AX135" s="176" t="s">
        <v>75</v>
      </c>
      <c r="AY135" s="176" t="s">
        <v>243</v>
      </c>
    </row>
    <row r="136" spans="2:65" s="6" customFormat="1" ht="15.75" customHeight="1" x14ac:dyDescent="0.3">
      <c r="B136" s="178"/>
      <c r="C136" s="179"/>
      <c r="D136" s="177" t="s">
        <v>355</v>
      </c>
      <c r="E136" s="179"/>
      <c r="F136" s="180" t="s">
        <v>1952</v>
      </c>
      <c r="G136" s="179"/>
      <c r="H136" s="181">
        <v>1</v>
      </c>
      <c r="J136" s="179"/>
      <c r="K136" s="179"/>
      <c r="L136" s="182"/>
      <c r="M136" s="183"/>
      <c r="N136" s="179"/>
      <c r="O136" s="179"/>
      <c r="P136" s="179"/>
      <c r="Q136" s="179"/>
      <c r="R136" s="179"/>
      <c r="S136" s="179"/>
      <c r="T136" s="184"/>
      <c r="AT136" s="185" t="s">
        <v>355</v>
      </c>
      <c r="AU136" s="185" t="s">
        <v>83</v>
      </c>
      <c r="AV136" s="185" t="s">
        <v>83</v>
      </c>
      <c r="AW136" s="185" t="s">
        <v>222</v>
      </c>
      <c r="AX136" s="185" t="s">
        <v>75</v>
      </c>
      <c r="AY136" s="185" t="s">
        <v>243</v>
      </c>
    </row>
    <row r="137" spans="2:65" s="6" customFormat="1" ht="15.75" customHeight="1" x14ac:dyDescent="0.3">
      <c r="B137" s="178"/>
      <c r="C137" s="179"/>
      <c r="D137" s="177" t="s">
        <v>355</v>
      </c>
      <c r="E137" s="179"/>
      <c r="F137" s="180" t="s">
        <v>1953</v>
      </c>
      <c r="G137" s="179"/>
      <c r="H137" s="181">
        <v>1</v>
      </c>
      <c r="J137" s="179"/>
      <c r="K137" s="179"/>
      <c r="L137" s="182"/>
      <c r="M137" s="183"/>
      <c r="N137" s="179"/>
      <c r="O137" s="179"/>
      <c r="P137" s="179"/>
      <c r="Q137" s="179"/>
      <c r="R137" s="179"/>
      <c r="S137" s="179"/>
      <c r="T137" s="184"/>
      <c r="AT137" s="185" t="s">
        <v>355</v>
      </c>
      <c r="AU137" s="185" t="s">
        <v>83</v>
      </c>
      <c r="AV137" s="185" t="s">
        <v>83</v>
      </c>
      <c r="AW137" s="185" t="s">
        <v>222</v>
      </c>
      <c r="AX137" s="185" t="s">
        <v>75</v>
      </c>
      <c r="AY137" s="185" t="s">
        <v>243</v>
      </c>
    </row>
    <row r="138" spans="2:65" s="6" customFormat="1" ht="15.75" customHeight="1" x14ac:dyDescent="0.3">
      <c r="B138" s="178"/>
      <c r="C138" s="179"/>
      <c r="D138" s="177" t="s">
        <v>355</v>
      </c>
      <c r="E138" s="179"/>
      <c r="F138" s="180" t="s">
        <v>1954</v>
      </c>
      <c r="G138" s="179"/>
      <c r="H138" s="181">
        <v>2</v>
      </c>
      <c r="J138" s="179"/>
      <c r="K138" s="179"/>
      <c r="L138" s="182"/>
      <c r="M138" s="183"/>
      <c r="N138" s="179"/>
      <c r="O138" s="179"/>
      <c r="P138" s="179"/>
      <c r="Q138" s="179"/>
      <c r="R138" s="179"/>
      <c r="S138" s="179"/>
      <c r="T138" s="184"/>
      <c r="AT138" s="185" t="s">
        <v>355</v>
      </c>
      <c r="AU138" s="185" t="s">
        <v>83</v>
      </c>
      <c r="AV138" s="185" t="s">
        <v>83</v>
      </c>
      <c r="AW138" s="185" t="s">
        <v>222</v>
      </c>
      <c r="AX138" s="185" t="s">
        <v>75</v>
      </c>
      <c r="AY138" s="185" t="s">
        <v>243</v>
      </c>
    </row>
    <row r="139" spans="2:65" s="6" customFormat="1" ht="15.75" customHeight="1" x14ac:dyDescent="0.3">
      <c r="B139" s="178"/>
      <c r="C139" s="179"/>
      <c r="D139" s="177" t="s">
        <v>355</v>
      </c>
      <c r="E139" s="179"/>
      <c r="F139" s="180" t="s">
        <v>1955</v>
      </c>
      <c r="G139" s="179"/>
      <c r="H139" s="181">
        <v>2</v>
      </c>
      <c r="J139" s="179"/>
      <c r="K139" s="179"/>
      <c r="L139" s="182"/>
      <c r="M139" s="183"/>
      <c r="N139" s="179"/>
      <c r="O139" s="179"/>
      <c r="P139" s="179"/>
      <c r="Q139" s="179"/>
      <c r="R139" s="179"/>
      <c r="S139" s="179"/>
      <c r="T139" s="184"/>
      <c r="AT139" s="185" t="s">
        <v>355</v>
      </c>
      <c r="AU139" s="185" t="s">
        <v>83</v>
      </c>
      <c r="AV139" s="185" t="s">
        <v>83</v>
      </c>
      <c r="AW139" s="185" t="s">
        <v>222</v>
      </c>
      <c r="AX139" s="185" t="s">
        <v>75</v>
      </c>
      <c r="AY139" s="185" t="s">
        <v>243</v>
      </c>
    </row>
    <row r="140" spans="2:65" s="6" customFormat="1" ht="15.75" customHeight="1" x14ac:dyDescent="0.3">
      <c r="B140" s="186"/>
      <c r="C140" s="187"/>
      <c r="D140" s="177" t="s">
        <v>355</v>
      </c>
      <c r="E140" s="187"/>
      <c r="F140" s="188" t="s">
        <v>369</v>
      </c>
      <c r="G140" s="187"/>
      <c r="H140" s="189">
        <v>6</v>
      </c>
      <c r="J140" s="187"/>
      <c r="K140" s="187"/>
      <c r="L140" s="190"/>
      <c r="M140" s="191"/>
      <c r="N140" s="187"/>
      <c r="O140" s="187"/>
      <c r="P140" s="187"/>
      <c r="Q140" s="187"/>
      <c r="R140" s="187"/>
      <c r="S140" s="187"/>
      <c r="T140" s="192"/>
      <c r="AT140" s="193" t="s">
        <v>355</v>
      </c>
      <c r="AU140" s="193" t="s">
        <v>83</v>
      </c>
      <c r="AV140" s="193" t="s">
        <v>248</v>
      </c>
      <c r="AW140" s="193" t="s">
        <v>222</v>
      </c>
      <c r="AX140" s="193" t="s">
        <v>22</v>
      </c>
      <c r="AY140" s="193" t="s">
        <v>243</v>
      </c>
    </row>
    <row r="141" spans="2:65" s="6" customFormat="1" ht="15.75" customHeight="1" x14ac:dyDescent="0.3">
      <c r="B141" s="23"/>
      <c r="C141" s="194" t="s">
        <v>8</v>
      </c>
      <c r="D141" s="194" t="s">
        <v>481</v>
      </c>
      <c r="E141" s="195" t="s">
        <v>1956</v>
      </c>
      <c r="F141" s="196" t="s">
        <v>1957</v>
      </c>
      <c r="G141" s="197" t="s">
        <v>637</v>
      </c>
      <c r="H141" s="198">
        <v>1</v>
      </c>
      <c r="I141" s="199"/>
      <c r="J141" s="200">
        <f>ROUND($I$141*$H$141,2)</f>
        <v>0</v>
      </c>
      <c r="K141" s="196" t="s">
        <v>353</v>
      </c>
      <c r="L141" s="201"/>
      <c r="M141" s="202"/>
      <c r="N141" s="203" t="s">
        <v>46</v>
      </c>
      <c r="O141" s="24"/>
      <c r="P141" s="155">
        <f>$O$141*$H$141</f>
        <v>0</v>
      </c>
      <c r="Q141" s="155">
        <v>1.4E-2</v>
      </c>
      <c r="R141" s="155">
        <f>$Q$141*$H$141</f>
        <v>1.4E-2</v>
      </c>
      <c r="S141" s="155">
        <v>0</v>
      </c>
      <c r="T141" s="156">
        <f>$S$141*$H$141</f>
        <v>0</v>
      </c>
      <c r="AR141" s="97" t="s">
        <v>272</v>
      </c>
      <c r="AT141" s="97" t="s">
        <v>481</v>
      </c>
      <c r="AU141" s="97" t="s">
        <v>83</v>
      </c>
      <c r="AY141" s="6" t="s">
        <v>243</v>
      </c>
      <c r="BE141" s="157">
        <f>IF($N$141="základní",$J$141,0)</f>
        <v>0</v>
      </c>
      <c r="BF141" s="157">
        <f>IF($N$141="snížená",$J$141,0)</f>
        <v>0</v>
      </c>
      <c r="BG141" s="157">
        <f>IF($N$141="zákl. přenesená",$J$141,0)</f>
        <v>0</v>
      </c>
      <c r="BH141" s="157">
        <f>IF($N$141="sníž. přenesená",$J$141,0)</f>
        <v>0</v>
      </c>
      <c r="BI141" s="157">
        <f>IF($N$141="nulová",$J$141,0)</f>
        <v>0</v>
      </c>
      <c r="BJ141" s="97" t="s">
        <v>22</v>
      </c>
      <c r="BK141" s="157">
        <f>ROUND($I$141*$H$141,2)</f>
        <v>0</v>
      </c>
      <c r="BL141" s="97" t="s">
        <v>248</v>
      </c>
      <c r="BM141" s="97" t="s">
        <v>1958</v>
      </c>
    </row>
    <row r="142" spans="2:65" s="6" customFormat="1" ht="15.75" customHeight="1" x14ac:dyDescent="0.3">
      <c r="B142" s="178"/>
      <c r="C142" s="179"/>
      <c r="D142" s="158" t="s">
        <v>355</v>
      </c>
      <c r="E142" s="180"/>
      <c r="F142" s="180" t="s">
        <v>1959</v>
      </c>
      <c r="G142" s="179"/>
      <c r="H142" s="181">
        <v>1</v>
      </c>
      <c r="J142" s="179"/>
      <c r="K142" s="179"/>
      <c r="L142" s="182"/>
      <c r="M142" s="183"/>
      <c r="N142" s="179"/>
      <c r="O142" s="179"/>
      <c r="P142" s="179"/>
      <c r="Q142" s="179"/>
      <c r="R142" s="179"/>
      <c r="S142" s="179"/>
      <c r="T142" s="184"/>
      <c r="AT142" s="185" t="s">
        <v>355</v>
      </c>
      <c r="AU142" s="185" t="s">
        <v>83</v>
      </c>
      <c r="AV142" s="185" t="s">
        <v>83</v>
      </c>
      <c r="AW142" s="185" t="s">
        <v>222</v>
      </c>
      <c r="AX142" s="185" t="s">
        <v>22</v>
      </c>
      <c r="AY142" s="185" t="s">
        <v>243</v>
      </c>
    </row>
    <row r="143" spans="2:65" s="6" customFormat="1" ht="15.75" customHeight="1" x14ac:dyDescent="0.3">
      <c r="B143" s="23"/>
      <c r="C143" s="194" t="s">
        <v>297</v>
      </c>
      <c r="D143" s="194" t="s">
        <v>481</v>
      </c>
      <c r="E143" s="195" t="s">
        <v>1960</v>
      </c>
      <c r="F143" s="196" t="s">
        <v>1961</v>
      </c>
      <c r="G143" s="197" t="s">
        <v>637</v>
      </c>
      <c r="H143" s="198">
        <v>1</v>
      </c>
      <c r="I143" s="199"/>
      <c r="J143" s="200">
        <f>ROUND($I$143*$H$143,2)</f>
        <v>0</v>
      </c>
      <c r="K143" s="196" t="s">
        <v>353</v>
      </c>
      <c r="L143" s="201"/>
      <c r="M143" s="202"/>
      <c r="N143" s="203" t="s">
        <v>46</v>
      </c>
      <c r="O143" s="24"/>
      <c r="P143" s="155">
        <f>$O$143*$H$143</f>
        <v>0</v>
      </c>
      <c r="Q143" s="155">
        <v>8.1999999999999998E-4</v>
      </c>
      <c r="R143" s="155">
        <f>$Q$143*$H$143</f>
        <v>8.1999999999999998E-4</v>
      </c>
      <c r="S143" s="155">
        <v>0</v>
      </c>
      <c r="T143" s="156">
        <f>$S$143*$H$143</f>
        <v>0</v>
      </c>
      <c r="AR143" s="97" t="s">
        <v>272</v>
      </c>
      <c r="AT143" s="97" t="s">
        <v>481</v>
      </c>
      <c r="AU143" s="97" t="s">
        <v>83</v>
      </c>
      <c r="AY143" s="6" t="s">
        <v>243</v>
      </c>
      <c r="BE143" s="157">
        <f>IF($N$143="základní",$J$143,0)</f>
        <v>0</v>
      </c>
      <c r="BF143" s="157">
        <f>IF($N$143="snížená",$J$143,0)</f>
        <v>0</v>
      </c>
      <c r="BG143" s="157">
        <f>IF($N$143="zákl. přenesená",$J$143,0)</f>
        <v>0</v>
      </c>
      <c r="BH143" s="157">
        <f>IF($N$143="sníž. přenesená",$J$143,0)</f>
        <v>0</v>
      </c>
      <c r="BI143" s="157">
        <f>IF($N$143="nulová",$J$143,0)</f>
        <v>0</v>
      </c>
      <c r="BJ143" s="97" t="s">
        <v>22</v>
      </c>
      <c r="BK143" s="157">
        <f>ROUND($I$143*$H$143,2)</f>
        <v>0</v>
      </c>
      <c r="BL143" s="97" t="s">
        <v>248</v>
      </c>
      <c r="BM143" s="97" t="s">
        <v>1962</v>
      </c>
    </row>
    <row r="144" spans="2:65" s="6" customFormat="1" ht="15.75" customHeight="1" x14ac:dyDescent="0.3">
      <c r="B144" s="23"/>
      <c r="C144" s="197" t="s">
        <v>301</v>
      </c>
      <c r="D144" s="197" t="s">
        <v>481</v>
      </c>
      <c r="E144" s="195" t="s">
        <v>1963</v>
      </c>
      <c r="F144" s="196" t="s">
        <v>1964</v>
      </c>
      <c r="G144" s="197" t="s">
        <v>637</v>
      </c>
      <c r="H144" s="198">
        <v>1</v>
      </c>
      <c r="I144" s="199"/>
      <c r="J144" s="200">
        <f>ROUND($I$144*$H$144,2)</f>
        <v>0</v>
      </c>
      <c r="K144" s="196" t="s">
        <v>353</v>
      </c>
      <c r="L144" s="201"/>
      <c r="M144" s="202"/>
      <c r="N144" s="203" t="s">
        <v>46</v>
      </c>
      <c r="O144" s="24"/>
      <c r="P144" s="155">
        <f>$O$144*$H$144</f>
        <v>0</v>
      </c>
      <c r="Q144" s="155">
        <v>7.4999999999999997E-3</v>
      </c>
      <c r="R144" s="155">
        <f>$Q$144*$H$144</f>
        <v>7.4999999999999997E-3</v>
      </c>
      <c r="S144" s="155">
        <v>0</v>
      </c>
      <c r="T144" s="156">
        <f>$S$144*$H$144</f>
        <v>0</v>
      </c>
      <c r="AR144" s="97" t="s">
        <v>272</v>
      </c>
      <c r="AT144" s="97" t="s">
        <v>481</v>
      </c>
      <c r="AU144" s="97" t="s">
        <v>83</v>
      </c>
      <c r="AY144" s="97" t="s">
        <v>243</v>
      </c>
      <c r="BE144" s="157">
        <f>IF($N$144="základní",$J$144,0)</f>
        <v>0</v>
      </c>
      <c r="BF144" s="157">
        <f>IF($N$144="snížená",$J$144,0)</f>
        <v>0</v>
      </c>
      <c r="BG144" s="157">
        <f>IF($N$144="zákl. přenesená",$J$144,0)</f>
        <v>0</v>
      </c>
      <c r="BH144" s="157">
        <f>IF($N$144="sníž. přenesená",$J$144,0)</f>
        <v>0</v>
      </c>
      <c r="BI144" s="157">
        <f>IF($N$144="nulová",$J$144,0)</f>
        <v>0</v>
      </c>
      <c r="BJ144" s="97" t="s">
        <v>22</v>
      </c>
      <c r="BK144" s="157">
        <f>ROUND($I$144*$H$144,2)</f>
        <v>0</v>
      </c>
      <c r="BL144" s="97" t="s">
        <v>248</v>
      </c>
      <c r="BM144" s="97" t="s">
        <v>1965</v>
      </c>
    </row>
    <row r="145" spans="2:65" s="6" customFormat="1" ht="15.75" customHeight="1" x14ac:dyDescent="0.3">
      <c r="B145" s="23"/>
      <c r="C145" s="197" t="s">
        <v>304</v>
      </c>
      <c r="D145" s="197" t="s">
        <v>481</v>
      </c>
      <c r="E145" s="195" t="s">
        <v>1966</v>
      </c>
      <c r="F145" s="196" t="s">
        <v>1967</v>
      </c>
      <c r="G145" s="197" t="s">
        <v>637</v>
      </c>
      <c r="H145" s="198">
        <v>2</v>
      </c>
      <c r="I145" s="199"/>
      <c r="J145" s="200">
        <f>ROUND($I$145*$H$145,2)</f>
        <v>0</v>
      </c>
      <c r="K145" s="196"/>
      <c r="L145" s="201"/>
      <c r="M145" s="202"/>
      <c r="N145" s="203" t="s">
        <v>46</v>
      </c>
      <c r="O145" s="24"/>
      <c r="P145" s="155">
        <f>$O$145*$H$145</f>
        <v>0</v>
      </c>
      <c r="Q145" s="155">
        <v>1.2999999999999999E-3</v>
      </c>
      <c r="R145" s="155">
        <f>$Q$145*$H$145</f>
        <v>2.5999999999999999E-3</v>
      </c>
      <c r="S145" s="155">
        <v>0</v>
      </c>
      <c r="T145" s="156">
        <f>$S$145*$H$145</f>
        <v>0</v>
      </c>
      <c r="AR145" s="97" t="s">
        <v>272</v>
      </c>
      <c r="AT145" s="97" t="s">
        <v>481</v>
      </c>
      <c r="AU145" s="97" t="s">
        <v>83</v>
      </c>
      <c r="AY145" s="97" t="s">
        <v>243</v>
      </c>
      <c r="BE145" s="157">
        <f>IF($N$145="základní",$J$145,0)</f>
        <v>0</v>
      </c>
      <c r="BF145" s="157">
        <f>IF($N$145="snížená",$J$145,0)</f>
        <v>0</v>
      </c>
      <c r="BG145" s="157">
        <f>IF($N$145="zákl. přenesená",$J$145,0)</f>
        <v>0</v>
      </c>
      <c r="BH145" s="157">
        <f>IF($N$145="sníž. přenesená",$J$145,0)</f>
        <v>0</v>
      </c>
      <c r="BI145" s="157">
        <f>IF($N$145="nulová",$J$145,0)</f>
        <v>0</v>
      </c>
      <c r="BJ145" s="97" t="s">
        <v>22</v>
      </c>
      <c r="BK145" s="157">
        <f>ROUND($I$145*$H$145,2)</f>
        <v>0</v>
      </c>
      <c r="BL145" s="97" t="s">
        <v>248</v>
      </c>
      <c r="BM145" s="97" t="s">
        <v>1968</v>
      </c>
    </row>
    <row r="146" spans="2:65" s="6" customFormat="1" ht="15.75" customHeight="1" x14ac:dyDescent="0.3">
      <c r="B146" s="23"/>
      <c r="C146" s="197" t="s">
        <v>307</v>
      </c>
      <c r="D146" s="197" t="s">
        <v>481</v>
      </c>
      <c r="E146" s="195" t="s">
        <v>1969</v>
      </c>
      <c r="F146" s="196" t="s">
        <v>1970</v>
      </c>
      <c r="G146" s="197" t="s">
        <v>637</v>
      </c>
      <c r="H146" s="198">
        <v>2</v>
      </c>
      <c r="I146" s="199"/>
      <c r="J146" s="200">
        <f>ROUND($I$146*$H$146,2)</f>
        <v>0</v>
      </c>
      <c r="K146" s="196"/>
      <c r="L146" s="201"/>
      <c r="M146" s="202"/>
      <c r="N146" s="203" t="s">
        <v>46</v>
      </c>
      <c r="O146" s="24"/>
      <c r="P146" s="155">
        <f>$O$146*$H$146</f>
        <v>0</v>
      </c>
      <c r="Q146" s="155">
        <v>5.1000000000000004E-4</v>
      </c>
      <c r="R146" s="155">
        <f>$Q$146*$H$146</f>
        <v>1.0200000000000001E-3</v>
      </c>
      <c r="S146" s="155">
        <v>0</v>
      </c>
      <c r="T146" s="156">
        <f>$S$146*$H$146</f>
        <v>0</v>
      </c>
      <c r="AR146" s="97" t="s">
        <v>272</v>
      </c>
      <c r="AT146" s="97" t="s">
        <v>481</v>
      </c>
      <c r="AU146" s="97" t="s">
        <v>83</v>
      </c>
      <c r="AY146" s="97" t="s">
        <v>243</v>
      </c>
      <c r="BE146" s="157">
        <f>IF($N$146="základní",$J$146,0)</f>
        <v>0</v>
      </c>
      <c r="BF146" s="157">
        <f>IF($N$146="snížená",$J$146,0)</f>
        <v>0</v>
      </c>
      <c r="BG146" s="157">
        <f>IF($N$146="zákl. přenesená",$J$146,0)</f>
        <v>0</v>
      </c>
      <c r="BH146" s="157">
        <f>IF($N$146="sníž. přenesená",$J$146,0)</f>
        <v>0</v>
      </c>
      <c r="BI146" s="157">
        <f>IF($N$146="nulová",$J$146,0)</f>
        <v>0</v>
      </c>
      <c r="BJ146" s="97" t="s">
        <v>22</v>
      </c>
      <c r="BK146" s="157">
        <f>ROUND($I$146*$H$146,2)</f>
        <v>0</v>
      </c>
      <c r="BL146" s="97" t="s">
        <v>248</v>
      </c>
      <c r="BM146" s="97" t="s">
        <v>1971</v>
      </c>
    </row>
    <row r="147" spans="2:65" s="6" customFormat="1" ht="15.75" customHeight="1" x14ac:dyDescent="0.3">
      <c r="B147" s="23"/>
      <c r="C147" s="149" t="s">
        <v>313</v>
      </c>
      <c r="D147" s="149" t="s">
        <v>244</v>
      </c>
      <c r="E147" s="147" t="s">
        <v>1972</v>
      </c>
      <c r="F147" s="148" t="s">
        <v>1973</v>
      </c>
      <c r="G147" s="149" t="s">
        <v>378</v>
      </c>
      <c r="H147" s="150">
        <v>34</v>
      </c>
      <c r="I147" s="151"/>
      <c r="J147" s="152">
        <f>ROUND($I$147*$H$147,2)</f>
        <v>0</v>
      </c>
      <c r="K147" s="148" t="s">
        <v>353</v>
      </c>
      <c r="L147" s="43"/>
      <c r="M147" s="153"/>
      <c r="N147" s="154" t="s">
        <v>46</v>
      </c>
      <c r="O147" s="24"/>
      <c r="P147" s="155">
        <f>$O$147*$H$147</f>
        <v>0</v>
      </c>
      <c r="Q147" s="155">
        <v>0</v>
      </c>
      <c r="R147" s="155">
        <f>$Q$147*$H$147</f>
        <v>0</v>
      </c>
      <c r="S147" s="155">
        <v>0</v>
      </c>
      <c r="T147" s="156">
        <f>$S$147*$H$147</f>
        <v>0</v>
      </c>
      <c r="AR147" s="97" t="s">
        <v>248</v>
      </c>
      <c r="AT147" s="97" t="s">
        <v>244</v>
      </c>
      <c r="AU147" s="97" t="s">
        <v>83</v>
      </c>
      <c r="AY147" s="97" t="s">
        <v>243</v>
      </c>
      <c r="BE147" s="157">
        <f>IF($N$147="základní",$J$147,0)</f>
        <v>0</v>
      </c>
      <c r="BF147" s="157">
        <f>IF($N$147="snížená",$J$147,0)</f>
        <v>0</v>
      </c>
      <c r="BG147" s="157">
        <f>IF($N$147="zákl. přenesená",$J$147,0)</f>
        <v>0</v>
      </c>
      <c r="BH147" s="157">
        <f>IF($N$147="sníž. přenesená",$J$147,0)</f>
        <v>0</v>
      </c>
      <c r="BI147" s="157">
        <f>IF($N$147="nulová",$J$147,0)</f>
        <v>0</v>
      </c>
      <c r="BJ147" s="97" t="s">
        <v>22</v>
      </c>
      <c r="BK147" s="157">
        <f>ROUND($I$147*$H$147,2)</f>
        <v>0</v>
      </c>
      <c r="BL147" s="97" t="s">
        <v>248</v>
      </c>
      <c r="BM147" s="97" t="s">
        <v>1974</v>
      </c>
    </row>
    <row r="148" spans="2:65" s="6" customFormat="1" ht="15.75" customHeight="1" x14ac:dyDescent="0.3">
      <c r="B148" s="170"/>
      <c r="C148" s="171"/>
      <c r="D148" s="158" t="s">
        <v>355</v>
      </c>
      <c r="E148" s="172"/>
      <c r="F148" s="172" t="s">
        <v>1975</v>
      </c>
      <c r="G148" s="171"/>
      <c r="H148" s="171"/>
      <c r="J148" s="171"/>
      <c r="K148" s="171"/>
      <c r="L148" s="173"/>
      <c r="M148" s="174"/>
      <c r="N148" s="171"/>
      <c r="O148" s="171"/>
      <c r="P148" s="171"/>
      <c r="Q148" s="171"/>
      <c r="R148" s="171"/>
      <c r="S148" s="171"/>
      <c r="T148" s="175"/>
      <c r="AT148" s="176" t="s">
        <v>355</v>
      </c>
      <c r="AU148" s="176" t="s">
        <v>83</v>
      </c>
      <c r="AV148" s="176" t="s">
        <v>22</v>
      </c>
      <c r="AW148" s="176" t="s">
        <v>222</v>
      </c>
      <c r="AX148" s="176" t="s">
        <v>75</v>
      </c>
      <c r="AY148" s="176" t="s">
        <v>243</v>
      </c>
    </row>
    <row r="149" spans="2:65" s="6" customFormat="1" ht="15.75" customHeight="1" x14ac:dyDescent="0.3">
      <c r="B149" s="178"/>
      <c r="C149" s="179"/>
      <c r="D149" s="177" t="s">
        <v>355</v>
      </c>
      <c r="E149" s="179"/>
      <c r="F149" s="180" t="s">
        <v>1732</v>
      </c>
      <c r="G149" s="179"/>
      <c r="H149" s="181">
        <v>34</v>
      </c>
      <c r="J149" s="179"/>
      <c r="K149" s="179"/>
      <c r="L149" s="182"/>
      <c r="M149" s="183"/>
      <c r="N149" s="179"/>
      <c r="O149" s="179"/>
      <c r="P149" s="179"/>
      <c r="Q149" s="179"/>
      <c r="R149" s="179"/>
      <c r="S149" s="179"/>
      <c r="T149" s="184"/>
      <c r="AT149" s="185" t="s">
        <v>355</v>
      </c>
      <c r="AU149" s="185" t="s">
        <v>83</v>
      </c>
      <c r="AV149" s="185" t="s">
        <v>83</v>
      </c>
      <c r="AW149" s="185" t="s">
        <v>222</v>
      </c>
      <c r="AX149" s="185" t="s">
        <v>22</v>
      </c>
      <c r="AY149" s="185" t="s">
        <v>243</v>
      </c>
    </row>
    <row r="150" spans="2:65" s="6" customFormat="1" ht="15.75" customHeight="1" x14ac:dyDescent="0.3">
      <c r="B150" s="23"/>
      <c r="C150" s="194" t="s">
        <v>7</v>
      </c>
      <c r="D150" s="194" t="s">
        <v>481</v>
      </c>
      <c r="E150" s="195" t="s">
        <v>1976</v>
      </c>
      <c r="F150" s="196" t="s">
        <v>1977</v>
      </c>
      <c r="G150" s="197" t="s">
        <v>378</v>
      </c>
      <c r="H150" s="198">
        <v>35.700000000000003</v>
      </c>
      <c r="I150" s="199"/>
      <c r="J150" s="200">
        <f>ROUND($I$150*$H$150,2)</f>
        <v>0</v>
      </c>
      <c r="K150" s="196" t="s">
        <v>353</v>
      </c>
      <c r="L150" s="201"/>
      <c r="M150" s="202"/>
      <c r="N150" s="203" t="s">
        <v>46</v>
      </c>
      <c r="O150" s="24"/>
      <c r="P150" s="155">
        <f>$O$150*$H$150</f>
        <v>0</v>
      </c>
      <c r="Q150" s="155">
        <v>6.6699999999999997E-3</v>
      </c>
      <c r="R150" s="155">
        <f>$Q$150*$H$150</f>
        <v>0.238119</v>
      </c>
      <c r="S150" s="155">
        <v>0</v>
      </c>
      <c r="T150" s="156">
        <f>$S$150*$H$150</f>
        <v>0</v>
      </c>
      <c r="AR150" s="97" t="s">
        <v>272</v>
      </c>
      <c r="AT150" s="97" t="s">
        <v>481</v>
      </c>
      <c r="AU150" s="97" t="s">
        <v>83</v>
      </c>
      <c r="AY150" s="6" t="s">
        <v>243</v>
      </c>
      <c r="BE150" s="157">
        <f>IF($N$150="základní",$J$150,0)</f>
        <v>0</v>
      </c>
      <c r="BF150" s="157">
        <f>IF($N$150="snížená",$J$150,0)</f>
        <v>0</v>
      </c>
      <c r="BG150" s="157">
        <f>IF($N$150="zákl. přenesená",$J$150,0)</f>
        <v>0</v>
      </c>
      <c r="BH150" s="157">
        <f>IF($N$150="sníž. přenesená",$J$150,0)</f>
        <v>0</v>
      </c>
      <c r="BI150" s="157">
        <f>IF($N$150="nulová",$J$150,0)</f>
        <v>0</v>
      </c>
      <c r="BJ150" s="97" t="s">
        <v>22</v>
      </c>
      <c r="BK150" s="157">
        <f>ROUND($I$150*$H$150,2)</f>
        <v>0</v>
      </c>
      <c r="BL150" s="97" t="s">
        <v>248</v>
      </c>
      <c r="BM150" s="97" t="s">
        <v>1978</v>
      </c>
    </row>
    <row r="151" spans="2:65" s="6" customFormat="1" ht="15.75" customHeight="1" x14ac:dyDescent="0.3">
      <c r="B151" s="178"/>
      <c r="C151" s="179"/>
      <c r="D151" s="158" t="s">
        <v>355</v>
      </c>
      <c r="E151" s="180"/>
      <c r="F151" s="180" t="s">
        <v>1979</v>
      </c>
      <c r="G151" s="179"/>
      <c r="H151" s="181">
        <v>34</v>
      </c>
      <c r="J151" s="179"/>
      <c r="K151" s="179"/>
      <c r="L151" s="182"/>
      <c r="M151" s="183"/>
      <c r="N151" s="179"/>
      <c r="O151" s="179"/>
      <c r="P151" s="179"/>
      <c r="Q151" s="179"/>
      <c r="R151" s="179"/>
      <c r="S151" s="179"/>
      <c r="T151" s="184"/>
      <c r="AT151" s="185" t="s">
        <v>355</v>
      </c>
      <c r="AU151" s="185" t="s">
        <v>83</v>
      </c>
      <c r="AV151" s="185" t="s">
        <v>83</v>
      </c>
      <c r="AW151" s="185" t="s">
        <v>222</v>
      </c>
      <c r="AX151" s="185" t="s">
        <v>22</v>
      </c>
      <c r="AY151" s="185" t="s">
        <v>243</v>
      </c>
    </row>
    <row r="152" spans="2:65" s="6" customFormat="1" ht="15.75" customHeight="1" x14ac:dyDescent="0.3">
      <c r="B152" s="178"/>
      <c r="C152" s="179"/>
      <c r="D152" s="177" t="s">
        <v>355</v>
      </c>
      <c r="E152" s="179"/>
      <c r="F152" s="180" t="s">
        <v>1980</v>
      </c>
      <c r="G152" s="179"/>
      <c r="H152" s="181">
        <v>35.700000000000003</v>
      </c>
      <c r="J152" s="179"/>
      <c r="K152" s="179"/>
      <c r="L152" s="182"/>
      <c r="M152" s="183"/>
      <c r="N152" s="179"/>
      <c r="O152" s="179"/>
      <c r="P152" s="179"/>
      <c r="Q152" s="179"/>
      <c r="R152" s="179"/>
      <c r="S152" s="179"/>
      <c r="T152" s="184"/>
      <c r="AT152" s="185" t="s">
        <v>355</v>
      </c>
      <c r="AU152" s="185" t="s">
        <v>83</v>
      </c>
      <c r="AV152" s="185" t="s">
        <v>83</v>
      </c>
      <c r="AW152" s="185" t="s">
        <v>75</v>
      </c>
      <c r="AX152" s="185" t="s">
        <v>22</v>
      </c>
      <c r="AY152" s="185" t="s">
        <v>243</v>
      </c>
    </row>
    <row r="153" spans="2:65" s="6" customFormat="1" ht="15.75" customHeight="1" x14ac:dyDescent="0.3">
      <c r="B153" s="23"/>
      <c r="C153" s="146" t="s">
        <v>311</v>
      </c>
      <c r="D153" s="146" t="s">
        <v>244</v>
      </c>
      <c r="E153" s="147" t="s">
        <v>1981</v>
      </c>
      <c r="F153" s="148" t="s">
        <v>1982</v>
      </c>
      <c r="G153" s="149" t="s">
        <v>378</v>
      </c>
      <c r="H153" s="150">
        <v>3</v>
      </c>
      <c r="I153" s="151"/>
      <c r="J153" s="152">
        <f>ROUND($I$153*$H$153,2)</f>
        <v>0</v>
      </c>
      <c r="K153" s="148"/>
      <c r="L153" s="43"/>
      <c r="M153" s="153"/>
      <c r="N153" s="154" t="s">
        <v>46</v>
      </c>
      <c r="O153" s="24"/>
      <c r="P153" s="155">
        <f>$O$153*$H$153</f>
        <v>0</v>
      </c>
      <c r="Q153" s="155">
        <v>1.1E-4</v>
      </c>
      <c r="R153" s="155">
        <f>$Q$153*$H$153</f>
        <v>3.3E-4</v>
      </c>
      <c r="S153" s="155">
        <v>0</v>
      </c>
      <c r="T153" s="156">
        <f>$S$153*$H$153</f>
        <v>0</v>
      </c>
      <c r="AR153" s="97" t="s">
        <v>248</v>
      </c>
      <c r="AT153" s="97" t="s">
        <v>244</v>
      </c>
      <c r="AU153" s="97" t="s">
        <v>83</v>
      </c>
      <c r="AY153" s="6" t="s">
        <v>243</v>
      </c>
      <c r="BE153" s="157">
        <f>IF($N$153="základní",$J$153,0)</f>
        <v>0</v>
      </c>
      <c r="BF153" s="157">
        <f>IF($N$153="snížená",$J$153,0)</f>
        <v>0</v>
      </c>
      <c r="BG153" s="157">
        <f>IF($N$153="zákl. přenesená",$J$153,0)</f>
        <v>0</v>
      </c>
      <c r="BH153" s="157">
        <f>IF($N$153="sníž. přenesená",$J$153,0)</f>
        <v>0</v>
      </c>
      <c r="BI153" s="157">
        <f>IF($N$153="nulová",$J$153,0)</f>
        <v>0</v>
      </c>
      <c r="BJ153" s="97" t="s">
        <v>22</v>
      </c>
      <c r="BK153" s="157">
        <f>ROUND($I$153*$H$153,2)</f>
        <v>0</v>
      </c>
      <c r="BL153" s="97" t="s">
        <v>248</v>
      </c>
      <c r="BM153" s="97" t="s">
        <v>1983</v>
      </c>
    </row>
    <row r="154" spans="2:65" s="6" customFormat="1" ht="15.75" customHeight="1" x14ac:dyDescent="0.3">
      <c r="B154" s="170"/>
      <c r="C154" s="171"/>
      <c r="D154" s="158" t="s">
        <v>355</v>
      </c>
      <c r="E154" s="172"/>
      <c r="F154" s="172" t="s">
        <v>380</v>
      </c>
      <c r="G154" s="171"/>
      <c r="H154" s="171"/>
      <c r="J154" s="171"/>
      <c r="K154" s="171"/>
      <c r="L154" s="173"/>
      <c r="M154" s="174"/>
      <c r="N154" s="171"/>
      <c r="O154" s="171"/>
      <c r="P154" s="171"/>
      <c r="Q154" s="171"/>
      <c r="R154" s="171"/>
      <c r="S154" s="171"/>
      <c r="T154" s="175"/>
      <c r="AT154" s="176" t="s">
        <v>355</v>
      </c>
      <c r="AU154" s="176" t="s">
        <v>83</v>
      </c>
      <c r="AV154" s="176" t="s">
        <v>22</v>
      </c>
      <c r="AW154" s="176" t="s">
        <v>222</v>
      </c>
      <c r="AX154" s="176" t="s">
        <v>75</v>
      </c>
      <c r="AY154" s="176" t="s">
        <v>243</v>
      </c>
    </row>
    <row r="155" spans="2:65" s="6" customFormat="1" ht="15.75" customHeight="1" x14ac:dyDescent="0.3">
      <c r="B155" s="178"/>
      <c r="C155" s="179"/>
      <c r="D155" s="177" t="s">
        <v>355</v>
      </c>
      <c r="E155" s="179"/>
      <c r="F155" s="180" t="s">
        <v>1984</v>
      </c>
      <c r="G155" s="179"/>
      <c r="H155" s="181">
        <v>3</v>
      </c>
      <c r="J155" s="179"/>
      <c r="K155" s="179"/>
      <c r="L155" s="182"/>
      <c r="M155" s="183"/>
      <c r="N155" s="179"/>
      <c r="O155" s="179"/>
      <c r="P155" s="179"/>
      <c r="Q155" s="179"/>
      <c r="R155" s="179"/>
      <c r="S155" s="179"/>
      <c r="T155" s="184"/>
      <c r="AT155" s="185" t="s">
        <v>355</v>
      </c>
      <c r="AU155" s="185" t="s">
        <v>83</v>
      </c>
      <c r="AV155" s="185" t="s">
        <v>83</v>
      </c>
      <c r="AW155" s="185" t="s">
        <v>222</v>
      </c>
      <c r="AX155" s="185" t="s">
        <v>22</v>
      </c>
      <c r="AY155" s="185" t="s">
        <v>243</v>
      </c>
    </row>
    <row r="156" spans="2:65" s="6" customFormat="1" ht="15.75" customHeight="1" x14ac:dyDescent="0.3">
      <c r="B156" s="23"/>
      <c r="C156" s="146" t="s">
        <v>316</v>
      </c>
      <c r="D156" s="146" t="s">
        <v>244</v>
      </c>
      <c r="E156" s="147" t="s">
        <v>1985</v>
      </c>
      <c r="F156" s="148" t="s">
        <v>1986</v>
      </c>
      <c r="G156" s="149" t="s">
        <v>637</v>
      </c>
      <c r="H156" s="150">
        <v>5</v>
      </c>
      <c r="I156" s="151"/>
      <c r="J156" s="152">
        <f>ROUND($I$156*$H$156,2)</f>
        <v>0</v>
      </c>
      <c r="K156" s="148" t="s">
        <v>353</v>
      </c>
      <c r="L156" s="43"/>
      <c r="M156" s="153"/>
      <c r="N156" s="154" t="s">
        <v>46</v>
      </c>
      <c r="O156" s="24"/>
      <c r="P156" s="155">
        <f>$O$156*$H$156</f>
        <v>0</v>
      </c>
      <c r="Q156" s="155">
        <v>0</v>
      </c>
      <c r="R156" s="155">
        <f>$Q$156*$H$156</f>
        <v>0</v>
      </c>
      <c r="S156" s="155">
        <v>0</v>
      </c>
      <c r="T156" s="156">
        <f>$S$156*$H$156</f>
        <v>0</v>
      </c>
      <c r="AR156" s="97" t="s">
        <v>248</v>
      </c>
      <c r="AT156" s="97" t="s">
        <v>244</v>
      </c>
      <c r="AU156" s="97" t="s">
        <v>83</v>
      </c>
      <c r="AY156" s="6" t="s">
        <v>243</v>
      </c>
      <c r="BE156" s="157">
        <f>IF($N$156="základní",$J$156,0)</f>
        <v>0</v>
      </c>
      <c r="BF156" s="157">
        <f>IF($N$156="snížená",$J$156,0)</f>
        <v>0</v>
      </c>
      <c r="BG156" s="157">
        <f>IF($N$156="zákl. přenesená",$J$156,0)</f>
        <v>0</v>
      </c>
      <c r="BH156" s="157">
        <f>IF($N$156="sníž. přenesená",$J$156,0)</f>
        <v>0</v>
      </c>
      <c r="BI156" s="157">
        <f>IF($N$156="nulová",$J$156,0)</f>
        <v>0</v>
      </c>
      <c r="BJ156" s="97" t="s">
        <v>22</v>
      </c>
      <c r="BK156" s="157">
        <f>ROUND($I$156*$H$156,2)</f>
        <v>0</v>
      </c>
      <c r="BL156" s="97" t="s">
        <v>248</v>
      </c>
      <c r="BM156" s="97" t="s">
        <v>1987</v>
      </c>
    </row>
    <row r="157" spans="2:65" s="6" customFormat="1" ht="15.75" customHeight="1" x14ac:dyDescent="0.3">
      <c r="B157" s="170"/>
      <c r="C157" s="171"/>
      <c r="D157" s="158" t="s">
        <v>355</v>
      </c>
      <c r="E157" s="172"/>
      <c r="F157" s="172" t="s">
        <v>1951</v>
      </c>
      <c r="G157" s="171"/>
      <c r="H157" s="171"/>
      <c r="J157" s="171"/>
      <c r="K157" s="171"/>
      <c r="L157" s="173"/>
      <c r="M157" s="174"/>
      <c r="N157" s="171"/>
      <c r="O157" s="171"/>
      <c r="P157" s="171"/>
      <c r="Q157" s="171"/>
      <c r="R157" s="171"/>
      <c r="S157" s="171"/>
      <c r="T157" s="175"/>
      <c r="AT157" s="176" t="s">
        <v>355</v>
      </c>
      <c r="AU157" s="176" t="s">
        <v>83</v>
      </c>
      <c r="AV157" s="176" t="s">
        <v>22</v>
      </c>
      <c r="AW157" s="176" t="s">
        <v>222</v>
      </c>
      <c r="AX157" s="176" t="s">
        <v>75</v>
      </c>
      <c r="AY157" s="176" t="s">
        <v>243</v>
      </c>
    </row>
    <row r="158" spans="2:65" s="6" customFormat="1" ht="15.75" customHeight="1" x14ac:dyDescent="0.3">
      <c r="B158" s="178"/>
      <c r="C158" s="179"/>
      <c r="D158" s="177" t="s">
        <v>355</v>
      </c>
      <c r="E158" s="179"/>
      <c r="F158" s="180" t="s">
        <v>1988</v>
      </c>
      <c r="G158" s="179"/>
      <c r="H158" s="181">
        <v>5</v>
      </c>
      <c r="J158" s="179"/>
      <c r="K158" s="179"/>
      <c r="L158" s="182"/>
      <c r="M158" s="183"/>
      <c r="N158" s="179"/>
      <c r="O158" s="179"/>
      <c r="P158" s="179"/>
      <c r="Q158" s="179"/>
      <c r="R158" s="179"/>
      <c r="S158" s="179"/>
      <c r="T158" s="184"/>
      <c r="AT158" s="185" t="s">
        <v>355</v>
      </c>
      <c r="AU158" s="185" t="s">
        <v>83</v>
      </c>
      <c r="AV158" s="185" t="s">
        <v>83</v>
      </c>
      <c r="AW158" s="185" t="s">
        <v>222</v>
      </c>
      <c r="AX158" s="185" t="s">
        <v>22</v>
      </c>
      <c r="AY158" s="185" t="s">
        <v>243</v>
      </c>
    </row>
    <row r="159" spans="2:65" s="6" customFormat="1" ht="15.75" customHeight="1" x14ac:dyDescent="0.3">
      <c r="B159" s="23"/>
      <c r="C159" s="194" t="s">
        <v>319</v>
      </c>
      <c r="D159" s="194" t="s">
        <v>481</v>
      </c>
      <c r="E159" s="195" t="s">
        <v>1989</v>
      </c>
      <c r="F159" s="196" t="s">
        <v>1990</v>
      </c>
      <c r="G159" s="197" t="s">
        <v>637</v>
      </c>
      <c r="H159" s="198">
        <v>1</v>
      </c>
      <c r="I159" s="199"/>
      <c r="J159" s="200">
        <f>ROUND($I$159*$H$159,2)</f>
        <v>0</v>
      </c>
      <c r="K159" s="196"/>
      <c r="L159" s="201"/>
      <c r="M159" s="202"/>
      <c r="N159" s="203" t="s">
        <v>46</v>
      </c>
      <c r="O159" s="24"/>
      <c r="P159" s="155">
        <f>$O$159*$H$159</f>
        <v>0</v>
      </c>
      <c r="Q159" s="155">
        <v>1.8E-3</v>
      </c>
      <c r="R159" s="155">
        <f>$Q$159*$H$159</f>
        <v>1.8E-3</v>
      </c>
      <c r="S159" s="155">
        <v>0</v>
      </c>
      <c r="T159" s="156">
        <f>$S$159*$H$159</f>
        <v>0</v>
      </c>
      <c r="AR159" s="97" t="s">
        <v>272</v>
      </c>
      <c r="AT159" s="97" t="s">
        <v>481</v>
      </c>
      <c r="AU159" s="97" t="s">
        <v>83</v>
      </c>
      <c r="AY159" s="6" t="s">
        <v>243</v>
      </c>
      <c r="BE159" s="157">
        <f>IF($N$159="základní",$J$159,0)</f>
        <v>0</v>
      </c>
      <c r="BF159" s="157">
        <f>IF($N$159="snížená",$J$159,0)</f>
        <v>0</v>
      </c>
      <c r="BG159" s="157">
        <f>IF($N$159="zákl. přenesená",$J$159,0)</f>
        <v>0</v>
      </c>
      <c r="BH159" s="157">
        <f>IF($N$159="sníž. přenesená",$J$159,0)</f>
        <v>0</v>
      </c>
      <c r="BI159" s="157">
        <f>IF($N$159="nulová",$J$159,0)</f>
        <v>0</v>
      </c>
      <c r="BJ159" s="97" t="s">
        <v>22</v>
      </c>
      <c r="BK159" s="157">
        <f>ROUND($I$159*$H$159,2)</f>
        <v>0</v>
      </c>
      <c r="BL159" s="97" t="s">
        <v>248</v>
      </c>
      <c r="BM159" s="97" t="s">
        <v>1991</v>
      </c>
    </row>
    <row r="160" spans="2:65" s="6" customFormat="1" ht="15.75" customHeight="1" x14ac:dyDescent="0.3">
      <c r="B160" s="23"/>
      <c r="C160" s="197" t="s">
        <v>322</v>
      </c>
      <c r="D160" s="197" t="s">
        <v>481</v>
      </c>
      <c r="E160" s="195" t="s">
        <v>1992</v>
      </c>
      <c r="F160" s="196" t="s">
        <v>1993</v>
      </c>
      <c r="G160" s="197" t="s">
        <v>637</v>
      </c>
      <c r="H160" s="198">
        <v>3</v>
      </c>
      <c r="I160" s="199"/>
      <c r="J160" s="200">
        <f>ROUND($I$160*$H$160,2)</f>
        <v>0</v>
      </c>
      <c r="K160" s="196"/>
      <c r="L160" s="201"/>
      <c r="M160" s="202"/>
      <c r="N160" s="203" t="s">
        <v>46</v>
      </c>
      <c r="O160" s="24"/>
      <c r="P160" s="155">
        <f>$O$160*$H$160</f>
        <v>0</v>
      </c>
      <c r="Q160" s="155">
        <v>1.8E-3</v>
      </c>
      <c r="R160" s="155">
        <f>$Q$160*$H$160</f>
        <v>5.4000000000000003E-3</v>
      </c>
      <c r="S160" s="155">
        <v>0</v>
      </c>
      <c r="T160" s="156">
        <f>$S$160*$H$160</f>
        <v>0</v>
      </c>
      <c r="AR160" s="97" t="s">
        <v>272</v>
      </c>
      <c r="AT160" s="97" t="s">
        <v>481</v>
      </c>
      <c r="AU160" s="97" t="s">
        <v>83</v>
      </c>
      <c r="AY160" s="97" t="s">
        <v>243</v>
      </c>
      <c r="BE160" s="157">
        <f>IF($N$160="základní",$J$160,0)</f>
        <v>0</v>
      </c>
      <c r="BF160" s="157">
        <f>IF($N$160="snížená",$J$160,0)</f>
        <v>0</v>
      </c>
      <c r="BG160" s="157">
        <f>IF($N$160="zákl. přenesená",$J$160,0)</f>
        <v>0</v>
      </c>
      <c r="BH160" s="157">
        <f>IF($N$160="sníž. přenesená",$J$160,0)</f>
        <v>0</v>
      </c>
      <c r="BI160" s="157">
        <f>IF($N$160="nulová",$J$160,0)</f>
        <v>0</v>
      </c>
      <c r="BJ160" s="97" t="s">
        <v>22</v>
      </c>
      <c r="BK160" s="157">
        <f>ROUND($I$160*$H$160,2)</f>
        <v>0</v>
      </c>
      <c r="BL160" s="97" t="s">
        <v>248</v>
      </c>
      <c r="BM160" s="97" t="s">
        <v>1994</v>
      </c>
    </row>
    <row r="161" spans="2:65" s="6" customFormat="1" ht="15.75" customHeight="1" x14ac:dyDescent="0.3">
      <c r="B161" s="23"/>
      <c r="C161" s="197" t="s">
        <v>325</v>
      </c>
      <c r="D161" s="197" t="s">
        <v>481</v>
      </c>
      <c r="E161" s="195" t="s">
        <v>1995</v>
      </c>
      <c r="F161" s="196" t="s">
        <v>1996</v>
      </c>
      <c r="G161" s="197" t="s">
        <v>637</v>
      </c>
      <c r="H161" s="198">
        <v>1</v>
      </c>
      <c r="I161" s="199"/>
      <c r="J161" s="200">
        <f>ROUND($I$161*$H$161,2)</f>
        <v>0</v>
      </c>
      <c r="K161" s="196"/>
      <c r="L161" s="201"/>
      <c r="M161" s="202"/>
      <c r="N161" s="203" t="s">
        <v>46</v>
      </c>
      <c r="O161" s="24"/>
      <c r="P161" s="155">
        <f>$O$161*$H$161</f>
        <v>0</v>
      </c>
      <c r="Q161" s="155">
        <v>1.8E-3</v>
      </c>
      <c r="R161" s="155">
        <f>$Q$161*$H$161</f>
        <v>1.8E-3</v>
      </c>
      <c r="S161" s="155">
        <v>0</v>
      </c>
      <c r="T161" s="156">
        <f>$S$161*$H$161</f>
        <v>0</v>
      </c>
      <c r="AR161" s="97" t="s">
        <v>272</v>
      </c>
      <c r="AT161" s="97" t="s">
        <v>481</v>
      </c>
      <c r="AU161" s="97" t="s">
        <v>83</v>
      </c>
      <c r="AY161" s="97" t="s">
        <v>243</v>
      </c>
      <c r="BE161" s="157">
        <f>IF($N$161="základní",$J$161,0)</f>
        <v>0</v>
      </c>
      <c r="BF161" s="157">
        <f>IF($N$161="snížená",$J$161,0)</f>
        <v>0</v>
      </c>
      <c r="BG161" s="157">
        <f>IF($N$161="zákl. přenesená",$J$161,0)</f>
        <v>0</v>
      </c>
      <c r="BH161" s="157">
        <f>IF($N$161="sníž. přenesená",$J$161,0)</f>
        <v>0</v>
      </c>
      <c r="BI161" s="157">
        <f>IF($N$161="nulová",$J$161,0)</f>
        <v>0</v>
      </c>
      <c r="BJ161" s="97" t="s">
        <v>22</v>
      </c>
      <c r="BK161" s="157">
        <f>ROUND($I$161*$H$161,2)</f>
        <v>0</v>
      </c>
      <c r="BL161" s="97" t="s">
        <v>248</v>
      </c>
      <c r="BM161" s="97" t="s">
        <v>1997</v>
      </c>
    </row>
    <row r="162" spans="2:65" s="6" customFormat="1" ht="15.75" customHeight="1" x14ac:dyDescent="0.3">
      <c r="B162" s="23"/>
      <c r="C162" s="149" t="s">
        <v>328</v>
      </c>
      <c r="D162" s="149" t="s">
        <v>244</v>
      </c>
      <c r="E162" s="147" t="s">
        <v>1998</v>
      </c>
      <c r="F162" s="148" t="s">
        <v>1999</v>
      </c>
      <c r="G162" s="149" t="s">
        <v>637</v>
      </c>
      <c r="H162" s="150">
        <v>2</v>
      </c>
      <c r="I162" s="151"/>
      <c r="J162" s="152">
        <f>ROUND($I$162*$H$162,2)</f>
        <v>0</v>
      </c>
      <c r="K162" s="148"/>
      <c r="L162" s="43"/>
      <c r="M162" s="153"/>
      <c r="N162" s="154" t="s">
        <v>46</v>
      </c>
      <c r="O162" s="24"/>
      <c r="P162" s="155">
        <f>$O$162*$H$162</f>
        <v>0</v>
      </c>
      <c r="Q162" s="155">
        <v>1.6299999999999999E-3</v>
      </c>
      <c r="R162" s="155">
        <f>$Q$162*$H$162</f>
        <v>3.2599999999999999E-3</v>
      </c>
      <c r="S162" s="155">
        <v>0</v>
      </c>
      <c r="T162" s="156">
        <f>$S$162*$H$162</f>
        <v>0</v>
      </c>
      <c r="AR162" s="97" t="s">
        <v>248</v>
      </c>
      <c r="AT162" s="97" t="s">
        <v>244</v>
      </c>
      <c r="AU162" s="97" t="s">
        <v>83</v>
      </c>
      <c r="AY162" s="97" t="s">
        <v>243</v>
      </c>
      <c r="BE162" s="157">
        <f>IF($N$162="základní",$J$162,0)</f>
        <v>0</v>
      </c>
      <c r="BF162" s="157">
        <f>IF($N$162="snížená",$J$162,0)</f>
        <v>0</v>
      </c>
      <c r="BG162" s="157">
        <f>IF($N$162="zákl. přenesená",$J$162,0)</f>
        <v>0</v>
      </c>
      <c r="BH162" s="157">
        <f>IF($N$162="sníž. přenesená",$J$162,0)</f>
        <v>0</v>
      </c>
      <c r="BI162" s="157">
        <f>IF($N$162="nulová",$J$162,0)</f>
        <v>0</v>
      </c>
      <c r="BJ162" s="97" t="s">
        <v>22</v>
      </c>
      <c r="BK162" s="157">
        <f>ROUND($I$162*$H$162,2)</f>
        <v>0</v>
      </c>
      <c r="BL162" s="97" t="s">
        <v>248</v>
      </c>
      <c r="BM162" s="97" t="s">
        <v>2000</v>
      </c>
    </row>
    <row r="163" spans="2:65" s="6" customFormat="1" ht="15.75" customHeight="1" x14ac:dyDescent="0.3">
      <c r="B163" s="178"/>
      <c r="C163" s="179"/>
      <c r="D163" s="158" t="s">
        <v>355</v>
      </c>
      <c r="E163" s="180"/>
      <c r="F163" s="180" t="s">
        <v>2001</v>
      </c>
      <c r="G163" s="179"/>
      <c r="H163" s="181">
        <v>2</v>
      </c>
      <c r="J163" s="179"/>
      <c r="K163" s="179"/>
      <c r="L163" s="182"/>
      <c r="M163" s="183"/>
      <c r="N163" s="179"/>
      <c r="O163" s="179"/>
      <c r="P163" s="179"/>
      <c r="Q163" s="179"/>
      <c r="R163" s="179"/>
      <c r="S163" s="179"/>
      <c r="T163" s="184"/>
      <c r="AT163" s="185" t="s">
        <v>355</v>
      </c>
      <c r="AU163" s="185" t="s">
        <v>83</v>
      </c>
      <c r="AV163" s="185" t="s">
        <v>83</v>
      </c>
      <c r="AW163" s="185" t="s">
        <v>222</v>
      </c>
      <c r="AX163" s="185" t="s">
        <v>22</v>
      </c>
      <c r="AY163" s="185" t="s">
        <v>243</v>
      </c>
    </row>
    <row r="164" spans="2:65" s="6" customFormat="1" ht="15.75" customHeight="1" x14ac:dyDescent="0.3">
      <c r="B164" s="23"/>
      <c r="C164" s="146" t="s">
        <v>502</v>
      </c>
      <c r="D164" s="146" t="s">
        <v>244</v>
      </c>
      <c r="E164" s="147" t="s">
        <v>2002</v>
      </c>
      <c r="F164" s="148" t="s">
        <v>2003</v>
      </c>
      <c r="G164" s="149" t="s">
        <v>378</v>
      </c>
      <c r="H164" s="150">
        <v>34</v>
      </c>
      <c r="I164" s="151"/>
      <c r="J164" s="152">
        <f>ROUND($I$164*$H$164,2)</f>
        <v>0</v>
      </c>
      <c r="K164" s="148" t="s">
        <v>353</v>
      </c>
      <c r="L164" s="43"/>
      <c r="M164" s="153"/>
      <c r="N164" s="154" t="s">
        <v>46</v>
      </c>
      <c r="O164" s="24"/>
      <c r="P164" s="155">
        <f>$O$164*$H$164</f>
        <v>0</v>
      </c>
      <c r="Q164" s="155">
        <v>0</v>
      </c>
      <c r="R164" s="155">
        <f>$Q$164*$H$164</f>
        <v>0</v>
      </c>
      <c r="S164" s="155">
        <v>0</v>
      </c>
      <c r="T164" s="156">
        <f>$S$164*$H$164</f>
        <v>0</v>
      </c>
      <c r="AR164" s="97" t="s">
        <v>248</v>
      </c>
      <c r="AT164" s="97" t="s">
        <v>244</v>
      </c>
      <c r="AU164" s="97" t="s">
        <v>83</v>
      </c>
      <c r="AY164" s="6" t="s">
        <v>243</v>
      </c>
      <c r="BE164" s="157">
        <f>IF($N$164="základní",$J$164,0)</f>
        <v>0</v>
      </c>
      <c r="BF164" s="157">
        <f>IF($N$164="snížená",$J$164,0)</f>
        <v>0</v>
      </c>
      <c r="BG164" s="157">
        <f>IF($N$164="zákl. přenesená",$J$164,0)</f>
        <v>0</v>
      </c>
      <c r="BH164" s="157">
        <f>IF($N$164="sníž. přenesená",$J$164,0)</f>
        <v>0</v>
      </c>
      <c r="BI164" s="157">
        <f>IF($N$164="nulová",$J$164,0)</f>
        <v>0</v>
      </c>
      <c r="BJ164" s="97" t="s">
        <v>22</v>
      </c>
      <c r="BK164" s="157">
        <f>ROUND($I$164*$H$164,2)</f>
        <v>0</v>
      </c>
      <c r="BL164" s="97" t="s">
        <v>248</v>
      </c>
      <c r="BM164" s="97" t="s">
        <v>2004</v>
      </c>
    </row>
    <row r="165" spans="2:65" s="6" customFormat="1" ht="15.75" customHeight="1" x14ac:dyDescent="0.3">
      <c r="B165" s="178"/>
      <c r="C165" s="179"/>
      <c r="D165" s="158" t="s">
        <v>355</v>
      </c>
      <c r="E165" s="180"/>
      <c r="F165" s="180" t="s">
        <v>2005</v>
      </c>
      <c r="G165" s="179"/>
      <c r="H165" s="181">
        <v>34</v>
      </c>
      <c r="J165" s="179"/>
      <c r="K165" s="179"/>
      <c r="L165" s="182"/>
      <c r="M165" s="183"/>
      <c r="N165" s="179"/>
      <c r="O165" s="179"/>
      <c r="P165" s="179"/>
      <c r="Q165" s="179"/>
      <c r="R165" s="179"/>
      <c r="S165" s="179"/>
      <c r="T165" s="184"/>
      <c r="AT165" s="185" t="s">
        <v>355</v>
      </c>
      <c r="AU165" s="185" t="s">
        <v>83</v>
      </c>
      <c r="AV165" s="185" t="s">
        <v>83</v>
      </c>
      <c r="AW165" s="185" t="s">
        <v>222</v>
      </c>
      <c r="AX165" s="185" t="s">
        <v>22</v>
      </c>
      <c r="AY165" s="185" t="s">
        <v>243</v>
      </c>
    </row>
    <row r="166" spans="2:65" s="6" customFormat="1" ht="15.75" customHeight="1" x14ac:dyDescent="0.3">
      <c r="B166" s="23"/>
      <c r="C166" s="146" t="s">
        <v>513</v>
      </c>
      <c r="D166" s="146" t="s">
        <v>244</v>
      </c>
      <c r="E166" s="147" t="s">
        <v>2006</v>
      </c>
      <c r="F166" s="148" t="s">
        <v>2007</v>
      </c>
      <c r="G166" s="149" t="s">
        <v>378</v>
      </c>
      <c r="H166" s="150">
        <v>34</v>
      </c>
      <c r="I166" s="151"/>
      <c r="J166" s="152">
        <f>ROUND($I$166*$H$166,2)</f>
        <v>0</v>
      </c>
      <c r="K166" s="148" t="s">
        <v>353</v>
      </c>
      <c r="L166" s="43"/>
      <c r="M166" s="153"/>
      <c r="N166" s="154" t="s">
        <v>46</v>
      </c>
      <c r="O166" s="24"/>
      <c r="P166" s="155">
        <f>$O$166*$H$166</f>
        <v>0</v>
      </c>
      <c r="Q166" s="155">
        <v>0</v>
      </c>
      <c r="R166" s="155">
        <f>$Q$166*$H$166</f>
        <v>0</v>
      </c>
      <c r="S166" s="155">
        <v>0</v>
      </c>
      <c r="T166" s="156">
        <f>$S$166*$H$166</f>
        <v>0</v>
      </c>
      <c r="AR166" s="97" t="s">
        <v>248</v>
      </c>
      <c r="AT166" s="97" t="s">
        <v>244</v>
      </c>
      <c r="AU166" s="97" t="s">
        <v>83</v>
      </c>
      <c r="AY166" s="6" t="s">
        <v>243</v>
      </c>
      <c r="BE166" s="157">
        <f>IF($N$166="základní",$J$166,0)</f>
        <v>0</v>
      </c>
      <c r="BF166" s="157">
        <f>IF($N$166="snížená",$J$166,0)</f>
        <v>0</v>
      </c>
      <c r="BG166" s="157">
        <f>IF($N$166="zákl. přenesená",$J$166,0)</f>
        <v>0</v>
      </c>
      <c r="BH166" s="157">
        <f>IF($N$166="sníž. přenesená",$J$166,0)</f>
        <v>0</v>
      </c>
      <c r="BI166" s="157">
        <f>IF($N$166="nulová",$J$166,0)</f>
        <v>0</v>
      </c>
      <c r="BJ166" s="97" t="s">
        <v>22</v>
      </c>
      <c r="BK166" s="157">
        <f>ROUND($I$166*$H$166,2)</f>
        <v>0</v>
      </c>
      <c r="BL166" s="97" t="s">
        <v>248</v>
      </c>
      <c r="BM166" s="97" t="s">
        <v>2008</v>
      </c>
    </row>
    <row r="167" spans="2:65" s="6" customFormat="1" ht="15.75" customHeight="1" x14ac:dyDescent="0.3">
      <c r="B167" s="178"/>
      <c r="C167" s="179"/>
      <c r="D167" s="158" t="s">
        <v>355</v>
      </c>
      <c r="E167" s="180"/>
      <c r="F167" s="180" t="s">
        <v>2005</v>
      </c>
      <c r="G167" s="179"/>
      <c r="H167" s="181">
        <v>34</v>
      </c>
      <c r="J167" s="179"/>
      <c r="K167" s="179"/>
      <c r="L167" s="182"/>
      <c r="M167" s="183"/>
      <c r="N167" s="179"/>
      <c r="O167" s="179"/>
      <c r="P167" s="179"/>
      <c r="Q167" s="179"/>
      <c r="R167" s="179"/>
      <c r="S167" s="179"/>
      <c r="T167" s="184"/>
      <c r="AT167" s="185" t="s">
        <v>355</v>
      </c>
      <c r="AU167" s="185" t="s">
        <v>83</v>
      </c>
      <c r="AV167" s="185" t="s">
        <v>83</v>
      </c>
      <c r="AW167" s="185" t="s">
        <v>222</v>
      </c>
      <c r="AX167" s="185" t="s">
        <v>22</v>
      </c>
      <c r="AY167" s="185" t="s">
        <v>243</v>
      </c>
    </row>
    <row r="168" spans="2:65" s="6" customFormat="1" ht="15.75" customHeight="1" x14ac:dyDescent="0.3">
      <c r="B168" s="23"/>
      <c r="C168" s="146" t="s">
        <v>518</v>
      </c>
      <c r="D168" s="146" t="s">
        <v>244</v>
      </c>
      <c r="E168" s="147" t="s">
        <v>2009</v>
      </c>
      <c r="F168" s="148" t="s">
        <v>2010</v>
      </c>
      <c r="G168" s="149" t="s">
        <v>637</v>
      </c>
      <c r="H168" s="150">
        <v>2</v>
      </c>
      <c r="I168" s="151"/>
      <c r="J168" s="152">
        <f>ROUND($I$168*$H$168,2)</f>
        <v>0</v>
      </c>
      <c r="K168" s="148" t="s">
        <v>353</v>
      </c>
      <c r="L168" s="43"/>
      <c r="M168" s="153"/>
      <c r="N168" s="154" t="s">
        <v>46</v>
      </c>
      <c r="O168" s="24"/>
      <c r="P168" s="155">
        <f>$O$168*$H$168</f>
        <v>0</v>
      </c>
      <c r="Q168" s="155">
        <v>0.46005000000000001</v>
      </c>
      <c r="R168" s="155">
        <f>$Q$168*$H$168</f>
        <v>0.92010000000000003</v>
      </c>
      <c r="S168" s="155">
        <v>0</v>
      </c>
      <c r="T168" s="156">
        <f>$S$168*$H$168</f>
        <v>0</v>
      </c>
      <c r="AR168" s="97" t="s">
        <v>248</v>
      </c>
      <c r="AT168" s="97" t="s">
        <v>244</v>
      </c>
      <c r="AU168" s="97" t="s">
        <v>83</v>
      </c>
      <c r="AY168" s="6" t="s">
        <v>243</v>
      </c>
      <c r="BE168" s="157">
        <f>IF($N$168="základní",$J$168,0)</f>
        <v>0</v>
      </c>
      <c r="BF168" s="157">
        <f>IF($N$168="snížená",$J$168,0)</f>
        <v>0</v>
      </c>
      <c r="BG168" s="157">
        <f>IF($N$168="zákl. přenesená",$J$168,0)</f>
        <v>0</v>
      </c>
      <c r="BH168" s="157">
        <f>IF($N$168="sníž. přenesená",$J$168,0)</f>
        <v>0</v>
      </c>
      <c r="BI168" s="157">
        <f>IF($N$168="nulová",$J$168,0)</f>
        <v>0</v>
      </c>
      <c r="BJ168" s="97" t="s">
        <v>22</v>
      </c>
      <c r="BK168" s="157">
        <f>ROUND($I$168*$H$168,2)</f>
        <v>0</v>
      </c>
      <c r="BL168" s="97" t="s">
        <v>248</v>
      </c>
      <c r="BM168" s="97" t="s">
        <v>2011</v>
      </c>
    </row>
    <row r="169" spans="2:65" s="6" customFormat="1" ht="15.75" customHeight="1" x14ac:dyDescent="0.3">
      <c r="B169" s="178"/>
      <c r="C169" s="179"/>
      <c r="D169" s="158" t="s">
        <v>355</v>
      </c>
      <c r="E169" s="180"/>
      <c r="F169" s="180" t="s">
        <v>2012</v>
      </c>
      <c r="G169" s="179"/>
      <c r="H169" s="181">
        <v>2</v>
      </c>
      <c r="J169" s="179"/>
      <c r="K169" s="179"/>
      <c r="L169" s="182"/>
      <c r="M169" s="183"/>
      <c r="N169" s="179"/>
      <c r="O169" s="179"/>
      <c r="P169" s="179"/>
      <c r="Q169" s="179"/>
      <c r="R169" s="179"/>
      <c r="S169" s="179"/>
      <c r="T169" s="184"/>
      <c r="AT169" s="185" t="s">
        <v>355</v>
      </c>
      <c r="AU169" s="185" t="s">
        <v>83</v>
      </c>
      <c r="AV169" s="185" t="s">
        <v>83</v>
      </c>
      <c r="AW169" s="185" t="s">
        <v>222</v>
      </c>
      <c r="AX169" s="185" t="s">
        <v>22</v>
      </c>
      <c r="AY169" s="185" t="s">
        <v>243</v>
      </c>
    </row>
    <row r="170" spans="2:65" s="6" customFormat="1" ht="15.75" customHeight="1" x14ac:dyDescent="0.3">
      <c r="B170" s="23"/>
      <c r="C170" s="146" t="s">
        <v>525</v>
      </c>
      <c r="D170" s="146" t="s">
        <v>244</v>
      </c>
      <c r="E170" s="147" t="s">
        <v>2013</v>
      </c>
      <c r="F170" s="148" t="s">
        <v>2014</v>
      </c>
      <c r="G170" s="149" t="s">
        <v>378</v>
      </c>
      <c r="H170" s="150">
        <v>71.400000000000006</v>
      </c>
      <c r="I170" s="151"/>
      <c r="J170" s="152">
        <f>ROUND($I$170*$H$170,2)</f>
        <v>0</v>
      </c>
      <c r="K170" s="148" t="s">
        <v>353</v>
      </c>
      <c r="L170" s="43"/>
      <c r="M170" s="153"/>
      <c r="N170" s="154" t="s">
        <v>46</v>
      </c>
      <c r="O170" s="24"/>
      <c r="P170" s="155">
        <f>$O$170*$H$170</f>
        <v>0</v>
      </c>
      <c r="Q170" s="155">
        <v>1.9000000000000001E-4</v>
      </c>
      <c r="R170" s="155">
        <f>$Q$170*$H$170</f>
        <v>1.3566000000000002E-2</v>
      </c>
      <c r="S170" s="155">
        <v>0</v>
      </c>
      <c r="T170" s="156">
        <f>$S$170*$H$170</f>
        <v>0</v>
      </c>
      <c r="AR170" s="97" t="s">
        <v>248</v>
      </c>
      <c r="AT170" s="97" t="s">
        <v>244</v>
      </c>
      <c r="AU170" s="97" t="s">
        <v>83</v>
      </c>
      <c r="AY170" s="6" t="s">
        <v>243</v>
      </c>
      <c r="BE170" s="157">
        <f>IF($N$170="základní",$J$170,0)</f>
        <v>0</v>
      </c>
      <c r="BF170" s="157">
        <f>IF($N$170="snížená",$J$170,0)</f>
        <v>0</v>
      </c>
      <c r="BG170" s="157">
        <f>IF($N$170="zákl. přenesená",$J$170,0)</f>
        <v>0</v>
      </c>
      <c r="BH170" s="157">
        <f>IF($N$170="sníž. přenesená",$J$170,0)</f>
        <v>0</v>
      </c>
      <c r="BI170" s="157">
        <f>IF($N$170="nulová",$J$170,0)</f>
        <v>0</v>
      </c>
      <c r="BJ170" s="97" t="s">
        <v>22</v>
      </c>
      <c r="BK170" s="157">
        <f>ROUND($I$170*$H$170,2)</f>
        <v>0</v>
      </c>
      <c r="BL170" s="97" t="s">
        <v>248</v>
      </c>
      <c r="BM170" s="97" t="s">
        <v>2015</v>
      </c>
    </row>
    <row r="171" spans="2:65" s="6" customFormat="1" ht="15.75" customHeight="1" x14ac:dyDescent="0.3">
      <c r="B171" s="170"/>
      <c r="C171" s="171"/>
      <c r="D171" s="158" t="s">
        <v>355</v>
      </c>
      <c r="E171" s="172"/>
      <c r="F171" s="172" t="s">
        <v>2016</v>
      </c>
      <c r="G171" s="171"/>
      <c r="H171" s="171"/>
      <c r="J171" s="171"/>
      <c r="K171" s="171"/>
      <c r="L171" s="173"/>
      <c r="M171" s="174"/>
      <c r="N171" s="171"/>
      <c r="O171" s="171"/>
      <c r="P171" s="171"/>
      <c r="Q171" s="171"/>
      <c r="R171" s="171"/>
      <c r="S171" s="171"/>
      <c r="T171" s="175"/>
      <c r="AT171" s="176" t="s">
        <v>355</v>
      </c>
      <c r="AU171" s="176" t="s">
        <v>83</v>
      </c>
      <c r="AV171" s="176" t="s">
        <v>22</v>
      </c>
      <c r="AW171" s="176" t="s">
        <v>222</v>
      </c>
      <c r="AX171" s="176" t="s">
        <v>75</v>
      </c>
      <c r="AY171" s="176" t="s">
        <v>243</v>
      </c>
    </row>
    <row r="172" spans="2:65" s="6" customFormat="1" ht="15.75" customHeight="1" x14ac:dyDescent="0.3">
      <c r="B172" s="178"/>
      <c r="C172" s="179"/>
      <c r="D172" s="177" t="s">
        <v>355</v>
      </c>
      <c r="E172" s="179"/>
      <c r="F172" s="180" t="s">
        <v>2017</v>
      </c>
      <c r="G172" s="179"/>
      <c r="H172" s="181">
        <v>68</v>
      </c>
      <c r="J172" s="179"/>
      <c r="K172" s="179"/>
      <c r="L172" s="182"/>
      <c r="M172" s="183"/>
      <c r="N172" s="179"/>
      <c r="O172" s="179"/>
      <c r="P172" s="179"/>
      <c r="Q172" s="179"/>
      <c r="R172" s="179"/>
      <c r="S172" s="179"/>
      <c r="T172" s="184"/>
      <c r="AT172" s="185" t="s">
        <v>355</v>
      </c>
      <c r="AU172" s="185" t="s">
        <v>83</v>
      </c>
      <c r="AV172" s="185" t="s">
        <v>83</v>
      </c>
      <c r="AW172" s="185" t="s">
        <v>222</v>
      </c>
      <c r="AX172" s="185" t="s">
        <v>22</v>
      </c>
      <c r="AY172" s="185" t="s">
        <v>243</v>
      </c>
    </row>
    <row r="173" spans="2:65" s="6" customFormat="1" ht="15.75" customHeight="1" x14ac:dyDescent="0.3">
      <c r="B173" s="178"/>
      <c r="C173" s="179"/>
      <c r="D173" s="177" t="s">
        <v>355</v>
      </c>
      <c r="E173" s="179"/>
      <c r="F173" s="180" t="s">
        <v>2018</v>
      </c>
      <c r="G173" s="179"/>
      <c r="H173" s="181">
        <v>71.400000000000006</v>
      </c>
      <c r="J173" s="179"/>
      <c r="K173" s="179"/>
      <c r="L173" s="182"/>
      <c r="M173" s="183"/>
      <c r="N173" s="179"/>
      <c r="O173" s="179"/>
      <c r="P173" s="179"/>
      <c r="Q173" s="179"/>
      <c r="R173" s="179"/>
      <c r="S173" s="179"/>
      <c r="T173" s="184"/>
      <c r="AT173" s="185" t="s">
        <v>355</v>
      </c>
      <c r="AU173" s="185" t="s">
        <v>83</v>
      </c>
      <c r="AV173" s="185" t="s">
        <v>83</v>
      </c>
      <c r="AW173" s="185" t="s">
        <v>75</v>
      </c>
      <c r="AX173" s="185" t="s">
        <v>22</v>
      </c>
      <c r="AY173" s="185" t="s">
        <v>243</v>
      </c>
    </row>
    <row r="174" spans="2:65" s="6" customFormat="1" ht="15.75" customHeight="1" x14ac:dyDescent="0.3">
      <c r="B174" s="23"/>
      <c r="C174" s="146" t="s">
        <v>530</v>
      </c>
      <c r="D174" s="146" t="s">
        <v>244</v>
      </c>
      <c r="E174" s="147" t="s">
        <v>2019</v>
      </c>
      <c r="F174" s="148" t="s">
        <v>2020</v>
      </c>
      <c r="G174" s="149" t="s">
        <v>378</v>
      </c>
      <c r="H174" s="150">
        <v>35.700000000000003</v>
      </c>
      <c r="I174" s="151"/>
      <c r="J174" s="152">
        <f>ROUND($I$174*$H$174,2)</f>
        <v>0</v>
      </c>
      <c r="K174" s="148" t="s">
        <v>353</v>
      </c>
      <c r="L174" s="43"/>
      <c r="M174" s="153"/>
      <c r="N174" s="154" t="s">
        <v>46</v>
      </c>
      <c r="O174" s="24"/>
      <c r="P174" s="155">
        <f>$O$174*$H$174</f>
        <v>0</v>
      </c>
      <c r="Q174" s="155">
        <v>9.0000000000000006E-5</v>
      </c>
      <c r="R174" s="155">
        <f>$Q$174*$H$174</f>
        <v>3.2130000000000006E-3</v>
      </c>
      <c r="S174" s="155">
        <v>0</v>
      </c>
      <c r="T174" s="156">
        <f>$S$174*$H$174</f>
        <v>0</v>
      </c>
      <c r="AR174" s="97" t="s">
        <v>248</v>
      </c>
      <c r="AT174" s="97" t="s">
        <v>244</v>
      </c>
      <c r="AU174" s="97" t="s">
        <v>83</v>
      </c>
      <c r="AY174" s="6" t="s">
        <v>243</v>
      </c>
      <c r="BE174" s="157">
        <f>IF($N$174="základní",$J$174,0)</f>
        <v>0</v>
      </c>
      <c r="BF174" s="157">
        <f>IF($N$174="snížená",$J$174,0)</f>
        <v>0</v>
      </c>
      <c r="BG174" s="157">
        <f>IF($N$174="zákl. přenesená",$J$174,0)</f>
        <v>0</v>
      </c>
      <c r="BH174" s="157">
        <f>IF($N$174="sníž. přenesená",$J$174,0)</f>
        <v>0</v>
      </c>
      <c r="BI174" s="157">
        <f>IF($N$174="nulová",$J$174,0)</f>
        <v>0</v>
      </c>
      <c r="BJ174" s="97" t="s">
        <v>22</v>
      </c>
      <c r="BK174" s="157">
        <f>ROUND($I$174*$H$174,2)</f>
        <v>0</v>
      </c>
      <c r="BL174" s="97" t="s">
        <v>248</v>
      </c>
      <c r="BM174" s="97" t="s">
        <v>2021</v>
      </c>
    </row>
    <row r="175" spans="2:65" s="6" customFormat="1" ht="15.75" customHeight="1" x14ac:dyDescent="0.3">
      <c r="B175" s="170"/>
      <c r="C175" s="171"/>
      <c r="D175" s="158" t="s">
        <v>355</v>
      </c>
      <c r="E175" s="172"/>
      <c r="F175" s="172" t="s">
        <v>2016</v>
      </c>
      <c r="G175" s="171"/>
      <c r="H175" s="171"/>
      <c r="J175" s="171"/>
      <c r="K175" s="171"/>
      <c r="L175" s="173"/>
      <c r="M175" s="174"/>
      <c r="N175" s="171"/>
      <c r="O175" s="171"/>
      <c r="P175" s="171"/>
      <c r="Q175" s="171"/>
      <c r="R175" s="171"/>
      <c r="S175" s="171"/>
      <c r="T175" s="175"/>
      <c r="AT175" s="176" t="s">
        <v>355</v>
      </c>
      <c r="AU175" s="176" t="s">
        <v>83</v>
      </c>
      <c r="AV175" s="176" t="s">
        <v>22</v>
      </c>
      <c r="AW175" s="176" t="s">
        <v>222</v>
      </c>
      <c r="AX175" s="176" t="s">
        <v>75</v>
      </c>
      <c r="AY175" s="176" t="s">
        <v>243</v>
      </c>
    </row>
    <row r="176" spans="2:65" s="6" customFormat="1" ht="15.75" customHeight="1" x14ac:dyDescent="0.3">
      <c r="B176" s="178"/>
      <c r="C176" s="179"/>
      <c r="D176" s="177" t="s">
        <v>355</v>
      </c>
      <c r="E176" s="179"/>
      <c r="F176" s="180" t="s">
        <v>2022</v>
      </c>
      <c r="G176" s="179"/>
      <c r="H176" s="181">
        <v>34</v>
      </c>
      <c r="J176" s="179"/>
      <c r="K176" s="179"/>
      <c r="L176" s="182"/>
      <c r="M176" s="183"/>
      <c r="N176" s="179"/>
      <c r="O176" s="179"/>
      <c r="P176" s="179"/>
      <c r="Q176" s="179"/>
      <c r="R176" s="179"/>
      <c r="S176" s="179"/>
      <c r="T176" s="184"/>
      <c r="AT176" s="185" t="s">
        <v>355</v>
      </c>
      <c r="AU176" s="185" t="s">
        <v>83</v>
      </c>
      <c r="AV176" s="185" t="s">
        <v>83</v>
      </c>
      <c r="AW176" s="185" t="s">
        <v>222</v>
      </c>
      <c r="AX176" s="185" t="s">
        <v>22</v>
      </c>
      <c r="AY176" s="185" t="s">
        <v>243</v>
      </c>
    </row>
    <row r="177" spans="2:65" s="6" customFormat="1" ht="15.75" customHeight="1" x14ac:dyDescent="0.3">
      <c r="B177" s="178"/>
      <c r="C177" s="179"/>
      <c r="D177" s="177" t="s">
        <v>355</v>
      </c>
      <c r="E177" s="179"/>
      <c r="F177" s="180" t="s">
        <v>1980</v>
      </c>
      <c r="G177" s="179"/>
      <c r="H177" s="181">
        <v>35.700000000000003</v>
      </c>
      <c r="J177" s="179"/>
      <c r="K177" s="179"/>
      <c r="L177" s="182"/>
      <c r="M177" s="183"/>
      <c r="N177" s="179"/>
      <c r="O177" s="179"/>
      <c r="P177" s="179"/>
      <c r="Q177" s="179"/>
      <c r="R177" s="179"/>
      <c r="S177" s="179"/>
      <c r="T177" s="184"/>
      <c r="AT177" s="185" t="s">
        <v>355</v>
      </c>
      <c r="AU177" s="185" t="s">
        <v>83</v>
      </c>
      <c r="AV177" s="185" t="s">
        <v>83</v>
      </c>
      <c r="AW177" s="185" t="s">
        <v>75</v>
      </c>
      <c r="AX177" s="185" t="s">
        <v>22</v>
      </c>
      <c r="AY177" s="185" t="s">
        <v>243</v>
      </c>
    </row>
    <row r="178" spans="2:65" s="135" customFormat="1" ht="30.75" customHeight="1" x14ac:dyDescent="0.3">
      <c r="B178" s="136"/>
      <c r="C178" s="137"/>
      <c r="D178" s="137" t="s">
        <v>74</v>
      </c>
      <c r="E178" s="168" t="s">
        <v>924</v>
      </c>
      <c r="F178" s="168" t="s">
        <v>925</v>
      </c>
      <c r="G178" s="137"/>
      <c r="H178" s="137"/>
      <c r="J178" s="169">
        <f>$BK$178</f>
        <v>0</v>
      </c>
      <c r="K178" s="137"/>
      <c r="L178" s="140"/>
      <c r="M178" s="141"/>
      <c r="N178" s="137"/>
      <c r="O178" s="137"/>
      <c r="P178" s="142">
        <f>SUM($P$179:$P$180)</f>
        <v>0</v>
      </c>
      <c r="Q178" s="137"/>
      <c r="R178" s="142">
        <f>SUM($R$179:$R$180)</f>
        <v>0</v>
      </c>
      <c r="S178" s="137"/>
      <c r="T178" s="143">
        <f>SUM($T$179:$T$180)</f>
        <v>0</v>
      </c>
      <c r="AR178" s="144" t="s">
        <v>22</v>
      </c>
      <c r="AT178" s="144" t="s">
        <v>74</v>
      </c>
      <c r="AU178" s="144" t="s">
        <v>22</v>
      </c>
      <c r="AY178" s="144" t="s">
        <v>243</v>
      </c>
      <c r="BK178" s="145">
        <f>SUM($BK$179:$BK$180)</f>
        <v>0</v>
      </c>
    </row>
    <row r="179" spans="2:65" s="6" customFormat="1" ht="15.75" customHeight="1" x14ac:dyDescent="0.3">
      <c r="B179" s="23"/>
      <c r="C179" s="146" t="s">
        <v>535</v>
      </c>
      <c r="D179" s="146" t="s">
        <v>244</v>
      </c>
      <c r="E179" s="147" t="s">
        <v>2023</v>
      </c>
      <c r="F179" s="148" t="s">
        <v>2024</v>
      </c>
      <c r="G179" s="149" t="s">
        <v>484</v>
      </c>
      <c r="H179" s="150">
        <v>1.454</v>
      </c>
      <c r="I179" s="151"/>
      <c r="J179" s="152">
        <f>ROUND($I$179*$H$179,2)</f>
        <v>0</v>
      </c>
      <c r="K179" s="148" t="s">
        <v>353</v>
      </c>
      <c r="L179" s="43"/>
      <c r="M179" s="153"/>
      <c r="N179" s="154" t="s">
        <v>46</v>
      </c>
      <c r="O179" s="24"/>
      <c r="P179" s="155">
        <f>$O$179*$H$179</f>
        <v>0</v>
      </c>
      <c r="Q179" s="155">
        <v>0</v>
      </c>
      <c r="R179" s="155">
        <f>$Q$179*$H$179</f>
        <v>0</v>
      </c>
      <c r="S179" s="155">
        <v>0</v>
      </c>
      <c r="T179" s="156">
        <f>$S$179*$H$179</f>
        <v>0</v>
      </c>
      <c r="AR179" s="97" t="s">
        <v>248</v>
      </c>
      <c r="AT179" s="97" t="s">
        <v>244</v>
      </c>
      <c r="AU179" s="97" t="s">
        <v>83</v>
      </c>
      <c r="AY179" s="6" t="s">
        <v>243</v>
      </c>
      <c r="BE179" s="157">
        <f>IF($N$179="základní",$J$179,0)</f>
        <v>0</v>
      </c>
      <c r="BF179" s="157">
        <f>IF($N$179="snížená",$J$179,0)</f>
        <v>0</v>
      </c>
      <c r="BG179" s="157">
        <f>IF($N$179="zákl. přenesená",$J$179,0)</f>
        <v>0</v>
      </c>
      <c r="BH179" s="157">
        <f>IF($N$179="sníž. přenesená",$J$179,0)</f>
        <v>0</v>
      </c>
      <c r="BI179" s="157">
        <f>IF($N$179="nulová",$J$179,0)</f>
        <v>0</v>
      </c>
      <c r="BJ179" s="97" t="s">
        <v>22</v>
      </c>
      <c r="BK179" s="157">
        <f>ROUND($I$179*$H$179,2)</f>
        <v>0</v>
      </c>
      <c r="BL179" s="97" t="s">
        <v>248</v>
      </c>
      <c r="BM179" s="97" t="s">
        <v>2025</v>
      </c>
    </row>
    <row r="180" spans="2:65" s="6" customFormat="1" ht="15.75" customHeight="1" x14ac:dyDescent="0.3">
      <c r="B180" s="23"/>
      <c r="C180" s="149" t="s">
        <v>540</v>
      </c>
      <c r="D180" s="149" t="s">
        <v>244</v>
      </c>
      <c r="E180" s="147" t="s">
        <v>2026</v>
      </c>
      <c r="F180" s="148" t="s">
        <v>2027</v>
      </c>
      <c r="G180" s="149" t="s">
        <v>484</v>
      </c>
      <c r="H180" s="150">
        <v>1.454</v>
      </c>
      <c r="I180" s="151"/>
      <c r="J180" s="152">
        <f>ROUND($I$180*$H$180,2)</f>
        <v>0</v>
      </c>
      <c r="K180" s="148" t="s">
        <v>353</v>
      </c>
      <c r="L180" s="43"/>
      <c r="M180" s="153"/>
      <c r="N180" s="207" t="s">
        <v>46</v>
      </c>
      <c r="O180" s="161"/>
      <c r="P180" s="208">
        <f>$O$180*$H$180</f>
        <v>0</v>
      </c>
      <c r="Q180" s="208">
        <v>0</v>
      </c>
      <c r="R180" s="208">
        <f>$Q$180*$H$180</f>
        <v>0</v>
      </c>
      <c r="S180" s="208">
        <v>0</v>
      </c>
      <c r="T180" s="209">
        <f>$S$180*$H$180</f>
        <v>0</v>
      </c>
      <c r="AR180" s="97" t="s">
        <v>248</v>
      </c>
      <c r="AT180" s="97" t="s">
        <v>244</v>
      </c>
      <c r="AU180" s="97" t="s">
        <v>83</v>
      </c>
      <c r="AY180" s="97" t="s">
        <v>243</v>
      </c>
      <c r="BE180" s="157">
        <f>IF($N$180="základní",$J$180,0)</f>
        <v>0</v>
      </c>
      <c r="BF180" s="157">
        <f>IF($N$180="snížená",$J$180,0)</f>
        <v>0</v>
      </c>
      <c r="BG180" s="157">
        <f>IF($N$180="zákl. přenesená",$J$180,0)</f>
        <v>0</v>
      </c>
      <c r="BH180" s="157">
        <f>IF($N$180="sníž. přenesená",$J$180,0)</f>
        <v>0</v>
      </c>
      <c r="BI180" s="157">
        <f>IF($N$180="nulová",$J$180,0)</f>
        <v>0</v>
      </c>
      <c r="BJ180" s="97" t="s">
        <v>22</v>
      </c>
      <c r="BK180" s="157">
        <f>ROUND($I$180*$H$180,2)</f>
        <v>0</v>
      </c>
      <c r="BL180" s="97" t="s">
        <v>248</v>
      </c>
      <c r="BM180" s="97" t="s">
        <v>2028</v>
      </c>
    </row>
    <row r="181" spans="2:65" s="6" customFormat="1" ht="7.5" customHeight="1" x14ac:dyDescent="0.3">
      <c r="B181" s="38"/>
      <c r="C181" s="39"/>
      <c r="D181" s="39"/>
      <c r="E181" s="39"/>
      <c r="F181" s="39"/>
      <c r="G181" s="39"/>
      <c r="H181" s="39"/>
      <c r="I181" s="110"/>
      <c r="J181" s="39"/>
      <c r="K181" s="39"/>
      <c r="L181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6:K86"/>
  <mergeCells count="12">
    <mergeCell ref="E47:H47"/>
    <mergeCell ref="E49:H49"/>
    <mergeCell ref="E51:H51"/>
    <mergeCell ref="E75:H75"/>
    <mergeCell ref="E77:H77"/>
    <mergeCell ref="E79:H79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154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2029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2030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151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ROUND($J$85,2)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ROUND(SUM($BE$85:$BE$323),2)</f>
        <v>0</v>
      </c>
      <c r="G32" s="24"/>
      <c r="H32" s="24"/>
      <c r="I32" s="106">
        <v>0.21</v>
      </c>
      <c r="J32" s="105">
        <f>ROUND(ROUND((SUM($BE$85:$BE$323)),2)*$I$32,2)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ROUND(SUM($BF$85:$BF$323),2)</f>
        <v>0</v>
      </c>
      <c r="G33" s="24"/>
      <c r="H33" s="24"/>
      <c r="I33" s="106">
        <v>0.15</v>
      </c>
      <c r="J33" s="105">
        <f>ROUND(ROUND((SUM($BF$85:$BF$323)),2)*$I$33,2)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ROUND(SUM($BG$85:$BG$323),2)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ROUND(SUM($BH$85:$BH$323),2)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ROUND(SUM($BI$85:$BI$323),2)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2029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401 - Veřejné osvětlení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$J$85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345</v>
      </c>
      <c r="E61" s="119"/>
      <c r="F61" s="119"/>
      <c r="G61" s="119"/>
      <c r="H61" s="119"/>
      <c r="I61" s="120"/>
      <c r="J61" s="121">
        <f>$J$86</f>
        <v>0</v>
      </c>
      <c r="K61" s="122"/>
    </row>
    <row r="62" spans="2:47" s="83" customFormat="1" ht="21" customHeight="1" x14ac:dyDescent="0.3">
      <c r="B62" s="163"/>
      <c r="C62" s="85"/>
      <c r="D62" s="164" t="s">
        <v>2031</v>
      </c>
      <c r="E62" s="164"/>
      <c r="F62" s="164"/>
      <c r="G62" s="164"/>
      <c r="H62" s="164"/>
      <c r="I62" s="165"/>
      <c r="J62" s="166">
        <f>$J$87</f>
        <v>0</v>
      </c>
      <c r="K62" s="167"/>
    </row>
    <row r="63" spans="2:47" s="83" customFormat="1" ht="21" customHeight="1" x14ac:dyDescent="0.3">
      <c r="B63" s="163"/>
      <c r="C63" s="85"/>
      <c r="D63" s="164" t="s">
        <v>346</v>
      </c>
      <c r="E63" s="164"/>
      <c r="F63" s="164"/>
      <c r="G63" s="164"/>
      <c r="H63" s="164"/>
      <c r="I63" s="165"/>
      <c r="J63" s="166">
        <f>$J$263</f>
        <v>0</v>
      </c>
      <c r="K63" s="167"/>
    </row>
    <row r="64" spans="2:47" s="6" customFormat="1" ht="22.5" customHeight="1" x14ac:dyDescent="0.3">
      <c r="B64" s="23"/>
      <c r="C64" s="24"/>
      <c r="D64" s="24"/>
      <c r="E64" s="24"/>
      <c r="F64" s="24"/>
      <c r="G64" s="24"/>
      <c r="H64" s="24"/>
      <c r="J64" s="24"/>
      <c r="K64" s="27"/>
    </row>
    <row r="65" spans="2:12" s="6" customFormat="1" ht="7.5" customHeight="1" x14ac:dyDescent="0.3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 x14ac:dyDescent="0.3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 x14ac:dyDescent="0.3">
      <c r="B70" s="23"/>
      <c r="C70" s="12" t="s">
        <v>226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 x14ac:dyDescent="0.3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 x14ac:dyDescent="0.3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 x14ac:dyDescent="0.3">
      <c r="B73" s="23"/>
      <c r="C73" s="24"/>
      <c r="D73" s="24"/>
      <c r="E73" s="342" t="str">
        <f>$E$7</f>
        <v>Silnice III/4721 Ostrava, ul. Michálkovická okružní křižovatka s ulicí Hladnovskou a Keltičkovou</v>
      </c>
      <c r="F73" s="323"/>
      <c r="G73" s="323"/>
      <c r="H73" s="323"/>
      <c r="J73" s="24"/>
      <c r="K73" s="24"/>
      <c r="L73" s="43"/>
    </row>
    <row r="74" spans="2:12" s="2" customFormat="1" ht="15.75" customHeight="1" x14ac:dyDescent="0.3">
      <c r="B74" s="10"/>
      <c r="C74" s="19" t="s">
        <v>214</v>
      </c>
      <c r="D74" s="11"/>
      <c r="E74" s="11"/>
      <c r="F74" s="11"/>
      <c r="G74" s="11"/>
      <c r="H74" s="11"/>
      <c r="J74" s="11"/>
      <c r="K74" s="11"/>
      <c r="L74" s="123"/>
    </row>
    <row r="75" spans="2:12" s="6" customFormat="1" ht="16.5" customHeight="1" x14ac:dyDescent="0.3">
      <c r="B75" s="23"/>
      <c r="C75" s="24"/>
      <c r="D75" s="24"/>
      <c r="E75" s="342" t="s">
        <v>2029</v>
      </c>
      <c r="F75" s="323"/>
      <c r="G75" s="323"/>
      <c r="H75" s="323"/>
      <c r="J75" s="24"/>
      <c r="K75" s="24"/>
      <c r="L75" s="43"/>
    </row>
    <row r="76" spans="2:12" s="6" customFormat="1" ht="15" customHeight="1" x14ac:dyDescent="0.3">
      <c r="B76" s="23"/>
      <c r="C76" s="19" t="s">
        <v>216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 x14ac:dyDescent="0.3">
      <c r="B77" s="23"/>
      <c r="C77" s="24"/>
      <c r="D77" s="24"/>
      <c r="E77" s="320" t="str">
        <f>$E$11</f>
        <v>SO 401 - Veřejné osvětlení</v>
      </c>
      <c r="F77" s="323"/>
      <c r="G77" s="323"/>
      <c r="H77" s="323"/>
      <c r="J77" s="24"/>
      <c r="K77" s="24"/>
      <c r="L77" s="43"/>
    </row>
    <row r="78" spans="2:12" s="6" customFormat="1" ht="7.5" customHeight="1" x14ac:dyDescent="0.3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 x14ac:dyDescent="0.3">
      <c r="B79" s="23"/>
      <c r="C79" s="19" t="s">
        <v>23</v>
      </c>
      <c r="D79" s="24"/>
      <c r="E79" s="24"/>
      <c r="F79" s="17" t="str">
        <f>$F$14</f>
        <v>Ostrava</v>
      </c>
      <c r="G79" s="24"/>
      <c r="H79" s="24"/>
      <c r="I79" s="101" t="s">
        <v>25</v>
      </c>
      <c r="J79" s="52" t="str">
        <f>IF($J$14="","",$J$14)</f>
        <v>15.09.2014</v>
      </c>
      <c r="K79" s="24"/>
      <c r="L79" s="43"/>
    </row>
    <row r="80" spans="2:12" s="6" customFormat="1" ht="7.5" customHeight="1" x14ac:dyDescent="0.3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65" s="6" customFormat="1" ht="15.75" customHeight="1" x14ac:dyDescent="0.3">
      <c r="B81" s="23"/>
      <c r="C81" s="19" t="s">
        <v>29</v>
      </c>
      <c r="D81" s="24"/>
      <c r="E81" s="24"/>
      <c r="F81" s="17" t="str">
        <f>$E$17</f>
        <v>Statutární město Ostrava</v>
      </c>
      <c r="G81" s="24"/>
      <c r="H81" s="24"/>
      <c r="I81" s="101" t="s">
        <v>36</v>
      </c>
      <c r="J81" s="17" t="str">
        <f>$E$23</f>
        <v>SHB, akciová společnost</v>
      </c>
      <c r="K81" s="24"/>
      <c r="L81" s="43"/>
    </row>
    <row r="82" spans="2:65" s="6" customFormat="1" ht="15" customHeight="1" x14ac:dyDescent="0.3">
      <c r="B82" s="23"/>
      <c r="C82" s="19" t="s">
        <v>34</v>
      </c>
      <c r="D82" s="24"/>
      <c r="E82" s="24"/>
      <c r="F82" s="17" t="str">
        <f>IF($E$20="","",$E$20)</f>
        <v/>
      </c>
      <c r="G82" s="24"/>
      <c r="H82" s="24"/>
      <c r="J82" s="24"/>
      <c r="K82" s="24"/>
      <c r="L82" s="43"/>
    </row>
    <row r="83" spans="2:65" s="6" customFormat="1" ht="11.25" customHeight="1" x14ac:dyDescent="0.3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65" s="124" customFormat="1" ht="30" customHeight="1" x14ac:dyDescent="0.3">
      <c r="B84" s="125"/>
      <c r="C84" s="126" t="s">
        <v>227</v>
      </c>
      <c r="D84" s="127" t="s">
        <v>60</v>
      </c>
      <c r="E84" s="127" t="s">
        <v>56</v>
      </c>
      <c r="F84" s="127" t="s">
        <v>228</v>
      </c>
      <c r="G84" s="127" t="s">
        <v>229</v>
      </c>
      <c r="H84" s="127" t="s">
        <v>230</v>
      </c>
      <c r="I84" s="128" t="s">
        <v>231</v>
      </c>
      <c r="J84" s="127" t="s">
        <v>232</v>
      </c>
      <c r="K84" s="129" t="s">
        <v>233</v>
      </c>
      <c r="L84" s="130"/>
      <c r="M84" s="59" t="s">
        <v>234</v>
      </c>
      <c r="N84" s="60" t="s">
        <v>45</v>
      </c>
      <c r="O84" s="60" t="s">
        <v>235</v>
      </c>
      <c r="P84" s="60" t="s">
        <v>236</v>
      </c>
      <c r="Q84" s="60" t="s">
        <v>237</v>
      </c>
      <c r="R84" s="60" t="s">
        <v>238</v>
      </c>
      <c r="S84" s="60" t="s">
        <v>239</v>
      </c>
      <c r="T84" s="61" t="s">
        <v>240</v>
      </c>
    </row>
    <row r="85" spans="2:65" s="6" customFormat="1" ht="30" customHeight="1" x14ac:dyDescent="0.35">
      <c r="B85" s="23"/>
      <c r="C85" s="66" t="s">
        <v>221</v>
      </c>
      <c r="D85" s="24"/>
      <c r="E85" s="24"/>
      <c r="F85" s="24"/>
      <c r="G85" s="24"/>
      <c r="H85" s="24"/>
      <c r="J85" s="131">
        <f>$BK$85</f>
        <v>0</v>
      </c>
      <c r="K85" s="24"/>
      <c r="L85" s="43"/>
      <c r="M85" s="63"/>
      <c r="N85" s="64"/>
      <c r="O85" s="64"/>
      <c r="P85" s="132">
        <f>$P$86</f>
        <v>0</v>
      </c>
      <c r="Q85" s="64"/>
      <c r="R85" s="132">
        <f>$R$86</f>
        <v>111.688982145</v>
      </c>
      <c r="S85" s="64"/>
      <c r="T85" s="133">
        <f>$T$86</f>
        <v>0</v>
      </c>
      <c r="AT85" s="6" t="s">
        <v>74</v>
      </c>
      <c r="AU85" s="6" t="s">
        <v>222</v>
      </c>
      <c r="BK85" s="134">
        <f>$BK$86</f>
        <v>0</v>
      </c>
    </row>
    <row r="86" spans="2:65" s="135" customFormat="1" ht="37.5" customHeight="1" x14ac:dyDescent="0.35">
      <c r="B86" s="136"/>
      <c r="C86" s="137"/>
      <c r="D86" s="137" t="s">
        <v>74</v>
      </c>
      <c r="E86" s="138" t="s">
        <v>481</v>
      </c>
      <c r="F86" s="138" t="s">
        <v>933</v>
      </c>
      <c r="G86" s="137"/>
      <c r="H86" s="137"/>
      <c r="J86" s="139">
        <f>$BK$86</f>
        <v>0</v>
      </c>
      <c r="K86" s="137"/>
      <c r="L86" s="140"/>
      <c r="M86" s="141"/>
      <c r="N86" s="137"/>
      <c r="O86" s="137"/>
      <c r="P86" s="142">
        <f>$P$87+$P$263</f>
        <v>0</v>
      </c>
      <c r="Q86" s="137"/>
      <c r="R86" s="142">
        <f>$R$87+$R$263</f>
        <v>111.688982145</v>
      </c>
      <c r="S86" s="137"/>
      <c r="T86" s="143">
        <f>$T$87+$T$263</f>
        <v>0</v>
      </c>
      <c r="AR86" s="144" t="s">
        <v>103</v>
      </c>
      <c r="AT86" s="144" t="s">
        <v>74</v>
      </c>
      <c r="AU86" s="144" t="s">
        <v>75</v>
      </c>
      <c r="AY86" s="144" t="s">
        <v>243</v>
      </c>
      <c r="BK86" s="145">
        <f>$BK$87+$BK$263</f>
        <v>0</v>
      </c>
    </row>
    <row r="87" spans="2:65" s="135" customFormat="1" ht="21" customHeight="1" x14ac:dyDescent="0.3">
      <c r="B87" s="136"/>
      <c r="C87" s="137"/>
      <c r="D87" s="137" t="s">
        <v>74</v>
      </c>
      <c r="E87" s="168" t="s">
        <v>2032</v>
      </c>
      <c r="F87" s="168" t="s">
        <v>2033</v>
      </c>
      <c r="G87" s="137"/>
      <c r="H87" s="137"/>
      <c r="J87" s="169">
        <f>$BK$87</f>
        <v>0</v>
      </c>
      <c r="K87" s="137"/>
      <c r="L87" s="140"/>
      <c r="M87" s="141"/>
      <c r="N87" s="137"/>
      <c r="O87" s="137"/>
      <c r="P87" s="142">
        <f>SUM($P$88:$P$262)</f>
        <v>0</v>
      </c>
      <c r="Q87" s="137"/>
      <c r="R87" s="142">
        <f>SUM($R$88:$R$262)</f>
        <v>2.0713331250000002</v>
      </c>
      <c r="S87" s="137"/>
      <c r="T87" s="143">
        <f>SUM($T$88:$T$262)</f>
        <v>0</v>
      </c>
      <c r="AR87" s="144" t="s">
        <v>103</v>
      </c>
      <c r="AT87" s="144" t="s">
        <v>74</v>
      </c>
      <c r="AU87" s="144" t="s">
        <v>22</v>
      </c>
      <c r="AY87" s="144" t="s">
        <v>243</v>
      </c>
      <c r="BK87" s="145">
        <f>SUM($BK$88:$BK$262)</f>
        <v>0</v>
      </c>
    </row>
    <row r="88" spans="2:65" s="6" customFormat="1" ht="15.75" customHeight="1" x14ac:dyDescent="0.3">
      <c r="B88" s="23"/>
      <c r="C88" s="146" t="s">
        <v>22</v>
      </c>
      <c r="D88" s="146" t="s">
        <v>244</v>
      </c>
      <c r="E88" s="147" t="s">
        <v>2034</v>
      </c>
      <c r="F88" s="148" t="s">
        <v>2035</v>
      </c>
      <c r="G88" s="149" t="s">
        <v>637</v>
      </c>
      <c r="H88" s="150">
        <v>13</v>
      </c>
      <c r="I88" s="151"/>
      <c r="J88" s="152">
        <f>ROUND($I$88*$H$88,2)</f>
        <v>0</v>
      </c>
      <c r="K88" s="148" t="s">
        <v>353</v>
      </c>
      <c r="L88" s="43"/>
      <c r="M88" s="153"/>
      <c r="N88" s="154" t="s">
        <v>46</v>
      </c>
      <c r="O88" s="24"/>
      <c r="P88" s="155">
        <f>$O$88*$H$88</f>
        <v>0</v>
      </c>
      <c r="Q88" s="155">
        <v>0</v>
      </c>
      <c r="R88" s="155">
        <f>$Q$88*$H$88</f>
        <v>0</v>
      </c>
      <c r="S88" s="155">
        <v>0</v>
      </c>
      <c r="T88" s="156">
        <f>$S$88*$H$88</f>
        <v>0</v>
      </c>
      <c r="AR88" s="97" t="s">
        <v>718</v>
      </c>
      <c r="AT88" s="97" t="s">
        <v>244</v>
      </c>
      <c r="AU88" s="97" t="s">
        <v>83</v>
      </c>
      <c r="AY88" s="6" t="s">
        <v>243</v>
      </c>
      <c r="BE88" s="157">
        <f>IF($N$88="základní",$J$88,0)</f>
        <v>0</v>
      </c>
      <c r="BF88" s="157">
        <f>IF($N$88="snížená",$J$88,0)</f>
        <v>0</v>
      </c>
      <c r="BG88" s="157">
        <f>IF($N$88="zákl. přenesená",$J$88,0)</f>
        <v>0</v>
      </c>
      <c r="BH88" s="157">
        <f>IF($N$88="sníž. přenesená",$J$88,0)</f>
        <v>0</v>
      </c>
      <c r="BI88" s="157">
        <f>IF($N$88="nulová",$J$88,0)</f>
        <v>0</v>
      </c>
      <c r="BJ88" s="97" t="s">
        <v>22</v>
      </c>
      <c r="BK88" s="157">
        <f>ROUND($I$88*$H$88,2)</f>
        <v>0</v>
      </c>
      <c r="BL88" s="97" t="s">
        <v>718</v>
      </c>
      <c r="BM88" s="97" t="s">
        <v>2036</v>
      </c>
    </row>
    <row r="89" spans="2:65" s="6" customFormat="1" ht="15.75" customHeight="1" x14ac:dyDescent="0.3">
      <c r="B89" s="170"/>
      <c r="C89" s="171"/>
      <c r="D89" s="158" t="s">
        <v>355</v>
      </c>
      <c r="E89" s="172"/>
      <c r="F89" s="172" t="s">
        <v>380</v>
      </c>
      <c r="G89" s="171"/>
      <c r="H89" s="171"/>
      <c r="J89" s="171"/>
      <c r="K89" s="171"/>
      <c r="L89" s="173"/>
      <c r="M89" s="174"/>
      <c r="N89" s="171"/>
      <c r="O89" s="171"/>
      <c r="P89" s="171"/>
      <c r="Q89" s="171"/>
      <c r="R89" s="171"/>
      <c r="S89" s="171"/>
      <c r="T89" s="175"/>
      <c r="AT89" s="176" t="s">
        <v>355</v>
      </c>
      <c r="AU89" s="176" t="s">
        <v>83</v>
      </c>
      <c r="AV89" s="176" t="s">
        <v>22</v>
      </c>
      <c r="AW89" s="176" t="s">
        <v>222</v>
      </c>
      <c r="AX89" s="176" t="s">
        <v>75</v>
      </c>
      <c r="AY89" s="176" t="s">
        <v>243</v>
      </c>
    </row>
    <row r="90" spans="2:65" s="6" customFormat="1" ht="27" customHeight="1" x14ac:dyDescent="0.3">
      <c r="B90" s="178"/>
      <c r="C90" s="179"/>
      <c r="D90" s="177" t="s">
        <v>355</v>
      </c>
      <c r="E90" s="179"/>
      <c r="F90" s="180" t="s">
        <v>2037</v>
      </c>
      <c r="G90" s="179"/>
      <c r="H90" s="181">
        <v>13</v>
      </c>
      <c r="J90" s="179"/>
      <c r="K90" s="179"/>
      <c r="L90" s="182"/>
      <c r="M90" s="183"/>
      <c r="N90" s="179"/>
      <c r="O90" s="179"/>
      <c r="P90" s="179"/>
      <c r="Q90" s="179"/>
      <c r="R90" s="179"/>
      <c r="S90" s="179"/>
      <c r="T90" s="184"/>
      <c r="AT90" s="185" t="s">
        <v>355</v>
      </c>
      <c r="AU90" s="185" t="s">
        <v>83</v>
      </c>
      <c r="AV90" s="185" t="s">
        <v>83</v>
      </c>
      <c r="AW90" s="185" t="s">
        <v>222</v>
      </c>
      <c r="AX90" s="185" t="s">
        <v>22</v>
      </c>
      <c r="AY90" s="185" t="s">
        <v>243</v>
      </c>
    </row>
    <row r="91" spans="2:65" s="6" customFormat="1" ht="15.75" customHeight="1" x14ac:dyDescent="0.3">
      <c r="B91" s="23"/>
      <c r="C91" s="146" t="s">
        <v>83</v>
      </c>
      <c r="D91" s="146" t="s">
        <v>244</v>
      </c>
      <c r="E91" s="147" t="s">
        <v>2038</v>
      </c>
      <c r="F91" s="148" t="s">
        <v>2039</v>
      </c>
      <c r="G91" s="149" t="s">
        <v>637</v>
      </c>
      <c r="H91" s="150">
        <v>8</v>
      </c>
      <c r="I91" s="151"/>
      <c r="J91" s="152">
        <f>ROUND($I$91*$H$91,2)</f>
        <v>0</v>
      </c>
      <c r="K91" s="148" t="s">
        <v>353</v>
      </c>
      <c r="L91" s="43"/>
      <c r="M91" s="153"/>
      <c r="N91" s="154" t="s">
        <v>46</v>
      </c>
      <c r="O91" s="24"/>
      <c r="P91" s="155">
        <f>$O$91*$H$91</f>
        <v>0</v>
      </c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7" t="s">
        <v>718</v>
      </c>
      <c r="AT91" s="97" t="s">
        <v>244</v>
      </c>
      <c r="AU91" s="97" t="s">
        <v>83</v>
      </c>
      <c r="AY91" s="6" t="s">
        <v>243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7" t="s">
        <v>22</v>
      </c>
      <c r="BK91" s="157">
        <f>ROUND($I$91*$H$91,2)</f>
        <v>0</v>
      </c>
      <c r="BL91" s="97" t="s">
        <v>718</v>
      </c>
      <c r="BM91" s="97" t="s">
        <v>2040</v>
      </c>
    </row>
    <row r="92" spans="2:65" s="6" customFormat="1" ht="15.75" customHeight="1" x14ac:dyDescent="0.3">
      <c r="B92" s="170"/>
      <c r="C92" s="171"/>
      <c r="D92" s="158" t="s">
        <v>355</v>
      </c>
      <c r="E92" s="172"/>
      <c r="F92" s="172" t="s">
        <v>2041</v>
      </c>
      <c r="G92" s="171"/>
      <c r="H92" s="171"/>
      <c r="J92" s="171"/>
      <c r="K92" s="171"/>
      <c r="L92" s="173"/>
      <c r="M92" s="174"/>
      <c r="N92" s="171"/>
      <c r="O92" s="171"/>
      <c r="P92" s="171"/>
      <c r="Q92" s="171"/>
      <c r="R92" s="171"/>
      <c r="S92" s="171"/>
      <c r="T92" s="175"/>
      <c r="AT92" s="176" t="s">
        <v>355</v>
      </c>
      <c r="AU92" s="176" t="s">
        <v>83</v>
      </c>
      <c r="AV92" s="176" t="s">
        <v>22</v>
      </c>
      <c r="AW92" s="176" t="s">
        <v>222</v>
      </c>
      <c r="AX92" s="176" t="s">
        <v>75</v>
      </c>
      <c r="AY92" s="176" t="s">
        <v>243</v>
      </c>
    </row>
    <row r="93" spans="2:65" s="6" customFormat="1" ht="15.75" customHeight="1" x14ac:dyDescent="0.3">
      <c r="B93" s="178"/>
      <c r="C93" s="179"/>
      <c r="D93" s="177" t="s">
        <v>355</v>
      </c>
      <c r="E93" s="179"/>
      <c r="F93" s="180" t="s">
        <v>2042</v>
      </c>
      <c r="G93" s="179"/>
      <c r="H93" s="181">
        <v>8</v>
      </c>
      <c r="J93" s="179"/>
      <c r="K93" s="179"/>
      <c r="L93" s="182"/>
      <c r="M93" s="183"/>
      <c r="N93" s="179"/>
      <c r="O93" s="179"/>
      <c r="P93" s="179"/>
      <c r="Q93" s="179"/>
      <c r="R93" s="179"/>
      <c r="S93" s="179"/>
      <c r="T93" s="184"/>
      <c r="AT93" s="185" t="s">
        <v>355</v>
      </c>
      <c r="AU93" s="185" t="s">
        <v>83</v>
      </c>
      <c r="AV93" s="185" t="s">
        <v>83</v>
      </c>
      <c r="AW93" s="185" t="s">
        <v>222</v>
      </c>
      <c r="AX93" s="185" t="s">
        <v>22</v>
      </c>
      <c r="AY93" s="185" t="s">
        <v>243</v>
      </c>
    </row>
    <row r="94" spans="2:65" s="6" customFormat="1" ht="15.75" customHeight="1" x14ac:dyDescent="0.3">
      <c r="B94" s="23"/>
      <c r="C94" s="146" t="s">
        <v>103</v>
      </c>
      <c r="D94" s="146" t="s">
        <v>244</v>
      </c>
      <c r="E94" s="147" t="s">
        <v>2043</v>
      </c>
      <c r="F94" s="148" t="s">
        <v>2044</v>
      </c>
      <c r="G94" s="149" t="s">
        <v>637</v>
      </c>
      <c r="H94" s="150">
        <v>3</v>
      </c>
      <c r="I94" s="151"/>
      <c r="J94" s="152">
        <f>ROUND($I$94*$H$94,2)</f>
        <v>0</v>
      </c>
      <c r="K94" s="148" t="s">
        <v>353</v>
      </c>
      <c r="L94" s="43"/>
      <c r="M94" s="153"/>
      <c r="N94" s="154" t="s">
        <v>46</v>
      </c>
      <c r="O94" s="24"/>
      <c r="P94" s="155">
        <f>$O$94*$H$94</f>
        <v>0</v>
      </c>
      <c r="Q94" s="155">
        <v>0</v>
      </c>
      <c r="R94" s="155">
        <f>$Q$94*$H$94</f>
        <v>0</v>
      </c>
      <c r="S94" s="155">
        <v>0</v>
      </c>
      <c r="T94" s="156">
        <f>$S$94*$H$94</f>
        <v>0</v>
      </c>
      <c r="AR94" s="97" t="s">
        <v>718</v>
      </c>
      <c r="AT94" s="97" t="s">
        <v>244</v>
      </c>
      <c r="AU94" s="97" t="s">
        <v>83</v>
      </c>
      <c r="AY94" s="6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718</v>
      </c>
      <c r="BM94" s="97" t="s">
        <v>2045</v>
      </c>
    </row>
    <row r="95" spans="2:65" s="6" customFormat="1" ht="15.75" customHeight="1" x14ac:dyDescent="0.3">
      <c r="B95" s="170"/>
      <c r="C95" s="171"/>
      <c r="D95" s="158" t="s">
        <v>355</v>
      </c>
      <c r="E95" s="172"/>
      <c r="F95" s="172" t="s">
        <v>380</v>
      </c>
      <c r="G95" s="171"/>
      <c r="H95" s="171"/>
      <c r="J95" s="171"/>
      <c r="K95" s="171"/>
      <c r="L95" s="173"/>
      <c r="M95" s="174"/>
      <c r="N95" s="171"/>
      <c r="O95" s="171"/>
      <c r="P95" s="171"/>
      <c r="Q95" s="171"/>
      <c r="R95" s="171"/>
      <c r="S95" s="171"/>
      <c r="T95" s="175"/>
      <c r="AT95" s="176" t="s">
        <v>355</v>
      </c>
      <c r="AU95" s="176" t="s">
        <v>83</v>
      </c>
      <c r="AV95" s="176" t="s">
        <v>22</v>
      </c>
      <c r="AW95" s="176" t="s">
        <v>222</v>
      </c>
      <c r="AX95" s="176" t="s">
        <v>75</v>
      </c>
      <c r="AY95" s="176" t="s">
        <v>243</v>
      </c>
    </row>
    <row r="96" spans="2:65" s="6" customFormat="1" ht="15.75" customHeight="1" x14ac:dyDescent="0.3">
      <c r="B96" s="178"/>
      <c r="C96" s="179"/>
      <c r="D96" s="177" t="s">
        <v>355</v>
      </c>
      <c r="E96" s="179"/>
      <c r="F96" s="180" t="s">
        <v>2046</v>
      </c>
      <c r="G96" s="179"/>
      <c r="H96" s="181">
        <v>3</v>
      </c>
      <c r="J96" s="179"/>
      <c r="K96" s="179"/>
      <c r="L96" s="182"/>
      <c r="M96" s="183"/>
      <c r="N96" s="179"/>
      <c r="O96" s="179"/>
      <c r="P96" s="179"/>
      <c r="Q96" s="179"/>
      <c r="R96" s="179"/>
      <c r="S96" s="179"/>
      <c r="T96" s="184"/>
      <c r="AT96" s="185" t="s">
        <v>355</v>
      </c>
      <c r="AU96" s="185" t="s">
        <v>83</v>
      </c>
      <c r="AV96" s="185" t="s">
        <v>83</v>
      </c>
      <c r="AW96" s="185" t="s">
        <v>222</v>
      </c>
      <c r="AX96" s="185" t="s">
        <v>22</v>
      </c>
      <c r="AY96" s="185" t="s">
        <v>243</v>
      </c>
    </row>
    <row r="97" spans="2:65" s="6" customFormat="1" ht="15.75" customHeight="1" x14ac:dyDescent="0.3">
      <c r="B97" s="23"/>
      <c r="C97" s="194" t="s">
        <v>248</v>
      </c>
      <c r="D97" s="194" t="s">
        <v>481</v>
      </c>
      <c r="E97" s="195" t="s">
        <v>2047</v>
      </c>
      <c r="F97" s="196" t="s">
        <v>2048</v>
      </c>
      <c r="G97" s="197" t="s">
        <v>637</v>
      </c>
      <c r="H97" s="198">
        <v>3</v>
      </c>
      <c r="I97" s="199"/>
      <c r="J97" s="200">
        <f>ROUND($I$97*$H$97,2)</f>
        <v>0</v>
      </c>
      <c r="K97" s="196" t="s">
        <v>353</v>
      </c>
      <c r="L97" s="201"/>
      <c r="M97" s="202"/>
      <c r="N97" s="203" t="s">
        <v>46</v>
      </c>
      <c r="O97" s="24"/>
      <c r="P97" s="155">
        <f>$O$97*$H$97</f>
        <v>0</v>
      </c>
      <c r="Q97" s="155">
        <v>3.7000000000000002E-3</v>
      </c>
      <c r="R97" s="155">
        <f>$Q$97*$H$97</f>
        <v>1.11E-2</v>
      </c>
      <c r="S97" s="155">
        <v>0</v>
      </c>
      <c r="T97" s="156">
        <f>$S$97*$H$97</f>
        <v>0</v>
      </c>
      <c r="AR97" s="97" t="s">
        <v>949</v>
      </c>
      <c r="AT97" s="97" t="s">
        <v>481</v>
      </c>
      <c r="AU97" s="97" t="s">
        <v>83</v>
      </c>
      <c r="AY97" s="6" t="s">
        <v>243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7" t="s">
        <v>22</v>
      </c>
      <c r="BK97" s="157">
        <f>ROUND($I$97*$H$97,2)</f>
        <v>0</v>
      </c>
      <c r="BL97" s="97" t="s">
        <v>949</v>
      </c>
      <c r="BM97" s="97" t="s">
        <v>2049</v>
      </c>
    </row>
    <row r="98" spans="2:65" s="6" customFormat="1" ht="15.75" customHeight="1" x14ac:dyDescent="0.3">
      <c r="B98" s="178"/>
      <c r="C98" s="179"/>
      <c r="D98" s="158" t="s">
        <v>355</v>
      </c>
      <c r="E98" s="180"/>
      <c r="F98" s="180" t="s">
        <v>2046</v>
      </c>
      <c r="G98" s="179"/>
      <c r="H98" s="181">
        <v>3</v>
      </c>
      <c r="J98" s="179"/>
      <c r="K98" s="179"/>
      <c r="L98" s="182"/>
      <c r="M98" s="183"/>
      <c r="N98" s="179"/>
      <c r="O98" s="179"/>
      <c r="P98" s="179"/>
      <c r="Q98" s="179"/>
      <c r="R98" s="179"/>
      <c r="S98" s="179"/>
      <c r="T98" s="184"/>
      <c r="AT98" s="185" t="s">
        <v>355</v>
      </c>
      <c r="AU98" s="185" t="s">
        <v>83</v>
      </c>
      <c r="AV98" s="185" t="s">
        <v>83</v>
      </c>
      <c r="AW98" s="185" t="s">
        <v>222</v>
      </c>
      <c r="AX98" s="185" t="s">
        <v>22</v>
      </c>
      <c r="AY98" s="185" t="s">
        <v>243</v>
      </c>
    </row>
    <row r="99" spans="2:65" s="6" customFormat="1" ht="15.75" customHeight="1" x14ac:dyDescent="0.3">
      <c r="B99" s="23"/>
      <c r="C99" s="146" t="s">
        <v>263</v>
      </c>
      <c r="D99" s="146" t="s">
        <v>244</v>
      </c>
      <c r="E99" s="147" t="s">
        <v>2050</v>
      </c>
      <c r="F99" s="148" t="s">
        <v>2051</v>
      </c>
      <c r="G99" s="149" t="s">
        <v>637</v>
      </c>
      <c r="H99" s="150">
        <v>57</v>
      </c>
      <c r="I99" s="151"/>
      <c r="J99" s="152">
        <f>ROUND($I$99*$H$99,2)</f>
        <v>0</v>
      </c>
      <c r="K99" s="148" t="s">
        <v>353</v>
      </c>
      <c r="L99" s="43"/>
      <c r="M99" s="153"/>
      <c r="N99" s="154" t="s">
        <v>46</v>
      </c>
      <c r="O99" s="24"/>
      <c r="P99" s="155">
        <f>$O$99*$H$99</f>
        <v>0</v>
      </c>
      <c r="Q99" s="155">
        <v>0</v>
      </c>
      <c r="R99" s="155">
        <f>$Q$99*$H$99</f>
        <v>0</v>
      </c>
      <c r="S99" s="155">
        <v>0</v>
      </c>
      <c r="T99" s="156">
        <f>$S$99*$H$99</f>
        <v>0</v>
      </c>
      <c r="AR99" s="97" t="s">
        <v>718</v>
      </c>
      <c r="AT99" s="97" t="s">
        <v>244</v>
      </c>
      <c r="AU99" s="97" t="s">
        <v>83</v>
      </c>
      <c r="AY99" s="6" t="s">
        <v>243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7" t="s">
        <v>22</v>
      </c>
      <c r="BK99" s="157">
        <f>ROUND($I$99*$H$99,2)</f>
        <v>0</v>
      </c>
      <c r="BL99" s="97" t="s">
        <v>718</v>
      </c>
      <c r="BM99" s="97" t="s">
        <v>2052</v>
      </c>
    </row>
    <row r="100" spans="2:65" s="6" customFormat="1" ht="15.75" customHeight="1" x14ac:dyDescent="0.3">
      <c r="B100" s="170"/>
      <c r="C100" s="171"/>
      <c r="D100" s="158" t="s">
        <v>355</v>
      </c>
      <c r="E100" s="172"/>
      <c r="F100" s="172" t="s">
        <v>380</v>
      </c>
      <c r="G100" s="171"/>
      <c r="H100" s="171"/>
      <c r="J100" s="171"/>
      <c r="K100" s="171"/>
      <c r="L100" s="173"/>
      <c r="M100" s="174"/>
      <c r="N100" s="171"/>
      <c r="O100" s="171"/>
      <c r="P100" s="171"/>
      <c r="Q100" s="171"/>
      <c r="R100" s="171"/>
      <c r="S100" s="171"/>
      <c r="T100" s="175"/>
      <c r="AT100" s="176" t="s">
        <v>355</v>
      </c>
      <c r="AU100" s="176" t="s">
        <v>83</v>
      </c>
      <c r="AV100" s="176" t="s">
        <v>22</v>
      </c>
      <c r="AW100" s="176" t="s">
        <v>222</v>
      </c>
      <c r="AX100" s="176" t="s">
        <v>75</v>
      </c>
      <c r="AY100" s="176" t="s">
        <v>243</v>
      </c>
    </row>
    <row r="101" spans="2:65" s="6" customFormat="1" ht="15.75" customHeight="1" x14ac:dyDescent="0.3">
      <c r="B101" s="178"/>
      <c r="C101" s="179"/>
      <c r="D101" s="177" t="s">
        <v>355</v>
      </c>
      <c r="E101" s="179"/>
      <c r="F101" s="180" t="s">
        <v>2053</v>
      </c>
      <c r="G101" s="179"/>
      <c r="H101" s="181">
        <v>44</v>
      </c>
      <c r="J101" s="179"/>
      <c r="K101" s="179"/>
      <c r="L101" s="182"/>
      <c r="M101" s="183"/>
      <c r="N101" s="179"/>
      <c r="O101" s="179"/>
      <c r="P101" s="179"/>
      <c r="Q101" s="179"/>
      <c r="R101" s="179"/>
      <c r="S101" s="179"/>
      <c r="T101" s="184"/>
      <c r="AT101" s="185" t="s">
        <v>355</v>
      </c>
      <c r="AU101" s="185" t="s">
        <v>83</v>
      </c>
      <c r="AV101" s="185" t="s">
        <v>83</v>
      </c>
      <c r="AW101" s="185" t="s">
        <v>222</v>
      </c>
      <c r="AX101" s="185" t="s">
        <v>75</v>
      </c>
      <c r="AY101" s="185" t="s">
        <v>243</v>
      </c>
    </row>
    <row r="102" spans="2:65" s="6" customFormat="1" ht="15.75" customHeight="1" x14ac:dyDescent="0.3">
      <c r="B102" s="178"/>
      <c r="C102" s="179"/>
      <c r="D102" s="177" t="s">
        <v>355</v>
      </c>
      <c r="E102" s="179"/>
      <c r="F102" s="180" t="s">
        <v>2054</v>
      </c>
      <c r="G102" s="179"/>
      <c r="H102" s="181">
        <v>13</v>
      </c>
      <c r="J102" s="179"/>
      <c r="K102" s="179"/>
      <c r="L102" s="182"/>
      <c r="M102" s="183"/>
      <c r="N102" s="179"/>
      <c r="O102" s="179"/>
      <c r="P102" s="179"/>
      <c r="Q102" s="179"/>
      <c r="R102" s="179"/>
      <c r="S102" s="179"/>
      <c r="T102" s="184"/>
      <c r="AT102" s="185" t="s">
        <v>355</v>
      </c>
      <c r="AU102" s="185" t="s">
        <v>83</v>
      </c>
      <c r="AV102" s="185" t="s">
        <v>83</v>
      </c>
      <c r="AW102" s="185" t="s">
        <v>222</v>
      </c>
      <c r="AX102" s="185" t="s">
        <v>75</v>
      </c>
      <c r="AY102" s="185" t="s">
        <v>243</v>
      </c>
    </row>
    <row r="103" spans="2:65" s="6" customFormat="1" ht="15.75" customHeight="1" x14ac:dyDescent="0.3">
      <c r="B103" s="186"/>
      <c r="C103" s="187"/>
      <c r="D103" s="177" t="s">
        <v>355</v>
      </c>
      <c r="E103" s="187"/>
      <c r="F103" s="188" t="s">
        <v>369</v>
      </c>
      <c r="G103" s="187"/>
      <c r="H103" s="189">
        <v>57</v>
      </c>
      <c r="J103" s="187"/>
      <c r="K103" s="187"/>
      <c r="L103" s="190"/>
      <c r="M103" s="191"/>
      <c r="N103" s="187"/>
      <c r="O103" s="187"/>
      <c r="P103" s="187"/>
      <c r="Q103" s="187"/>
      <c r="R103" s="187"/>
      <c r="S103" s="187"/>
      <c r="T103" s="192"/>
      <c r="AT103" s="193" t="s">
        <v>355</v>
      </c>
      <c r="AU103" s="193" t="s">
        <v>83</v>
      </c>
      <c r="AV103" s="193" t="s">
        <v>248</v>
      </c>
      <c r="AW103" s="193" t="s">
        <v>222</v>
      </c>
      <c r="AX103" s="193" t="s">
        <v>22</v>
      </c>
      <c r="AY103" s="193" t="s">
        <v>243</v>
      </c>
    </row>
    <row r="104" spans="2:65" s="6" customFormat="1" ht="15.75" customHeight="1" x14ac:dyDescent="0.3">
      <c r="B104" s="23"/>
      <c r="C104" s="146" t="s">
        <v>266</v>
      </c>
      <c r="D104" s="146" t="s">
        <v>244</v>
      </c>
      <c r="E104" s="147" t="s">
        <v>2055</v>
      </c>
      <c r="F104" s="148" t="s">
        <v>2056</v>
      </c>
      <c r="G104" s="149" t="s">
        <v>637</v>
      </c>
      <c r="H104" s="150">
        <v>34</v>
      </c>
      <c r="I104" s="151"/>
      <c r="J104" s="152">
        <f>ROUND($I$104*$H$104,2)</f>
        <v>0</v>
      </c>
      <c r="K104" s="148" t="s">
        <v>353</v>
      </c>
      <c r="L104" s="43"/>
      <c r="M104" s="153"/>
      <c r="N104" s="154" t="s">
        <v>46</v>
      </c>
      <c r="O104" s="24"/>
      <c r="P104" s="155">
        <f>$O$104*$H$104</f>
        <v>0</v>
      </c>
      <c r="Q104" s="155">
        <v>0</v>
      </c>
      <c r="R104" s="155">
        <f>$Q$104*$H$104</f>
        <v>0</v>
      </c>
      <c r="S104" s="155">
        <v>0</v>
      </c>
      <c r="T104" s="156">
        <f>$S$104*$H$104</f>
        <v>0</v>
      </c>
      <c r="AR104" s="97" t="s">
        <v>718</v>
      </c>
      <c r="AT104" s="97" t="s">
        <v>244</v>
      </c>
      <c r="AU104" s="97" t="s">
        <v>83</v>
      </c>
      <c r="AY104" s="6" t="s">
        <v>243</v>
      </c>
      <c r="BE104" s="157">
        <f>IF($N$104="základní",$J$104,0)</f>
        <v>0</v>
      </c>
      <c r="BF104" s="157">
        <f>IF($N$104="snížená",$J$104,0)</f>
        <v>0</v>
      </c>
      <c r="BG104" s="157">
        <f>IF($N$104="zákl. přenesená",$J$104,0)</f>
        <v>0</v>
      </c>
      <c r="BH104" s="157">
        <f>IF($N$104="sníž. přenesená",$J$104,0)</f>
        <v>0</v>
      </c>
      <c r="BI104" s="157">
        <f>IF($N$104="nulová",$J$104,0)</f>
        <v>0</v>
      </c>
      <c r="BJ104" s="97" t="s">
        <v>22</v>
      </c>
      <c r="BK104" s="157">
        <f>ROUND($I$104*$H$104,2)</f>
        <v>0</v>
      </c>
      <c r="BL104" s="97" t="s">
        <v>718</v>
      </c>
      <c r="BM104" s="97" t="s">
        <v>2057</v>
      </c>
    </row>
    <row r="105" spans="2:65" s="6" customFormat="1" ht="15.75" customHeight="1" x14ac:dyDescent="0.3">
      <c r="B105" s="170"/>
      <c r="C105" s="171"/>
      <c r="D105" s="158" t="s">
        <v>355</v>
      </c>
      <c r="E105" s="172"/>
      <c r="F105" s="172" t="s">
        <v>380</v>
      </c>
      <c r="G105" s="171"/>
      <c r="H105" s="171"/>
      <c r="J105" s="171"/>
      <c r="K105" s="171"/>
      <c r="L105" s="173"/>
      <c r="M105" s="174"/>
      <c r="N105" s="171"/>
      <c r="O105" s="171"/>
      <c r="P105" s="171"/>
      <c r="Q105" s="171"/>
      <c r="R105" s="171"/>
      <c r="S105" s="171"/>
      <c r="T105" s="175"/>
      <c r="AT105" s="176" t="s">
        <v>355</v>
      </c>
      <c r="AU105" s="176" t="s">
        <v>83</v>
      </c>
      <c r="AV105" s="176" t="s">
        <v>22</v>
      </c>
      <c r="AW105" s="176" t="s">
        <v>222</v>
      </c>
      <c r="AX105" s="176" t="s">
        <v>75</v>
      </c>
      <c r="AY105" s="176" t="s">
        <v>243</v>
      </c>
    </row>
    <row r="106" spans="2:65" s="6" customFormat="1" ht="15.75" customHeight="1" x14ac:dyDescent="0.3">
      <c r="B106" s="178"/>
      <c r="C106" s="179"/>
      <c r="D106" s="177" t="s">
        <v>355</v>
      </c>
      <c r="E106" s="179"/>
      <c r="F106" s="180" t="s">
        <v>2058</v>
      </c>
      <c r="G106" s="179"/>
      <c r="H106" s="181">
        <v>34</v>
      </c>
      <c r="J106" s="179"/>
      <c r="K106" s="179"/>
      <c r="L106" s="182"/>
      <c r="M106" s="183"/>
      <c r="N106" s="179"/>
      <c r="O106" s="179"/>
      <c r="P106" s="179"/>
      <c r="Q106" s="179"/>
      <c r="R106" s="179"/>
      <c r="S106" s="179"/>
      <c r="T106" s="184"/>
      <c r="AT106" s="185" t="s">
        <v>355</v>
      </c>
      <c r="AU106" s="185" t="s">
        <v>83</v>
      </c>
      <c r="AV106" s="185" t="s">
        <v>83</v>
      </c>
      <c r="AW106" s="185" t="s">
        <v>222</v>
      </c>
      <c r="AX106" s="185" t="s">
        <v>22</v>
      </c>
      <c r="AY106" s="185" t="s">
        <v>243</v>
      </c>
    </row>
    <row r="107" spans="2:65" s="6" customFormat="1" ht="15.75" customHeight="1" x14ac:dyDescent="0.3">
      <c r="B107" s="23"/>
      <c r="C107" s="194" t="s">
        <v>269</v>
      </c>
      <c r="D107" s="194" t="s">
        <v>481</v>
      </c>
      <c r="E107" s="195" t="s">
        <v>2059</v>
      </c>
      <c r="F107" s="196" t="s">
        <v>2060</v>
      </c>
      <c r="G107" s="197" t="s">
        <v>637</v>
      </c>
      <c r="H107" s="198">
        <v>91</v>
      </c>
      <c r="I107" s="199"/>
      <c r="J107" s="200">
        <f>ROUND($I$107*$H$107,2)</f>
        <v>0</v>
      </c>
      <c r="K107" s="196"/>
      <c r="L107" s="201"/>
      <c r="M107" s="202"/>
      <c r="N107" s="203" t="s">
        <v>46</v>
      </c>
      <c r="O107" s="24"/>
      <c r="P107" s="155">
        <f>$O$107*$H$107</f>
        <v>0</v>
      </c>
      <c r="Q107" s="155">
        <v>3.7000000000000002E-3</v>
      </c>
      <c r="R107" s="155">
        <f>$Q$107*$H$107</f>
        <v>0.3367</v>
      </c>
      <c r="S107" s="155">
        <v>0</v>
      </c>
      <c r="T107" s="156">
        <f>$S$107*$H$107</f>
        <v>0</v>
      </c>
      <c r="AR107" s="97" t="s">
        <v>949</v>
      </c>
      <c r="AT107" s="97" t="s">
        <v>481</v>
      </c>
      <c r="AU107" s="97" t="s">
        <v>83</v>
      </c>
      <c r="AY107" s="6" t="s">
        <v>243</v>
      </c>
      <c r="BE107" s="157">
        <f>IF($N$107="základní",$J$107,0)</f>
        <v>0</v>
      </c>
      <c r="BF107" s="157">
        <f>IF($N$107="snížená",$J$107,0)</f>
        <v>0</v>
      </c>
      <c r="BG107" s="157">
        <f>IF($N$107="zákl. přenesená",$J$107,0)</f>
        <v>0</v>
      </c>
      <c r="BH107" s="157">
        <f>IF($N$107="sníž. přenesená",$J$107,0)</f>
        <v>0</v>
      </c>
      <c r="BI107" s="157">
        <f>IF($N$107="nulová",$J$107,0)</f>
        <v>0</v>
      </c>
      <c r="BJ107" s="97" t="s">
        <v>22</v>
      </c>
      <c r="BK107" s="157">
        <f>ROUND($I$107*$H$107,2)</f>
        <v>0</v>
      </c>
      <c r="BL107" s="97" t="s">
        <v>949</v>
      </c>
      <c r="BM107" s="97" t="s">
        <v>2061</v>
      </c>
    </row>
    <row r="108" spans="2:65" s="6" customFormat="1" ht="15.75" customHeight="1" x14ac:dyDescent="0.3">
      <c r="B108" s="178"/>
      <c r="C108" s="179"/>
      <c r="D108" s="158" t="s">
        <v>355</v>
      </c>
      <c r="E108" s="180"/>
      <c r="F108" s="180" t="s">
        <v>2053</v>
      </c>
      <c r="G108" s="179"/>
      <c r="H108" s="181">
        <v>44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83</v>
      </c>
      <c r="AV108" s="185" t="s">
        <v>83</v>
      </c>
      <c r="AW108" s="185" t="s">
        <v>222</v>
      </c>
      <c r="AX108" s="185" t="s">
        <v>75</v>
      </c>
      <c r="AY108" s="185" t="s">
        <v>243</v>
      </c>
    </row>
    <row r="109" spans="2:65" s="6" customFormat="1" ht="15.75" customHeight="1" x14ac:dyDescent="0.3">
      <c r="B109" s="178"/>
      <c r="C109" s="179"/>
      <c r="D109" s="177" t="s">
        <v>355</v>
      </c>
      <c r="E109" s="179"/>
      <c r="F109" s="180" t="s">
        <v>2054</v>
      </c>
      <c r="G109" s="179"/>
      <c r="H109" s="181">
        <v>13</v>
      </c>
      <c r="J109" s="179"/>
      <c r="K109" s="179"/>
      <c r="L109" s="182"/>
      <c r="M109" s="183"/>
      <c r="N109" s="179"/>
      <c r="O109" s="179"/>
      <c r="P109" s="179"/>
      <c r="Q109" s="179"/>
      <c r="R109" s="179"/>
      <c r="S109" s="179"/>
      <c r="T109" s="184"/>
      <c r="AT109" s="185" t="s">
        <v>355</v>
      </c>
      <c r="AU109" s="185" t="s">
        <v>83</v>
      </c>
      <c r="AV109" s="185" t="s">
        <v>83</v>
      </c>
      <c r="AW109" s="185" t="s">
        <v>222</v>
      </c>
      <c r="AX109" s="185" t="s">
        <v>75</v>
      </c>
      <c r="AY109" s="185" t="s">
        <v>243</v>
      </c>
    </row>
    <row r="110" spans="2:65" s="6" customFormat="1" ht="15.75" customHeight="1" x14ac:dyDescent="0.3">
      <c r="B110" s="178"/>
      <c r="C110" s="179"/>
      <c r="D110" s="177" t="s">
        <v>355</v>
      </c>
      <c r="E110" s="179"/>
      <c r="F110" s="180" t="s">
        <v>2058</v>
      </c>
      <c r="G110" s="179"/>
      <c r="H110" s="181">
        <v>34</v>
      </c>
      <c r="J110" s="179"/>
      <c r="K110" s="179"/>
      <c r="L110" s="182"/>
      <c r="M110" s="183"/>
      <c r="N110" s="179"/>
      <c r="O110" s="179"/>
      <c r="P110" s="179"/>
      <c r="Q110" s="179"/>
      <c r="R110" s="179"/>
      <c r="S110" s="179"/>
      <c r="T110" s="184"/>
      <c r="AT110" s="185" t="s">
        <v>355</v>
      </c>
      <c r="AU110" s="185" t="s">
        <v>83</v>
      </c>
      <c r="AV110" s="185" t="s">
        <v>83</v>
      </c>
      <c r="AW110" s="185" t="s">
        <v>222</v>
      </c>
      <c r="AX110" s="185" t="s">
        <v>75</v>
      </c>
      <c r="AY110" s="185" t="s">
        <v>243</v>
      </c>
    </row>
    <row r="111" spans="2:65" s="6" customFormat="1" ht="15.75" customHeight="1" x14ac:dyDescent="0.3">
      <c r="B111" s="186"/>
      <c r="C111" s="187"/>
      <c r="D111" s="177" t="s">
        <v>355</v>
      </c>
      <c r="E111" s="187"/>
      <c r="F111" s="188" t="s">
        <v>369</v>
      </c>
      <c r="G111" s="187"/>
      <c r="H111" s="189">
        <v>91</v>
      </c>
      <c r="J111" s="187"/>
      <c r="K111" s="187"/>
      <c r="L111" s="190"/>
      <c r="M111" s="191"/>
      <c r="N111" s="187"/>
      <c r="O111" s="187"/>
      <c r="P111" s="187"/>
      <c r="Q111" s="187"/>
      <c r="R111" s="187"/>
      <c r="S111" s="187"/>
      <c r="T111" s="192"/>
      <c r="AT111" s="193" t="s">
        <v>355</v>
      </c>
      <c r="AU111" s="193" t="s">
        <v>83</v>
      </c>
      <c r="AV111" s="193" t="s">
        <v>248</v>
      </c>
      <c r="AW111" s="193" t="s">
        <v>222</v>
      </c>
      <c r="AX111" s="193" t="s">
        <v>22</v>
      </c>
      <c r="AY111" s="193" t="s">
        <v>243</v>
      </c>
    </row>
    <row r="112" spans="2:65" s="6" customFormat="1" ht="15.75" customHeight="1" x14ac:dyDescent="0.3">
      <c r="B112" s="23"/>
      <c r="C112" s="146" t="s">
        <v>272</v>
      </c>
      <c r="D112" s="146" t="s">
        <v>244</v>
      </c>
      <c r="E112" s="147" t="s">
        <v>2062</v>
      </c>
      <c r="F112" s="148" t="s">
        <v>2063</v>
      </c>
      <c r="G112" s="149" t="s">
        <v>637</v>
      </c>
      <c r="H112" s="150">
        <v>7</v>
      </c>
      <c r="I112" s="151"/>
      <c r="J112" s="152">
        <f>ROUND($I$112*$H$112,2)</f>
        <v>0</v>
      </c>
      <c r="K112" s="148" t="s">
        <v>353</v>
      </c>
      <c r="L112" s="43"/>
      <c r="M112" s="153"/>
      <c r="N112" s="154" t="s">
        <v>46</v>
      </c>
      <c r="O112" s="24"/>
      <c r="P112" s="155">
        <f>$O$112*$H$112</f>
        <v>0</v>
      </c>
      <c r="Q112" s="155">
        <v>0</v>
      </c>
      <c r="R112" s="155">
        <f>$Q$112*$H$112</f>
        <v>0</v>
      </c>
      <c r="S112" s="155">
        <v>0</v>
      </c>
      <c r="T112" s="156">
        <f>$S$112*$H$112</f>
        <v>0</v>
      </c>
      <c r="AR112" s="97" t="s">
        <v>718</v>
      </c>
      <c r="AT112" s="97" t="s">
        <v>244</v>
      </c>
      <c r="AU112" s="97" t="s">
        <v>83</v>
      </c>
      <c r="AY112" s="6" t="s">
        <v>243</v>
      </c>
      <c r="BE112" s="157">
        <f>IF($N$112="základní",$J$112,0)</f>
        <v>0</v>
      </c>
      <c r="BF112" s="157">
        <f>IF($N$112="snížená",$J$112,0)</f>
        <v>0</v>
      </c>
      <c r="BG112" s="157">
        <f>IF($N$112="zákl. přenesená",$J$112,0)</f>
        <v>0</v>
      </c>
      <c r="BH112" s="157">
        <f>IF($N$112="sníž. přenesená",$J$112,0)</f>
        <v>0</v>
      </c>
      <c r="BI112" s="157">
        <f>IF($N$112="nulová",$J$112,0)</f>
        <v>0</v>
      </c>
      <c r="BJ112" s="97" t="s">
        <v>22</v>
      </c>
      <c r="BK112" s="157">
        <f>ROUND($I$112*$H$112,2)</f>
        <v>0</v>
      </c>
      <c r="BL112" s="97" t="s">
        <v>718</v>
      </c>
      <c r="BM112" s="97" t="s">
        <v>2064</v>
      </c>
    </row>
    <row r="113" spans="2:65" s="6" customFormat="1" ht="15.75" customHeight="1" x14ac:dyDescent="0.3">
      <c r="B113" s="170"/>
      <c r="C113" s="171"/>
      <c r="D113" s="158" t="s">
        <v>355</v>
      </c>
      <c r="E113" s="172"/>
      <c r="F113" s="172" t="s">
        <v>380</v>
      </c>
      <c r="G113" s="171"/>
      <c r="H113" s="171"/>
      <c r="J113" s="171"/>
      <c r="K113" s="171"/>
      <c r="L113" s="173"/>
      <c r="M113" s="174"/>
      <c r="N113" s="171"/>
      <c r="O113" s="171"/>
      <c r="P113" s="171"/>
      <c r="Q113" s="171"/>
      <c r="R113" s="171"/>
      <c r="S113" s="171"/>
      <c r="T113" s="175"/>
      <c r="AT113" s="176" t="s">
        <v>355</v>
      </c>
      <c r="AU113" s="176" t="s">
        <v>83</v>
      </c>
      <c r="AV113" s="176" t="s">
        <v>22</v>
      </c>
      <c r="AW113" s="176" t="s">
        <v>222</v>
      </c>
      <c r="AX113" s="176" t="s">
        <v>75</v>
      </c>
      <c r="AY113" s="176" t="s">
        <v>243</v>
      </c>
    </row>
    <row r="114" spans="2:65" s="6" customFormat="1" ht="15.75" customHeight="1" x14ac:dyDescent="0.3">
      <c r="B114" s="170"/>
      <c r="C114" s="171"/>
      <c r="D114" s="177" t="s">
        <v>355</v>
      </c>
      <c r="E114" s="171"/>
      <c r="F114" s="172" t="s">
        <v>2065</v>
      </c>
      <c r="G114" s="171"/>
      <c r="H114" s="171"/>
      <c r="J114" s="171"/>
      <c r="K114" s="171"/>
      <c r="L114" s="173"/>
      <c r="M114" s="174"/>
      <c r="N114" s="171"/>
      <c r="O114" s="171"/>
      <c r="P114" s="171"/>
      <c r="Q114" s="171"/>
      <c r="R114" s="171"/>
      <c r="S114" s="171"/>
      <c r="T114" s="175"/>
      <c r="AT114" s="176" t="s">
        <v>355</v>
      </c>
      <c r="AU114" s="176" t="s">
        <v>83</v>
      </c>
      <c r="AV114" s="176" t="s">
        <v>22</v>
      </c>
      <c r="AW114" s="176" t="s">
        <v>222</v>
      </c>
      <c r="AX114" s="176" t="s">
        <v>75</v>
      </c>
      <c r="AY114" s="176" t="s">
        <v>243</v>
      </c>
    </row>
    <row r="115" spans="2:65" s="6" customFormat="1" ht="15.75" customHeight="1" x14ac:dyDescent="0.3">
      <c r="B115" s="170"/>
      <c r="C115" s="171"/>
      <c r="D115" s="177" t="s">
        <v>355</v>
      </c>
      <c r="E115" s="171"/>
      <c r="F115" s="172" t="s">
        <v>2066</v>
      </c>
      <c r="G115" s="171"/>
      <c r="H115" s="171"/>
      <c r="J115" s="171"/>
      <c r="K115" s="171"/>
      <c r="L115" s="173"/>
      <c r="M115" s="174"/>
      <c r="N115" s="171"/>
      <c r="O115" s="171"/>
      <c r="P115" s="171"/>
      <c r="Q115" s="171"/>
      <c r="R115" s="171"/>
      <c r="S115" s="171"/>
      <c r="T115" s="175"/>
      <c r="AT115" s="176" t="s">
        <v>355</v>
      </c>
      <c r="AU115" s="176" t="s">
        <v>83</v>
      </c>
      <c r="AV115" s="176" t="s">
        <v>22</v>
      </c>
      <c r="AW115" s="176" t="s">
        <v>222</v>
      </c>
      <c r="AX115" s="176" t="s">
        <v>75</v>
      </c>
      <c r="AY115" s="176" t="s">
        <v>243</v>
      </c>
    </row>
    <row r="116" spans="2:65" s="6" customFormat="1" ht="15.75" customHeight="1" x14ac:dyDescent="0.3">
      <c r="B116" s="178"/>
      <c r="C116" s="179"/>
      <c r="D116" s="177" t="s">
        <v>355</v>
      </c>
      <c r="E116" s="179"/>
      <c r="F116" s="180" t="s">
        <v>2067</v>
      </c>
      <c r="G116" s="179"/>
      <c r="H116" s="181">
        <v>7</v>
      </c>
      <c r="J116" s="179"/>
      <c r="K116" s="179"/>
      <c r="L116" s="182"/>
      <c r="M116" s="183"/>
      <c r="N116" s="179"/>
      <c r="O116" s="179"/>
      <c r="P116" s="179"/>
      <c r="Q116" s="179"/>
      <c r="R116" s="179"/>
      <c r="S116" s="179"/>
      <c r="T116" s="184"/>
      <c r="AT116" s="185" t="s">
        <v>355</v>
      </c>
      <c r="AU116" s="185" t="s">
        <v>83</v>
      </c>
      <c r="AV116" s="185" t="s">
        <v>83</v>
      </c>
      <c r="AW116" s="185" t="s">
        <v>222</v>
      </c>
      <c r="AX116" s="185" t="s">
        <v>22</v>
      </c>
      <c r="AY116" s="185" t="s">
        <v>243</v>
      </c>
    </row>
    <row r="117" spans="2:65" s="6" customFormat="1" ht="15.75" customHeight="1" x14ac:dyDescent="0.3">
      <c r="B117" s="23"/>
      <c r="C117" s="194" t="s">
        <v>276</v>
      </c>
      <c r="D117" s="194" t="s">
        <v>481</v>
      </c>
      <c r="E117" s="195" t="s">
        <v>2068</v>
      </c>
      <c r="F117" s="196" t="s">
        <v>2069</v>
      </c>
      <c r="G117" s="197" t="s">
        <v>637</v>
      </c>
      <c r="H117" s="198">
        <v>7</v>
      </c>
      <c r="I117" s="199"/>
      <c r="J117" s="200">
        <f>ROUND($I$117*$H$117,2)</f>
        <v>0</v>
      </c>
      <c r="K117" s="196"/>
      <c r="L117" s="201"/>
      <c r="M117" s="202"/>
      <c r="N117" s="203" t="s">
        <v>46</v>
      </c>
      <c r="O117" s="24"/>
      <c r="P117" s="155">
        <f>$O$117*$H$117</f>
        <v>0</v>
      </c>
      <c r="Q117" s="155">
        <v>2.9999999999999997E-4</v>
      </c>
      <c r="R117" s="155">
        <f>$Q$117*$H$117</f>
        <v>2.0999999999999999E-3</v>
      </c>
      <c r="S117" s="155">
        <v>0</v>
      </c>
      <c r="T117" s="156">
        <f>$S$117*$H$117</f>
        <v>0</v>
      </c>
      <c r="AR117" s="97" t="s">
        <v>949</v>
      </c>
      <c r="AT117" s="97" t="s">
        <v>481</v>
      </c>
      <c r="AU117" s="97" t="s">
        <v>83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949</v>
      </c>
      <c r="BM117" s="97" t="s">
        <v>2070</v>
      </c>
    </row>
    <row r="118" spans="2:65" s="6" customFormat="1" ht="15.75" customHeight="1" x14ac:dyDescent="0.3">
      <c r="B118" s="23"/>
      <c r="C118" s="149" t="s">
        <v>27</v>
      </c>
      <c r="D118" s="149" t="s">
        <v>244</v>
      </c>
      <c r="E118" s="147" t="s">
        <v>2071</v>
      </c>
      <c r="F118" s="148" t="s">
        <v>2072</v>
      </c>
      <c r="G118" s="149" t="s">
        <v>637</v>
      </c>
      <c r="H118" s="150">
        <v>15</v>
      </c>
      <c r="I118" s="151"/>
      <c r="J118" s="152">
        <f>ROUND($I$118*$H$118,2)</f>
        <v>0</v>
      </c>
      <c r="K118" s="148" t="s">
        <v>353</v>
      </c>
      <c r="L118" s="43"/>
      <c r="M118" s="153"/>
      <c r="N118" s="154" t="s">
        <v>46</v>
      </c>
      <c r="O118" s="24"/>
      <c r="P118" s="155">
        <f>$O$118*$H$118</f>
        <v>0</v>
      </c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97" t="s">
        <v>718</v>
      </c>
      <c r="AT118" s="97" t="s">
        <v>244</v>
      </c>
      <c r="AU118" s="97" t="s">
        <v>83</v>
      </c>
      <c r="AY118" s="97" t="s">
        <v>243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7" t="s">
        <v>22</v>
      </c>
      <c r="BK118" s="157">
        <f>ROUND($I$118*$H$118,2)</f>
        <v>0</v>
      </c>
      <c r="BL118" s="97" t="s">
        <v>718</v>
      </c>
      <c r="BM118" s="97" t="s">
        <v>2073</v>
      </c>
    </row>
    <row r="119" spans="2:65" s="6" customFormat="1" ht="15.75" customHeight="1" x14ac:dyDescent="0.3">
      <c r="B119" s="170"/>
      <c r="C119" s="171"/>
      <c r="D119" s="158" t="s">
        <v>355</v>
      </c>
      <c r="E119" s="172"/>
      <c r="F119" s="172" t="s">
        <v>2074</v>
      </c>
      <c r="G119" s="171"/>
      <c r="H119" s="171"/>
      <c r="J119" s="171"/>
      <c r="K119" s="171"/>
      <c r="L119" s="173"/>
      <c r="M119" s="174"/>
      <c r="N119" s="171"/>
      <c r="O119" s="171"/>
      <c r="P119" s="171"/>
      <c r="Q119" s="171"/>
      <c r="R119" s="171"/>
      <c r="S119" s="171"/>
      <c r="T119" s="175"/>
      <c r="AT119" s="176" t="s">
        <v>355</v>
      </c>
      <c r="AU119" s="176" t="s">
        <v>83</v>
      </c>
      <c r="AV119" s="176" t="s">
        <v>22</v>
      </c>
      <c r="AW119" s="176" t="s">
        <v>222</v>
      </c>
      <c r="AX119" s="176" t="s">
        <v>75</v>
      </c>
      <c r="AY119" s="176" t="s">
        <v>243</v>
      </c>
    </row>
    <row r="120" spans="2:65" s="6" customFormat="1" ht="15.75" customHeight="1" x14ac:dyDescent="0.3">
      <c r="B120" s="170"/>
      <c r="C120" s="171"/>
      <c r="D120" s="177" t="s">
        <v>355</v>
      </c>
      <c r="E120" s="171"/>
      <c r="F120" s="172" t="s">
        <v>2075</v>
      </c>
      <c r="G120" s="171"/>
      <c r="H120" s="171"/>
      <c r="J120" s="171"/>
      <c r="K120" s="171"/>
      <c r="L120" s="173"/>
      <c r="M120" s="174"/>
      <c r="N120" s="171"/>
      <c r="O120" s="171"/>
      <c r="P120" s="171"/>
      <c r="Q120" s="171"/>
      <c r="R120" s="171"/>
      <c r="S120" s="171"/>
      <c r="T120" s="175"/>
      <c r="AT120" s="176" t="s">
        <v>355</v>
      </c>
      <c r="AU120" s="176" t="s">
        <v>83</v>
      </c>
      <c r="AV120" s="176" t="s">
        <v>22</v>
      </c>
      <c r="AW120" s="176" t="s">
        <v>222</v>
      </c>
      <c r="AX120" s="176" t="s">
        <v>75</v>
      </c>
      <c r="AY120" s="176" t="s">
        <v>243</v>
      </c>
    </row>
    <row r="121" spans="2:65" s="6" customFormat="1" ht="15.75" customHeight="1" x14ac:dyDescent="0.3">
      <c r="B121" s="178"/>
      <c r="C121" s="179"/>
      <c r="D121" s="177" t="s">
        <v>355</v>
      </c>
      <c r="E121" s="179"/>
      <c r="F121" s="180" t="s">
        <v>2076</v>
      </c>
      <c r="G121" s="179"/>
      <c r="H121" s="181">
        <v>15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83</v>
      </c>
      <c r="AV121" s="185" t="s">
        <v>83</v>
      </c>
      <c r="AW121" s="185" t="s">
        <v>222</v>
      </c>
      <c r="AX121" s="185" t="s">
        <v>22</v>
      </c>
      <c r="AY121" s="185" t="s">
        <v>243</v>
      </c>
    </row>
    <row r="122" spans="2:65" s="6" customFormat="1" ht="15.75" customHeight="1" x14ac:dyDescent="0.3">
      <c r="B122" s="23"/>
      <c r="C122" s="194" t="s">
        <v>282</v>
      </c>
      <c r="D122" s="194" t="s">
        <v>481</v>
      </c>
      <c r="E122" s="195" t="s">
        <v>2077</v>
      </c>
      <c r="F122" s="196" t="s">
        <v>2078</v>
      </c>
      <c r="G122" s="197" t="s">
        <v>637</v>
      </c>
      <c r="H122" s="198">
        <v>6</v>
      </c>
      <c r="I122" s="199"/>
      <c r="J122" s="200">
        <f>ROUND($I$122*$H$122,2)</f>
        <v>0</v>
      </c>
      <c r="K122" s="196"/>
      <c r="L122" s="201"/>
      <c r="M122" s="202"/>
      <c r="N122" s="203" t="s">
        <v>46</v>
      </c>
      <c r="O122" s="24"/>
      <c r="P122" s="155">
        <f>$O$122*$H$122</f>
        <v>0</v>
      </c>
      <c r="Q122" s="155">
        <v>1.6899999999999998E-2</v>
      </c>
      <c r="R122" s="155">
        <f>$Q$122*$H$122</f>
        <v>0.10139999999999999</v>
      </c>
      <c r="S122" s="155">
        <v>0</v>
      </c>
      <c r="T122" s="156">
        <f>$S$122*$H$122</f>
        <v>0</v>
      </c>
      <c r="AR122" s="97" t="s">
        <v>949</v>
      </c>
      <c r="AT122" s="97" t="s">
        <v>481</v>
      </c>
      <c r="AU122" s="97" t="s">
        <v>83</v>
      </c>
      <c r="AY122" s="6" t="s">
        <v>243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7" t="s">
        <v>22</v>
      </c>
      <c r="BK122" s="157">
        <f>ROUND($I$122*$H$122,2)</f>
        <v>0</v>
      </c>
      <c r="BL122" s="97" t="s">
        <v>949</v>
      </c>
      <c r="BM122" s="97" t="s">
        <v>2079</v>
      </c>
    </row>
    <row r="123" spans="2:65" s="6" customFormat="1" ht="15.75" customHeight="1" x14ac:dyDescent="0.3">
      <c r="B123" s="170"/>
      <c r="C123" s="171"/>
      <c r="D123" s="158" t="s">
        <v>355</v>
      </c>
      <c r="E123" s="172"/>
      <c r="F123" s="172" t="s">
        <v>380</v>
      </c>
      <c r="G123" s="171"/>
      <c r="H123" s="171"/>
      <c r="J123" s="171"/>
      <c r="K123" s="171"/>
      <c r="L123" s="173"/>
      <c r="M123" s="174"/>
      <c r="N123" s="171"/>
      <c r="O123" s="171"/>
      <c r="P123" s="171"/>
      <c r="Q123" s="171"/>
      <c r="R123" s="171"/>
      <c r="S123" s="171"/>
      <c r="T123" s="175"/>
      <c r="AT123" s="176" t="s">
        <v>355</v>
      </c>
      <c r="AU123" s="176" t="s">
        <v>83</v>
      </c>
      <c r="AV123" s="176" t="s">
        <v>22</v>
      </c>
      <c r="AW123" s="176" t="s">
        <v>222</v>
      </c>
      <c r="AX123" s="176" t="s">
        <v>75</v>
      </c>
      <c r="AY123" s="176" t="s">
        <v>243</v>
      </c>
    </row>
    <row r="124" spans="2:65" s="6" customFormat="1" ht="15.75" customHeight="1" x14ac:dyDescent="0.3">
      <c r="B124" s="178"/>
      <c r="C124" s="179"/>
      <c r="D124" s="177" t="s">
        <v>355</v>
      </c>
      <c r="E124" s="179"/>
      <c r="F124" s="180" t="s">
        <v>2080</v>
      </c>
      <c r="G124" s="179"/>
      <c r="H124" s="181">
        <v>6</v>
      </c>
      <c r="J124" s="179"/>
      <c r="K124" s="179"/>
      <c r="L124" s="182"/>
      <c r="M124" s="183"/>
      <c r="N124" s="179"/>
      <c r="O124" s="179"/>
      <c r="P124" s="179"/>
      <c r="Q124" s="179"/>
      <c r="R124" s="179"/>
      <c r="S124" s="179"/>
      <c r="T124" s="184"/>
      <c r="AT124" s="185" t="s">
        <v>355</v>
      </c>
      <c r="AU124" s="185" t="s">
        <v>83</v>
      </c>
      <c r="AV124" s="185" t="s">
        <v>83</v>
      </c>
      <c r="AW124" s="185" t="s">
        <v>222</v>
      </c>
      <c r="AX124" s="185" t="s">
        <v>22</v>
      </c>
      <c r="AY124" s="185" t="s">
        <v>243</v>
      </c>
    </row>
    <row r="125" spans="2:65" s="6" customFormat="1" ht="15.75" customHeight="1" x14ac:dyDescent="0.3">
      <c r="B125" s="23"/>
      <c r="C125" s="194" t="s">
        <v>285</v>
      </c>
      <c r="D125" s="194" t="s">
        <v>481</v>
      </c>
      <c r="E125" s="195" t="s">
        <v>2081</v>
      </c>
      <c r="F125" s="196" t="s">
        <v>2082</v>
      </c>
      <c r="G125" s="197" t="s">
        <v>637</v>
      </c>
      <c r="H125" s="198">
        <v>2</v>
      </c>
      <c r="I125" s="199"/>
      <c r="J125" s="200">
        <f>ROUND($I$125*$H$125,2)</f>
        <v>0</v>
      </c>
      <c r="K125" s="196"/>
      <c r="L125" s="201"/>
      <c r="M125" s="202"/>
      <c r="N125" s="203" t="s">
        <v>46</v>
      </c>
      <c r="O125" s="24"/>
      <c r="P125" s="155">
        <f>$O$125*$H$125</f>
        <v>0</v>
      </c>
      <c r="Q125" s="155">
        <v>1.6899999999999998E-2</v>
      </c>
      <c r="R125" s="155">
        <f>$Q$125*$H$125</f>
        <v>3.3799999999999997E-2</v>
      </c>
      <c r="S125" s="155">
        <v>0</v>
      </c>
      <c r="T125" s="156">
        <f>$S$125*$H$125</f>
        <v>0</v>
      </c>
      <c r="AR125" s="97" t="s">
        <v>949</v>
      </c>
      <c r="AT125" s="97" t="s">
        <v>481</v>
      </c>
      <c r="AU125" s="97" t="s">
        <v>83</v>
      </c>
      <c r="AY125" s="6" t="s">
        <v>243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7" t="s">
        <v>22</v>
      </c>
      <c r="BK125" s="157">
        <f>ROUND($I$125*$H$125,2)</f>
        <v>0</v>
      </c>
      <c r="BL125" s="97" t="s">
        <v>949</v>
      </c>
      <c r="BM125" s="97" t="s">
        <v>2083</v>
      </c>
    </row>
    <row r="126" spans="2:65" s="6" customFormat="1" ht="15.75" customHeight="1" x14ac:dyDescent="0.3">
      <c r="B126" s="170"/>
      <c r="C126" s="171"/>
      <c r="D126" s="158" t="s">
        <v>355</v>
      </c>
      <c r="E126" s="172"/>
      <c r="F126" s="172" t="s">
        <v>380</v>
      </c>
      <c r="G126" s="171"/>
      <c r="H126" s="171"/>
      <c r="J126" s="171"/>
      <c r="K126" s="171"/>
      <c r="L126" s="173"/>
      <c r="M126" s="174"/>
      <c r="N126" s="171"/>
      <c r="O126" s="171"/>
      <c r="P126" s="171"/>
      <c r="Q126" s="171"/>
      <c r="R126" s="171"/>
      <c r="S126" s="171"/>
      <c r="T126" s="175"/>
      <c r="AT126" s="176" t="s">
        <v>355</v>
      </c>
      <c r="AU126" s="176" t="s">
        <v>83</v>
      </c>
      <c r="AV126" s="176" t="s">
        <v>22</v>
      </c>
      <c r="AW126" s="176" t="s">
        <v>222</v>
      </c>
      <c r="AX126" s="176" t="s">
        <v>75</v>
      </c>
      <c r="AY126" s="176" t="s">
        <v>243</v>
      </c>
    </row>
    <row r="127" spans="2:65" s="6" customFormat="1" ht="15.75" customHeight="1" x14ac:dyDescent="0.3">
      <c r="B127" s="178"/>
      <c r="C127" s="179"/>
      <c r="D127" s="177" t="s">
        <v>355</v>
      </c>
      <c r="E127" s="179"/>
      <c r="F127" s="180" t="s">
        <v>2084</v>
      </c>
      <c r="G127" s="179"/>
      <c r="H127" s="181">
        <v>2</v>
      </c>
      <c r="J127" s="179"/>
      <c r="K127" s="179"/>
      <c r="L127" s="182"/>
      <c r="M127" s="183"/>
      <c r="N127" s="179"/>
      <c r="O127" s="179"/>
      <c r="P127" s="179"/>
      <c r="Q127" s="179"/>
      <c r="R127" s="179"/>
      <c r="S127" s="179"/>
      <c r="T127" s="184"/>
      <c r="AT127" s="185" t="s">
        <v>355</v>
      </c>
      <c r="AU127" s="185" t="s">
        <v>83</v>
      </c>
      <c r="AV127" s="185" t="s">
        <v>83</v>
      </c>
      <c r="AW127" s="185" t="s">
        <v>222</v>
      </c>
      <c r="AX127" s="185" t="s">
        <v>22</v>
      </c>
      <c r="AY127" s="185" t="s">
        <v>243</v>
      </c>
    </row>
    <row r="128" spans="2:65" s="6" customFormat="1" ht="15.75" customHeight="1" x14ac:dyDescent="0.3">
      <c r="B128" s="23"/>
      <c r="C128" s="194" t="s">
        <v>288</v>
      </c>
      <c r="D128" s="194" t="s">
        <v>481</v>
      </c>
      <c r="E128" s="195" t="s">
        <v>2085</v>
      </c>
      <c r="F128" s="196" t="s">
        <v>2086</v>
      </c>
      <c r="G128" s="197" t="s">
        <v>637</v>
      </c>
      <c r="H128" s="198">
        <v>5</v>
      </c>
      <c r="I128" s="199"/>
      <c r="J128" s="200">
        <f>ROUND($I$128*$H$128,2)</f>
        <v>0</v>
      </c>
      <c r="K128" s="196"/>
      <c r="L128" s="201"/>
      <c r="M128" s="202"/>
      <c r="N128" s="203" t="s">
        <v>46</v>
      </c>
      <c r="O128" s="24"/>
      <c r="P128" s="155">
        <f>$O$128*$H$128</f>
        <v>0</v>
      </c>
      <c r="Q128" s="155">
        <v>1.6899999999999998E-2</v>
      </c>
      <c r="R128" s="155">
        <f>$Q$128*$H$128</f>
        <v>8.4499999999999992E-2</v>
      </c>
      <c r="S128" s="155">
        <v>0</v>
      </c>
      <c r="T128" s="156">
        <f>$S$128*$H$128</f>
        <v>0</v>
      </c>
      <c r="AR128" s="97" t="s">
        <v>949</v>
      </c>
      <c r="AT128" s="97" t="s">
        <v>481</v>
      </c>
      <c r="AU128" s="97" t="s">
        <v>83</v>
      </c>
      <c r="AY128" s="6" t="s">
        <v>243</v>
      </c>
      <c r="BE128" s="157">
        <f>IF($N$128="základní",$J$128,0)</f>
        <v>0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7" t="s">
        <v>22</v>
      </c>
      <c r="BK128" s="157">
        <f>ROUND($I$128*$H$128,2)</f>
        <v>0</v>
      </c>
      <c r="BL128" s="97" t="s">
        <v>949</v>
      </c>
      <c r="BM128" s="97" t="s">
        <v>2087</v>
      </c>
    </row>
    <row r="129" spans="2:65" s="6" customFormat="1" ht="15.75" customHeight="1" x14ac:dyDescent="0.3">
      <c r="B129" s="170"/>
      <c r="C129" s="171"/>
      <c r="D129" s="158" t="s">
        <v>355</v>
      </c>
      <c r="E129" s="172"/>
      <c r="F129" s="172" t="s">
        <v>380</v>
      </c>
      <c r="G129" s="171"/>
      <c r="H129" s="171"/>
      <c r="J129" s="171"/>
      <c r="K129" s="171"/>
      <c r="L129" s="173"/>
      <c r="M129" s="174"/>
      <c r="N129" s="171"/>
      <c r="O129" s="171"/>
      <c r="P129" s="171"/>
      <c r="Q129" s="171"/>
      <c r="R129" s="171"/>
      <c r="S129" s="171"/>
      <c r="T129" s="175"/>
      <c r="AT129" s="176" t="s">
        <v>355</v>
      </c>
      <c r="AU129" s="176" t="s">
        <v>83</v>
      </c>
      <c r="AV129" s="176" t="s">
        <v>22</v>
      </c>
      <c r="AW129" s="176" t="s">
        <v>222</v>
      </c>
      <c r="AX129" s="176" t="s">
        <v>75</v>
      </c>
      <c r="AY129" s="176" t="s">
        <v>243</v>
      </c>
    </row>
    <row r="130" spans="2:65" s="6" customFormat="1" ht="15.75" customHeight="1" x14ac:dyDescent="0.3">
      <c r="B130" s="178"/>
      <c r="C130" s="179"/>
      <c r="D130" s="177" t="s">
        <v>355</v>
      </c>
      <c r="E130" s="179"/>
      <c r="F130" s="180" t="s">
        <v>2088</v>
      </c>
      <c r="G130" s="179"/>
      <c r="H130" s="181">
        <v>5</v>
      </c>
      <c r="J130" s="179"/>
      <c r="K130" s="179"/>
      <c r="L130" s="182"/>
      <c r="M130" s="183"/>
      <c r="N130" s="179"/>
      <c r="O130" s="179"/>
      <c r="P130" s="179"/>
      <c r="Q130" s="179"/>
      <c r="R130" s="179"/>
      <c r="S130" s="179"/>
      <c r="T130" s="184"/>
      <c r="AT130" s="185" t="s">
        <v>355</v>
      </c>
      <c r="AU130" s="185" t="s">
        <v>83</v>
      </c>
      <c r="AV130" s="185" t="s">
        <v>83</v>
      </c>
      <c r="AW130" s="185" t="s">
        <v>222</v>
      </c>
      <c r="AX130" s="185" t="s">
        <v>22</v>
      </c>
      <c r="AY130" s="185" t="s">
        <v>243</v>
      </c>
    </row>
    <row r="131" spans="2:65" s="6" customFormat="1" ht="15.75" customHeight="1" x14ac:dyDescent="0.3">
      <c r="B131" s="23"/>
      <c r="C131" s="194" t="s">
        <v>291</v>
      </c>
      <c r="D131" s="194" t="s">
        <v>481</v>
      </c>
      <c r="E131" s="195" t="s">
        <v>2089</v>
      </c>
      <c r="F131" s="196" t="s">
        <v>2090</v>
      </c>
      <c r="G131" s="197" t="s">
        <v>637</v>
      </c>
      <c r="H131" s="198">
        <v>1</v>
      </c>
      <c r="I131" s="199"/>
      <c r="J131" s="200">
        <f>ROUND($I$131*$H$131,2)</f>
        <v>0</v>
      </c>
      <c r="K131" s="196"/>
      <c r="L131" s="201"/>
      <c r="M131" s="202"/>
      <c r="N131" s="203" t="s">
        <v>46</v>
      </c>
      <c r="O131" s="24"/>
      <c r="P131" s="155">
        <f>$O$131*$H$131</f>
        <v>0</v>
      </c>
      <c r="Q131" s="155">
        <v>1.6899999999999998E-2</v>
      </c>
      <c r="R131" s="155">
        <f>$Q$131*$H$131</f>
        <v>1.6899999999999998E-2</v>
      </c>
      <c r="S131" s="155">
        <v>0</v>
      </c>
      <c r="T131" s="156">
        <f>$S$131*$H$131</f>
        <v>0</v>
      </c>
      <c r="AR131" s="97" t="s">
        <v>949</v>
      </c>
      <c r="AT131" s="97" t="s">
        <v>481</v>
      </c>
      <c r="AU131" s="97" t="s">
        <v>83</v>
      </c>
      <c r="AY131" s="6" t="s">
        <v>243</v>
      </c>
      <c r="BE131" s="157">
        <f>IF($N$131="základní",$J$131,0)</f>
        <v>0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7" t="s">
        <v>22</v>
      </c>
      <c r="BK131" s="157">
        <f>ROUND($I$131*$H$131,2)</f>
        <v>0</v>
      </c>
      <c r="BL131" s="97" t="s">
        <v>949</v>
      </c>
      <c r="BM131" s="97" t="s">
        <v>2091</v>
      </c>
    </row>
    <row r="132" spans="2:65" s="6" customFormat="1" ht="15.75" customHeight="1" x14ac:dyDescent="0.3">
      <c r="B132" s="170"/>
      <c r="C132" s="171"/>
      <c r="D132" s="158" t="s">
        <v>355</v>
      </c>
      <c r="E132" s="172"/>
      <c r="F132" s="172" t="s">
        <v>380</v>
      </c>
      <c r="G132" s="171"/>
      <c r="H132" s="171"/>
      <c r="J132" s="171"/>
      <c r="K132" s="171"/>
      <c r="L132" s="173"/>
      <c r="M132" s="174"/>
      <c r="N132" s="171"/>
      <c r="O132" s="171"/>
      <c r="P132" s="171"/>
      <c r="Q132" s="171"/>
      <c r="R132" s="171"/>
      <c r="S132" s="171"/>
      <c r="T132" s="175"/>
      <c r="AT132" s="176" t="s">
        <v>355</v>
      </c>
      <c r="AU132" s="176" t="s">
        <v>83</v>
      </c>
      <c r="AV132" s="176" t="s">
        <v>22</v>
      </c>
      <c r="AW132" s="176" t="s">
        <v>222</v>
      </c>
      <c r="AX132" s="176" t="s">
        <v>75</v>
      </c>
      <c r="AY132" s="176" t="s">
        <v>243</v>
      </c>
    </row>
    <row r="133" spans="2:65" s="6" customFormat="1" ht="15.75" customHeight="1" x14ac:dyDescent="0.3">
      <c r="B133" s="178"/>
      <c r="C133" s="179"/>
      <c r="D133" s="177" t="s">
        <v>355</v>
      </c>
      <c r="E133" s="179"/>
      <c r="F133" s="180" t="s">
        <v>2092</v>
      </c>
      <c r="G133" s="179"/>
      <c r="H133" s="181">
        <v>1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83</v>
      </c>
      <c r="AV133" s="185" t="s">
        <v>83</v>
      </c>
      <c r="AW133" s="185" t="s">
        <v>222</v>
      </c>
      <c r="AX133" s="185" t="s">
        <v>22</v>
      </c>
      <c r="AY133" s="185" t="s">
        <v>243</v>
      </c>
    </row>
    <row r="134" spans="2:65" s="6" customFormat="1" ht="15.75" customHeight="1" x14ac:dyDescent="0.3">
      <c r="B134" s="23"/>
      <c r="C134" s="194" t="s">
        <v>8</v>
      </c>
      <c r="D134" s="194" t="s">
        <v>481</v>
      </c>
      <c r="E134" s="195" t="s">
        <v>2093</v>
      </c>
      <c r="F134" s="196" t="s">
        <v>2094</v>
      </c>
      <c r="G134" s="197" t="s">
        <v>637</v>
      </c>
      <c r="H134" s="198">
        <v>1</v>
      </c>
      <c r="I134" s="199"/>
      <c r="J134" s="200">
        <f>ROUND($I$134*$H$134,2)</f>
        <v>0</v>
      </c>
      <c r="K134" s="196"/>
      <c r="L134" s="201"/>
      <c r="M134" s="202"/>
      <c r="N134" s="203" t="s">
        <v>46</v>
      </c>
      <c r="O134" s="24"/>
      <c r="P134" s="155">
        <f>$O$134*$H$134</f>
        <v>0</v>
      </c>
      <c r="Q134" s="155">
        <v>1.6899999999999998E-2</v>
      </c>
      <c r="R134" s="155">
        <f>$Q$134*$H$134</f>
        <v>1.6899999999999998E-2</v>
      </c>
      <c r="S134" s="155">
        <v>0</v>
      </c>
      <c r="T134" s="156">
        <f>$S$134*$H$134</f>
        <v>0</v>
      </c>
      <c r="AR134" s="97" t="s">
        <v>949</v>
      </c>
      <c r="AT134" s="97" t="s">
        <v>481</v>
      </c>
      <c r="AU134" s="97" t="s">
        <v>83</v>
      </c>
      <c r="AY134" s="6" t="s">
        <v>243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7" t="s">
        <v>22</v>
      </c>
      <c r="BK134" s="157">
        <f>ROUND($I$134*$H$134,2)</f>
        <v>0</v>
      </c>
      <c r="BL134" s="97" t="s">
        <v>949</v>
      </c>
      <c r="BM134" s="97" t="s">
        <v>2095</v>
      </c>
    </row>
    <row r="135" spans="2:65" s="6" customFormat="1" ht="15.75" customHeight="1" x14ac:dyDescent="0.3">
      <c r="B135" s="170"/>
      <c r="C135" s="171"/>
      <c r="D135" s="158" t="s">
        <v>355</v>
      </c>
      <c r="E135" s="172"/>
      <c r="F135" s="172" t="s">
        <v>380</v>
      </c>
      <c r="G135" s="171"/>
      <c r="H135" s="171"/>
      <c r="J135" s="171"/>
      <c r="K135" s="171"/>
      <c r="L135" s="173"/>
      <c r="M135" s="174"/>
      <c r="N135" s="171"/>
      <c r="O135" s="171"/>
      <c r="P135" s="171"/>
      <c r="Q135" s="171"/>
      <c r="R135" s="171"/>
      <c r="S135" s="171"/>
      <c r="T135" s="175"/>
      <c r="AT135" s="176" t="s">
        <v>355</v>
      </c>
      <c r="AU135" s="176" t="s">
        <v>83</v>
      </c>
      <c r="AV135" s="176" t="s">
        <v>22</v>
      </c>
      <c r="AW135" s="176" t="s">
        <v>222</v>
      </c>
      <c r="AX135" s="176" t="s">
        <v>75</v>
      </c>
      <c r="AY135" s="176" t="s">
        <v>243</v>
      </c>
    </row>
    <row r="136" spans="2:65" s="6" customFormat="1" ht="15.75" customHeight="1" x14ac:dyDescent="0.3">
      <c r="B136" s="178"/>
      <c r="C136" s="179"/>
      <c r="D136" s="177" t="s">
        <v>355</v>
      </c>
      <c r="E136" s="179"/>
      <c r="F136" s="180" t="s">
        <v>2096</v>
      </c>
      <c r="G136" s="179"/>
      <c r="H136" s="181">
        <v>1</v>
      </c>
      <c r="J136" s="179"/>
      <c r="K136" s="179"/>
      <c r="L136" s="182"/>
      <c r="M136" s="183"/>
      <c r="N136" s="179"/>
      <c r="O136" s="179"/>
      <c r="P136" s="179"/>
      <c r="Q136" s="179"/>
      <c r="R136" s="179"/>
      <c r="S136" s="179"/>
      <c r="T136" s="184"/>
      <c r="AT136" s="185" t="s">
        <v>355</v>
      </c>
      <c r="AU136" s="185" t="s">
        <v>83</v>
      </c>
      <c r="AV136" s="185" t="s">
        <v>83</v>
      </c>
      <c r="AW136" s="185" t="s">
        <v>222</v>
      </c>
      <c r="AX136" s="185" t="s">
        <v>22</v>
      </c>
      <c r="AY136" s="185" t="s">
        <v>243</v>
      </c>
    </row>
    <row r="137" spans="2:65" s="6" customFormat="1" ht="15.75" customHeight="1" x14ac:dyDescent="0.3">
      <c r="B137" s="23"/>
      <c r="C137" s="146" t="s">
        <v>297</v>
      </c>
      <c r="D137" s="146" t="s">
        <v>244</v>
      </c>
      <c r="E137" s="147" t="s">
        <v>2097</v>
      </c>
      <c r="F137" s="148" t="s">
        <v>2098</v>
      </c>
      <c r="G137" s="149" t="s">
        <v>637</v>
      </c>
      <c r="H137" s="150">
        <v>15</v>
      </c>
      <c r="I137" s="151"/>
      <c r="J137" s="152">
        <f>ROUND($I$137*$H$137,2)</f>
        <v>0</v>
      </c>
      <c r="K137" s="148" t="s">
        <v>353</v>
      </c>
      <c r="L137" s="43"/>
      <c r="M137" s="153"/>
      <c r="N137" s="154" t="s">
        <v>46</v>
      </c>
      <c r="O137" s="24"/>
      <c r="P137" s="155">
        <f>$O$137*$H$137</f>
        <v>0</v>
      </c>
      <c r="Q137" s="155">
        <v>0</v>
      </c>
      <c r="R137" s="155">
        <f>$Q$137*$H$137</f>
        <v>0</v>
      </c>
      <c r="S137" s="155">
        <v>0</v>
      </c>
      <c r="T137" s="156">
        <f>$S$137*$H$137</f>
        <v>0</v>
      </c>
      <c r="AR137" s="97" t="s">
        <v>718</v>
      </c>
      <c r="AT137" s="97" t="s">
        <v>244</v>
      </c>
      <c r="AU137" s="97" t="s">
        <v>83</v>
      </c>
      <c r="AY137" s="6" t="s">
        <v>243</v>
      </c>
      <c r="BE137" s="157">
        <f>IF($N$137="základní",$J$137,0)</f>
        <v>0</v>
      </c>
      <c r="BF137" s="157">
        <f>IF($N$137="snížená",$J$137,0)</f>
        <v>0</v>
      </c>
      <c r="BG137" s="157">
        <f>IF($N$137="zákl. přenesená",$J$137,0)</f>
        <v>0</v>
      </c>
      <c r="BH137" s="157">
        <f>IF($N$137="sníž. přenesená",$J$137,0)</f>
        <v>0</v>
      </c>
      <c r="BI137" s="157">
        <f>IF($N$137="nulová",$J$137,0)</f>
        <v>0</v>
      </c>
      <c r="BJ137" s="97" t="s">
        <v>22</v>
      </c>
      <c r="BK137" s="157">
        <f>ROUND($I$137*$H$137,2)</f>
        <v>0</v>
      </c>
      <c r="BL137" s="97" t="s">
        <v>718</v>
      </c>
      <c r="BM137" s="97" t="s">
        <v>2099</v>
      </c>
    </row>
    <row r="138" spans="2:65" s="6" customFormat="1" ht="15.75" customHeight="1" x14ac:dyDescent="0.3">
      <c r="B138" s="170"/>
      <c r="C138" s="171"/>
      <c r="D138" s="158" t="s">
        <v>355</v>
      </c>
      <c r="E138" s="172"/>
      <c r="F138" s="172" t="s">
        <v>380</v>
      </c>
      <c r="G138" s="171"/>
      <c r="H138" s="171"/>
      <c r="J138" s="171"/>
      <c r="K138" s="171"/>
      <c r="L138" s="173"/>
      <c r="M138" s="174"/>
      <c r="N138" s="171"/>
      <c r="O138" s="171"/>
      <c r="P138" s="171"/>
      <c r="Q138" s="171"/>
      <c r="R138" s="171"/>
      <c r="S138" s="171"/>
      <c r="T138" s="175"/>
      <c r="AT138" s="176" t="s">
        <v>355</v>
      </c>
      <c r="AU138" s="176" t="s">
        <v>83</v>
      </c>
      <c r="AV138" s="176" t="s">
        <v>22</v>
      </c>
      <c r="AW138" s="176" t="s">
        <v>222</v>
      </c>
      <c r="AX138" s="176" t="s">
        <v>75</v>
      </c>
      <c r="AY138" s="176" t="s">
        <v>243</v>
      </c>
    </row>
    <row r="139" spans="2:65" s="6" customFormat="1" ht="15.75" customHeight="1" x14ac:dyDescent="0.3">
      <c r="B139" s="178"/>
      <c r="C139" s="179"/>
      <c r="D139" s="177" t="s">
        <v>355</v>
      </c>
      <c r="E139" s="179"/>
      <c r="F139" s="180" t="s">
        <v>2100</v>
      </c>
      <c r="G139" s="179"/>
      <c r="H139" s="181">
        <v>15</v>
      </c>
      <c r="J139" s="179"/>
      <c r="K139" s="179"/>
      <c r="L139" s="182"/>
      <c r="M139" s="183"/>
      <c r="N139" s="179"/>
      <c r="O139" s="179"/>
      <c r="P139" s="179"/>
      <c r="Q139" s="179"/>
      <c r="R139" s="179"/>
      <c r="S139" s="179"/>
      <c r="T139" s="184"/>
      <c r="AT139" s="185" t="s">
        <v>355</v>
      </c>
      <c r="AU139" s="185" t="s">
        <v>83</v>
      </c>
      <c r="AV139" s="185" t="s">
        <v>83</v>
      </c>
      <c r="AW139" s="185" t="s">
        <v>222</v>
      </c>
      <c r="AX139" s="185" t="s">
        <v>22</v>
      </c>
      <c r="AY139" s="185" t="s">
        <v>243</v>
      </c>
    </row>
    <row r="140" spans="2:65" s="6" customFormat="1" ht="15.75" customHeight="1" x14ac:dyDescent="0.3">
      <c r="B140" s="23"/>
      <c r="C140" s="146" t="s">
        <v>301</v>
      </c>
      <c r="D140" s="146" t="s">
        <v>244</v>
      </c>
      <c r="E140" s="147" t="s">
        <v>2101</v>
      </c>
      <c r="F140" s="148" t="s">
        <v>2102</v>
      </c>
      <c r="G140" s="149" t="s">
        <v>637</v>
      </c>
      <c r="H140" s="150">
        <v>1</v>
      </c>
      <c r="I140" s="151"/>
      <c r="J140" s="152">
        <f>ROUND($I$140*$H$140,2)</f>
        <v>0</v>
      </c>
      <c r="K140" s="148" t="s">
        <v>353</v>
      </c>
      <c r="L140" s="43"/>
      <c r="M140" s="153"/>
      <c r="N140" s="154" t="s">
        <v>46</v>
      </c>
      <c r="O140" s="24"/>
      <c r="P140" s="155">
        <f>$O$140*$H$140</f>
        <v>0</v>
      </c>
      <c r="Q140" s="155">
        <v>0</v>
      </c>
      <c r="R140" s="155">
        <f>$Q$140*$H$140</f>
        <v>0</v>
      </c>
      <c r="S140" s="155">
        <v>0</v>
      </c>
      <c r="T140" s="156">
        <f>$S$140*$H$140</f>
        <v>0</v>
      </c>
      <c r="AR140" s="97" t="s">
        <v>718</v>
      </c>
      <c r="AT140" s="97" t="s">
        <v>244</v>
      </c>
      <c r="AU140" s="97" t="s">
        <v>83</v>
      </c>
      <c r="AY140" s="6" t="s">
        <v>243</v>
      </c>
      <c r="BE140" s="157">
        <f>IF($N$140="základní",$J$140,0)</f>
        <v>0</v>
      </c>
      <c r="BF140" s="157">
        <f>IF($N$140="snížená",$J$140,0)</f>
        <v>0</v>
      </c>
      <c r="BG140" s="157">
        <f>IF($N$140="zákl. přenesená",$J$140,0)</f>
        <v>0</v>
      </c>
      <c r="BH140" s="157">
        <f>IF($N$140="sníž. přenesená",$J$140,0)</f>
        <v>0</v>
      </c>
      <c r="BI140" s="157">
        <f>IF($N$140="nulová",$J$140,0)</f>
        <v>0</v>
      </c>
      <c r="BJ140" s="97" t="s">
        <v>22</v>
      </c>
      <c r="BK140" s="157">
        <f>ROUND($I$140*$H$140,2)</f>
        <v>0</v>
      </c>
      <c r="BL140" s="97" t="s">
        <v>718</v>
      </c>
      <c r="BM140" s="97" t="s">
        <v>2103</v>
      </c>
    </row>
    <row r="141" spans="2:65" s="6" customFormat="1" ht="15.75" customHeight="1" x14ac:dyDescent="0.3">
      <c r="B141" s="170"/>
      <c r="C141" s="171"/>
      <c r="D141" s="158" t="s">
        <v>355</v>
      </c>
      <c r="E141" s="172"/>
      <c r="F141" s="172" t="s">
        <v>380</v>
      </c>
      <c r="G141" s="171"/>
      <c r="H141" s="171"/>
      <c r="J141" s="171"/>
      <c r="K141" s="171"/>
      <c r="L141" s="173"/>
      <c r="M141" s="174"/>
      <c r="N141" s="171"/>
      <c r="O141" s="171"/>
      <c r="P141" s="171"/>
      <c r="Q141" s="171"/>
      <c r="R141" s="171"/>
      <c r="S141" s="171"/>
      <c r="T141" s="175"/>
      <c r="AT141" s="176" t="s">
        <v>355</v>
      </c>
      <c r="AU141" s="176" t="s">
        <v>83</v>
      </c>
      <c r="AV141" s="176" t="s">
        <v>22</v>
      </c>
      <c r="AW141" s="176" t="s">
        <v>222</v>
      </c>
      <c r="AX141" s="176" t="s">
        <v>75</v>
      </c>
      <c r="AY141" s="176" t="s">
        <v>243</v>
      </c>
    </row>
    <row r="142" spans="2:65" s="6" customFormat="1" ht="15.75" customHeight="1" x14ac:dyDescent="0.3">
      <c r="B142" s="178"/>
      <c r="C142" s="179"/>
      <c r="D142" s="177" t="s">
        <v>355</v>
      </c>
      <c r="E142" s="179"/>
      <c r="F142" s="180" t="s">
        <v>2104</v>
      </c>
      <c r="G142" s="179"/>
      <c r="H142" s="181">
        <v>1</v>
      </c>
      <c r="J142" s="179"/>
      <c r="K142" s="179"/>
      <c r="L142" s="182"/>
      <c r="M142" s="183"/>
      <c r="N142" s="179"/>
      <c r="O142" s="179"/>
      <c r="P142" s="179"/>
      <c r="Q142" s="179"/>
      <c r="R142" s="179"/>
      <c r="S142" s="179"/>
      <c r="T142" s="184"/>
      <c r="AT142" s="185" t="s">
        <v>355</v>
      </c>
      <c r="AU142" s="185" t="s">
        <v>83</v>
      </c>
      <c r="AV142" s="185" t="s">
        <v>83</v>
      </c>
      <c r="AW142" s="185" t="s">
        <v>222</v>
      </c>
      <c r="AX142" s="185" t="s">
        <v>22</v>
      </c>
      <c r="AY142" s="185" t="s">
        <v>243</v>
      </c>
    </row>
    <row r="143" spans="2:65" s="6" customFormat="1" ht="15.75" customHeight="1" x14ac:dyDescent="0.3">
      <c r="B143" s="23"/>
      <c r="C143" s="146" t="s">
        <v>304</v>
      </c>
      <c r="D143" s="146" t="s">
        <v>244</v>
      </c>
      <c r="E143" s="147" t="s">
        <v>2105</v>
      </c>
      <c r="F143" s="148" t="s">
        <v>2106</v>
      </c>
      <c r="G143" s="149" t="s">
        <v>637</v>
      </c>
      <c r="H143" s="150">
        <v>29</v>
      </c>
      <c r="I143" s="151"/>
      <c r="J143" s="152">
        <f>ROUND($I$143*$H$143,2)</f>
        <v>0</v>
      </c>
      <c r="K143" s="148" t="s">
        <v>353</v>
      </c>
      <c r="L143" s="43"/>
      <c r="M143" s="153"/>
      <c r="N143" s="154" t="s">
        <v>46</v>
      </c>
      <c r="O143" s="24"/>
      <c r="P143" s="155">
        <f>$O$143*$H$143</f>
        <v>0</v>
      </c>
      <c r="Q143" s="155">
        <v>0</v>
      </c>
      <c r="R143" s="155">
        <f>$Q$143*$H$143</f>
        <v>0</v>
      </c>
      <c r="S143" s="155">
        <v>0</v>
      </c>
      <c r="T143" s="156">
        <f>$S$143*$H$143</f>
        <v>0</v>
      </c>
      <c r="AR143" s="97" t="s">
        <v>718</v>
      </c>
      <c r="AT143" s="97" t="s">
        <v>244</v>
      </c>
      <c r="AU143" s="97" t="s">
        <v>83</v>
      </c>
      <c r="AY143" s="6" t="s">
        <v>243</v>
      </c>
      <c r="BE143" s="157">
        <f>IF($N$143="základní",$J$143,0)</f>
        <v>0</v>
      </c>
      <c r="BF143" s="157">
        <f>IF($N$143="snížená",$J$143,0)</f>
        <v>0</v>
      </c>
      <c r="BG143" s="157">
        <f>IF($N$143="zákl. přenesená",$J$143,0)</f>
        <v>0</v>
      </c>
      <c r="BH143" s="157">
        <f>IF($N$143="sníž. přenesená",$J$143,0)</f>
        <v>0</v>
      </c>
      <c r="BI143" s="157">
        <f>IF($N$143="nulová",$J$143,0)</f>
        <v>0</v>
      </c>
      <c r="BJ143" s="97" t="s">
        <v>22</v>
      </c>
      <c r="BK143" s="157">
        <f>ROUND($I$143*$H$143,2)</f>
        <v>0</v>
      </c>
      <c r="BL143" s="97" t="s">
        <v>718</v>
      </c>
      <c r="BM143" s="97" t="s">
        <v>2107</v>
      </c>
    </row>
    <row r="144" spans="2:65" s="6" customFormat="1" ht="15.75" customHeight="1" x14ac:dyDescent="0.3">
      <c r="B144" s="170"/>
      <c r="C144" s="171"/>
      <c r="D144" s="158" t="s">
        <v>355</v>
      </c>
      <c r="E144" s="172"/>
      <c r="F144" s="172" t="s">
        <v>2108</v>
      </c>
      <c r="G144" s="171"/>
      <c r="H144" s="171"/>
      <c r="J144" s="171"/>
      <c r="K144" s="171"/>
      <c r="L144" s="173"/>
      <c r="M144" s="174"/>
      <c r="N144" s="171"/>
      <c r="O144" s="171"/>
      <c r="P144" s="171"/>
      <c r="Q144" s="171"/>
      <c r="R144" s="171"/>
      <c r="S144" s="171"/>
      <c r="T144" s="175"/>
      <c r="AT144" s="176" t="s">
        <v>355</v>
      </c>
      <c r="AU144" s="176" t="s">
        <v>83</v>
      </c>
      <c r="AV144" s="176" t="s">
        <v>22</v>
      </c>
      <c r="AW144" s="176" t="s">
        <v>222</v>
      </c>
      <c r="AX144" s="176" t="s">
        <v>75</v>
      </c>
      <c r="AY144" s="176" t="s">
        <v>243</v>
      </c>
    </row>
    <row r="145" spans="2:65" s="6" customFormat="1" ht="15.75" customHeight="1" x14ac:dyDescent="0.3">
      <c r="B145" s="178"/>
      <c r="C145" s="179"/>
      <c r="D145" s="177" t="s">
        <v>355</v>
      </c>
      <c r="E145" s="179"/>
      <c r="F145" s="180" t="s">
        <v>2109</v>
      </c>
      <c r="G145" s="179"/>
      <c r="H145" s="181">
        <v>28</v>
      </c>
      <c r="J145" s="179"/>
      <c r="K145" s="179"/>
      <c r="L145" s="182"/>
      <c r="M145" s="183"/>
      <c r="N145" s="179"/>
      <c r="O145" s="179"/>
      <c r="P145" s="179"/>
      <c r="Q145" s="179"/>
      <c r="R145" s="179"/>
      <c r="S145" s="179"/>
      <c r="T145" s="184"/>
      <c r="AT145" s="185" t="s">
        <v>355</v>
      </c>
      <c r="AU145" s="185" t="s">
        <v>83</v>
      </c>
      <c r="AV145" s="185" t="s">
        <v>83</v>
      </c>
      <c r="AW145" s="185" t="s">
        <v>222</v>
      </c>
      <c r="AX145" s="185" t="s">
        <v>75</v>
      </c>
      <c r="AY145" s="185" t="s">
        <v>243</v>
      </c>
    </row>
    <row r="146" spans="2:65" s="6" customFormat="1" ht="15.75" customHeight="1" x14ac:dyDescent="0.3">
      <c r="B146" s="178"/>
      <c r="C146" s="179"/>
      <c r="D146" s="177" t="s">
        <v>355</v>
      </c>
      <c r="E146" s="179"/>
      <c r="F146" s="180" t="s">
        <v>2110</v>
      </c>
      <c r="G146" s="179"/>
      <c r="H146" s="181">
        <v>1</v>
      </c>
      <c r="J146" s="179"/>
      <c r="K146" s="179"/>
      <c r="L146" s="182"/>
      <c r="M146" s="183"/>
      <c r="N146" s="179"/>
      <c r="O146" s="179"/>
      <c r="P146" s="179"/>
      <c r="Q146" s="179"/>
      <c r="R146" s="179"/>
      <c r="S146" s="179"/>
      <c r="T146" s="184"/>
      <c r="AT146" s="185" t="s">
        <v>355</v>
      </c>
      <c r="AU146" s="185" t="s">
        <v>83</v>
      </c>
      <c r="AV146" s="185" t="s">
        <v>83</v>
      </c>
      <c r="AW146" s="185" t="s">
        <v>222</v>
      </c>
      <c r="AX146" s="185" t="s">
        <v>75</v>
      </c>
      <c r="AY146" s="185" t="s">
        <v>243</v>
      </c>
    </row>
    <row r="147" spans="2:65" s="6" customFormat="1" ht="15.75" customHeight="1" x14ac:dyDescent="0.3">
      <c r="B147" s="186"/>
      <c r="C147" s="187"/>
      <c r="D147" s="177" t="s">
        <v>355</v>
      </c>
      <c r="E147" s="187"/>
      <c r="F147" s="188" t="s">
        <v>369</v>
      </c>
      <c r="G147" s="187"/>
      <c r="H147" s="189">
        <v>29</v>
      </c>
      <c r="J147" s="187"/>
      <c r="K147" s="187"/>
      <c r="L147" s="190"/>
      <c r="M147" s="191"/>
      <c r="N147" s="187"/>
      <c r="O147" s="187"/>
      <c r="P147" s="187"/>
      <c r="Q147" s="187"/>
      <c r="R147" s="187"/>
      <c r="S147" s="187"/>
      <c r="T147" s="192"/>
      <c r="AT147" s="193" t="s">
        <v>355</v>
      </c>
      <c r="AU147" s="193" t="s">
        <v>83</v>
      </c>
      <c r="AV147" s="193" t="s">
        <v>248</v>
      </c>
      <c r="AW147" s="193" t="s">
        <v>222</v>
      </c>
      <c r="AX147" s="193" t="s">
        <v>22</v>
      </c>
      <c r="AY147" s="193" t="s">
        <v>243</v>
      </c>
    </row>
    <row r="148" spans="2:65" s="6" customFormat="1" ht="15.75" customHeight="1" x14ac:dyDescent="0.3">
      <c r="B148" s="23"/>
      <c r="C148" s="146" t="s">
        <v>307</v>
      </c>
      <c r="D148" s="146" t="s">
        <v>244</v>
      </c>
      <c r="E148" s="147" t="s">
        <v>2111</v>
      </c>
      <c r="F148" s="148" t="s">
        <v>2112</v>
      </c>
      <c r="G148" s="149" t="s">
        <v>637</v>
      </c>
      <c r="H148" s="150">
        <v>22</v>
      </c>
      <c r="I148" s="151"/>
      <c r="J148" s="152">
        <f>ROUND($I$148*$H$148,2)</f>
        <v>0</v>
      </c>
      <c r="K148" s="148"/>
      <c r="L148" s="43"/>
      <c r="M148" s="153"/>
      <c r="N148" s="154" t="s">
        <v>46</v>
      </c>
      <c r="O148" s="24"/>
      <c r="P148" s="155">
        <f>$O$148*$H$148</f>
        <v>0</v>
      </c>
      <c r="Q148" s="155">
        <v>0</v>
      </c>
      <c r="R148" s="155">
        <f>$Q$148*$H$148</f>
        <v>0</v>
      </c>
      <c r="S148" s="155">
        <v>0</v>
      </c>
      <c r="T148" s="156">
        <f>$S$148*$H$148</f>
        <v>0</v>
      </c>
      <c r="AR148" s="97" t="s">
        <v>718</v>
      </c>
      <c r="AT148" s="97" t="s">
        <v>244</v>
      </c>
      <c r="AU148" s="97" t="s">
        <v>83</v>
      </c>
      <c r="AY148" s="6" t="s">
        <v>243</v>
      </c>
      <c r="BE148" s="157">
        <f>IF($N$148="základní",$J$148,0)</f>
        <v>0</v>
      </c>
      <c r="BF148" s="157">
        <f>IF($N$148="snížená",$J$148,0)</f>
        <v>0</v>
      </c>
      <c r="BG148" s="157">
        <f>IF($N$148="zákl. přenesená",$J$148,0)</f>
        <v>0</v>
      </c>
      <c r="BH148" s="157">
        <f>IF($N$148="sníž. přenesená",$J$148,0)</f>
        <v>0</v>
      </c>
      <c r="BI148" s="157">
        <f>IF($N$148="nulová",$J$148,0)</f>
        <v>0</v>
      </c>
      <c r="BJ148" s="97" t="s">
        <v>22</v>
      </c>
      <c r="BK148" s="157">
        <f>ROUND($I$148*$H$148,2)</f>
        <v>0</v>
      </c>
      <c r="BL148" s="97" t="s">
        <v>718</v>
      </c>
      <c r="BM148" s="97" t="s">
        <v>2113</v>
      </c>
    </row>
    <row r="149" spans="2:65" s="6" customFormat="1" ht="15.75" customHeight="1" x14ac:dyDescent="0.3">
      <c r="B149" s="170"/>
      <c r="C149" s="171"/>
      <c r="D149" s="158" t="s">
        <v>355</v>
      </c>
      <c r="E149" s="172"/>
      <c r="F149" s="172" t="s">
        <v>380</v>
      </c>
      <c r="G149" s="171"/>
      <c r="H149" s="171"/>
      <c r="J149" s="171"/>
      <c r="K149" s="171"/>
      <c r="L149" s="173"/>
      <c r="M149" s="174"/>
      <c r="N149" s="171"/>
      <c r="O149" s="171"/>
      <c r="P149" s="171"/>
      <c r="Q149" s="171"/>
      <c r="R149" s="171"/>
      <c r="S149" s="171"/>
      <c r="T149" s="175"/>
      <c r="AT149" s="176" t="s">
        <v>355</v>
      </c>
      <c r="AU149" s="176" t="s">
        <v>83</v>
      </c>
      <c r="AV149" s="176" t="s">
        <v>22</v>
      </c>
      <c r="AW149" s="176" t="s">
        <v>222</v>
      </c>
      <c r="AX149" s="176" t="s">
        <v>75</v>
      </c>
      <c r="AY149" s="176" t="s">
        <v>243</v>
      </c>
    </row>
    <row r="150" spans="2:65" s="6" customFormat="1" ht="15.75" customHeight="1" x14ac:dyDescent="0.3">
      <c r="B150" s="178"/>
      <c r="C150" s="179"/>
      <c r="D150" s="177" t="s">
        <v>355</v>
      </c>
      <c r="E150" s="179"/>
      <c r="F150" s="180" t="s">
        <v>2114</v>
      </c>
      <c r="G150" s="179"/>
      <c r="H150" s="181">
        <v>22</v>
      </c>
      <c r="J150" s="179"/>
      <c r="K150" s="179"/>
      <c r="L150" s="182"/>
      <c r="M150" s="183"/>
      <c r="N150" s="179"/>
      <c r="O150" s="179"/>
      <c r="P150" s="179"/>
      <c r="Q150" s="179"/>
      <c r="R150" s="179"/>
      <c r="S150" s="179"/>
      <c r="T150" s="184"/>
      <c r="AT150" s="185" t="s">
        <v>355</v>
      </c>
      <c r="AU150" s="185" t="s">
        <v>83</v>
      </c>
      <c r="AV150" s="185" t="s">
        <v>83</v>
      </c>
      <c r="AW150" s="185" t="s">
        <v>222</v>
      </c>
      <c r="AX150" s="185" t="s">
        <v>22</v>
      </c>
      <c r="AY150" s="185" t="s">
        <v>243</v>
      </c>
    </row>
    <row r="151" spans="2:65" s="6" customFormat="1" ht="15.75" customHeight="1" x14ac:dyDescent="0.3">
      <c r="B151" s="23"/>
      <c r="C151" s="194" t="s">
        <v>313</v>
      </c>
      <c r="D151" s="194" t="s">
        <v>481</v>
      </c>
      <c r="E151" s="195" t="s">
        <v>2115</v>
      </c>
      <c r="F151" s="196" t="s">
        <v>2116</v>
      </c>
      <c r="G151" s="197" t="s">
        <v>637</v>
      </c>
      <c r="H151" s="198">
        <v>22</v>
      </c>
      <c r="I151" s="199"/>
      <c r="J151" s="200">
        <f>ROUND($I$151*$H$151,2)</f>
        <v>0</v>
      </c>
      <c r="K151" s="196"/>
      <c r="L151" s="201"/>
      <c r="M151" s="202"/>
      <c r="N151" s="203" t="s">
        <v>46</v>
      </c>
      <c r="O151" s="24"/>
      <c r="P151" s="155">
        <f>$O$151*$H$151</f>
        <v>0</v>
      </c>
      <c r="Q151" s="155">
        <v>8.0000000000000004E-4</v>
      </c>
      <c r="R151" s="155">
        <f>$Q$151*$H$151</f>
        <v>1.7600000000000001E-2</v>
      </c>
      <c r="S151" s="155">
        <v>0</v>
      </c>
      <c r="T151" s="156">
        <f>$S$151*$H$151</f>
        <v>0</v>
      </c>
      <c r="AR151" s="97" t="s">
        <v>949</v>
      </c>
      <c r="AT151" s="97" t="s">
        <v>481</v>
      </c>
      <c r="AU151" s="97" t="s">
        <v>83</v>
      </c>
      <c r="AY151" s="6" t="s">
        <v>243</v>
      </c>
      <c r="BE151" s="157">
        <f>IF($N$151="základní",$J$151,0)</f>
        <v>0</v>
      </c>
      <c r="BF151" s="157">
        <f>IF($N$151="snížená",$J$151,0)</f>
        <v>0</v>
      </c>
      <c r="BG151" s="157">
        <f>IF($N$151="zákl. přenesená",$J$151,0)</f>
        <v>0</v>
      </c>
      <c r="BH151" s="157">
        <f>IF($N$151="sníž. přenesená",$J$151,0)</f>
        <v>0</v>
      </c>
      <c r="BI151" s="157">
        <f>IF($N$151="nulová",$J$151,0)</f>
        <v>0</v>
      </c>
      <c r="BJ151" s="97" t="s">
        <v>22</v>
      </c>
      <c r="BK151" s="157">
        <f>ROUND($I$151*$H$151,2)</f>
        <v>0</v>
      </c>
      <c r="BL151" s="97" t="s">
        <v>949</v>
      </c>
      <c r="BM151" s="97" t="s">
        <v>2117</v>
      </c>
    </row>
    <row r="152" spans="2:65" s="6" customFormat="1" ht="71.25" customHeight="1" x14ac:dyDescent="0.3">
      <c r="B152" s="23"/>
      <c r="C152" s="24"/>
      <c r="D152" s="158" t="s">
        <v>249</v>
      </c>
      <c r="E152" s="24"/>
      <c r="F152" s="159" t="s">
        <v>2118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249</v>
      </c>
      <c r="AU152" s="6" t="s">
        <v>83</v>
      </c>
    </row>
    <row r="153" spans="2:65" s="6" customFormat="1" ht="15.75" customHeight="1" x14ac:dyDescent="0.3">
      <c r="B153" s="170"/>
      <c r="C153" s="171"/>
      <c r="D153" s="177" t="s">
        <v>355</v>
      </c>
      <c r="E153" s="171"/>
      <c r="F153" s="172" t="s">
        <v>380</v>
      </c>
      <c r="G153" s="171"/>
      <c r="H153" s="171"/>
      <c r="J153" s="171"/>
      <c r="K153" s="171"/>
      <c r="L153" s="173"/>
      <c r="M153" s="174"/>
      <c r="N153" s="171"/>
      <c r="O153" s="171"/>
      <c r="P153" s="171"/>
      <c r="Q153" s="171"/>
      <c r="R153" s="171"/>
      <c r="S153" s="171"/>
      <c r="T153" s="175"/>
      <c r="AT153" s="176" t="s">
        <v>355</v>
      </c>
      <c r="AU153" s="176" t="s">
        <v>83</v>
      </c>
      <c r="AV153" s="176" t="s">
        <v>22</v>
      </c>
      <c r="AW153" s="176" t="s">
        <v>222</v>
      </c>
      <c r="AX153" s="176" t="s">
        <v>75</v>
      </c>
      <c r="AY153" s="176" t="s">
        <v>243</v>
      </c>
    </row>
    <row r="154" spans="2:65" s="6" customFormat="1" ht="15.75" customHeight="1" x14ac:dyDescent="0.3">
      <c r="B154" s="178"/>
      <c r="C154" s="179"/>
      <c r="D154" s="177" t="s">
        <v>355</v>
      </c>
      <c r="E154" s="179"/>
      <c r="F154" s="180" t="s">
        <v>2119</v>
      </c>
      <c r="G154" s="179"/>
      <c r="H154" s="181">
        <v>22</v>
      </c>
      <c r="J154" s="179"/>
      <c r="K154" s="179"/>
      <c r="L154" s="182"/>
      <c r="M154" s="183"/>
      <c r="N154" s="179"/>
      <c r="O154" s="179"/>
      <c r="P154" s="179"/>
      <c r="Q154" s="179"/>
      <c r="R154" s="179"/>
      <c r="S154" s="179"/>
      <c r="T154" s="184"/>
      <c r="AT154" s="185" t="s">
        <v>355</v>
      </c>
      <c r="AU154" s="185" t="s">
        <v>83</v>
      </c>
      <c r="AV154" s="185" t="s">
        <v>83</v>
      </c>
      <c r="AW154" s="185" t="s">
        <v>222</v>
      </c>
      <c r="AX154" s="185" t="s">
        <v>22</v>
      </c>
      <c r="AY154" s="185" t="s">
        <v>243</v>
      </c>
    </row>
    <row r="155" spans="2:65" s="6" customFormat="1" ht="15.75" customHeight="1" x14ac:dyDescent="0.3">
      <c r="B155" s="23"/>
      <c r="C155" s="146" t="s">
        <v>7</v>
      </c>
      <c r="D155" s="146" t="s">
        <v>244</v>
      </c>
      <c r="E155" s="147" t="s">
        <v>2120</v>
      </c>
      <c r="F155" s="148" t="s">
        <v>2121</v>
      </c>
      <c r="G155" s="149" t="s">
        <v>637</v>
      </c>
      <c r="H155" s="150">
        <v>2</v>
      </c>
      <c r="I155" s="151"/>
      <c r="J155" s="152">
        <f>ROUND($I$155*$H$155,2)</f>
        <v>0</v>
      </c>
      <c r="K155" s="148" t="s">
        <v>353</v>
      </c>
      <c r="L155" s="43"/>
      <c r="M155" s="153"/>
      <c r="N155" s="154" t="s">
        <v>46</v>
      </c>
      <c r="O155" s="24"/>
      <c r="P155" s="155">
        <f>$O$155*$H$155</f>
        <v>0</v>
      </c>
      <c r="Q155" s="155">
        <v>0</v>
      </c>
      <c r="R155" s="155">
        <f>$Q$155*$H$155</f>
        <v>0</v>
      </c>
      <c r="S155" s="155">
        <v>0</v>
      </c>
      <c r="T155" s="156">
        <f>$S$155*$H$155</f>
        <v>0</v>
      </c>
      <c r="AR155" s="97" t="s">
        <v>718</v>
      </c>
      <c r="AT155" s="97" t="s">
        <v>244</v>
      </c>
      <c r="AU155" s="97" t="s">
        <v>83</v>
      </c>
      <c r="AY155" s="6" t="s">
        <v>243</v>
      </c>
      <c r="BE155" s="157">
        <f>IF($N$155="základní",$J$155,0)</f>
        <v>0</v>
      </c>
      <c r="BF155" s="157">
        <f>IF($N$155="snížená",$J$155,0)</f>
        <v>0</v>
      </c>
      <c r="BG155" s="157">
        <f>IF($N$155="zákl. přenesená",$J$155,0)</f>
        <v>0</v>
      </c>
      <c r="BH155" s="157">
        <f>IF($N$155="sníž. přenesená",$J$155,0)</f>
        <v>0</v>
      </c>
      <c r="BI155" s="157">
        <f>IF($N$155="nulová",$J$155,0)</f>
        <v>0</v>
      </c>
      <c r="BJ155" s="97" t="s">
        <v>22</v>
      </c>
      <c r="BK155" s="157">
        <f>ROUND($I$155*$H$155,2)</f>
        <v>0</v>
      </c>
      <c r="BL155" s="97" t="s">
        <v>718</v>
      </c>
      <c r="BM155" s="97" t="s">
        <v>2122</v>
      </c>
    </row>
    <row r="156" spans="2:65" s="6" customFormat="1" ht="15.75" customHeight="1" x14ac:dyDescent="0.3">
      <c r="B156" s="170"/>
      <c r="C156" s="171"/>
      <c r="D156" s="158" t="s">
        <v>355</v>
      </c>
      <c r="E156" s="172"/>
      <c r="F156" s="172" t="s">
        <v>380</v>
      </c>
      <c r="G156" s="171"/>
      <c r="H156" s="171"/>
      <c r="J156" s="171"/>
      <c r="K156" s="171"/>
      <c r="L156" s="173"/>
      <c r="M156" s="174"/>
      <c r="N156" s="171"/>
      <c r="O156" s="171"/>
      <c r="P156" s="171"/>
      <c r="Q156" s="171"/>
      <c r="R156" s="171"/>
      <c r="S156" s="171"/>
      <c r="T156" s="175"/>
      <c r="AT156" s="176" t="s">
        <v>355</v>
      </c>
      <c r="AU156" s="176" t="s">
        <v>83</v>
      </c>
      <c r="AV156" s="176" t="s">
        <v>22</v>
      </c>
      <c r="AW156" s="176" t="s">
        <v>222</v>
      </c>
      <c r="AX156" s="176" t="s">
        <v>75</v>
      </c>
      <c r="AY156" s="176" t="s">
        <v>243</v>
      </c>
    </row>
    <row r="157" spans="2:65" s="6" customFormat="1" ht="15.75" customHeight="1" x14ac:dyDescent="0.3">
      <c r="B157" s="178"/>
      <c r="C157" s="179"/>
      <c r="D157" s="177" t="s">
        <v>355</v>
      </c>
      <c r="E157" s="179"/>
      <c r="F157" s="180" t="s">
        <v>2123</v>
      </c>
      <c r="G157" s="179"/>
      <c r="H157" s="181">
        <v>2</v>
      </c>
      <c r="J157" s="179"/>
      <c r="K157" s="179"/>
      <c r="L157" s="182"/>
      <c r="M157" s="183"/>
      <c r="N157" s="179"/>
      <c r="O157" s="179"/>
      <c r="P157" s="179"/>
      <c r="Q157" s="179"/>
      <c r="R157" s="179"/>
      <c r="S157" s="179"/>
      <c r="T157" s="184"/>
      <c r="AT157" s="185" t="s">
        <v>355</v>
      </c>
      <c r="AU157" s="185" t="s">
        <v>83</v>
      </c>
      <c r="AV157" s="185" t="s">
        <v>83</v>
      </c>
      <c r="AW157" s="185" t="s">
        <v>222</v>
      </c>
      <c r="AX157" s="185" t="s">
        <v>22</v>
      </c>
      <c r="AY157" s="185" t="s">
        <v>243</v>
      </c>
    </row>
    <row r="158" spans="2:65" s="6" customFormat="1" ht="15.75" customHeight="1" x14ac:dyDescent="0.3">
      <c r="B158" s="23"/>
      <c r="C158" s="194" t="s">
        <v>311</v>
      </c>
      <c r="D158" s="194" t="s">
        <v>481</v>
      </c>
      <c r="E158" s="195" t="s">
        <v>2124</v>
      </c>
      <c r="F158" s="196" t="s">
        <v>2125</v>
      </c>
      <c r="G158" s="197" t="s">
        <v>637</v>
      </c>
      <c r="H158" s="198">
        <v>2</v>
      </c>
      <c r="I158" s="199"/>
      <c r="J158" s="200">
        <f>ROUND($I$158*$H$158,2)</f>
        <v>0</v>
      </c>
      <c r="K158" s="196"/>
      <c r="L158" s="201"/>
      <c r="M158" s="202"/>
      <c r="N158" s="203" t="s">
        <v>46</v>
      </c>
      <c r="O158" s="24"/>
      <c r="P158" s="155">
        <f>$O$158*$H$158</f>
        <v>0</v>
      </c>
      <c r="Q158" s="155">
        <v>0.14299999999999999</v>
      </c>
      <c r="R158" s="155">
        <f>$Q$158*$H$158</f>
        <v>0.28599999999999998</v>
      </c>
      <c r="S158" s="155">
        <v>0</v>
      </c>
      <c r="T158" s="156">
        <f>$S$158*$H$158</f>
        <v>0</v>
      </c>
      <c r="AR158" s="97" t="s">
        <v>949</v>
      </c>
      <c r="AT158" s="97" t="s">
        <v>481</v>
      </c>
      <c r="AU158" s="97" t="s">
        <v>83</v>
      </c>
      <c r="AY158" s="6" t="s">
        <v>243</v>
      </c>
      <c r="BE158" s="157">
        <f>IF($N$158="základní",$J$158,0)</f>
        <v>0</v>
      </c>
      <c r="BF158" s="157">
        <f>IF($N$158="snížená",$J$158,0)</f>
        <v>0</v>
      </c>
      <c r="BG158" s="157">
        <f>IF($N$158="zákl. přenesená",$J$158,0)</f>
        <v>0</v>
      </c>
      <c r="BH158" s="157">
        <f>IF($N$158="sníž. přenesená",$J$158,0)</f>
        <v>0</v>
      </c>
      <c r="BI158" s="157">
        <f>IF($N$158="nulová",$J$158,0)</f>
        <v>0</v>
      </c>
      <c r="BJ158" s="97" t="s">
        <v>22</v>
      </c>
      <c r="BK158" s="157">
        <f>ROUND($I$158*$H$158,2)</f>
        <v>0</v>
      </c>
      <c r="BL158" s="97" t="s">
        <v>949</v>
      </c>
      <c r="BM158" s="97" t="s">
        <v>2126</v>
      </c>
    </row>
    <row r="159" spans="2:65" s="6" customFormat="1" ht="98.25" customHeight="1" x14ac:dyDescent="0.3">
      <c r="B159" s="23"/>
      <c r="C159" s="24"/>
      <c r="D159" s="158" t="s">
        <v>249</v>
      </c>
      <c r="E159" s="24"/>
      <c r="F159" s="159" t="s">
        <v>2127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249</v>
      </c>
      <c r="AU159" s="6" t="s">
        <v>83</v>
      </c>
    </row>
    <row r="160" spans="2:65" s="6" customFormat="1" ht="15.75" customHeight="1" x14ac:dyDescent="0.3">
      <c r="B160" s="170"/>
      <c r="C160" s="171"/>
      <c r="D160" s="177" t="s">
        <v>355</v>
      </c>
      <c r="E160" s="171"/>
      <c r="F160" s="172" t="s">
        <v>380</v>
      </c>
      <c r="G160" s="171"/>
      <c r="H160" s="171"/>
      <c r="J160" s="171"/>
      <c r="K160" s="171"/>
      <c r="L160" s="173"/>
      <c r="M160" s="174"/>
      <c r="N160" s="171"/>
      <c r="O160" s="171"/>
      <c r="P160" s="171"/>
      <c r="Q160" s="171"/>
      <c r="R160" s="171"/>
      <c r="S160" s="171"/>
      <c r="T160" s="175"/>
      <c r="AT160" s="176" t="s">
        <v>355</v>
      </c>
      <c r="AU160" s="176" t="s">
        <v>83</v>
      </c>
      <c r="AV160" s="176" t="s">
        <v>22</v>
      </c>
      <c r="AW160" s="176" t="s">
        <v>222</v>
      </c>
      <c r="AX160" s="176" t="s">
        <v>75</v>
      </c>
      <c r="AY160" s="176" t="s">
        <v>243</v>
      </c>
    </row>
    <row r="161" spans="2:65" s="6" customFormat="1" ht="15.75" customHeight="1" x14ac:dyDescent="0.3">
      <c r="B161" s="178"/>
      <c r="C161" s="179"/>
      <c r="D161" s="177" t="s">
        <v>355</v>
      </c>
      <c r="E161" s="179"/>
      <c r="F161" s="180" t="s">
        <v>2128</v>
      </c>
      <c r="G161" s="179"/>
      <c r="H161" s="181">
        <v>2</v>
      </c>
      <c r="J161" s="179"/>
      <c r="K161" s="179"/>
      <c r="L161" s="182"/>
      <c r="M161" s="183"/>
      <c r="N161" s="179"/>
      <c r="O161" s="179"/>
      <c r="P161" s="179"/>
      <c r="Q161" s="179"/>
      <c r="R161" s="179"/>
      <c r="S161" s="179"/>
      <c r="T161" s="184"/>
      <c r="AT161" s="185" t="s">
        <v>355</v>
      </c>
      <c r="AU161" s="185" t="s">
        <v>83</v>
      </c>
      <c r="AV161" s="185" t="s">
        <v>83</v>
      </c>
      <c r="AW161" s="185" t="s">
        <v>222</v>
      </c>
      <c r="AX161" s="185" t="s">
        <v>22</v>
      </c>
      <c r="AY161" s="185" t="s">
        <v>243</v>
      </c>
    </row>
    <row r="162" spans="2:65" s="6" customFormat="1" ht="15.75" customHeight="1" x14ac:dyDescent="0.3">
      <c r="B162" s="23"/>
      <c r="C162" s="146" t="s">
        <v>316</v>
      </c>
      <c r="D162" s="146" t="s">
        <v>244</v>
      </c>
      <c r="E162" s="147" t="s">
        <v>2129</v>
      </c>
      <c r="F162" s="148" t="s">
        <v>2130</v>
      </c>
      <c r="G162" s="149" t="s">
        <v>637</v>
      </c>
      <c r="H162" s="150">
        <v>4</v>
      </c>
      <c r="I162" s="151"/>
      <c r="J162" s="152">
        <f>ROUND($I$162*$H$162,2)</f>
        <v>0</v>
      </c>
      <c r="K162" s="148" t="s">
        <v>353</v>
      </c>
      <c r="L162" s="43"/>
      <c r="M162" s="153"/>
      <c r="N162" s="154" t="s">
        <v>46</v>
      </c>
      <c r="O162" s="24"/>
      <c r="P162" s="155">
        <f>$O$162*$H$162</f>
        <v>0</v>
      </c>
      <c r="Q162" s="155">
        <v>0</v>
      </c>
      <c r="R162" s="155">
        <f>$Q$162*$H$162</f>
        <v>0</v>
      </c>
      <c r="S162" s="155">
        <v>0</v>
      </c>
      <c r="T162" s="156">
        <f>$S$162*$H$162</f>
        <v>0</v>
      </c>
      <c r="AR162" s="97" t="s">
        <v>718</v>
      </c>
      <c r="AT162" s="97" t="s">
        <v>244</v>
      </c>
      <c r="AU162" s="97" t="s">
        <v>83</v>
      </c>
      <c r="AY162" s="6" t="s">
        <v>243</v>
      </c>
      <c r="BE162" s="157">
        <f>IF($N$162="základní",$J$162,0)</f>
        <v>0</v>
      </c>
      <c r="BF162" s="157">
        <f>IF($N$162="snížená",$J$162,0)</f>
        <v>0</v>
      </c>
      <c r="BG162" s="157">
        <f>IF($N$162="zákl. přenesená",$J$162,0)</f>
        <v>0</v>
      </c>
      <c r="BH162" s="157">
        <f>IF($N$162="sníž. přenesená",$J$162,0)</f>
        <v>0</v>
      </c>
      <c r="BI162" s="157">
        <f>IF($N$162="nulová",$J$162,0)</f>
        <v>0</v>
      </c>
      <c r="BJ162" s="97" t="s">
        <v>22</v>
      </c>
      <c r="BK162" s="157">
        <f>ROUND($I$162*$H$162,2)</f>
        <v>0</v>
      </c>
      <c r="BL162" s="97" t="s">
        <v>718</v>
      </c>
      <c r="BM162" s="97" t="s">
        <v>2131</v>
      </c>
    </row>
    <row r="163" spans="2:65" s="6" customFormat="1" ht="15.75" customHeight="1" x14ac:dyDescent="0.3">
      <c r="B163" s="170"/>
      <c r="C163" s="171"/>
      <c r="D163" s="158" t="s">
        <v>355</v>
      </c>
      <c r="E163" s="172"/>
      <c r="F163" s="172" t="s">
        <v>380</v>
      </c>
      <c r="G163" s="171"/>
      <c r="H163" s="171"/>
      <c r="J163" s="171"/>
      <c r="K163" s="171"/>
      <c r="L163" s="173"/>
      <c r="M163" s="174"/>
      <c r="N163" s="171"/>
      <c r="O163" s="171"/>
      <c r="P163" s="171"/>
      <c r="Q163" s="171"/>
      <c r="R163" s="171"/>
      <c r="S163" s="171"/>
      <c r="T163" s="175"/>
      <c r="AT163" s="176" t="s">
        <v>355</v>
      </c>
      <c r="AU163" s="176" t="s">
        <v>83</v>
      </c>
      <c r="AV163" s="176" t="s">
        <v>22</v>
      </c>
      <c r="AW163" s="176" t="s">
        <v>222</v>
      </c>
      <c r="AX163" s="176" t="s">
        <v>75</v>
      </c>
      <c r="AY163" s="176" t="s">
        <v>243</v>
      </c>
    </row>
    <row r="164" spans="2:65" s="6" customFormat="1" ht="15.75" customHeight="1" x14ac:dyDescent="0.3">
      <c r="B164" s="178"/>
      <c r="C164" s="179"/>
      <c r="D164" s="177" t="s">
        <v>355</v>
      </c>
      <c r="E164" s="179"/>
      <c r="F164" s="180" t="s">
        <v>2132</v>
      </c>
      <c r="G164" s="179"/>
      <c r="H164" s="181">
        <v>4</v>
      </c>
      <c r="J164" s="179"/>
      <c r="K164" s="179"/>
      <c r="L164" s="182"/>
      <c r="M164" s="183"/>
      <c r="N164" s="179"/>
      <c r="O164" s="179"/>
      <c r="P164" s="179"/>
      <c r="Q164" s="179"/>
      <c r="R164" s="179"/>
      <c r="S164" s="179"/>
      <c r="T164" s="184"/>
      <c r="AT164" s="185" t="s">
        <v>355</v>
      </c>
      <c r="AU164" s="185" t="s">
        <v>83</v>
      </c>
      <c r="AV164" s="185" t="s">
        <v>83</v>
      </c>
      <c r="AW164" s="185" t="s">
        <v>222</v>
      </c>
      <c r="AX164" s="185" t="s">
        <v>22</v>
      </c>
      <c r="AY164" s="185" t="s">
        <v>243</v>
      </c>
    </row>
    <row r="165" spans="2:65" s="6" customFormat="1" ht="15.75" customHeight="1" x14ac:dyDescent="0.3">
      <c r="B165" s="23"/>
      <c r="C165" s="146" t="s">
        <v>319</v>
      </c>
      <c r="D165" s="146" t="s">
        <v>244</v>
      </c>
      <c r="E165" s="147" t="s">
        <v>2133</v>
      </c>
      <c r="F165" s="148" t="s">
        <v>2134</v>
      </c>
      <c r="G165" s="149" t="s">
        <v>637</v>
      </c>
      <c r="H165" s="150">
        <v>18</v>
      </c>
      <c r="I165" s="151"/>
      <c r="J165" s="152">
        <f>ROUND($I$165*$H$165,2)</f>
        <v>0</v>
      </c>
      <c r="K165" s="148" t="s">
        <v>353</v>
      </c>
      <c r="L165" s="43"/>
      <c r="M165" s="153"/>
      <c r="N165" s="154" t="s">
        <v>46</v>
      </c>
      <c r="O165" s="24"/>
      <c r="P165" s="155">
        <f>$O$165*$H$165</f>
        <v>0</v>
      </c>
      <c r="Q165" s="155">
        <v>0</v>
      </c>
      <c r="R165" s="155">
        <f>$Q$165*$H$165</f>
        <v>0</v>
      </c>
      <c r="S165" s="155">
        <v>0</v>
      </c>
      <c r="T165" s="156">
        <f>$S$165*$H$165</f>
        <v>0</v>
      </c>
      <c r="AR165" s="97" t="s">
        <v>718</v>
      </c>
      <c r="AT165" s="97" t="s">
        <v>244</v>
      </c>
      <c r="AU165" s="97" t="s">
        <v>83</v>
      </c>
      <c r="AY165" s="6" t="s">
        <v>243</v>
      </c>
      <c r="BE165" s="157">
        <f>IF($N$165="základní",$J$165,0)</f>
        <v>0</v>
      </c>
      <c r="BF165" s="157">
        <f>IF($N$165="snížená",$J$165,0)</f>
        <v>0</v>
      </c>
      <c r="BG165" s="157">
        <f>IF($N$165="zákl. přenesená",$J$165,0)</f>
        <v>0</v>
      </c>
      <c r="BH165" s="157">
        <f>IF($N$165="sníž. přenesená",$J$165,0)</f>
        <v>0</v>
      </c>
      <c r="BI165" s="157">
        <f>IF($N$165="nulová",$J$165,0)</f>
        <v>0</v>
      </c>
      <c r="BJ165" s="97" t="s">
        <v>22</v>
      </c>
      <c r="BK165" s="157">
        <f>ROUND($I$165*$H$165,2)</f>
        <v>0</v>
      </c>
      <c r="BL165" s="97" t="s">
        <v>718</v>
      </c>
      <c r="BM165" s="97" t="s">
        <v>2135</v>
      </c>
    </row>
    <row r="166" spans="2:65" s="6" customFormat="1" ht="15.75" customHeight="1" x14ac:dyDescent="0.3">
      <c r="B166" s="170"/>
      <c r="C166" s="171"/>
      <c r="D166" s="158" t="s">
        <v>355</v>
      </c>
      <c r="E166" s="172"/>
      <c r="F166" s="172" t="s">
        <v>380</v>
      </c>
      <c r="G166" s="171"/>
      <c r="H166" s="171"/>
      <c r="J166" s="171"/>
      <c r="K166" s="171"/>
      <c r="L166" s="173"/>
      <c r="M166" s="174"/>
      <c r="N166" s="171"/>
      <c r="O166" s="171"/>
      <c r="P166" s="171"/>
      <c r="Q166" s="171"/>
      <c r="R166" s="171"/>
      <c r="S166" s="171"/>
      <c r="T166" s="175"/>
      <c r="AT166" s="176" t="s">
        <v>355</v>
      </c>
      <c r="AU166" s="176" t="s">
        <v>83</v>
      </c>
      <c r="AV166" s="176" t="s">
        <v>22</v>
      </c>
      <c r="AW166" s="176" t="s">
        <v>222</v>
      </c>
      <c r="AX166" s="176" t="s">
        <v>75</v>
      </c>
      <c r="AY166" s="176" t="s">
        <v>243</v>
      </c>
    </row>
    <row r="167" spans="2:65" s="6" customFormat="1" ht="15.75" customHeight="1" x14ac:dyDescent="0.3">
      <c r="B167" s="178"/>
      <c r="C167" s="179"/>
      <c r="D167" s="177" t="s">
        <v>355</v>
      </c>
      <c r="E167" s="179"/>
      <c r="F167" s="180" t="s">
        <v>2136</v>
      </c>
      <c r="G167" s="179"/>
      <c r="H167" s="181">
        <v>15</v>
      </c>
      <c r="J167" s="179"/>
      <c r="K167" s="179"/>
      <c r="L167" s="182"/>
      <c r="M167" s="183"/>
      <c r="N167" s="179"/>
      <c r="O167" s="179"/>
      <c r="P167" s="179"/>
      <c r="Q167" s="179"/>
      <c r="R167" s="179"/>
      <c r="S167" s="179"/>
      <c r="T167" s="184"/>
      <c r="AT167" s="185" t="s">
        <v>355</v>
      </c>
      <c r="AU167" s="185" t="s">
        <v>83</v>
      </c>
      <c r="AV167" s="185" t="s">
        <v>83</v>
      </c>
      <c r="AW167" s="185" t="s">
        <v>222</v>
      </c>
      <c r="AX167" s="185" t="s">
        <v>75</v>
      </c>
      <c r="AY167" s="185" t="s">
        <v>243</v>
      </c>
    </row>
    <row r="168" spans="2:65" s="6" customFormat="1" ht="15.75" customHeight="1" x14ac:dyDescent="0.3">
      <c r="B168" s="178"/>
      <c r="C168" s="179"/>
      <c r="D168" s="177" t="s">
        <v>355</v>
      </c>
      <c r="E168" s="179"/>
      <c r="F168" s="180" t="s">
        <v>2137</v>
      </c>
      <c r="G168" s="179"/>
      <c r="H168" s="181">
        <v>3</v>
      </c>
      <c r="J168" s="179"/>
      <c r="K168" s="179"/>
      <c r="L168" s="182"/>
      <c r="M168" s="183"/>
      <c r="N168" s="179"/>
      <c r="O168" s="179"/>
      <c r="P168" s="179"/>
      <c r="Q168" s="179"/>
      <c r="R168" s="179"/>
      <c r="S168" s="179"/>
      <c r="T168" s="184"/>
      <c r="AT168" s="185" t="s">
        <v>355</v>
      </c>
      <c r="AU168" s="185" t="s">
        <v>83</v>
      </c>
      <c r="AV168" s="185" t="s">
        <v>83</v>
      </c>
      <c r="AW168" s="185" t="s">
        <v>222</v>
      </c>
      <c r="AX168" s="185" t="s">
        <v>75</v>
      </c>
      <c r="AY168" s="185" t="s">
        <v>243</v>
      </c>
    </row>
    <row r="169" spans="2:65" s="6" customFormat="1" ht="15.75" customHeight="1" x14ac:dyDescent="0.3">
      <c r="B169" s="186"/>
      <c r="C169" s="187"/>
      <c r="D169" s="177" t="s">
        <v>355</v>
      </c>
      <c r="E169" s="187"/>
      <c r="F169" s="188" t="s">
        <v>369</v>
      </c>
      <c r="G169" s="187"/>
      <c r="H169" s="189">
        <v>18</v>
      </c>
      <c r="J169" s="187"/>
      <c r="K169" s="187"/>
      <c r="L169" s="190"/>
      <c r="M169" s="191"/>
      <c r="N169" s="187"/>
      <c r="O169" s="187"/>
      <c r="P169" s="187"/>
      <c r="Q169" s="187"/>
      <c r="R169" s="187"/>
      <c r="S169" s="187"/>
      <c r="T169" s="192"/>
      <c r="AT169" s="193" t="s">
        <v>355</v>
      </c>
      <c r="AU169" s="193" t="s">
        <v>83</v>
      </c>
      <c r="AV169" s="193" t="s">
        <v>248</v>
      </c>
      <c r="AW169" s="193" t="s">
        <v>222</v>
      </c>
      <c r="AX169" s="193" t="s">
        <v>22</v>
      </c>
      <c r="AY169" s="193" t="s">
        <v>243</v>
      </c>
    </row>
    <row r="170" spans="2:65" s="6" customFormat="1" ht="15.75" customHeight="1" x14ac:dyDescent="0.3">
      <c r="B170" s="23"/>
      <c r="C170" s="194" t="s">
        <v>322</v>
      </c>
      <c r="D170" s="194" t="s">
        <v>481</v>
      </c>
      <c r="E170" s="195" t="s">
        <v>2138</v>
      </c>
      <c r="F170" s="196" t="s">
        <v>2139</v>
      </c>
      <c r="G170" s="197" t="s">
        <v>637</v>
      </c>
      <c r="H170" s="198">
        <v>3</v>
      </c>
      <c r="I170" s="199"/>
      <c r="J170" s="200">
        <f>ROUND($I$170*$H$170,2)</f>
        <v>0</v>
      </c>
      <c r="K170" s="196"/>
      <c r="L170" s="201"/>
      <c r="M170" s="202"/>
      <c r="N170" s="203" t="s">
        <v>46</v>
      </c>
      <c r="O170" s="24"/>
      <c r="P170" s="155">
        <f>$O$170*$H$170</f>
        <v>0</v>
      </c>
      <c r="Q170" s="155">
        <v>1.6E-2</v>
      </c>
      <c r="R170" s="155">
        <f>$Q$170*$H$170</f>
        <v>4.8000000000000001E-2</v>
      </c>
      <c r="S170" s="155">
        <v>0</v>
      </c>
      <c r="T170" s="156">
        <f>$S$170*$H$170</f>
        <v>0</v>
      </c>
      <c r="AR170" s="97" t="s">
        <v>949</v>
      </c>
      <c r="AT170" s="97" t="s">
        <v>481</v>
      </c>
      <c r="AU170" s="97" t="s">
        <v>83</v>
      </c>
      <c r="AY170" s="6" t="s">
        <v>243</v>
      </c>
      <c r="BE170" s="157">
        <f>IF($N$170="základní",$J$170,0)</f>
        <v>0</v>
      </c>
      <c r="BF170" s="157">
        <f>IF($N$170="snížená",$J$170,0)</f>
        <v>0</v>
      </c>
      <c r="BG170" s="157">
        <f>IF($N$170="zákl. přenesená",$J$170,0)</f>
        <v>0</v>
      </c>
      <c r="BH170" s="157">
        <f>IF($N$170="sníž. přenesená",$J$170,0)</f>
        <v>0</v>
      </c>
      <c r="BI170" s="157">
        <f>IF($N$170="nulová",$J$170,0)</f>
        <v>0</v>
      </c>
      <c r="BJ170" s="97" t="s">
        <v>22</v>
      </c>
      <c r="BK170" s="157">
        <f>ROUND($I$170*$H$170,2)</f>
        <v>0</v>
      </c>
      <c r="BL170" s="97" t="s">
        <v>949</v>
      </c>
      <c r="BM170" s="97" t="s">
        <v>2140</v>
      </c>
    </row>
    <row r="171" spans="2:65" s="6" customFormat="1" ht="71.25" customHeight="1" x14ac:dyDescent="0.3">
      <c r="B171" s="23"/>
      <c r="C171" s="24"/>
      <c r="D171" s="158" t="s">
        <v>249</v>
      </c>
      <c r="E171" s="24"/>
      <c r="F171" s="159" t="s">
        <v>2141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249</v>
      </c>
      <c r="AU171" s="6" t="s">
        <v>83</v>
      </c>
    </row>
    <row r="172" spans="2:65" s="6" customFormat="1" ht="15.75" customHeight="1" x14ac:dyDescent="0.3">
      <c r="B172" s="170"/>
      <c r="C172" s="171"/>
      <c r="D172" s="177" t="s">
        <v>355</v>
      </c>
      <c r="E172" s="171"/>
      <c r="F172" s="172" t="s">
        <v>380</v>
      </c>
      <c r="G172" s="171"/>
      <c r="H172" s="171"/>
      <c r="J172" s="171"/>
      <c r="K172" s="171"/>
      <c r="L172" s="173"/>
      <c r="M172" s="174"/>
      <c r="N172" s="171"/>
      <c r="O172" s="171"/>
      <c r="P172" s="171"/>
      <c r="Q172" s="171"/>
      <c r="R172" s="171"/>
      <c r="S172" s="171"/>
      <c r="T172" s="175"/>
      <c r="AT172" s="176" t="s">
        <v>355</v>
      </c>
      <c r="AU172" s="176" t="s">
        <v>83</v>
      </c>
      <c r="AV172" s="176" t="s">
        <v>22</v>
      </c>
      <c r="AW172" s="176" t="s">
        <v>222</v>
      </c>
      <c r="AX172" s="176" t="s">
        <v>75</v>
      </c>
      <c r="AY172" s="176" t="s">
        <v>243</v>
      </c>
    </row>
    <row r="173" spans="2:65" s="6" customFormat="1" ht="15.75" customHeight="1" x14ac:dyDescent="0.3">
      <c r="B173" s="178"/>
      <c r="C173" s="179"/>
      <c r="D173" s="177" t="s">
        <v>355</v>
      </c>
      <c r="E173" s="179"/>
      <c r="F173" s="180" t="s">
        <v>2142</v>
      </c>
      <c r="G173" s="179"/>
      <c r="H173" s="181">
        <v>3</v>
      </c>
      <c r="J173" s="179"/>
      <c r="K173" s="179"/>
      <c r="L173" s="182"/>
      <c r="M173" s="183"/>
      <c r="N173" s="179"/>
      <c r="O173" s="179"/>
      <c r="P173" s="179"/>
      <c r="Q173" s="179"/>
      <c r="R173" s="179"/>
      <c r="S173" s="179"/>
      <c r="T173" s="184"/>
      <c r="AT173" s="185" t="s">
        <v>355</v>
      </c>
      <c r="AU173" s="185" t="s">
        <v>83</v>
      </c>
      <c r="AV173" s="185" t="s">
        <v>83</v>
      </c>
      <c r="AW173" s="185" t="s">
        <v>222</v>
      </c>
      <c r="AX173" s="185" t="s">
        <v>22</v>
      </c>
      <c r="AY173" s="185" t="s">
        <v>243</v>
      </c>
    </row>
    <row r="174" spans="2:65" s="6" customFormat="1" ht="15.75" customHeight="1" x14ac:dyDescent="0.3">
      <c r="B174" s="23"/>
      <c r="C174" s="194" t="s">
        <v>325</v>
      </c>
      <c r="D174" s="194" t="s">
        <v>481</v>
      </c>
      <c r="E174" s="195" t="s">
        <v>2143</v>
      </c>
      <c r="F174" s="196" t="s">
        <v>2139</v>
      </c>
      <c r="G174" s="197" t="s">
        <v>637</v>
      </c>
      <c r="H174" s="198">
        <v>11</v>
      </c>
      <c r="I174" s="199"/>
      <c r="J174" s="200">
        <f>ROUND($I$174*$H$174,2)</f>
        <v>0</v>
      </c>
      <c r="K174" s="196"/>
      <c r="L174" s="201"/>
      <c r="M174" s="202"/>
      <c r="N174" s="203" t="s">
        <v>46</v>
      </c>
      <c r="O174" s="24"/>
      <c r="P174" s="155">
        <f>$O$174*$H$174</f>
        <v>0</v>
      </c>
      <c r="Q174" s="155">
        <v>1.6E-2</v>
      </c>
      <c r="R174" s="155">
        <f>$Q$174*$H$174</f>
        <v>0.17599999999999999</v>
      </c>
      <c r="S174" s="155">
        <v>0</v>
      </c>
      <c r="T174" s="156">
        <f>$S$174*$H$174</f>
        <v>0</v>
      </c>
      <c r="AR174" s="97" t="s">
        <v>949</v>
      </c>
      <c r="AT174" s="97" t="s">
        <v>481</v>
      </c>
      <c r="AU174" s="97" t="s">
        <v>83</v>
      </c>
      <c r="AY174" s="6" t="s">
        <v>243</v>
      </c>
      <c r="BE174" s="157">
        <f>IF($N$174="základní",$J$174,0)</f>
        <v>0</v>
      </c>
      <c r="BF174" s="157">
        <f>IF($N$174="snížená",$J$174,0)</f>
        <v>0</v>
      </c>
      <c r="BG174" s="157">
        <f>IF($N$174="zákl. přenesená",$J$174,0)</f>
        <v>0</v>
      </c>
      <c r="BH174" s="157">
        <f>IF($N$174="sníž. přenesená",$J$174,0)</f>
        <v>0</v>
      </c>
      <c r="BI174" s="157">
        <f>IF($N$174="nulová",$J$174,0)</f>
        <v>0</v>
      </c>
      <c r="BJ174" s="97" t="s">
        <v>22</v>
      </c>
      <c r="BK174" s="157">
        <f>ROUND($I$174*$H$174,2)</f>
        <v>0</v>
      </c>
      <c r="BL174" s="97" t="s">
        <v>949</v>
      </c>
      <c r="BM174" s="97" t="s">
        <v>2144</v>
      </c>
    </row>
    <row r="175" spans="2:65" s="6" customFormat="1" ht="84.75" customHeight="1" x14ac:dyDescent="0.3">
      <c r="B175" s="23"/>
      <c r="C175" s="24"/>
      <c r="D175" s="158" t="s">
        <v>249</v>
      </c>
      <c r="E175" s="24"/>
      <c r="F175" s="159" t="s">
        <v>2145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249</v>
      </c>
      <c r="AU175" s="6" t="s">
        <v>83</v>
      </c>
    </row>
    <row r="176" spans="2:65" s="6" customFormat="1" ht="15.75" customHeight="1" x14ac:dyDescent="0.3">
      <c r="B176" s="170"/>
      <c r="C176" s="171"/>
      <c r="D176" s="177" t="s">
        <v>355</v>
      </c>
      <c r="E176" s="171"/>
      <c r="F176" s="172" t="s">
        <v>380</v>
      </c>
      <c r="G176" s="171"/>
      <c r="H176" s="171"/>
      <c r="J176" s="171"/>
      <c r="K176" s="171"/>
      <c r="L176" s="173"/>
      <c r="M176" s="174"/>
      <c r="N176" s="171"/>
      <c r="O176" s="171"/>
      <c r="P176" s="171"/>
      <c r="Q176" s="171"/>
      <c r="R176" s="171"/>
      <c r="S176" s="171"/>
      <c r="T176" s="175"/>
      <c r="AT176" s="176" t="s">
        <v>355</v>
      </c>
      <c r="AU176" s="176" t="s">
        <v>83</v>
      </c>
      <c r="AV176" s="176" t="s">
        <v>22</v>
      </c>
      <c r="AW176" s="176" t="s">
        <v>222</v>
      </c>
      <c r="AX176" s="176" t="s">
        <v>75</v>
      </c>
      <c r="AY176" s="176" t="s">
        <v>243</v>
      </c>
    </row>
    <row r="177" spans="2:65" s="6" customFormat="1" ht="15.75" customHeight="1" x14ac:dyDescent="0.3">
      <c r="B177" s="178"/>
      <c r="C177" s="179"/>
      <c r="D177" s="177" t="s">
        <v>355</v>
      </c>
      <c r="E177" s="179"/>
      <c r="F177" s="180" t="s">
        <v>2146</v>
      </c>
      <c r="G177" s="179"/>
      <c r="H177" s="181">
        <v>11</v>
      </c>
      <c r="J177" s="179"/>
      <c r="K177" s="179"/>
      <c r="L177" s="182"/>
      <c r="M177" s="183"/>
      <c r="N177" s="179"/>
      <c r="O177" s="179"/>
      <c r="P177" s="179"/>
      <c r="Q177" s="179"/>
      <c r="R177" s="179"/>
      <c r="S177" s="179"/>
      <c r="T177" s="184"/>
      <c r="AT177" s="185" t="s">
        <v>355</v>
      </c>
      <c r="AU177" s="185" t="s">
        <v>83</v>
      </c>
      <c r="AV177" s="185" t="s">
        <v>83</v>
      </c>
      <c r="AW177" s="185" t="s">
        <v>222</v>
      </c>
      <c r="AX177" s="185" t="s">
        <v>22</v>
      </c>
      <c r="AY177" s="185" t="s">
        <v>243</v>
      </c>
    </row>
    <row r="178" spans="2:65" s="6" customFormat="1" ht="15.75" customHeight="1" x14ac:dyDescent="0.3">
      <c r="B178" s="23"/>
      <c r="C178" s="194" t="s">
        <v>328</v>
      </c>
      <c r="D178" s="194" t="s">
        <v>481</v>
      </c>
      <c r="E178" s="195" t="s">
        <v>2147</v>
      </c>
      <c r="F178" s="196" t="s">
        <v>2139</v>
      </c>
      <c r="G178" s="197" t="s">
        <v>637</v>
      </c>
      <c r="H178" s="198">
        <v>2</v>
      </c>
      <c r="I178" s="199"/>
      <c r="J178" s="200">
        <f>ROUND($I$178*$H$178,2)</f>
        <v>0</v>
      </c>
      <c r="K178" s="196"/>
      <c r="L178" s="201"/>
      <c r="M178" s="202"/>
      <c r="N178" s="203" t="s">
        <v>46</v>
      </c>
      <c r="O178" s="24"/>
      <c r="P178" s="155">
        <f>$O$178*$H$178</f>
        <v>0</v>
      </c>
      <c r="Q178" s="155">
        <v>1.6E-2</v>
      </c>
      <c r="R178" s="155">
        <f>$Q$178*$H$178</f>
        <v>3.2000000000000001E-2</v>
      </c>
      <c r="S178" s="155">
        <v>0</v>
      </c>
      <c r="T178" s="156">
        <f>$S$178*$H$178</f>
        <v>0</v>
      </c>
      <c r="AR178" s="97" t="s">
        <v>949</v>
      </c>
      <c r="AT178" s="97" t="s">
        <v>481</v>
      </c>
      <c r="AU178" s="97" t="s">
        <v>83</v>
      </c>
      <c r="AY178" s="6" t="s">
        <v>243</v>
      </c>
      <c r="BE178" s="157">
        <f>IF($N$178="základní",$J$178,0)</f>
        <v>0</v>
      </c>
      <c r="BF178" s="157">
        <f>IF($N$178="snížená",$J$178,0)</f>
        <v>0</v>
      </c>
      <c r="BG178" s="157">
        <f>IF($N$178="zákl. přenesená",$J$178,0)</f>
        <v>0</v>
      </c>
      <c r="BH178" s="157">
        <f>IF($N$178="sníž. přenesená",$J$178,0)</f>
        <v>0</v>
      </c>
      <c r="BI178" s="157">
        <f>IF($N$178="nulová",$J$178,0)</f>
        <v>0</v>
      </c>
      <c r="BJ178" s="97" t="s">
        <v>22</v>
      </c>
      <c r="BK178" s="157">
        <f>ROUND($I$178*$H$178,2)</f>
        <v>0</v>
      </c>
      <c r="BL178" s="97" t="s">
        <v>949</v>
      </c>
      <c r="BM178" s="97" t="s">
        <v>2148</v>
      </c>
    </row>
    <row r="179" spans="2:65" s="6" customFormat="1" ht="71.25" customHeight="1" x14ac:dyDescent="0.3">
      <c r="B179" s="23"/>
      <c r="C179" s="24"/>
      <c r="D179" s="158" t="s">
        <v>249</v>
      </c>
      <c r="E179" s="24"/>
      <c r="F179" s="159" t="s">
        <v>2149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249</v>
      </c>
      <c r="AU179" s="6" t="s">
        <v>83</v>
      </c>
    </row>
    <row r="180" spans="2:65" s="6" customFormat="1" ht="15.75" customHeight="1" x14ac:dyDescent="0.3">
      <c r="B180" s="170"/>
      <c r="C180" s="171"/>
      <c r="D180" s="177" t="s">
        <v>355</v>
      </c>
      <c r="E180" s="171"/>
      <c r="F180" s="172" t="s">
        <v>380</v>
      </c>
      <c r="G180" s="171"/>
      <c r="H180" s="171"/>
      <c r="J180" s="171"/>
      <c r="K180" s="171"/>
      <c r="L180" s="173"/>
      <c r="M180" s="174"/>
      <c r="N180" s="171"/>
      <c r="O180" s="171"/>
      <c r="P180" s="171"/>
      <c r="Q180" s="171"/>
      <c r="R180" s="171"/>
      <c r="S180" s="171"/>
      <c r="T180" s="175"/>
      <c r="AT180" s="176" t="s">
        <v>355</v>
      </c>
      <c r="AU180" s="176" t="s">
        <v>83</v>
      </c>
      <c r="AV180" s="176" t="s">
        <v>22</v>
      </c>
      <c r="AW180" s="176" t="s">
        <v>222</v>
      </c>
      <c r="AX180" s="176" t="s">
        <v>75</v>
      </c>
      <c r="AY180" s="176" t="s">
        <v>243</v>
      </c>
    </row>
    <row r="181" spans="2:65" s="6" customFormat="1" ht="15.75" customHeight="1" x14ac:dyDescent="0.3">
      <c r="B181" s="178"/>
      <c r="C181" s="179"/>
      <c r="D181" s="177" t="s">
        <v>355</v>
      </c>
      <c r="E181" s="179"/>
      <c r="F181" s="180" t="s">
        <v>2150</v>
      </c>
      <c r="G181" s="179"/>
      <c r="H181" s="181">
        <v>2</v>
      </c>
      <c r="J181" s="179"/>
      <c r="K181" s="179"/>
      <c r="L181" s="182"/>
      <c r="M181" s="183"/>
      <c r="N181" s="179"/>
      <c r="O181" s="179"/>
      <c r="P181" s="179"/>
      <c r="Q181" s="179"/>
      <c r="R181" s="179"/>
      <c r="S181" s="179"/>
      <c r="T181" s="184"/>
      <c r="AT181" s="185" t="s">
        <v>355</v>
      </c>
      <c r="AU181" s="185" t="s">
        <v>83</v>
      </c>
      <c r="AV181" s="185" t="s">
        <v>83</v>
      </c>
      <c r="AW181" s="185" t="s">
        <v>222</v>
      </c>
      <c r="AX181" s="185" t="s">
        <v>22</v>
      </c>
      <c r="AY181" s="185" t="s">
        <v>243</v>
      </c>
    </row>
    <row r="182" spans="2:65" s="6" customFormat="1" ht="15.75" customHeight="1" x14ac:dyDescent="0.3">
      <c r="B182" s="23"/>
      <c r="C182" s="194" t="s">
        <v>502</v>
      </c>
      <c r="D182" s="194" t="s">
        <v>481</v>
      </c>
      <c r="E182" s="195" t="s">
        <v>2151</v>
      </c>
      <c r="F182" s="196" t="s">
        <v>2139</v>
      </c>
      <c r="G182" s="197" t="s">
        <v>637</v>
      </c>
      <c r="H182" s="198">
        <v>2</v>
      </c>
      <c r="I182" s="199"/>
      <c r="J182" s="200">
        <f>ROUND($I$182*$H$182,2)</f>
        <v>0</v>
      </c>
      <c r="K182" s="196"/>
      <c r="L182" s="201"/>
      <c r="M182" s="202"/>
      <c r="N182" s="203" t="s">
        <v>46</v>
      </c>
      <c r="O182" s="24"/>
      <c r="P182" s="155">
        <f>$O$182*$H$182</f>
        <v>0</v>
      </c>
      <c r="Q182" s="155">
        <v>1.6E-2</v>
      </c>
      <c r="R182" s="155">
        <f>$Q$182*$H$182</f>
        <v>3.2000000000000001E-2</v>
      </c>
      <c r="S182" s="155">
        <v>0</v>
      </c>
      <c r="T182" s="156">
        <f>$S$182*$H$182</f>
        <v>0</v>
      </c>
      <c r="AR182" s="97" t="s">
        <v>949</v>
      </c>
      <c r="AT182" s="97" t="s">
        <v>481</v>
      </c>
      <c r="AU182" s="97" t="s">
        <v>83</v>
      </c>
      <c r="AY182" s="6" t="s">
        <v>243</v>
      </c>
      <c r="BE182" s="157">
        <f>IF($N$182="základní",$J$182,0)</f>
        <v>0</v>
      </c>
      <c r="BF182" s="157">
        <f>IF($N$182="snížená",$J$182,0)</f>
        <v>0</v>
      </c>
      <c r="BG182" s="157">
        <f>IF($N$182="zákl. přenesená",$J$182,0)</f>
        <v>0</v>
      </c>
      <c r="BH182" s="157">
        <f>IF($N$182="sníž. přenesená",$J$182,0)</f>
        <v>0</v>
      </c>
      <c r="BI182" s="157">
        <f>IF($N$182="nulová",$J$182,0)</f>
        <v>0</v>
      </c>
      <c r="BJ182" s="97" t="s">
        <v>22</v>
      </c>
      <c r="BK182" s="157">
        <f>ROUND($I$182*$H$182,2)</f>
        <v>0</v>
      </c>
      <c r="BL182" s="97" t="s">
        <v>949</v>
      </c>
      <c r="BM182" s="97" t="s">
        <v>2152</v>
      </c>
    </row>
    <row r="183" spans="2:65" s="6" customFormat="1" ht="71.25" customHeight="1" x14ac:dyDescent="0.3">
      <c r="B183" s="23"/>
      <c r="C183" s="24"/>
      <c r="D183" s="158" t="s">
        <v>249</v>
      </c>
      <c r="E183" s="24"/>
      <c r="F183" s="159" t="s">
        <v>2153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249</v>
      </c>
      <c r="AU183" s="6" t="s">
        <v>83</v>
      </c>
    </row>
    <row r="184" spans="2:65" s="6" customFormat="1" ht="15.75" customHeight="1" x14ac:dyDescent="0.3">
      <c r="B184" s="170"/>
      <c r="C184" s="171"/>
      <c r="D184" s="177" t="s">
        <v>355</v>
      </c>
      <c r="E184" s="171"/>
      <c r="F184" s="172" t="s">
        <v>380</v>
      </c>
      <c r="G184" s="171"/>
      <c r="H184" s="171"/>
      <c r="J184" s="171"/>
      <c r="K184" s="171"/>
      <c r="L184" s="173"/>
      <c r="M184" s="174"/>
      <c r="N184" s="171"/>
      <c r="O184" s="171"/>
      <c r="P184" s="171"/>
      <c r="Q184" s="171"/>
      <c r="R184" s="171"/>
      <c r="S184" s="171"/>
      <c r="T184" s="175"/>
      <c r="AT184" s="176" t="s">
        <v>355</v>
      </c>
      <c r="AU184" s="176" t="s">
        <v>83</v>
      </c>
      <c r="AV184" s="176" t="s">
        <v>22</v>
      </c>
      <c r="AW184" s="176" t="s">
        <v>222</v>
      </c>
      <c r="AX184" s="176" t="s">
        <v>75</v>
      </c>
      <c r="AY184" s="176" t="s">
        <v>243</v>
      </c>
    </row>
    <row r="185" spans="2:65" s="6" customFormat="1" ht="15.75" customHeight="1" x14ac:dyDescent="0.3">
      <c r="B185" s="178"/>
      <c r="C185" s="179"/>
      <c r="D185" s="177" t="s">
        <v>355</v>
      </c>
      <c r="E185" s="179"/>
      <c r="F185" s="180" t="s">
        <v>2154</v>
      </c>
      <c r="G185" s="179"/>
      <c r="H185" s="181">
        <v>2</v>
      </c>
      <c r="J185" s="179"/>
      <c r="K185" s="179"/>
      <c r="L185" s="182"/>
      <c r="M185" s="183"/>
      <c r="N185" s="179"/>
      <c r="O185" s="179"/>
      <c r="P185" s="179"/>
      <c r="Q185" s="179"/>
      <c r="R185" s="179"/>
      <c r="S185" s="179"/>
      <c r="T185" s="184"/>
      <c r="AT185" s="185" t="s">
        <v>355</v>
      </c>
      <c r="AU185" s="185" t="s">
        <v>83</v>
      </c>
      <c r="AV185" s="185" t="s">
        <v>83</v>
      </c>
      <c r="AW185" s="185" t="s">
        <v>222</v>
      </c>
      <c r="AX185" s="185" t="s">
        <v>22</v>
      </c>
      <c r="AY185" s="185" t="s">
        <v>243</v>
      </c>
    </row>
    <row r="186" spans="2:65" s="6" customFormat="1" ht="15.75" customHeight="1" x14ac:dyDescent="0.3">
      <c r="B186" s="23"/>
      <c r="C186" s="146" t="s">
        <v>513</v>
      </c>
      <c r="D186" s="146" t="s">
        <v>244</v>
      </c>
      <c r="E186" s="147" t="s">
        <v>2155</v>
      </c>
      <c r="F186" s="148" t="s">
        <v>2156</v>
      </c>
      <c r="G186" s="149" t="s">
        <v>637</v>
      </c>
      <c r="H186" s="150">
        <v>1</v>
      </c>
      <c r="I186" s="151"/>
      <c r="J186" s="152">
        <f>ROUND($I$186*$H$186,2)</f>
        <v>0</v>
      </c>
      <c r="K186" s="148" t="s">
        <v>353</v>
      </c>
      <c r="L186" s="43"/>
      <c r="M186" s="153"/>
      <c r="N186" s="154" t="s">
        <v>46</v>
      </c>
      <c r="O186" s="24"/>
      <c r="P186" s="155">
        <f>$O$186*$H$186</f>
        <v>0</v>
      </c>
      <c r="Q186" s="155">
        <v>0</v>
      </c>
      <c r="R186" s="155">
        <f>$Q$186*$H$186</f>
        <v>0</v>
      </c>
      <c r="S186" s="155">
        <v>0</v>
      </c>
      <c r="T186" s="156">
        <f>$S$186*$H$186</f>
        <v>0</v>
      </c>
      <c r="AR186" s="97" t="s">
        <v>718</v>
      </c>
      <c r="AT186" s="97" t="s">
        <v>244</v>
      </c>
      <c r="AU186" s="97" t="s">
        <v>83</v>
      </c>
      <c r="AY186" s="6" t="s">
        <v>243</v>
      </c>
      <c r="BE186" s="157">
        <f>IF($N$186="základní",$J$186,0)</f>
        <v>0</v>
      </c>
      <c r="BF186" s="157">
        <f>IF($N$186="snížená",$J$186,0)</f>
        <v>0</v>
      </c>
      <c r="BG186" s="157">
        <f>IF($N$186="zákl. přenesená",$J$186,0)</f>
        <v>0</v>
      </c>
      <c r="BH186" s="157">
        <f>IF($N$186="sníž. přenesená",$J$186,0)</f>
        <v>0</v>
      </c>
      <c r="BI186" s="157">
        <f>IF($N$186="nulová",$J$186,0)</f>
        <v>0</v>
      </c>
      <c r="BJ186" s="97" t="s">
        <v>22</v>
      </c>
      <c r="BK186" s="157">
        <f>ROUND($I$186*$H$186,2)</f>
        <v>0</v>
      </c>
      <c r="BL186" s="97" t="s">
        <v>718</v>
      </c>
      <c r="BM186" s="97" t="s">
        <v>2157</v>
      </c>
    </row>
    <row r="187" spans="2:65" s="6" customFormat="1" ht="15.75" customHeight="1" x14ac:dyDescent="0.3">
      <c r="B187" s="170"/>
      <c r="C187" s="171"/>
      <c r="D187" s="158" t="s">
        <v>355</v>
      </c>
      <c r="E187" s="172"/>
      <c r="F187" s="172" t="s">
        <v>380</v>
      </c>
      <c r="G187" s="171"/>
      <c r="H187" s="171"/>
      <c r="J187" s="171"/>
      <c r="K187" s="171"/>
      <c r="L187" s="173"/>
      <c r="M187" s="174"/>
      <c r="N187" s="171"/>
      <c r="O187" s="171"/>
      <c r="P187" s="171"/>
      <c r="Q187" s="171"/>
      <c r="R187" s="171"/>
      <c r="S187" s="171"/>
      <c r="T187" s="175"/>
      <c r="AT187" s="176" t="s">
        <v>355</v>
      </c>
      <c r="AU187" s="176" t="s">
        <v>83</v>
      </c>
      <c r="AV187" s="176" t="s">
        <v>22</v>
      </c>
      <c r="AW187" s="176" t="s">
        <v>222</v>
      </c>
      <c r="AX187" s="176" t="s">
        <v>75</v>
      </c>
      <c r="AY187" s="176" t="s">
        <v>243</v>
      </c>
    </row>
    <row r="188" spans="2:65" s="6" customFormat="1" ht="15.75" customHeight="1" x14ac:dyDescent="0.3">
      <c r="B188" s="170"/>
      <c r="C188" s="171"/>
      <c r="D188" s="177" t="s">
        <v>355</v>
      </c>
      <c r="E188" s="171"/>
      <c r="F188" s="172" t="s">
        <v>2158</v>
      </c>
      <c r="G188" s="171"/>
      <c r="H188" s="171"/>
      <c r="J188" s="171"/>
      <c r="K188" s="171"/>
      <c r="L188" s="173"/>
      <c r="M188" s="174"/>
      <c r="N188" s="171"/>
      <c r="O188" s="171"/>
      <c r="P188" s="171"/>
      <c r="Q188" s="171"/>
      <c r="R188" s="171"/>
      <c r="S188" s="171"/>
      <c r="T188" s="175"/>
      <c r="AT188" s="176" t="s">
        <v>355</v>
      </c>
      <c r="AU188" s="176" t="s">
        <v>83</v>
      </c>
      <c r="AV188" s="176" t="s">
        <v>22</v>
      </c>
      <c r="AW188" s="176" t="s">
        <v>222</v>
      </c>
      <c r="AX188" s="176" t="s">
        <v>75</v>
      </c>
      <c r="AY188" s="176" t="s">
        <v>243</v>
      </c>
    </row>
    <row r="189" spans="2:65" s="6" customFormat="1" ht="15.75" customHeight="1" x14ac:dyDescent="0.3">
      <c r="B189" s="178"/>
      <c r="C189" s="179"/>
      <c r="D189" s="177" t="s">
        <v>355</v>
      </c>
      <c r="E189" s="179"/>
      <c r="F189" s="180" t="s">
        <v>2159</v>
      </c>
      <c r="G189" s="179"/>
      <c r="H189" s="181">
        <v>1</v>
      </c>
      <c r="J189" s="179"/>
      <c r="K189" s="179"/>
      <c r="L189" s="182"/>
      <c r="M189" s="183"/>
      <c r="N189" s="179"/>
      <c r="O189" s="179"/>
      <c r="P189" s="179"/>
      <c r="Q189" s="179"/>
      <c r="R189" s="179"/>
      <c r="S189" s="179"/>
      <c r="T189" s="184"/>
      <c r="AT189" s="185" t="s">
        <v>355</v>
      </c>
      <c r="AU189" s="185" t="s">
        <v>83</v>
      </c>
      <c r="AV189" s="185" t="s">
        <v>83</v>
      </c>
      <c r="AW189" s="185" t="s">
        <v>222</v>
      </c>
      <c r="AX189" s="185" t="s">
        <v>22</v>
      </c>
      <c r="AY189" s="185" t="s">
        <v>243</v>
      </c>
    </row>
    <row r="190" spans="2:65" s="6" customFormat="1" ht="15.75" customHeight="1" x14ac:dyDescent="0.3">
      <c r="B190" s="23"/>
      <c r="C190" s="146" t="s">
        <v>518</v>
      </c>
      <c r="D190" s="146" t="s">
        <v>244</v>
      </c>
      <c r="E190" s="147" t="s">
        <v>2160</v>
      </c>
      <c r="F190" s="148" t="s">
        <v>2161</v>
      </c>
      <c r="G190" s="149" t="s">
        <v>637</v>
      </c>
      <c r="H190" s="150">
        <v>2</v>
      </c>
      <c r="I190" s="151"/>
      <c r="J190" s="152">
        <f>ROUND($I$190*$H$190,2)</f>
        <v>0</v>
      </c>
      <c r="K190" s="148" t="s">
        <v>353</v>
      </c>
      <c r="L190" s="43"/>
      <c r="M190" s="153"/>
      <c r="N190" s="154" t="s">
        <v>46</v>
      </c>
      <c r="O190" s="24"/>
      <c r="P190" s="155">
        <f>$O$190*$H$190</f>
        <v>0</v>
      </c>
      <c r="Q190" s="155">
        <v>0</v>
      </c>
      <c r="R190" s="155">
        <f>$Q$190*$H$190</f>
        <v>0</v>
      </c>
      <c r="S190" s="155">
        <v>0</v>
      </c>
      <c r="T190" s="156">
        <f>$S$190*$H$190</f>
        <v>0</v>
      </c>
      <c r="AR190" s="97" t="s">
        <v>718</v>
      </c>
      <c r="AT190" s="97" t="s">
        <v>244</v>
      </c>
      <c r="AU190" s="97" t="s">
        <v>83</v>
      </c>
      <c r="AY190" s="6" t="s">
        <v>243</v>
      </c>
      <c r="BE190" s="157">
        <f>IF($N$190="základní",$J$190,0)</f>
        <v>0</v>
      </c>
      <c r="BF190" s="157">
        <f>IF($N$190="snížená",$J$190,0)</f>
        <v>0</v>
      </c>
      <c r="BG190" s="157">
        <f>IF($N$190="zákl. přenesená",$J$190,0)</f>
        <v>0</v>
      </c>
      <c r="BH190" s="157">
        <f>IF($N$190="sníž. přenesená",$J$190,0)</f>
        <v>0</v>
      </c>
      <c r="BI190" s="157">
        <f>IF($N$190="nulová",$J$190,0)</f>
        <v>0</v>
      </c>
      <c r="BJ190" s="97" t="s">
        <v>22</v>
      </c>
      <c r="BK190" s="157">
        <f>ROUND($I$190*$H$190,2)</f>
        <v>0</v>
      </c>
      <c r="BL190" s="97" t="s">
        <v>718</v>
      </c>
      <c r="BM190" s="97" t="s">
        <v>2162</v>
      </c>
    </row>
    <row r="191" spans="2:65" s="6" customFormat="1" ht="15.75" customHeight="1" x14ac:dyDescent="0.3">
      <c r="B191" s="170"/>
      <c r="C191" s="171"/>
      <c r="D191" s="158" t="s">
        <v>355</v>
      </c>
      <c r="E191" s="172"/>
      <c r="F191" s="172" t="s">
        <v>380</v>
      </c>
      <c r="G191" s="171"/>
      <c r="H191" s="171"/>
      <c r="J191" s="171"/>
      <c r="K191" s="171"/>
      <c r="L191" s="173"/>
      <c r="M191" s="174"/>
      <c r="N191" s="171"/>
      <c r="O191" s="171"/>
      <c r="P191" s="171"/>
      <c r="Q191" s="171"/>
      <c r="R191" s="171"/>
      <c r="S191" s="171"/>
      <c r="T191" s="175"/>
      <c r="AT191" s="176" t="s">
        <v>355</v>
      </c>
      <c r="AU191" s="176" t="s">
        <v>83</v>
      </c>
      <c r="AV191" s="176" t="s">
        <v>22</v>
      </c>
      <c r="AW191" s="176" t="s">
        <v>222</v>
      </c>
      <c r="AX191" s="176" t="s">
        <v>75</v>
      </c>
      <c r="AY191" s="176" t="s">
        <v>243</v>
      </c>
    </row>
    <row r="192" spans="2:65" s="6" customFormat="1" ht="15.75" customHeight="1" x14ac:dyDescent="0.3">
      <c r="B192" s="178"/>
      <c r="C192" s="179"/>
      <c r="D192" s="177" t="s">
        <v>355</v>
      </c>
      <c r="E192" s="179"/>
      <c r="F192" s="180" t="s">
        <v>2163</v>
      </c>
      <c r="G192" s="179"/>
      <c r="H192" s="181">
        <v>2</v>
      </c>
      <c r="J192" s="179"/>
      <c r="K192" s="179"/>
      <c r="L192" s="182"/>
      <c r="M192" s="183"/>
      <c r="N192" s="179"/>
      <c r="O192" s="179"/>
      <c r="P192" s="179"/>
      <c r="Q192" s="179"/>
      <c r="R192" s="179"/>
      <c r="S192" s="179"/>
      <c r="T192" s="184"/>
      <c r="AT192" s="185" t="s">
        <v>355</v>
      </c>
      <c r="AU192" s="185" t="s">
        <v>83</v>
      </c>
      <c r="AV192" s="185" t="s">
        <v>83</v>
      </c>
      <c r="AW192" s="185" t="s">
        <v>222</v>
      </c>
      <c r="AX192" s="185" t="s">
        <v>22</v>
      </c>
      <c r="AY192" s="185" t="s">
        <v>243</v>
      </c>
    </row>
    <row r="193" spans="2:65" s="6" customFormat="1" ht="15.75" customHeight="1" x14ac:dyDescent="0.3">
      <c r="B193" s="23"/>
      <c r="C193" s="194" t="s">
        <v>525</v>
      </c>
      <c r="D193" s="194" t="s">
        <v>481</v>
      </c>
      <c r="E193" s="195" t="s">
        <v>2164</v>
      </c>
      <c r="F193" s="196" t="s">
        <v>2165</v>
      </c>
      <c r="G193" s="197" t="s">
        <v>637</v>
      </c>
      <c r="H193" s="198">
        <v>2</v>
      </c>
      <c r="I193" s="199"/>
      <c r="J193" s="200">
        <f>ROUND($I$193*$H$193,2)</f>
        <v>0</v>
      </c>
      <c r="K193" s="196"/>
      <c r="L193" s="201"/>
      <c r="M193" s="202"/>
      <c r="N193" s="203" t="s">
        <v>46</v>
      </c>
      <c r="O193" s="24"/>
      <c r="P193" s="155">
        <f>$O$193*$H$193</f>
        <v>0</v>
      </c>
      <c r="Q193" s="155">
        <v>1.6E-2</v>
      </c>
      <c r="R193" s="155">
        <f>$Q$193*$H$193</f>
        <v>3.2000000000000001E-2</v>
      </c>
      <c r="S193" s="155">
        <v>0</v>
      </c>
      <c r="T193" s="156">
        <f>$S$193*$H$193</f>
        <v>0</v>
      </c>
      <c r="AR193" s="97" t="s">
        <v>949</v>
      </c>
      <c r="AT193" s="97" t="s">
        <v>481</v>
      </c>
      <c r="AU193" s="97" t="s">
        <v>83</v>
      </c>
      <c r="AY193" s="6" t="s">
        <v>243</v>
      </c>
      <c r="BE193" s="157">
        <f>IF($N$193="základní",$J$193,0)</f>
        <v>0</v>
      </c>
      <c r="BF193" s="157">
        <f>IF($N$193="snížená",$J$193,0)</f>
        <v>0</v>
      </c>
      <c r="BG193" s="157">
        <f>IF($N$193="zákl. přenesená",$J$193,0)</f>
        <v>0</v>
      </c>
      <c r="BH193" s="157">
        <f>IF($N$193="sníž. přenesená",$J$193,0)</f>
        <v>0</v>
      </c>
      <c r="BI193" s="157">
        <f>IF($N$193="nulová",$J$193,0)</f>
        <v>0</v>
      </c>
      <c r="BJ193" s="97" t="s">
        <v>22</v>
      </c>
      <c r="BK193" s="157">
        <f>ROUND($I$193*$H$193,2)</f>
        <v>0</v>
      </c>
      <c r="BL193" s="97" t="s">
        <v>949</v>
      </c>
      <c r="BM193" s="97" t="s">
        <v>2166</v>
      </c>
    </row>
    <row r="194" spans="2:65" s="6" customFormat="1" ht="71.25" customHeight="1" x14ac:dyDescent="0.3">
      <c r="B194" s="23"/>
      <c r="C194" s="24"/>
      <c r="D194" s="158" t="s">
        <v>249</v>
      </c>
      <c r="E194" s="24"/>
      <c r="F194" s="159" t="s">
        <v>2167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249</v>
      </c>
      <c r="AU194" s="6" t="s">
        <v>83</v>
      </c>
    </row>
    <row r="195" spans="2:65" s="6" customFormat="1" ht="15.75" customHeight="1" x14ac:dyDescent="0.3">
      <c r="B195" s="170"/>
      <c r="C195" s="171"/>
      <c r="D195" s="177" t="s">
        <v>355</v>
      </c>
      <c r="E195" s="171"/>
      <c r="F195" s="172" t="s">
        <v>380</v>
      </c>
      <c r="G195" s="171"/>
      <c r="H195" s="171"/>
      <c r="J195" s="171"/>
      <c r="K195" s="171"/>
      <c r="L195" s="173"/>
      <c r="M195" s="174"/>
      <c r="N195" s="171"/>
      <c r="O195" s="171"/>
      <c r="P195" s="171"/>
      <c r="Q195" s="171"/>
      <c r="R195" s="171"/>
      <c r="S195" s="171"/>
      <c r="T195" s="175"/>
      <c r="AT195" s="176" t="s">
        <v>355</v>
      </c>
      <c r="AU195" s="176" t="s">
        <v>83</v>
      </c>
      <c r="AV195" s="176" t="s">
        <v>22</v>
      </c>
      <c r="AW195" s="176" t="s">
        <v>222</v>
      </c>
      <c r="AX195" s="176" t="s">
        <v>75</v>
      </c>
      <c r="AY195" s="176" t="s">
        <v>243</v>
      </c>
    </row>
    <row r="196" spans="2:65" s="6" customFormat="1" ht="15.75" customHeight="1" x14ac:dyDescent="0.3">
      <c r="B196" s="178"/>
      <c r="C196" s="179"/>
      <c r="D196" s="177" t="s">
        <v>355</v>
      </c>
      <c r="E196" s="179"/>
      <c r="F196" s="180" t="s">
        <v>2168</v>
      </c>
      <c r="G196" s="179"/>
      <c r="H196" s="181">
        <v>2</v>
      </c>
      <c r="J196" s="179"/>
      <c r="K196" s="179"/>
      <c r="L196" s="182"/>
      <c r="M196" s="183"/>
      <c r="N196" s="179"/>
      <c r="O196" s="179"/>
      <c r="P196" s="179"/>
      <c r="Q196" s="179"/>
      <c r="R196" s="179"/>
      <c r="S196" s="179"/>
      <c r="T196" s="184"/>
      <c r="AT196" s="185" t="s">
        <v>355</v>
      </c>
      <c r="AU196" s="185" t="s">
        <v>83</v>
      </c>
      <c r="AV196" s="185" t="s">
        <v>83</v>
      </c>
      <c r="AW196" s="185" t="s">
        <v>222</v>
      </c>
      <c r="AX196" s="185" t="s">
        <v>22</v>
      </c>
      <c r="AY196" s="185" t="s">
        <v>243</v>
      </c>
    </row>
    <row r="197" spans="2:65" s="6" customFormat="1" ht="15.75" customHeight="1" x14ac:dyDescent="0.3">
      <c r="B197" s="23"/>
      <c r="C197" s="146" t="s">
        <v>530</v>
      </c>
      <c r="D197" s="146" t="s">
        <v>244</v>
      </c>
      <c r="E197" s="147" t="s">
        <v>2169</v>
      </c>
      <c r="F197" s="148" t="s">
        <v>2170</v>
      </c>
      <c r="G197" s="149" t="s">
        <v>637</v>
      </c>
      <c r="H197" s="150">
        <v>14</v>
      </c>
      <c r="I197" s="151"/>
      <c r="J197" s="152">
        <f>ROUND($I$197*$H$197,2)</f>
        <v>0</v>
      </c>
      <c r="K197" s="148" t="s">
        <v>353</v>
      </c>
      <c r="L197" s="43"/>
      <c r="M197" s="153"/>
      <c r="N197" s="154" t="s">
        <v>46</v>
      </c>
      <c r="O197" s="24"/>
      <c r="P197" s="155">
        <f>$O$197*$H$197</f>
        <v>0</v>
      </c>
      <c r="Q197" s="155">
        <v>0</v>
      </c>
      <c r="R197" s="155">
        <f>$Q$197*$H$197</f>
        <v>0</v>
      </c>
      <c r="S197" s="155">
        <v>0</v>
      </c>
      <c r="T197" s="156">
        <f>$S$197*$H$197</f>
        <v>0</v>
      </c>
      <c r="AR197" s="97" t="s">
        <v>718</v>
      </c>
      <c r="AT197" s="97" t="s">
        <v>244</v>
      </c>
      <c r="AU197" s="97" t="s">
        <v>83</v>
      </c>
      <c r="AY197" s="6" t="s">
        <v>243</v>
      </c>
      <c r="BE197" s="157">
        <f>IF($N$197="základní",$J$197,0)</f>
        <v>0</v>
      </c>
      <c r="BF197" s="157">
        <f>IF($N$197="snížená",$J$197,0)</f>
        <v>0</v>
      </c>
      <c r="BG197" s="157">
        <f>IF($N$197="zákl. přenesená",$J$197,0)</f>
        <v>0</v>
      </c>
      <c r="BH197" s="157">
        <f>IF($N$197="sníž. přenesená",$J$197,0)</f>
        <v>0</v>
      </c>
      <c r="BI197" s="157">
        <f>IF($N$197="nulová",$J$197,0)</f>
        <v>0</v>
      </c>
      <c r="BJ197" s="97" t="s">
        <v>22</v>
      </c>
      <c r="BK197" s="157">
        <f>ROUND($I$197*$H$197,2)</f>
        <v>0</v>
      </c>
      <c r="BL197" s="97" t="s">
        <v>718</v>
      </c>
      <c r="BM197" s="97" t="s">
        <v>2171</v>
      </c>
    </row>
    <row r="198" spans="2:65" s="6" customFormat="1" ht="15.75" customHeight="1" x14ac:dyDescent="0.3">
      <c r="B198" s="170"/>
      <c r="C198" s="171"/>
      <c r="D198" s="158" t="s">
        <v>355</v>
      </c>
      <c r="E198" s="172"/>
      <c r="F198" s="172" t="s">
        <v>380</v>
      </c>
      <c r="G198" s="171"/>
      <c r="H198" s="171"/>
      <c r="J198" s="171"/>
      <c r="K198" s="171"/>
      <c r="L198" s="173"/>
      <c r="M198" s="174"/>
      <c r="N198" s="171"/>
      <c r="O198" s="171"/>
      <c r="P198" s="171"/>
      <c r="Q198" s="171"/>
      <c r="R198" s="171"/>
      <c r="S198" s="171"/>
      <c r="T198" s="175"/>
      <c r="AT198" s="176" t="s">
        <v>355</v>
      </c>
      <c r="AU198" s="176" t="s">
        <v>83</v>
      </c>
      <c r="AV198" s="176" t="s">
        <v>22</v>
      </c>
      <c r="AW198" s="176" t="s">
        <v>222</v>
      </c>
      <c r="AX198" s="176" t="s">
        <v>75</v>
      </c>
      <c r="AY198" s="176" t="s">
        <v>243</v>
      </c>
    </row>
    <row r="199" spans="2:65" s="6" customFormat="1" ht="15.75" customHeight="1" x14ac:dyDescent="0.3">
      <c r="B199" s="170"/>
      <c r="C199" s="171"/>
      <c r="D199" s="177" t="s">
        <v>355</v>
      </c>
      <c r="E199" s="171"/>
      <c r="F199" s="172" t="s">
        <v>2172</v>
      </c>
      <c r="G199" s="171"/>
      <c r="H199" s="171"/>
      <c r="J199" s="171"/>
      <c r="K199" s="171"/>
      <c r="L199" s="173"/>
      <c r="M199" s="174"/>
      <c r="N199" s="171"/>
      <c r="O199" s="171"/>
      <c r="P199" s="171"/>
      <c r="Q199" s="171"/>
      <c r="R199" s="171"/>
      <c r="S199" s="171"/>
      <c r="T199" s="175"/>
      <c r="AT199" s="176" t="s">
        <v>355</v>
      </c>
      <c r="AU199" s="176" t="s">
        <v>83</v>
      </c>
      <c r="AV199" s="176" t="s">
        <v>22</v>
      </c>
      <c r="AW199" s="176" t="s">
        <v>222</v>
      </c>
      <c r="AX199" s="176" t="s">
        <v>75</v>
      </c>
      <c r="AY199" s="176" t="s">
        <v>243</v>
      </c>
    </row>
    <row r="200" spans="2:65" s="6" customFormat="1" ht="15.75" customHeight="1" x14ac:dyDescent="0.3">
      <c r="B200" s="178"/>
      <c r="C200" s="179"/>
      <c r="D200" s="177" t="s">
        <v>355</v>
      </c>
      <c r="E200" s="179"/>
      <c r="F200" s="180" t="s">
        <v>2173</v>
      </c>
      <c r="G200" s="179"/>
      <c r="H200" s="181">
        <v>9</v>
      </c>
      <c r="J200" s="179"/>
      <c r="K200" s="179"/>
      <c r="L200" s="182"/>
      <c r="M200" s="183"/>
      <c r="N200" s="179"/>
      <c r="O200" s="179"/>
      <c r="P200" s="179"/>
      <c r="Q200" s="179"/>
      <c r="R200" s="179"/>
      <c r="S200" s="179"/>
      <c r="T200" s="184"/>
      <c r="AT200" s="185" t="s">
        <v>355</v>
      </c>
      <c r="AU200" s="185" t="s">
        <v>83</v>
      </c>
      <c r="AV200" s="185" t="s">
        <v>83</v>
      </c>
      <c r="AW200" s="185" t="s">
        <v>222</v>
      </c>
      <c r="AX200" s="185" t="s">
        <v>75</v>
      </c>
      <c r="AY200" s="185" t="s">
        <v>243</v>
      </c>
    </row>
    <row r="201" spans="2:65" s="6" customFormat="1" ht="15.75" customHeight="1" x14ac:dyDescent="0.3">
      <c r="B201" s="178"/>
      <c r="C201" s="179"/>
      <c r="D201" s="177" t="s">
        <v>355</v>
      </c>
      <c r="E201" s="179"/>
      <c r="F201" s="180" t="s">
        <v>2174</v>
      </c>
      <c r="G201" s="179"/>
      <c r="H201" s="181">
        <v>5</v>
      </c>
      <c r="J201" s="179"/>
      <c r="K201" s="179"/>
      <c r="L201" s="182"/>
      <c r="M201" s="183"/>
      <c r="N201" s="179"/>
      <c r="O201" s="179"/>
      <c r="P201" s="179"/>
      <c r="Q201" s="179"/>
      <c r="R201" s="179"/>
      <c r="S201" s="179"/>
      <c r="T201" s="184"/>
      <c r="AT201" s="185" t="s">
        <v>355</v>
      </c>
      <c r="AU201" s="185" t="s">
        <v>83</v>
      </c>
      <c r="AV201" s="185" t="s">
        <v>83</v>
      </c>
      <c r="AW201" s="185" t="s">
        <v>222</v>
      </c>
      <c r="AX201" s="185" t="s">
        <v>75</v>
      </c>
      <c r="AY201" s="185" t="s">
        <v>243</v>
      </c>
    </row>
    <row r="202" spans="2:65" s="6" customFormat="1" ht="15.75" customHeight="1" x14ac:dyDescent="0.3">
      <c r="B202" s="186"/>
      <c r="C202" s="187"/>
      <c r="D202" s="177" t="s">
        <v>355</v>
      </c>
      <c r="E202" s="187"/>
      <c r="F202" s="188" t="s">
        <v>369</v>
      </c>
      <c r="G202" s="187"/>
      <c r="H202" s="189">
        <v>14</v>
      </c>
      <c r="J202" s="187"/>
      <c r="K202" s="187"/>
      <c r="L202" s="190"/>
      <c r="M202" s="191"/>
      <c r="N202" s="187"/>
      <c r="O202" s="187"/>
      <c r="P202" s="187"/>
      <c r="Q202" s="187"/>
      <c r="R202" s="187"/>
      <c r="S202" s="187"/>
      <c r="T202" s="192"/>
      <c r="AT202" s="193" t="s">
        <v>355</v>
      </c>
      <c r="AU202" s="193" t="s">
        <v>83</v>
      </c>
      <c r="AV202" s="193" t="s">
        <v>248</v>
      </c>
      <c r="AW202" s="193" t="s">
        <v>222</v>
      </c>
      <c r="AX202" s="193" t="s">
        <v>22</v>
      </c>
      <c r="AY202" s="193" t="s">
        <v>243</v>
      </c>
    </row>
    <row r="203" spans="2:65" s="6" customFormat="1" ht="15.75" customHeight="1" x14ac:dyDescent="0.3">
      <c r="B203" s="23"/>
      <c r="C203" s="146" t="s">
        <v>535</v>
      </c>
      <c r="D203" s="146" t="s">
        <v>244</v>
      </c>
      <c r="E203" s="147" t="s">
        <v>2175</v>
      </c>
      <c r="F203" s="148" t="s">
        <v>2176</v>
      </c>
      <c r="G203" s="149" t="s">
        <v>378</v>
      </c>
      <c r="H203" s="150">
        <v>21</v>
      </c>
      <c r="I203" s="151"/>
      <c r="J203" s="152">
        <f>ROUND($I$203*$H$203,2)</f>
        <v>0</v>
      </c>
      <c r="K203" s="148" t="s">
        <v>353</v>
      </c>
      <c r="L203" s="43"/>
      <c r="M203" s="153"/>
      <c r="N203" s="154" t="s">
        <v>46</v>
      </c>
      <c r="O203" s="24"/>
      <c r="P203" s="155">
        <f>$O$203*$H$203</f>
        <v>0</v>
      </c>
      <c r="Q203" s="155">
        <v>0</v>
      </c>
      <c r="R203" s="155">
        <f>$Q$203*$H$203</f>
        <v>0</v>
      </c>
      <c r="S203" s="155">
        <v>0</v>
      </c>
      <c r="T203" s="156">
        <f>$S$203*$H$203</f>
        <v>0</v>
      </c>
      <c r="AR203" s="97" t="s">
        <v>718</v>
      </c>
      <c r="AT203" s="97" t="s">
        <v>244</v>
      </c>
      <c r="AU203" s="97" t="s">
        <v>83</v>
      </c>
      <c r="AY203" s="6" t="s">
        <v>243</v>
      </c>
      <c r="BE203" s="157">
        <f>IF($N$203="základní",$J$203,0)</f>
        <v>0</v>
      </c>
      <c r="BF203" s="157">
        <f>IF($N$203="snížená",$J$203,0)</f>
        <v>0</v>
      </c>
      <c r="BG203" s="157">
        <f>IF($N$203="zákl. přenesená",$J$203,0)</f>
        <v>0</v>
      </c>
      <c r="BH203" s="157">
        <f>IF($N$203="sníž. přenesená",$J$203,0)</f>
        <v>0</v>
      </c>
      <c r="BI203" s="157">
        <f>IF($N$203="nulová",$J$203,0)</f>
        <v>0</v>
      </c>
      <c r="BJ203" s="97" t="s">
        <v>22</v>
      </c>
      <c r="BK203" s="157">
        <f>ROUND($I$203*$H$203,2)</f>
        <v>0</v>
      </c>
      <c r="BL203" s="97" t="s">
        <v>718</v>
      </c>
      <c r="BM203" s="97" t="s">
        <v>2177</v>
      </c>
    </row>
    <row r="204" spans="2:65" s="6" customFormat="1" ht="15.75" customHeight="1" x14ac:dyDescent="0.3">
      <c r="B204" s="170"/>
      <c r="C204" s="171"/>
      <c r="D204" s="158" t="s">
        <v>355</v>
      </c>
      <c r="E204" s="172"/>
      <c r="F204" s="172" t="s">
        <v>2178</v>
      </c>
      <c r="G204" s="171"/>
      <c r="H204" s="171"/>
      <c r="J204" s="171"/>
      <c r="K204" s="171"/>
      <c r="L204" s="173"/>
      <c r="M204" s="174"/>
      <c r="N204" s="171"/>
      <c r="O204" s="171"/>
      <c r="P204" s="171"/>
      <c r="Q204" s="171"/>
      <c r="R204" s="171"/>
      <c r="S204" s="171"/>
      <c r="T204" s="175"/>
      <c r="AT204" s="176" t="s">
        <v>355</v>
      </c>
      <c r="AU204" s="176" t="s">
        <v>83</v>
      </c>
      <c r="AV204" s="176" t="s">
        <v>22</v>
      </c>
      <c r="AW204" s="176" t="s">
        <v>222</v>
      </c>
      <c r="AX204" s="176" t="s">
        <v>75</v>
      </c>
      <c r="AY204" s="176" t="s">
        <v>243</v>
      </c>
    </row>
    <row r="205" spans="2:65" s="6" customFormat="1" ht="15.75" customHeight="1" x14ac:dyDescent="0.3">
      <c r="B205" s="178"/>
      <c r="C205" s="179"/>
      <c r="D205" s="177" t="s">
        <v>355</v>
      </c>
      <c r="E205" s="179"/>
      <c r="F205" s="180" t="s">
        <v>2179</v>
      </c>
      <c r="G205" s="179"/>
      <c r="H205" s="181">
        <v>21</v>
      </c>
      <c r="J205" s="179"/>
      <c r="K205" s="179"/>
      <c r="L205" s="182"/>
      <c r="M205" s="183"/>
      <c r="N205" s="179"/>
      <c r="O205" s="179"/>
      <c r="P205" s="179"/>
      <c r="Q205" s="179"/>
      <c r="R205" s="179"/>
      <c r="S205" s="179"/>
      <c r="T205" s="184"/>
      <c r="AT205" s="185" t="s">
        <v>355</v>
      </c>
      <c r="AU205" s="185" t="s">
        <v>83</v>
      </c>
      <c r="AV205" s="185" t="s">
        <v>83</v>
      </c>
      <c r="AW205" s="185" t="s">
        <v>222</v>
      </c>
      <c r="AX205" s="185" t="s">
        <v>22</v>
      </c>
      <c r="AY205" s="185" t="s">
        <v>243</v>
      </c>
    </row>
    <row r="206" spans="2:65" s="6" customFormat="1" ht="15.75" customHeight="1" x14ac:dyDescent="0.3">
      <c r="B206" s="23"/>
      <c r="C206" s="194" t="s">
        <v>540</v>
      </c>
      <c r="D206" s="194" t="s">
        <v>481</v>
      </c>
      <c r="E206" s="195" t="s">
        <v>2180</v>
      </c>
      <c r="F206" s="196" t="s">
        <v>2181</v>
      </c>
      <c r="G206" s="197" t="s">
        <v>1804</v>
      </c>
      <c r="H206" s="198">
        <v>13.346</v>
      </c>
      <c r="I206" s="199"/>
      <c r="J206" s="200">
        <f>ROUND($I$206*$H$206,2)</f>
        <v>0</v>
      </c>
      <c r="K206" s="196" t="s">
        <v>353</v>
      </c>
      <c r="L206" s="201"/>
      <c r="M206" s="202"/>
      <c r="N206" s="203" t="s">
        <v>46</v>
      </c>
      <c r="O206" s="24"/>
      <c r="P206" s="155">
        <f>$O$206*$H$206</f>
        <v>0</v>
      </c>
      <c r="Q206" s="155">
        <v>1E-3</v>
      </c>
      <c r="R206" s="155">
        <f>$Q$206*$H$206</f>
        <v>1.3346E-2</v>
      </c>
      <c r="S206" s="155">
        <v>0</v>
      </c>
      <c r="T206" s="156">
        <f>$S$206*$H$206</f>
        <v>0</v>
      </c>
      <c r="AR206" s="97" t="s">
        <v>949</v>
      </c>
      <c r="AT206" s="97" t="s">
        <v>481</v>
      </c>
      <c r="AU206" s="97" t="s">
        <v>83</v>
      </c>
      <c r="AY206" s="6" t="s">
        <v>243</v>
      </c>
      <c r="BE206" s="157">
        <f>IF($N$206="základní",$J$206,0)</f>
        <v>0</v>
      </c>
      <c r="BF206" s="157">
        <f>IF($N$206="snížená",$J$206,0)</f>
        <v>0</v>
      </c>
      <c r="BG206" s="157">
        <f>IF($N$206="zákl. přenesená",$J$206,0)</f>
        <v>0</v>
      </c>
      <c r="BH206" s="157">
        <f>IF($N$206="sníž. přenesená",$J$206,0)</f>
        <v>0</v>
      </c>
      <c r="BI206" s="157">
        <f>IF($N$206="nulová",$J$206,0)</f>
        <v>0</v>
      </c>
      <c r="BJ206" s="97" t="s">
        <v>22</v>
      </c>
      <c r="BK206" s="157">
        <f>ROUND($I$206*$H$206,2)</f>
        <v>0</v>
      </c>
      <c r="BL206" s="97" t="s">
        <v>949</v>
      </c>
      <c r="BM206" s="97" t="s">
        <v>2182</v>
      </c>
    </row>
    <row r="207" spans="2:65" s="6" customFormat="1" ht="15.75" customHeight="1" x14ac:dyDescent="0.3">
      <c r="B207" s="178"/>
      <c r="C207" s="179"/>
      <c r="D207" s="158" t="s">
        <v>355</v>
      </c>
      <c r="E207" s="180"/>
      <c r="F207" s="180" t="s">
        <v>2183</v>
      </c>
      <c r="G207" s="179"/>
      <c r="H207" s="181">
        <v>13.02</v>
      </c>
      <c r="J207" s="179"/>
      <c r="K207" s="179"/>
      <c r="L207" s="182"/>
      <c r="M207" s="183"/>
      <c r="N207" s="179"/>
      <c r="O207" s="179"/>
      <c r="P207" s="179"/>
      <c r="Q207" s="179"/>
      <c r="R207" s="179"/>
      <c r="S207" s="179"/>
      <c r="T207" s="184"/>
      <c r="AT207" s="185" t="s">
        <v>355</v>
      </c>
      <c r="AU207" s="185" t="s">
        <v>83</v>
      </c>
      <c r="AV207" s="185" t="s">
        <v>83</v>
      </c>
      <c r="AW207" s="185" t="s">
        <v>222</v>
      </c>
      <c r="AX207" s="185" t="s">
        <v>22</v>
      </c>
      <c r="AY207" s="185" t="s">
        <v>243</v>
      </c>
    </row>
    <row r="208" spans="2:65" s="6" customFormat="1" ht="15.75" customHeight="1" x14ac:dyDescent="0.3">
      <c r="B208" s="178"/>
      <c r="C208" s="179"/>
      <c r="D208" s="177" t="s">
        <v>355</v>
      </c>
      <c r="E208" s="179"/>
      <c r="F208" s="180" t="s">
        <v>2184</v>
      </c>
      <c r="G208" s="179"/>
      <c r="H208" s="181">
        <v>13.346</v>
      </c>
      <c r="J208" s="179"/>
      <c r="K208" s="179"/>
      <c r="L208" s="182"/>
      <c r="M208" s="183"/>
      <c r="N208" s="179"/>
      <c r="O208" s="179"/>
      <c r="P208" s="179"/>
      <c r="Q208" s="179"/>
      <c r="R208" s="179"/>
      <c r="S208" s="179"/>
      <c r="T208" s="184"/>
      <c r="AT208" s="185" t="s">
        <v>355</v>
      </c>
      <c r="AU208" s="185" t="s">
        <v>83</v>
      </c>
      <c r="AV208" s="185" t="s">
        <v>83</v>
      </c>
      <c r="AW208" s="185" t="s">
        <v>75</v>
      </c>
      <c r="AX208" s="185" t="s">
        <v>22</v>
      </c>
      <c r="AY208" s="185" t="s">
        <v>243</v>
      </c>
    </row>
    <row r="209" spans="2:65" s="6" customFormat="1" ht="15.75" customHeight="1" x14ac:dyDescent="0.3">
      <c r="B209" s="23"/>
      <c r="C209" s="146" t="s">
        <v>545</v>
      </c>
      <c r="D209" s="146" t="s">
        <v>244</v>
      </c>
      <c r="E209" s="147" t="s">
        <v>2185</v>
      </c>
      <c r="F209" s="148" t="s">
        <v>2186</v>
      </c>
      <c r="G209" s="149" t="s">
        <v>378</v>
      </c>
      <c r="H209" s="150">
        <v>242</v>
      </c>
      <c r="I209" s="151"/>
      <c r="J209" s="152">
        <f>ROUND($I$209*$H$209,2)</f>
        <v>0</v>
      </c>
      <c r="K209" s="148" t="s">
        <v>353</v>
      </c>
      <c r="L209" s="43"/>
      <c r="M209" s="153"/>
      <c r="N209" s="154" t="s">
        <v>46</v>
      </c>
      <c r="O209" s="24"/>
      <c r="P209" s="155">
        <f>$O$209*$H$209</f>
        <v>0</v>
      </c>
      <c r="Q209" s="155">
        <v>0</v>
      </c>
      <c r="R209" s="155">
        <f>$Q$209*$H$209</f>
        <v>0</v>
      </c>
      <c r="S209" s="155">
        <v>0</v>
      </c>
      <c r="T209" s="156">
        <f>$S$209*$H$209</f>
        <v>0</v>
      </c>
      <c r="AR209" s="97" t="s">
        <v>718</v>
      </c>
      <c r="AT209" s="97" t="s">
        <v>244</v>
      </c>
      <c r="AU209" s="97" t="s">
        <v>83</v>
      </c>
      <c r="AY209" s="6" t="s">
        <v>243</v>
      </c>
      <c r="BE209" s="157">
        <f>IF($N$209="základní",$J$209,0)</f>
        <v>0</v>
      </c>
      <c r="BF209" s="157">
        <f>IF($N$209="snížená",$J$209,0)</f>
        <v>0</v>
      </c>
      <c r="BG209" s="157">
        <f>IF($N$209="zákl. přenesená",$J$209,0)</f>
        <v>0</v>
      </c>
      <c r="BH209" s="157">
        <f>IF($N$209="sníž. přenesená",$J$209,0)</f>
        <v>0</v>
      </c>
      <c r="BI209" s="157">
        <f>IF($N$209="nulová",$J$209,0)</f>
        <v>0</v>
      </c>
      <c r="BJ209" s="97" t="s">
        <v>22</v>
      </c>
      <c r="BK209" s="157">
        <f>ROUND($I$209*$H$209,2)</f>
        <v>0</v>
      </c>
      <c r="BL209" s="97" t="s">
        <v>718</v>
      </c>
      <c r="BM209" s="97" t="s">
        <v>2187</v>
      </c>
    </row>
    <row r="210" spans="2:65" s="6" customFormat="1" ht="15.75" customHeight="1" x14ac:dyDescent="0.3">
      <c r="B210" s="170"/>
      <c r="C210" s="171"/>
      <c r="D210" s="158" t="s">
        <v>355</v>
      </c>
      <c r="E210" s="172"/>
      <c r="F210" s="172" t="s">
        <v>380</v>
      </c>
      <c r="G210" s="171"/>
      <c r="H210" s="171"/>
      <c r="J210" s="171"/>
      <c r="K210" s="171"/>
      <c r="L210" s="173"/>
      <c r="M210" s="174"/>
      <c r="N210" s="171"/>
      <c r="O210" s="171"/>
      <c r="P210" s="171"/>
      <c r="Q210" s="171"/>
      <c r="R210" s="171"/>
      <c r="S210" s="171"/>
      <c r="T210" s="175"/>
      <c r="AT210" s="176" t="s">
        <v>355</v>
      </c>
      <c r="AU210" s="176" t="s">
        <v>83</v>
      </c>
      <c r="AV210" s="176" t="s">
        <v>22</v>
      </c>
      <c r="AW210" s="176" t="s">
        <v>222</v>
      </c>
      <c r="AX210" s="176" t="s">
        <v>75</v>
      </c>
      <c r="AY210" s="176" t="s">
        <v>243</v>
      </c>
    </row>
    <row r="211" spans="2:65" s="6" customFormat="1" ht="15.75" customHeight="1" x14ac:dyDescent="0.3">
      <c r="B211" s="178"/>
      <c r="C211" s="179"/>
      <c r="D211" s="177" t="s">
        <v>355</v>
      </c>
      <c r="E211" s="179"/>
      <c r="F211" s="180" t="s">
        <v>2188</v>
      </c>
      <c r="G211" s="179"/>
      <c r="H211" s="181">
        <v>242</v>
      </c>
      <c r="J211" s="179"/>
      <c r="K211" s="179"/>
      <c r="L211" s="182"/>
      <c r="M211" s="183"/>
      <c r="N211" s="179"/>
      <c r="O211" s="179"/>
      <c r="P211" s="179"/>
      <c r="Q211" s="179"/>
      <c r="R211" s="179"/>
      <c r="S211" s="179"/>
      <c r="T211" s="184"/>
      <c r="AT211" s="185" t="s">
        <v>355</v>
      </c>
      <c r="AU211" s="185" t="s">
        <v>83</v>
      </c>
      <c r="AV211" s="185" t="s">
        <v>83</v>
      </c>
      <c r="AW211" s="185" t="s">
        <v>222</v>
      </c>
      <c r="AX211" s="185" t="s">
        <v>22</v>
      </c>
      <c r="AY211" s="185" t="s">
        <v>243</v>
      </c>
    </row>
    <row r="212" spans="2:65" s="6" customFormat="1" ht="15.75" customHeight="1" x14ac:dyDescent="0.3">
      <c r="B212" s="23"/>
      <c r="C212" s="194" t="s">
        <v>552</v>
      </c>
      <c r="D212" s="194" t="s">
        <v>481</v>
      </c>
      <c r="E212" s="195" t="s">
        <v>2189</v>
      </c>
      <c r="F212" s="196" t="s">
        <v>2190</v>
      </c>
      <c r="G212" s="197" t="s">
        <v>1804</v>
      </c>
      <c r="H212" s="198">
        <v>260.45299999999997</v>
      </c>
      <c r="I212" s="199"/>
      <c r="J212" s="200">
        <f>ROUND($I$212*$H$212,2)</f>
        <v>0</v>
      </c>
      <c r="K212" s="196" t="s">
        <v>353</v>
      </c>
      <c r="L212" s="201"/>
      <c r="M212" s="202"/>
      <c r="N212" s="203" t="s">
        <v>46</v>
      </c>
      <c r="O212" s="24"/>
      <c r="P212" s="155">
        <f>$O$212*$H$212</f>
        <v>0</v>
      </c>
      <c r="Q212" s="155">
        <v>1E-3</v>
      </c>
      <c r="R212" s="155">
        <f>$Q$212*$H$212</f>
        <v>0.26045299999999999</v>
      </c>
      <c r="S212" s="155">
        <v>0</v>
      </c>
      <c r="T212" s="156">
        <f>$S$212*$H$212</f>
        <v>0</v>
      </c>
      <c r="AR212" s="97" t="s">
        <v>949</v>
      </c>
      <c r="AT212" s="97" t="s">
        <v>481</v>
      </c>
      <c r="AU212" s="97" t="s">
        <v>83</v>
      </c>
      <c r="AY212" s="6" t="s">
        <v>243</v>
      </c>
      <c r="BE212" s="157">
        <f>IF($N$212="základní",$J$212,0)</f>
        <v>0</v>
      </c>
      <c r="BF212" s="157">
        <f>IF($N$212="snížená",$J$212,0)</f>
        <v>0</v>
      </c>
      <c r="BG212" s="157">
        <f>IF($N$212="zákl. přenesená",$J$212,0)</f>
        <v>0</v>
      </c>
      <c r="BH212" s="157">
        <f>IF($N$212="sníž. přenesená",$J$212,0)</f>
        <v>0</v>
      </c>
      <c r="BI212" s="157">
        <f>IF($N$212="nulová",$J$212,0)</f>
        <v>0</v>
      </c>
      <c r="BJ212" s="97" t="s">
        <v>22</v>
      </c>
      <c r="BK212" s="157">
        <f>ROUND($I$212*$H$212,2)</f>
        <v>0</v>
      </c>
      <c r="BL212" s="97" t="s">
        <v>949</v>
      </c>
      <c r="BM212" s="97" t="s">
        <v>2191</v>
      </c>
    </row>
    <row r="213" spans="2:65" s="6" customFormat="1" ht="15.75" customHeight="1" x14ac:dyDescent="0.3">
      <c r="B213" s="178"/>
      <c r="C213" s="179"/>
      <c r="D213" s="158" t="s">
        <v>355</v>
      </c>
      <c r="E213" s="180"/>
      <c r="F213" s="180" t="s">
        <v>2192</v>
      </c>
      <c r="G213" s="179"/>
      <c r="H213" s="181">
        <v>254.1</v>
      </c>
      <c r="J213" s="179"/>
      <c r="K213" s="179"/>
      <c r="L213" s="182"/>
      <c r="M213" s="183"/>
      <c r="N213" s="179"/>
      <c r="O213" s="179"/>
      <c r="P213" s="179"/>
      <c r="Q213" s="179"/>
      <c r="R213" s="179"/>
      <c r="S213" s="179"/>
      <c r="T213" s="184"/>
      <c r="AT213" s="185" t="s">
        <v>355</v>
      </c>
      <c r="AU213" s="185" t="s">
        <v>83</v>
      </c>
      <c r="AV213" s="185" t="s">
        <v>83</v>
      </c>
      <c r="AW213" s="185" t="s">
        <v>222</v>
      </c>
      <c r="AX213" s="185" t="s">
        <v>22</v>
      </c>
      <c r="AY213" s="185" t="s">
        <v>243</v>
      </c>
    </row>
    <row r="214" spans="2:65" s="6" customFormat="1" ht="15.75" customHeight="1" x14ac:dyDescent="0.3">
      <c r="B214" s="178"/>
      <c r="C214" s="179"/>
      <c r="D214" s="177" t="s">
        <v>355</v>
      </c>
      <c r="E214" s="179"/>
      <c r="F214" s="180" t="s">
        <v>2193</v>
      </c>
      <c r="G214" s="179"/>
      <c r="H214" s="181">
        <v>260.45299999999997</v>
      </c>
      <c r="J214" s="179"/>
      <c r="K214" s="179"/>
      <c r="L214" s="182"/>
      <c r="M214" s="183"/>
      <c r="N214" s="179"/>
      <c r="O214" s="179"/>
      <c r="P214" s="179"/>
      <c r="Q214" s="179"/>
      <c r="R214" s="179"/>
      <c r="S214" s="179"/>
      <c r="T214" s="184"/>
      <c r="AT214" s="185" t="s">
        <v>355</v>
      </c>
      <c r="AU214" s="185" t="s">
        <v>83</v>
      </c>
      <c r="AV214" s="185" t="s">
        <v>83</v>
      </c>
      <c r="AW214" s="185" t="s">
        <v>75</v>
      </c>
      <c r="AX214" s="185" t="s">
        <v>22</v>
      </c>
      <c r="AY214" s="185" t="s">
        <v>243</v>
      </c>
    </row>
    <row r="215" spans="2:65" s="6" customFormat="1" ht="15.75" customHeight="1" x14ac:dyDescent="0.3">
      <c r="B215" s="23"/>
      <c r="C215" s="146" t="s">
        <v>557</v>
      </c>
      <c r="D215" s="146" t="s">
        <v>244</v>
      </c>
      <c r="E215" s="147" t="s">
        <v>2194</v>
      </c>
      <c r="F215" s="148" t="s">
        <v>2195</v>
      </c>
      <c r="G215" s="149" t="s">
        <v>637</v>
      </c>
      <c r="H215" s="150">
        <v>58</v>
      </c>
      <c r="I215" s="151"/>
      <c r="J215" s="152">
        <f>ROUND($I$215*$H$215,2)</f>
        <v>0</v>
      </c>
      <c r="K215" s="148" t="s">
        <v>353</v>
      </c>
      <c r="L215" s="43"/>
      <c r="M215" s="153"/>
      <c r="N215" s="154" t="s">
        <v>46</v>
      </c>
      <c r="O215" s="24"/>
      <c r="P215" s="155">
        <f>$O$215*$H$215</f>
        <v>0</v>
      </c>
      <c r="Q215" s="155">
        <v>0</v>
      </c>
      <c r="R215" s="155">
        <f>$Q$215*$H$215</f>
        <v>0</v>
      </c>
      <c r="S215" s="155">
        <v>0</v>
      </c>
      <c r="T215" s="156">
        <f>$S$215*$H$215</f>
        <v>0</v>
      </c>
      <c r="AR215" s="97" t="s">
        <v>718</v>
      </c>
      <c r="AT215" s="97" t="s">
        <v>244</v>
      </c>
      <c r="AU215" s="97" t="s">
        <v>83</v>
      </c>
      <c r="AY215" s="6" t="s">
        <v>243</v>
      </c>
      <c r="BE215" s="157">
        <f>IF($N$215="základní",$J$215,0)</f>
        <v>0</v>
      </c>
      <c r="BF215" s="157">
        <f>IF($N$215="snížená",$J$215,0)</f>
        <v>0</v>
      </c>
      <c r="BG215" s="157">
        <f>IF($N$215="zákl. přenesená",$J$215,0)</f>
        <v>0</v>
      </c>
      <c r="BH215" s="157">
        <f>IF($N$215="sníž. přenesená",$J$215,0)</f>
        <v>0</v>
      </c>
      <c r="BI215" s="157">
        <f>IF($N$215="nulová",$J$215,0)</f>
        <v>0</v>
      </c>
      <c r="BJ215" s="97" t="s">
        <v>22</v>
      </c>
      <c r="BK215" s="157">
        <f>ROUND($I$215*$H$215,2)</f>
        <v>0</v>
      </c>
      <c r="BL215" s="97" t="s">
        <v>718</v>
      </c>
      <c r="BM215" s="97" t="s">
        <v>2196</v>
      </c>
    </row>
    <row r="216" spans="2:65" s="6" customFormat="1" ht="15.75" customHeight="1" x14ac:dyDescent="0.3">
      <c r="B216" s="170"/>
      <c r="C216" s="171"/>
      <c r="D216" s="158" t="s">
        <v>355</v>
      </c>
      <c r="E216" s="172"/>
      <c r="F216" s="172" t="s">
        <v>356</v>
      </c>
      <c r="G216" s="171"/>
      <c r="H216" s="171"/>
      <c r="J216" s="171"/>
      <c r="K216" s="171"/>
      <c r="L216" s="173"/>
      <c r="M216" s="174"/>
      <c r="N216" s="171"/>
      <c r="O216" s="171"/>
      <c r="P216" s="171"/>
      <c r="Q216" s="171"/>
      <c r="R216" s="171"/>
      <c r="S216" s="171"/>
      <c r="T216" s="175"/>
      <c r="AT216" s="176" t="s">
        <v>355</v>
      </c>
      <c r="AU216" s="176" t="s">
        <v>83</v>
      </c>
      <c r="AV216" s="176" t="s">
        <v>22</v>
      </c>
      <c r="AW216" s="176" t="s">
        <v>222</v>
      </c>
      <c r="AX216" s="176" t="s">
        <v>75</v>
      </c>
      <c r="AY216" s="176" t="s">
        <v>243</v>
      </c>
    </row>
    <row r="217" spans="2:65" s="6" customFormat="1" ht="15.75" customHeight="1" x14ac:dyDescent="0.3">
      <c r="B217" s="170"/>
      <c r="C217" s="171"/>
      <c r="D217" s="177" t="s">
        <v>355</v>
      </c>
      <c r="E217" s="171"/>
      <c r="F217" s="172" t="s">
        <v>2197</v>
      </c>
      <c r="G217" s="171"/>
      <c r="H217" s="171"/>
      <c r="J217" s="171"/>
      <c r="K217" s="171"/>
      <c r="L217" s="173"/>
      <c r="M217" s="174"/>
      <c r="N217" s="171"/>
      <c r="O217" s="171"/>
      <c r="P217" s="171"/>
      <c r="Q217" s="171"/>
      <c r="R217" s="171"/>
      <c r="S217" s="171"/>
      <c r="T217" s="175"/>
      <c r="AT217" s="176" t="s">
        <v>355</v>
      </c>
      <c r="AU217" s="176" t="s">
        <v>83</v>
      </c>
      <c r="AV217" s="176" t="s">
        <v>22</v>
      </c>
      <c r="AW217" s="176" t="s">
        <v>222</v>
      </c>
      <c r="AX217" s="176" t="s">
        <v>75</v>
      </c>
      <c r="AY217" s="176" t="s">
        <v>243</v>
      </c>
    </row>
    <row r="218" spans="2:65" s="6" customFormat="1" ht="15.75" customHeight="1" x14ac:dyDescent="0.3">
      <c r="B218" s="178"/>
      <c r="C218" s="179"/>
      <c r="D218" s="177" t="s">
        <v>355</v>
      </c>
      <c r="E218" s="179"/>
      <c r="F218" s="180" t="s">
        <v>2198</v>
      </c>
      <c r="G218" s="179"/>
      <c r="H218" s="181">
        <v>58</v>
      </c>
      <c r="J218" s="179"/>
      <c r="K218" s="179"/>
      <c r="L218" s="182"/>
      <c r="M218" s="183"/>
      <c r="N218" s="179"/>
      <c r="O218" s="179"/>
      <c r="P218" s="179"/>
      <c r="Q218" s="179"/>
      <c r="R218" s="179"/>
      <c r="S218" s="179"/>
      <c r="T218" s="184"/>
      <c r="AT218" s="185" t="s">
        <v>355</v>
      </c>
      <c r="AU218" s="185" t="s">
        <v>83</v>
      </c>
      <c r="AV218" s="185" t="s">
        <v>83</v>
      </c>
      <c r="AW218" s="185" t="s">
        <v>222</v>
      </c>
      <c r="AX218" s="185" t="s">
        <v>22</v>
      </c>
      <c r="AY218" s="185" t="s">
        <v>243</v>
      </c>
    </row>
    <row r="219" spans="2:65" s="6" customFormat="1" ht="15.75" customHeight="1" x14ac:dyDescent="0.3">
      <c r="B219" s="23"/>
      <c r="C219" s="194" t="s">
        <v>563</v>
      </c>
      <c r="D219" s="194" t="s">
        <v>481</v>
      </c>
      <c r="E219" s="195" t="s">
        <v>2199</v>
      </c>
      <c r="F219" s="196" t="s">
        <v>2200</v>
      </c>
      <c r="G219" s="197" t="s">
        <v>637</v>
      </c>
      <c r="H219" s="198">
        <v>14</v>
      </c>
      <c r="I219" s="199"/>
      <c r="J219" s="200">
        <f>ROUND($I$219*$H$219,2)</f>
        <v>0</v>
      </c>
      <c r="K219" s="196" t="s">
        <v>353</v>
      </c>
      <c r="L219" s="201"/>
      <c r="M219" s="202"/>
      <c r="N219" s="203" t="s">
        <v>46</v>
      </c>
      <c r="O219" s="24"/>
      <c r="P219" s="155">
        <f>$O$219*$H$219</f>
        <v>0</v>
      </c>
      <c r="Q219" s="155">
        <v>1.6000000000000001E-4</v>
      </c>
      <c r="R219" s="155">
        <f>$Q$219*$H$219</f>
        <v>2.2400000000000002E-3</v>
      </c>
      <c r="S219" s="155">
        <v>0</v>
      </c>
      <c r="T219" s="156">
        <f>$S$219*$H$219</f>
        <v>0</v>
      </c>
      <c r="AR219" s="97" t="s">
        <v>949</v>
      </c>
      <c r="AT219" s="97" t="s">
        <v>481</v>
      </c>
      <c r="AU219" s="97" t="s">
        <v>83</v>
      </c>
      <c r="AY219" s="6" t="s">
        <v>243</v>
      </c>
      <c r="BE219" s="157">
        <f>IF($N$219="základní",$J$219,0)</f>
        <v>0</v>
      </c>
      <c r="BF219" s="157">
        <f>IF($N$219="snížená",$J$219,0)</f>
        <v>0</v>
      </c>
      <c r="BG219" s="157">
        <f>IF($N$219="zákl. přenesená",$J$219,0)</f>
        <v>0</v>
      </c>
      <c r="BH219" s="157">
        <f>IF($N$219="sníž. přenesená",$J$219,0)</f>
        <v>0</v>
      </c>
      <c r="BI219" s="157">
        <f>IF($N$219="nulová",$J$219,0)</f>
        <v>0</v>
      </c>
      <c r="BJ219" s="97" t="s">
        <v>22</v>
      </c>
      <c r="BK219" s="157">
        <f>ROUND($I$219*$H$219,2)</f>
        <v>0</v>
      </c>
      <c r="BL219" s="97" t="s">
        <v>949</v>
      </c>
      <c r="BM219" s="97" t="s">
        <v>2201</v>
      </c>
    </row>
    <row r="220" spans="2:65" s="6" customFormat="1" ht="15.75" customHeight="1" x14ac:dyDescent="0.3">
      <c r="B220" s="178"/>
      <c r="C220" s="179"/>
      <c r="D220" s="158" t="s">
        <v>355</v>
      </c>
      <c r="E220" s="180"/>
      <c r="F220" s="180" t="s">
        <v>2202</v>
      </c>
      <c r="G220" s="179"/>
      <c r="H220" s="181">
        <v>14</v>
      </c>
      <c r="J220" s="179"/>
      <c r="K220" s="179"/>
      <c r="L220" s="182"/>
      <c r="M220" s="183"/>
      <c r="N220" s="179"/>
      <c r="O220" s="179"/>
      <c r="P220" s="179"/>
      <c r="Q220" s="179"/>
      <c r="R220" s="179"/>
      <c r="S220" s="179"/>
      <c r="T220" s="184"/>
      <c r="AT220" s="185" t="s">
        <v>355</v>
      </c>
      <c r="AU220" s="185" t="s">
        <v>83</v>
      </c>
      <c r="AV220" s="185" t="s">
        <v>83</v>
      </c>
      <c r="AW220" s="185" t="s">
        <v>222</v>
      </c>
      <c r="AX220" s="185" t="s">
        <v>22</v>
      </c>
      <c r="AY220" s="185" t="s">
        <v>243</v>
      </c>
    </row>
    <row r="221" spans="2:65" s="6" customFormat="1" ht="15.75" customHeight="1" x14ac:dyDescent="0.3">
      <c r="B221" s="23"/>
      <c r="C221" s="194" t="s">
        <v>569</v>
      </c>
      <c r="D221" s="194" t="s">
        <v>481</v>
      </c>
      <c r="E221" s="195" t="s">
        <v>2203</v>
      </c>
      <c r="F221" s="196" t="s">
        <v>2204</v>
      </c>
      <c r="G221" s="197" t="s">
        <v>637</v>
      </c>
      <c r="H221" s="198">
        <v>14</v>
      </c>
      <c r="I221" s="199"/>
      <c r="J221" s="200">
        <f>ROUND($I$221*$H$221,2)</f>
        <v>0</v>
      </c>
      <c r="K221" s="196" t="s">
        <v>353</v>
      </c>
      <c r="L221" s="201"/>
      <c r="M221" s="202"/>
      <c r="N221" s="203" t="s">
        <v>46</v>
      </c>
      <c r="O221" s="24"/>
      <c r="P221" s="155">
        <f>$O$221*$H$221</f>
        <v>0</v>
      </c>
      <c r="Q221" s="155">
        <v>1.2E-4</v>
      </c>
      <c r="R221" s="155">
        <f>$Q$221*$H$221</f>
        <v>1.6800000000000001E-3</v>
      </c>
      <c r="S221" s="155">
        <v>0</v>
      </c>
      <c r="T221" s="156">
        <f>$S$221*$H$221</f>
        <v>0</v>
      </c>
      <c r="AR221" s="97" t="s">
        <v>949</v>
      </c>
      <c r="AT221" s="97" t="s">
        <v>481</v>
      </c>
      <c r="AU221" s="97" t="s">
        <v>83</v>
      </c>
      <c r="AY221" s="6" t="s">
        <v>243</v>
      </c>
      <c r="BE221" s="157">
        <f>IF($N$221="základní",$J$221,0)</f>
        <v>0</v>
      </c>
      <c r="BF221" s="157">
        <f>IF($N$221="snížená",$J$221,0)</f>
        <v>0</v>
      </c>
      <c r="BG221" s="157">
        <f>IF($N$221="zákl. přenesená",$J$221,0)</f>
        <v>0</v>
      </c>
      <c r="BH221" s="157">
        <f>IF($N$221="sníž. přenesená",$J$221,0)</f>
        <v>0</v>
      </c>
      <c r="BI221" s="157">
        <f>IF($N$221="nulová",$J$221,0)</f>
        <v>0</v>
      </c>
      <c r="BJ221" s="97" t="s">
        <v>22</v>
      </c>
      <c r="BK221" s="157">
        <f>ROUND($I$221*$H$221,2)</f>
        <v>0</v>
      </c>
      <c r="BL221" s="97" t="s">
        <v>949</v>
      </c>
      <c r="BM221" s="97" t="s">
        <v>2205</v>
      </c>
    </row>
    <row r="222" spans="2:65" s="6" customFormat="1" ht="15.75" customHeight="1" x14ac:dyDescent="0.3">
      <c r="B222" s="178"/>
      <c r="C222" s="179"/>
      <c r="D222" s="158" t="s">
        <v>355</v>
      </c>
      <c r="E222" s="180"/>
      <c r="F222" s="180" t="s">
        <v>2206</v>
      </c>
      <c r="G222" s="179"/>
      <c r="H222" s="181">
        <v>14</v>
      </c>
      <c r="J222" s="179"/>
      <c r="K222" s="179"/>
      <c r="L222" s="182"/>
      <c r="M222" s="183"/>
      <c r="N222" s="179"/>
      <c r="O222" s="179"/>
      <c r="P222" s="179"/>
      <c r="Q222" s="179"/>
      <c r="R222" s="179"/>
      <c r="S222" s="179"/>
      <c r="T222" s="184"/>
      <c r="AT222" s="185" t="s">
        <v>355</v>
      </c>
      <c r="AU222" s="185" t="s">
        <v>83</v>
      </c>
      <c r="AV222" s="185" t="s">
        <v>83</v>
      </c>
      <c r="AW222" s="185" t="s">
        <v>222</v>
      </c>
      <c r="AX222" s="185" t="s">
        <v>22</v>
      </c>
      <c r="AY222" s="185" t="s">
        <v>243</v>
      </c>
    </row>
    <row r="223" spans="2:65" s="6" customFormat="1" ht="15.75" customHeight="1" x14ac:dyDescent="0.3">
      <c r="B223" s="23"/>
      <c r="C223" s="194" t="s">
        <v>577</v>
      </c>
      <c r="D223" s="194" t="s">
        <v>481</v>
      </c>
      <c r="E223" s="195" t="s">
        <v>2207</v>
      </c>
      <c r="F223" s="196" t="s">
        <v>2208</v>
      </c>
      <c r="G223" s="197" t="s">
        <v>637</v>
      </c>
      <c r="H223" s="198">
        <v>2</v>
      </c>
      <c r="I223" s="199"/>
      <c r="J223" s="200">
        <f>ROUND($I$223*$H$223,2)</f>
        <v>0</v>
      </c>
      <c r="K223" s="196" t="s">
        <v>353</v>
      </c>
      <c r="L223" s="201"/>
      <c r="M223" s="202"/>
      <c r="N223" s="203" t="s">
        <v>46</v>
      </c>
      <c r="O223" s="24"/>
      <c r="P223" s="155">
        <f>$O$223*$H$223</f>
        <v>0</v>
      </c>
      <c r="Q223" s="155">
        <v>2.5999999999999998E-4</v>
      </c>
      <c r="R223" s="155">
        <f>$Q$223*$H$223</f>
        <v>5.1999999999999995E-4</v>
      </c>
      <c r="S223" s="155">
        <v>0</v>
      </c>
      <c r="T223" s="156">
        <f>$S$223*$H$223</f>
        <v>0</v>
      </c>
      <c r="AR223" s="97" t="s">
        <v>949</v>
      </c>
      <c r="AT223" s="97" t="s">
        <v>481</v>
      </c>
      <c r="AU223" s="97" t="s">
        <v>83</v>
      </c>
      <c r="AY223" s="6" t="s">
        <v>243</v>
      </c>
      <c r="BE223" s="157">
        <f>IF($N$223="základní",$J$223,0)</f>
        <v>0</v>
      </c>
      <c r="BF223" s="157">
        <f>IF($N$223="snížená",$J$223,0)</f>
        <v>0</v>
      </c>
      <c r="BG223" s="157">
        <f>IF($N$223="zákl. přenesená",$J$223,0)</f>
        <v>0</v>
      </c>
      <c r="BH223" s="157">
        <f>IF($N$223="sníž. přenesená",$J$223,0)</f>
        <v>0</v>
      </c>
      <c r="BI223" s="157">
        <f>IF($N$223="nulová",$J$223,0)</f>
        <v>0</v>
      </c>
      <c r="BJ223" s="97" t="s">
        <v>22</v>
      </c>
      <c r="BK223" s="157">
        <f>ROUND($I$223*$H$223,2)</f>
        <v>0</v>
      </c>
      <c r="BL223" s="97" t="s">
        <v>949</v>
      </c>
      <c r="BM223" s="97" t="s">
        <v>2209</v>
      </c>
    </row>
    <row r="224" spans="2:65" s="6" customFormat="1" ht="15.75" customHeight="1" x14ac:dyDescent="0.3">
      <c r="B224" s="178"/>
      <c r="C224" s="179"/>
      <c r="D224" s="158" t="s">
        <v>355</v>
      </c>
      <c r="E224" s="180"/>
      <c r="F224" s="180" t="s">
        <v>2210</v>
      </c>
      <c r="G224" s="179"/>
      <c r="H224" s="181">
        <v>2</v>
      </c>
      <c r="J224" s="179"/>
      <c r="K224" s="179"/>
      <c r="L224" s="182"/>
      <c r="M224" s="183"/>
      <c r="N224" s="179"/>
      <c r="O224" s="179"/>
      <c r="P224" s="179"/>
      <c r="Q224" s="179"/>
      <c r="R224" s="179"/>
      <c r="S224" s="179"/>
      <c r="T224" s="184"/>
      <c r="AT224" s="185" t="s">
        <v>355</v>
      </c>
      <c r="AU224" s="185" t="s">
        <v>83</v>
      </c>
      <c r="AV224" s="185" t="s">
        <v>83</v>
      </c>
      <c r="AW224" s="185" t="s">
        <v>222</v>
      </c>
      <c r="AX224" s="185" t="s">
        <v>22</v>
      </c>
      <c r="AY224" s="185" t="s">
        <v>243</v>
      </c>
    </row>
    <row r="225" spans="2:65" s="6" customFormat="1" ht="15.75" customHeight="1" x14ac:dyDescent="0.3">
      <c r="B225" s="23"/>
      <c r="C225" s="194" t="s">
        <v>584</v>
      </c>
      <c r="D225" s="194" t="s">
        <v>481</v>
      </c>
      <c r="E225" s="195" t="s">
        <v>2211</v>
      </c>
      <c r="F225" s="196" t="s">
        <v>2212</v>
      </c>
      <c r="G225" s="197" t="s">
        <v>637</v>
      </c>
      <c r="H225" s="198">
        <v>28</v>
      </c>
      <c r="I225" s="199"/>
      <c r="J225" s="200">
        <f>ROUND($I$225*$H$225,2)</f>
        <v>0</v>
      </c>
      <c r="K225" s="196" t="s">
        <v>353</v>
      </c>
      <c r="L225" s="201"/>
      <c r="M225" s="202"/>
      <c r="N225" s="203" t="s">
        <v>46</v>
      </c>
      <c r="O225" s="24"/>
      <c r="P225" s="155">
        <f>$O$225*$H$225</f>
        <v>0</v>
      </c>
      <c r="Q225" s="155">
        <v>6.9999999999999999E-4</v>
      </c>
      <c r="R225" s="155">
        <f>$Q$225*$H$225</f>
        <v>1.9599999999999999E-2</v>
      </c>
      <c r="S225" s="155">
        <v>0</v>
      </c>
      <c r="T225" s="156">
        <f>$S$225*$H$225</f>
        <v>0</v>
      </c>
      <c r="AR225" s="97" t="s">
        <v>949</v>
      </c>
      <c r="AT225" s="97" t="s">
        <v>481</v>
      </c>
      <c r="AU225" s="97" t="s">
        <v>83</v>
      </c>
      <c r="AY225" s="6" t="s">
        <v>243</v>
      </c>
      <c r="BE225" s="157">
        <f>IF($N$225="základní",$J$225,0)</f>
        <v>0</v>
      </c>
      <c r="BF225" s="157">
        <f>IF($N$225="snížená",$J$225,0)</f>
        <v>0</v>
      </c>
      <c r="BG225" s="157">
        <f>IF($N$225="zákl. přenesená",$J$225,0)</f>
        <v>0</v>
      </c>
      <c r="BH225" s="157">
        <f>IF($N$225="sníž. přenesená",$J$225,0)</f>
        <v>0</v>
      </c>
      <c r="BI225" s="157">
        <f>IF($N$225="nulová",$J$225,0)</f>
        <v>0</v>
      </c>
      <c r="BJ225" s="97" t="s">
        <v>22</v>
      </c>
      <c r="BK225" s="157">
        <f>ROUND($I$225*$H$225,2)</f>
        <v>0</v>
      </c>
      <c r="BL225" s="97" t="s">
        <v>949</v>
      </c>
      <c r="BM225" s="97" t="s">
        <v>2213</v>
      </c>
    </row>
    <row r="226" spans="2:65" s="6" customFormat="1" ht="15.75" customHeight="1" x14ac:dyDescent="0.3">
      <c r="B226" s="178"/>
      <c r="C226" s="179"/>
      <c r="D226" s="158" t="s">
        <v>355</v>
      </c>
      <c r="E226" s="180"/>
      <c r="F226" s="180" t="s">
        <v>2214</v>
      </c>
      <c r="G226" s="179"/>
      <c r="H226" s="181">
        <v>28</v>
      </c>
      <c r="J226" s="179"/>
      <c r="K226" s="179"/>
      <c r="L226" s="182"/>
      <c r="M226" s="183"/>
      <c r="N226" s="179"/>
      <c r="O226" s="179"/>
      <c r="P226" s="179"/>
      <c r="Q226" s="179"/>
      <c r="R226" s="179"/>
      <c r="S226" s="179"/>
      <c r="T226" s="184"/>
      <c r="AT226" s="185" t="s">
        <v>355</v>
      </c>
      <c r="AU226" s="185" t="s">
        <v>83</v>
      </c>
      <c r="AV226" s="185" t="s">
        <v>83</v>
      </c>
      <c r="AW226" s="185" t="s">
        <v>222</v>
      </c>
      <c r="AX226" s="185" t="s">
        <v>22</v>
      </c>
      <c r="AY226" s="185" t="s">
        <v>243</v>
      </c>
    </row>
    <row r="227" spans="2:65" s="6" customFormat="1" ht="15.75" customHeight="1" x14ac:dyDescent="0.3">
      <c r="B227" s="23"/>
      <c r="C227" s="146" t="s">
        <v>591</v>
      </c>
      <c r="D227" s="146" t="s">
        <v>244</v>
      </c>
      <c r="E227" s="147" t="s">
        <v>2215</v>
      </c>
      <c r="F227" s="148" t="s">
        <v>2216</v>
      </c>
      <c r="G227" s="149" t="s">
        <v>378</v>
      </c>
      <c r="H227" s="150">
        <v>397</v>
      </c>
      <c r="I227" s="151"/>
      <c r="J227" s="152">
        <f>ROUND($I$227*$H$227,2)</f>
        <v>0</v>
      </c>
      <c r="K227" s="148" t="s">
        <v>353</v>
      </c>
      <c r="L227" s="43"/>
      <c r="M227" s="153"/>
      <c r="N227" s="154" t="s">
        <v>46</v>
      </c>
      <c r="O227" s="24"/>
      <c r="P227" s="155">
        <f>$O$227*$H$227</f>
        <v>0</v>
      </c>
      <c r="Q227" s="155">
        <v>0</v>
      </c>
      <c r="R227" s="155">
        <f>$Q$227*$H$227</f>
        <v>0</v>
      </c>
      <c r="S227" s="155">
        <v>0</v>
      </c>
      <c r="T227" s="156">
        <f>$S$227*$H$227</f>
        <v>0</v>
      </c>
      <c r="AR227" s="97" t="s">
        <v>718</v>
      </c>
      <c r="AT227" s="97" t="s">
        <v>244</v>
      </c>
      <c r="AU227" s="97" t="s">
        <v>83</v>
      </c>
      <c r="AY227" s="6" t="s">
        <v>243</v>
      </c>
      <c r="BE227" s="157">
        <f>IF($N$227="základní",$J$227,0)</f>
        <v>0</v>
      </c>
      <c r="BF227" s="157">
        <f>IF($N$227="snížená",$J$227,0)</f>
        <v>0</v>
      </c>
      <c r="BG227" s="157">
        <f>IF($N$227="zákl. přenesená",$J$227,0)</f>
        <v>0</v>
      </c>
      <c r="BH227" s="157">
        <f>IF($N$227="sníž. přenesená",$J$227,0)</f>
        <v>0</v>
      </c>
      <c r="BI227" s="157">
        <f>IF($N$227="nulová",$J$227,0)</f>
        <v>0</v>
      </c>
      <c r="BJ227" s="97" t="s">
        <v>22</v>
      </c>
      <c r="BK227" s="157">
        <f>ROUND($I$227*$H$227,2)</f>
        <v>0</v>
      </c>
      <c r="BL227" s="97" t="s">
        <v>718</v>
      </c>
      <c r="BM227" s="97" t="s">
        <v>2217</v>
      </c>
    </row>
    <row r="228" spans="2:65" s="6" customFormat="1" ht="15.75" customHeight="1" x14ac:dyDescent="0.3">
      <c r="B228" s="170"/>
      <c r="C228" s="171"/>
      <c r="D228" s="158" t="s">
        <v>355</v>
      </c>
      <c r="E228" s="172"/>
      <c r="F228" s="172" t="s">
        <v>2218</v>
      </c>
      <c r="G228" s="171"/>
      <c r="H228" s="171"/>
      <c r="J228" s="171"/>
      <c r="K228" s="171"/>
      <c r="L228" s="173"/>
      <c r="M228" s="174"/>
      <c r="N228" s="171"/>
      <c r="O228" s="171"/>
      <c r="P228" s="171"/>
      <c r="Q228" s="171"/>
      <c r="R228" s="171"/>
      <c r="S228" s="171"/>
      <c r="T228" s="175"/>
      <c r="AT228" s="176" t="s">
        <v>355</v>
      </c>
      <c r="AU228" s="176" t="s">
        <v>83</v>
      </c>
      <c r="AV228" s="176" t="s">
        <v>22</v>
      </c>
      <c r="AW228" s="176" t="s">
        <v>222</v>
      </c>
      <c r="AX228" s="176" t="s">
        <v>75</v>
      </c>
      <c r="AY228" s="176" t="s">
        <v>243</v>
      </c>
    </row>
    <row r="229" spans="2:65" s="6" customFormat="1" ht="15.75" customHeight="1" x14ac:dyDescent="0.3">
      <c r="B229" s="178"/>
      <c r="C229" s="179"/>
      <c r="D229" s="177" t="s">
        <v>355</v>
      </c>
      <c r="E229" s="179"/>
      <c r="F229" s="180" t="s">
        <v>2219</v>
      </c>
      <c r="G229" s="179"/>
      <c r="H229" s="181">
        <v>319</v>
      </c>
      <c r="J229" s="179"/>
      <c r="K229" s="179"/>
      <c r="L229" s="182"/>
      <c r="M229" s="183"/>
      <c r="N229" s="179"/>
      <c r="O229" s="179"/>
      <c r="P229" s="179"/>
      <c r="Q229" s="179"/>
      <c r="R229" s="179"/>
      <c r="S229" s="179"/>
      <c r="T229" s="184"/>
      <c r="AT229" s="185" t="s">
        <v>355</v>
      </c>
      <c r="AU229" s="185" t="s">
        <v>83</v>
      </c>
      <c r="AV229" s="185" t="s">
        <v>83</v>
      </c>
      <c r="AW229" s="185" t="s">
        <v>222</v>
      </c>
      <c r="AX229" s="185" t="s">
        <v>75</v>
      </c>
      <c r="AY229" s="185" t="s">
        <v>243</v>
      </c>
    </row>
    <row r="230" spans="2:65" s="6" customFormat="1" ht="15.75" customHeight="1" x14ac:dyDescent="0.3">
      <c r="B230" s="178"/>
      <c r="C230" s="179"/>
      <c r="D230" s="177" t="s">
        <v>355</v>
      </c>
      <c r="E230" s="179"/>
      <c r="F230" s="180" t="s">
        <v>2220</v>
      </c>
      <c r="G230" s="179"/>
      <c r="H230" s="181">
        <v>78</v>
      </c>
      <c r="J230" s="179"/>
      <c r="K230" s="179"/>
      <c r="L230" s="182"/>
      <c r="M230" s="183"/>
      <c r="N230" s="179"/>
      <c r="O230" s="179"/>
      <c r="P230" s="179"/>
      <c r="Q230" s="179"/>
      <c r="R230" s="179"/>
      <c r="S230" s="179"/>
      <c r="T230" s="184"/>
      <c r="AT230" s="185" t="s">
        <v>355</v>
      </c>
      <c r="AU230" s="185" t="s">
        <v>83</v>
      </c>
      <c r="AV230" s="185" t="s">
        <v>83</v>
      </c>
      <c r="AW230" s="185" t="s">
        <v>222</v>
      </c>
      <c r="AX230" s="185" t="s">
        <v>75</v>
      </c>
      <c r="AY230" s="185" t="s">
        <v>243</v>
      </c>
    </row>
    <row r="231" spans="2:65" s="6" customFormat="1" ht="15.75" customHeight="1" x14ac:dyDescent="0.3">
      <c r="B231" s="186"/>
      <c r="C231" s="187"/>
      <c r="D231" s="177" t="s">
        <v>355</v>
      </c>
      <c r="E231" s="187"/>
      <c r="F231" s="188" t="s">
        <v>369</v>
      </c>
      <c r="G231" s="187"/>
      <c r="H231" s="189">
        <v>397</v>
      </c>
      <c r="J231" s="187"/>
      <c r="K231" s="187"/>
      <c r="L231" s="190"/>
      <c r="M231" s="191"/>
      <c r="N231" s="187"/>
      <c r="O231" s="187"/>
      <c r="P231" s="187"/>
      <c r="Q231" s="187"/>
      <c r="R231" s="187"/>
      <c r="S231" s="187"/>
      <c r="T231" s="192"/>
      <c r="AT231" s="193" t="s">
        <v>355</v>
      </c>
      <c r="AU231" s="193" t="s">
        <v>83</v>
      </c>
      <c r="AV231" s="193" t="s">
        <v>248</v>
      </c>
      <c r="AW231" s="193" t="s">
        <v>222</v>
      </c>
      <c r="AX231" s="193" t="s">
        <v>22</v>
      </c>
      <c r="AY231" s="193" t="s">
        <v>243</v>
      </c>
    </row>
    <row r="232" spans="2:65" s="6" customFormat="1" ht="15.75" customHeight="1" x14ac:dyDescent="0.3">
      <c r="B232" s="23"/>
      <c r="C232" s="194" t="s">
        <v>596</v>
      </c>
      <c r="D232" s="194" t="s">
        <v>481</v>
      </c>
      <c r="E232" s="195" t="s">
        <v>2221</v>
      </c>
      <c r="F232" s="196" t="s">
        <v>2222</v>
      </c>
      <c r="G232" s="197" t="s">
        <v>378</v>
      </c>
      <c r="H232" s="198">
        <v>326.97500000000002</v>
      </c>
      <c r="I232" s="199"/>
      <c r="J232" s="200">
        <f>ROUND($I$232*$H$232,2)</f>
        <v>0</v>
      </c>
      <c r="K232" s="196" t="s">
        <v>353</v>
      </c>
      <c r="L232" s="201"/>
      <c r="M232" s="202"/>
      <c r="N232" s="203" t="s">
        <v>46</v>
      </c>
      <c r="O232" s="24"/>
      <c r="P232" s="155">
        <f>$O$232*$H$232</f>
        <v>0</v>
      </c>
      <c r="Q232" s="155">
        <v>1.17E-4</v>
      </c>
      <c r="R232" s="155">
        <f>$Q$232*$H$232</f>
        <v>3.8256075E-2</v>
      </c>
      <c r="S232" s="155">
        <v>0</v>
      </c>
      <c r="T232" s="156">
        <f>$S$232*$H$232</f>
        <v>0</v>
      </c>
      <c r="AR232" s="97" t="s">
        <v>949</v>
      </c>
      <c r="AT232" s="97" t="s">
        <v>481</v>
      </c>
      <c r="AU232" s="97" t="s">
        <v>83</v>
      </c>
      <c r="AY232" s="6" t="s">
        <v>243</v>
      </c>
      <c r="BE232" s="157">
        <f>IF($N$232="základní",$J$232,0)</f>
        <v>0</v>
      </c>
      <c r="BF232" s="157">
        <f>IF($N$232="snížená",$J$232,0)</f>
        <v>0</v>
      </c>
      <c r="BG232" s="157">
        <f>IF($N$232="zákl. přenesená",$J$232,0)</f>
        <v>0</v>
      </c>
      <c r="BH232" s="157">
        <f>IF($N$232="sníž. přenesená",$J$232,0)</f>
        <v>0</v>
      </c>
      <c r="BI232" s="157">
        <f>IF($N$232="nulová",$J$232,0)</f>
        <v>0</v>
      </c>
      <c r="BJ232" s="97" t="s">
        <v>22</v>
      </c>
      <c r="BK232" s="157">
        <f>ROUND($I$232*$H$232,2)</f>
        <v>0</v>
      </c>
      <c r="BL232" s="97" t="s">
        <v>949</v>
      </c>
      <c r="BM232" s="97" t="s">
        <v>2223</v>
      </c>
    </row>
    <row r="233" spans="2:65" s="6" customFormat="1" ht="15.75" customHeight="1" x14ac:dyDescent="0.3">
      <c r="B233" s="178"/>
      <c r="C233" s="179"/>
      <c r="D233" s="158" t="s">
        <v>355</v>
      </c>
      <c r="E233" s="180"/>
      <c r="F233" s="180" t="s">
        <v>2224</v>
      </c>
      <c r="G233" s="179"/>
      <c r="H233" s="181">
        <v>319</v>
      </c>
      <c r="J233" s="179"/>
      <c r="K233" s="179"/>
      <c r="L233" s="182"/>
      <c r="M233" s="183"/>
      <c r="N233" s="179"/>
      <c r="O233" s="179"/>
      <c r="P233" s="179"/>
      <c r="Q233" s="179"/>
      <c r="R233" s="179"/>
      <c r="S233" s="179"/>
      <c r="T233" s="184"/>
      <c r="AT233" s="185" t="s">
        <v>355</v>
      </c>
      <c r="AU233" s="185" t="s">
        <v>83</v>
      </c>
      <c r="AV233" s="185" t="s">
        <v>83</v>
      </c>
      <c r="AW233" s="185" t="s">
        <v>222</v>
      </c>
      <c r="AX233" s="185" t="s">
        <v>22</v>
      </c>
      <c r="AY233" s="185" t="s">
        <v>243</v>
      </c>
    </row>
    <row r="234" spans="2:65" s="6" customFormat="1" ht="15.75" customHeight="1" x14ac:dyDescent="0.3">
      <c r="B234" s="178"/>
      <c r="C234" s="179"/>
      <c r="D234" s="177" t="s">
        <v>355</v>
      </c>
      <c r="E234" s="179"/>
      <c r="F234" s="180" t="s">
        <v>2225</v>
      </c>
      <c r="G234" s="179"/>
      <c r="H234" s="181">
        <v>326.97500000000002</v>
      </c>
      <c r="J234" s="179"/>
      <c r="K234" s="179"/>
      <c r="L234" s="182"/>
      <c r="M234" s="183"/>
      <c r="N234" s="179"/>
      <c r="O234" s="179"/>
      <c r="P234" s="179"/>
      <c r="Q234" s="179"/>
      <c r="R234" s="179"/>
      <c r="S234" s="179"/>
      <c r="T234" s="184"/>
      <c r="AT234" s="185" t="s">
        <v>355</v>
      </c>
      <c r="AU234" s="185" t="s">
        <v>83</v>
      </c>
      <c r="AV234" s="185" t="s">
        <v>83</v>
      </c>
      <c r="AW234" s="185" t="s">
        <v>75</v>
      </c>
      <c r="AX234" s="185" t="s">
        <v>22</v>
      </c>
      <c r="AY234" s="185" t="s">
        <v>243</v>
      </c>
    </row>
    <row r="235" spans="2:65" s="6" customFormat="1" ht="15.75" customHeight="1" x14ac:dyDescent="0.3">
      <c r="B235" s="23"/>
      <c r="C235" s="194" t="s">
        <v>601</v>
      </c>
      <c r="D235" s="194" t="s">
        <v>481</v>
      </c>
      <c r="E235" s="195" t="s">
        <v>2226</v>
      </c>
      <c r="F235" s="196" t="s">
        <v>2227</v>
      </c>
      <c r="G235" s="197" t="s">
        <v>378</v>
      </c>
      <c r="H235" s="198">
        <v>79.95</v>
      </c>
      <c r="I235" s="199"/>
      <c r="J235" s="200">
        <f>ROUND($I$235*$H$235,2)</f>
        <v>0</v>
      </c>
      <c r="K235" s="196"/>
      <c r="L235" s="201"/>
      <c r="M235" s="202"/>
      <c r="N235" s="203" t="s">
        <v>46</v>
      </c>
      <c r="O235" s="24"/>
      <c r="P235" s="155">
        <f>$O$235*$H$235</f>
        <v>0</v>
      </c>
      <c r="Q235" s="155">
        <v>1.17E-4</v>
      </c>
      <c r="R235" s="155">
        <f>$Q$235*$H$235</f>
        <v>9.3541500000000003E-3</v>
      </c>
      <c r="S235" s="155">
        <v>0</v>
      </c>
      <c r="T235" s="156">
        <f>$S$235*$H$235</f>
        <v>0</v>
      </c>
      <c r="AR235" s="97" t="s">
        <v>949</v>
      </c>
      <c r="AT235" s="97" t="s">
        <v>481</v>
      </c>
      <c r="AU235" s="97" t="s">
        <v>83</v>
      </c>
      <c r="AY235" s="6" t="s">
        <v>243</v>
      </c>
      <c r="BE235" s="157">
        <f>IF($N$235="základní",$J$235,0)</f>
        <v>0</v>
      </c>
      <c r="BF235" s="157">
        <f>IF($N$235="snížená",$J$235,0)</f>
        <v>0</v>
      </c>
      <c r="BG235" s="157">
        <f>IF($N$235="zákl. přenesená",$J$235,0)</f>
        <v>0</v>
      </c>
      <c r="BH235" s="157">
        <f>IF($N$235="sníž. přenesená",$J$235,0)</f>
        <v>0</v>
      </c>
      <c r="BI235" s="157">
        <f>IF($N$235="nulová",$J$235,0)</f>
        <v>0</v>
      </c>
      <c r="BJ235" s="97" t="s">
        <v>22</v>
      </c>
      <c r="BK235" s="157">
        <f>ROUND($I$235*$H$235,2)</f>
        <v>0</v>
      </c>
      <c r="BL235" s="97" t="s">
        <v>949</v>
      </c>
      <c r="BM235" s="97" t="s">
        <v>2228</v>
      </c>
    </row>
    <row r="236" spans="2:65" s="6" customFormat="1" ht="15.75" customHeight="1" x14ac:dyDescent="0.3">
      <c r="B236" s="170"/>
      <c r="C236" s="171"/>
      <c r="D236" s="158" t="s">
        <v>355</v>
      </c>
      <c r="E236" s="172"/>
      <c r="F236" s="172" t="s">
        <v>380</v>
      </c>
      <c r="G236" s="171"/>
      <c r="H236" s="171"/>
      <c r="J236" s="171"/>
      <c r="K236" s="171"/>
      <c r="L236" s="173"/>
      <c r="M236" s="174"/>
      <c r="N236" s="171"/>
      <c r="O236" s="171"/>
      <c r="P236" s="171"/>
      <c r="Q236" s="171"/>
      <c r="R236" s="171"/>
      <c r="S236" s="171"/>
      <c r="T236" s="175"/>
      <c r="AT236" s="176" t="s">
        <v>355</v>
      </c>
      <c r="AU236" s="176" t="s">
        <v>83</v>
      </c>
      <c r="AV236" s="176" t="s">
        <v>22</v>
      </c>
      <c r="AW236" s="176" t="s">
        <v>222</v>
      </c>
      <c r="AX236" s="176" t="s">
        <v>75</v>
      </c>
      <c r="AY236" s="176" t="s">
        <v>243</v>
      </c>
    </row>
    <row r="237" spans="2:65" s="6" customFormat="1" ht="15.75" customHeight="1" x14ac:dyDescent="0.3">
      <c r="B237" s="170"/>
      <c r="C237" s="171"/>
      <c r="D237" s="177" t="s">
        <v>355</v>
      </c>
      <c r="E237" s="171"/>
      <c r="F237" s="172" t="s">
        <v>2229</v>
      </c>
      <c r="G237" s="171"/>
      <c r="H237" s="171"/>
      <c r="J237" s="171"/>
      <c r="K237" s="171"/>
      <c r="L237" s="173"/>
      <c r="M237" s="174"/>
      <c r="N237" s="171"/>
      <c r="O237" s="171"/>
      <c r="P237" s="171"/>
      <c r="Q237" s="171"/>
      <c r="R237" s="171"/>
      <c r="S237" s="171"/>
      <c r="T237" s="175"/>
      <c r="AT237" s="176" t="s">
        <v>355</v>
      </c>
      <c r="AU237" s="176" t="s">
        <v>83</v>
      </c>
      <c r="AV237" s="176" t="s">
        <v>22</v>
      </c>
      <c r="AW237" s="176" t="s">
        <v>222</v>
      </c>
      <c r="AX237" s="176" t="s">
        <v>75</v>
      </c>
      <c r="AY237" s="176" t="s">
        <v>243</v>
      </c>
    </row>
    <row r="238" spans="2:65" s="6" customFormat="1" ht="27" customHeight="1" x14ac:dyDescent="0.3">
      <c r="B238" s="170"/>
      <c r="C238" s="171"/>
      <c r="D238" s="177" t="s">
        <v>355</v>
      </c>
      <c r="E238" s="171"/>
      <c r="F238" s="172" t="s">
        <v>2230</v>
      </c>
      <c r="G238" s="171"/>
      <c r="H238" s="171"/>
      <c r="J238" s="171"/>
      <c r="K238" s="171"/>
      <c r="L238" s="173"/>
      <c r="M238" s="174"/>
      <c r="N238" s="171"/>
      <c r="O238" s="171"/>
      <c r="P238" s="171"/>
      <c r="Q238" s="171"/>
      <c r="R238" s="171"/>
      <c r="S238" s="171"/>
      <c r="T238" s="175"/>
      <c r="AT238" s="176" t="s">
        <v>355</v>
      </c>
      <c r="AU238" s="176" t="s">
        <v>83</v>
      </c>
      <c r="AV238" s="176" t="s">
        <v>22</v>
      </c>
      <c r="AW238" s="176" t="s">
        <v>222</v>
      </c>
      <c r="AX238" s="176" t="s">
        <v>75</v>
      </c>
      <c r="AY238" s="176" t="s">
        <v>243</v>
      </c>
    </row>
    <row r="239" spans="2:65" s="6" customFormat="1" ht="15.75" customHeight="1" x14ac:dyDescent="0.3">
      <c r="B239" s="178"/>
      <c r="C239" s="179"/>
      <c r="D239" s="177" t="s">
        <v>355</v>
      </c>
      <c r="E239" s="179"/>
      <c r="F239" s="180" t="s">
        <v>2231</v>
      </c>
      <c r="G239" s="179"/>
      <c r="H239" s="181">
        <v>78</v>
      </c>
      <c r="J239" s="179"/>
      <c r="K239" s="179"/>
      <c r="L239" s="182"/>
      <c r="M239" s="183"/>
      <c r="N239" s="179"/>
      <c r="O239" s="179"/>
      <c r="P239" s="179"/>
      <c r="Q239" s="179"/>
      <c r="R239" s="179"/>
      <c r="S239" s="179"/>
      <c r="T239" s="184"/>
      <c r="AT239" s="185" t="s">
        <v>355</v>
      </c>
      <c r="AU239" s="185" t="s">
        <v>83</v>
      </c>
      <c r="AV239" s="185" t="s">
        <v>83</v>
      </c>
      <c r="AW239" s="185" t="s">
        <v>222</v>
      </c>
      <c r="AX239" s="185" t="s">
        <v>22</v>
      </c>
      <c r="AY239" s="185" t="s">
        <v>243</v>
      </c>
    </row>
    <row r="240" spans="2:65" s="6" customFormat="1" ht="15.75" customHeight="1" x14ac:dyDescent="0.3">
      <c r="B240" s="178"/>
      <c r="C240" s="179"/>
      <c r="D240" s="177" t="s">
        <v>355</v>
      </c>
      <c r="E240" s="179"/>
      <c r="F240" s="180" t="s">
        <v>2232</v>
      </c>
      <c r="G240" s="179"/>
      <c r="H240" s="181">
        <v>79.95</v>
      </c>
      <c r="J240" s="179"/>
      <c r="K240" s="179"/>
      <c r="L240" s="182"/>
      <c r="M240" s="183"/>
      <c r="N240" s="179"/>
      <c r="O240" s="179"/>
      <c r="P240" s="179"/>
      <c r="Q240" s="179"/>
      <c r="R240" s="179"/>
      <c r="S240" s="179"/>
      <c r="T240" s="184"/>
      <c r="AT240" s="185" t="s">
        <v>355</v>
      </c>
      <c r="AU240" s="185" t="s">
        <v>83</v>
      </c>
      <c r="AV240" s="185" t="s">
        <v>83</v>
      </c>
      <c r="AW240" s="185" t="s">
        <v>75</v>
      </c>
      <c r="AX240" s="185" t="s">
        <v>22</v>
      </c>
      <c r="AY240" s="185" t="s">
        <v>243</v>
      </c>
    </row>
    <row r="241" spans="2:65" s="6" customFormat="1" ht="15.75" customHeight="1" x14ac:dyDescent="0.3">
      <c r="B241" s="23"/>
      <c r="C241" s="146" t="s">
        <v>606</v>
      </c>
      <c r="D241" s="146" t="s">
        <v>244</v>
      </c>
      <c r="E241" s="147" t="s">
        <v>2233</v>
      </c>
      <c r="F241" s="148" t="s">
        <v>2234</v>
      </c>
      <c r="G241" s="149" t="s">
        <v>378</v>
      </c>
      <c r="H241" s="150">
        <v>220</v>
      </c>
      <c r="I241" s="151"/>
      <c r="J241" s="152">
        <f>ROUND($I$241*$H$241,2)</f>
        <v>0</v>
      </c>
      <c r="K241" s="148" t="s">
        <v>353</v>
      </c>
      <c r="L241" s="43"/>
      <c r="M241" s="153"/>
      <c r="N241" s="154" t="s">
        <v>46</v>
      </c>
      <c r="O241" s="24"/>
      <c r="P241" s="155">
        <f>$O$241*$H$241</f>
        <v>0</v>
      </c>
      <c r="Q241" s="155">
        <v>0</v>
      </c>
      <c r="R241" s="155">
        <f>$Q$241*$H$241</f>
        <v>0</v>
      </c>
      <c r="S241" s="155">
        <v>0</v>
      </c>
      <c r="T241" s="156">
        <f>$S$241*$H$241</f>
        <v>0</v>
      </c>
      <c r="AR241" s="97" t="s">
        <v>718</v>
      </c>
      <c r="AT241" s="97" t="s">
        <v>244</v>
      </c>
      <c r="AU241" s="97" t="s">
        <v>83</v>
      </c>
      <c r="AY241" s="6" t="s">
        <v>243</v>
      </c>
      <c r="BE241" s="157">
        <f>IF($N$241="základní",$J$241,0)</f>
        <v>0</v>
      </c>
      <c r="BF241" s="157">
        <f>IF($N$241="snížená",$J$241,0)</f>
        <v>0</v>
      </c>
      <c r="BG241" s="157">
        <f>IF($N$241="zákl. přenesená",$J$241,0)</f>
        <v>0</v>
      </c>
      <c r="BH241" s="157">
        <f>IF($N$241="sníž. přenesená",$J$241,0)</f>
        <v>0</v>
      </c>
      <c r="BI241" s="157">
        <f>IF($N$241="nulová",$J$241,0)</f>
        <v>0</v>
      </c>
      <c r="BJ241" s="97" t="s">
        <v>22</v>
      </c>
      <c r="BK241" s="157">
        <f>ROUND($I$241*$H$241,2)</f>
        <v>0</v>
      </c>
      <c r="BL241" s="97" t="s">
        <v>718</v>
      </c>
      <c r="BM241" s="97" t="s">
        <v>2235</v>
      </c>
    </row>
    <row r="242" spans="2:65" s="6" customFormat="1" ht="15.75" customHeight="1" x14ac:dyDescent="0.3">
      <c r="B242" s="170"/>
      <c r="C242" s="171"/>
      <c r="D242" s="158" t="s">
        <v>355</v>
      </c>
      <c r="E242" s="172"/>
      <c r="F242" s="172" t="s">
        <v>380</v>
      </c>
      <c r="G242" s="171"/>
      <c r="H242" s="171"/>
      <c r="J242" s="171"/>
      <c r="K242" s="171"/>
      <c r="L242" s="173"/>
      <c r="M242" s="174"/>
      <c r="N242" s="171"/>
      <c r="O242" s="171"/>
      <c r="P242" s="171"/>
      <c r="Q242" s="171"/>
      <c r="R242" s="171"/>
      <c r="S242" s="171"/>
      <c r="T242" s="175"/>
      <c r="AT242" s="176" t="s">
        <v>355</v>
      </c>
      <c r="AU242" s="176" t="s">
        <v>83</v>
      </c>
      <c r="AV242" s="176" t="s">
        <v>22</v>
      </c>
      <c r="AW242" s="176" t="s">
        <v>222</v>
      </c>
      <c r="AX242" s="176" t="s">
        <v>75</v>
      </c>
      <c r="AY242" s="176" t="s">
        <v>243</v>
      </c>
    </row>
    <row r="243" spans="2:65" s="6" customFormat="1" ht="15.75" customHeight="1" x14ac:dyDescent="0.3">
      <c r="B243" s="178"/>
      <c r="C243" s="179"/>
      <c r="D243" s="177" t="s">
        <v>355</v>
      </c>
      <c r="E243" s="179"/>
      <c r="F243" s="180" t="s">
        <v>2236</v>
      </c>
      <c r="G243" s="179"/>
      <c r="H243" s="181">
        <v>209</v>
      </c>
      <c r="J243" s="179"/>
      <c r="K243" s="179"/>
      <c r="L243" s="182"/>
      <c r="M243" s="183"/>
      <c r="N243" s="179"/>
      <c r="O243" s="179"/>
      <c r="P243" s="179"/>
      <c r="Q243" s="179"/>
      <c r="R243" s="179"/>
      <c r="S243" s="179"/>
      <c r="T243" s="184"/>
      <c r="AT243" s="185" t="s">
        <v>355</v>
      </c>
      <c r="AU243" s="185" t="s">
        <v>83</v>
      </c>
      <c r="AV243" s="185" t="s">
        <v>83</v>
      </c>
      <c r="AW243" s="185" t="s">
        <v>222</v>
      </c>
      <c r="AX243" s="185" t="s">
        <v>75</v>
      </c>
      <c r="AY243" s="185" t="s">
        <v>243</v>
      </c>
    </row>
    <row r="244" spans="2:65" s="6" customFormat="1" ht="15.75" customHeight="1" x14ac:dyDescent="0.3">
      <c r="B244" s="178"/>
      <c r="C244" s="179"/>
      <c r="D244" s="177" t="s">
        <v>355</v>
      </c>
      <c r="E244" s="179"/>
      <c r="F244" s="180" t="s">
        <v>2237</v>
      </c>
      <c r="G244" s="179"/>
      <c r="H244" s="181">
        <v>11</v>
      </c>
      <c r="J244" s="179"/>
      <c r="K244" s="179"/>
      <c r="L244" s="182"/>
      <c r="M244" s="183"/>
      <c r="N244" s="179"/>
      <c r="O244" s="179"/>
      <c r="P244" s="179"/>
      <c r="Q244" s="179"/>
      <c r="R244" s="179"/>
      <c r="S244" s="179"/>
      <c r="T244" s="184"/>
      <c r="AT244" s="185" t="s">
        <v>355</v>
      </c>
      <c r="AU244" s="185" t="s">
        <v>83</v>
      </c>
      <c r="AV244" s="185" t="s">
        <v>83</v>
      </c>
      <c r="AW244" s="185" t="s">
        <v>222</v>
      </c>
      <c r="AX244" s="185" t="s">
        <v>75</v>
      </c>
      <c r="AY244" s="185" t="s">
        <v>243</v>
      </c>
    </row>
    <row r="245" spans="2:65" s="6" customFormat="1" ht="15.75" customHeight="1" x14ac:dyDescent="0.3">
      <c r="B245" s="186"/>
      <c r="C245" s="187"/>
      <c r="D245" s="177" t="s">
        <v>355</v>
      </c>
      <c r="E245" s="187"/>
      <c r="F245" s="188" t="s">
        <v>369</v>
      </c>
      <c r="G245" s="187"/>
      <c r="H245" s="189">
        <v>220</v>
      </c>
      <c r="J245" s="187"/>
      <c r="K245" s="187"/>
      <c r="L245" s="190"/>
      <c r="M245" s="191"/>
      <c r="N245" s="187"/>
      <c r="O245" s="187"/>
      <c r="P245" s="187"/>
      <c r="Q245" s="187"/>
      <c r="R245" s="187"/>
      <c r="S245" s="187"/>
      <c r="T245" s="192"/>
      <c r="AT245" s="193" t="s">
        <v>355</v>
      </c>
      <c r="AU245" s="193" t="s">
        <v>83</v>
      </c>
      <c r="AV245" s="193" t="s">
        <v>248</v>
      </c>
      <c r="AW245" s="193" t="s">
        <v>222</v>
      </c>
      <c r="AX245" s="193" t="s">
        <v>22</v>
      </c>
      <c r="AY245" s="193" t="s">
        <v>243</v>
      </c>
    </row>
    <row r="246" spans="2:65" s="6" customFormat="1" ht="15.75" customHeight="1" x14ac:dyDescent="0.3">
      <c r="B246" s="23"/>
      <c r="C246" s="146" t="s">
        <v>611</v>
      </c>
      <c r="D246" s="146" t="s">
        <v>244</v>
      </c>
      <c r="E246" s="147" t="s">
        <v>2238</v>
      </c>
      <c r="F246" s="148" t="s">
        <v>2239</v>
      </c>
      <c r="G246" s="149" t="s">
        <v>378</v>
      </c>
      <c r="H246" s="150">
        <v>542</v>
      </c>
      <c r="I246" s="151"/>
      <c r="J246" s="152">
        <f>ROUND($I$246*$H$246,2)</f>
        <v>0</v>
      </c>
      <c r="K246" s="148" t="s">
        <v>353</v>
      </c>
      <c r="L246" s="43"/>
      <c r="M246" s="153"/>
      <c r="N246" s="154" t="s">
        <v>46</v>
      </c>
      <c r="O246" s="24"/>
      <c r="P246" s="155">
        <f>$O$246*$H$246</f>
        <v>0</v>
      </c>
      <c r="Q246" s="155">
        <v>0</v>
      </c>
      <c r="R246" s="155">
        <f>$Q$246*$H$246</f>
        <v>0</v>
      </c>
      <c r="S246" s="155">
        <v>0</v>
      </c>
      <c r="T246" s="156">
        <f>$S$246*$H$246</f>
        <v>0</v>
      </c>
      <c r="AR246" s="97" t="s">
        <v>718</v>
      </c>
      <c r="AT246" s="97" t="s">
        <v>244</v>
      </c>
      <c r="AU246" s="97" t="s">
        <v>83</v>
      </c>
      <c r="AY246" s="6" t="s">
        <v>243</v>
      </c>
      <c r="BE246" s="157">
        <f>IF($N$246="základní",$J$246,0)</f>
        <v>0</v>
      </c>
      <c r="BF246" s="157">
        <f>IF($N$246="snížená",$J$246,0)</f>
        <v>0</v>
      </c>
      <c r="BG246" s="157">
        <f>IF($N$246="zákl. přenesená",$J$246,0)</f>
        <v>0</v>
      </c>
      <c r="BH246" s="157">
        <f>IF($N$246="sníž. přenesená",$J$246,0)</f>
        <v>0</v>
      </c>
      <c r="BI246" s="157">
        <f>IF($N$246="nulová",$J$246,0)</f>
        <v>0</v>
      </c>
      <c r="BJ246" s="97" t="s">
        <v>22</v>
      </c>
      <c r="BK246" s="157">
        <f>ROUND($I$246*$H$246,2)</f>
        <v>0</v>
      </c>
      <c r="BL246" s="97" t="s">
        <v>718</v>
      </c>
      <c r="BM246" s="97" t="s">
        <v>2240</v>
      </c>
    </row>
    <row r="247" spans="2:65" s="6" customFormat="1" ht="15.75" customHeight="1" x14ac:dyDescent="0.3">
      <c r="B247" s="170"/>
      <c r="C247" s="171"/>
      <c r="D247" s="158" t="s">
        <v>355</v>
      </c>
      <c r="E247" s="172"/>
      <c r="F247" s="172" t="s">
        <v>2218</v>
      </c>
      <c r="G247" s="171"/>
      <c r="H247" s="171"/>
      <c r="J247" s="171"/>
      <c r="K247" s="171"/>
      <c r="L247" s="173"/>
      <c r="M247" s="174"/>
      <c r="N247" s="171"/>
      <c r="O247" s="171"/>
      <c r="P247" s="171"/>
      <c r="Q247" s="171"/>
      <c r="R247" s="171"/>
      <c r="S247" s="171"/>
      <c r="T247" s="175"/>
      <c r="AT247" s="176" t="s">
        <v>355</v>
      </c>
      <c r="AU247" s="176" t="s">
        <v>83</v>
      </c>
      <c r="AV247" s="176" t="s">
        <v>22</v>
      </c>
      <c r="AW247" s="176" t="s">
        <v>222</v>
      </c>
      <c r="AX247" s="176" t="s">
        <v>75</v>
      </c>
      <c r="AY247" s="176" t="s">
        <v>243</v>
      </c>
    </row>
    <row r="248" spans="2:65" s="6" customFormat="1" ht="15.75" customHeight="1" x14ac:dyDescent="0.3">
      <c r="B248" s="178"/>
      <c r="C248" s="179"/>
      <c r="D248" s="177" t="s">
        <v>355</v>
      </c>
      <c r="E248" s="179"/>
      <c r="F248" s="180" t="s">
        <v>2241</v>
      </c>
      <c r="G248" s="179"/>
      <c r="H248" s="181">
        <v>51</v>
      </c>
      <c r="J248" s="179"/>
      <c r="K248" s="179"/>
      <c r="L248" s="182"/>
      <c r="M248" s="183"/>
      <c r="N248" s="179"/>
      <c r="O248" s="179"/>
      <c r="P248" s="179"/>
      <c r="Q248" s="179"/>
      <c r="R248" s="179"/>
      <c r="S248" s="179"/>
      <c r="T248" s="184"/>
      <c r="AT248" s="185" t="s">
        <v>355</v>
      </c>
      <c r="AU248" s="185" t="s">
        <v>83</v>
      </c>
      <c r="AV248" s="185" t="s">
        <v>83</v>
      </c>
      <c r="AW248" s="185" t="s">
        <v>222</v>
      </c>
      <c r="AX248" s="185" t="s">
        <v>75</v>
      </c>
      <c r="AY248" s="185" t="s">
        <v>243</v>
      </c>
    </row>
    <row r="249" spans="2:65" s="6" customFormat="1" ht="15.75" customHeight="1" x14ac:dyDescent="0.3">
      <c r="B249" s="178"/>
      <c r="C249" s="179"/>
      <c r="D249" s="177" t="s">
        <v>355</v>
      </c>
      <c r="E249" s="179"/>
      <c r="F249" s="180" t="s">
        <v>2242</v>
      </c>
      <c r="G249" s="179"/>
      <c r="H249" s="181">
        <v>85</v>
      </c>
      <c r="J249" s="179"/>
      <c r="K249" s="179"/>
      <c r="L249" s="182"/>
      <c r="M249" s="183"/>
      <c r="N249" s="179"/>
      <c r="O249" s="179"/>
      <c r="P249" s="179"/>
      <c r="Q249" s="179"/>
      <c r="R249" s="179"/>
      <c r="S249" s="179"/>
      <c r="T249" s="184"/>
      <c r="AT249" s="185" t="s">
        <v>355</v>
      </c>
      <c r="AU249" s="185" t="s">
        <v>83</v>
      </c>
      <c r="AV249" s="185" t="s">
        <v>83</v>
      </c>
      <c r="AW249" s="185" t="s">
        <v>222</v>
      </c>
      <c r="AX249" s="185" t="s">
        <v>75</v>
      </c>
      <c r="AY249" s="185" t="s">
        <v>243</v>
      </c>
    </row>
    <row r="250" spans="2:65" s="6" customFormat="1" ht="15.75" customHeight="1" x14ac:dyDescent="0.3">
      <c r="B250" s="178"/>
      <c r="C250" s="179"/>
      <c r="D250" s="177" t="s">
        <v>355</v>
      </c>
      <c r="E250" s="179"/>
      <c r="F250" s="180" t="s">
        <v>2243</v>
      </c>
      <c r="G250" s="179"/>
      <c r="H250" s="181">
        <v>406</v>
      </c>
      <c r="J250" s="179"/>
      <c r="K250" s="179"/>
      <c r="L250" s="182"/>
      <c r="M250" s="183"/>
      <c r="N250" s="179"/>
      <c r="O250" s="179"/>
      <c r="P250" s="179"/>
      <c r="Q250" s="179"/>
      <c r="R250" s="179"/>
      <c r="S250" s="179"/>
      <c r="T250" s="184"/>
      <c r="AT250" s="185" t="s">
        <v>355</v>
      </c>
      <c r="AU250" s="185" t="s">
        <v>83</v>
      </c>
      <c r="AV250" s="185" t="s">
        <v>83</v>
      </c>
      <c r="AW250" s="185" t="s">
        <v>222</v>
      </c>
      <c r="AX250" s="185" t="s">
        <v>75</v>
      </c>
      <c r="AY250" s="185" t="s">
        <v>243</v>
      </c>
    </row>
    <row r="251" spans="2:65" s="6" customFormat="1" ht="15.75" customHeight="1" x14ac:dyDescent="0.3">
      <c r="B251" s="186"/>
      <c r="C251" s="187"/>
      <c r="D251" s="177" t="s">
        <v>355</v>
      </c>
      <c r="E251" s="187"/>
      <c r="F251" s="188" t="s">
        <v>369</v>
      </c>
      <c r="G251" s="187"/>
      <c r="H251" s="189">
        <v>542</v>
      </c>
      <c r="J251" s="187"/>
      <c r="K251" s="187"/>
      <c r="L251" s="190"/>
      <c r="M251" s="191"/>
      <c r="N251" s="187"/>
      <c r="O251" s="187"/>
      <c r="P251" s="187"/>
      <c r="Q251" s="187"/>
      <c r="R251" s="187"/>
      <c r="S251" s="187"/>
      <c r="T251" s="192"/>
      <c r="AT251" s="193" t="s">
        <v>355</v>
      </c>
      <c r="AU251" s="193" t="s">
        <v>83</v>
      </c>
      <c r="AV251" s="193" t="s">
        <v>248</v>
      </c>
      <c r="AW251" s="193" t="s">
        <v>222</v>
      </c>
      <c r="AX251" s="193" t="s">
        <v>22</v>
      </c>
      <c r="AY251" s="193" t="s">
        <v>243</v>
      </c>
    </row>
    <row r="252" spans="2:65" s="6" customFormat="1" ht="15.75" customHeight="1" x14ac:dyDescent="0.3">
      <c r="B252" s="23"/>
      <c r="C252" s="194" t="s">
        <v>616</v>
      </c>
      <c r="D252" s="194" t="s">
        <v>481</v>
      </c>
      <c r="E252" s="195" t="s">
        <v>2244</v>
      </c>
      <c r="F252" s="196" t="s">
        <v>2245</v>
      </c>
      <c r="G252" s="197" t="s">
        <v>378</v>
      </c>
      <c r="H252" s="198">
        <v>555.54999999999995</v>
      </c>
      <c r="I252" s="199"/>
      <c r="J252" s="200">
        <f>ROUND($I$252*$H$252,2)</f>
        <v>0</v>
      </c>
      <c r="K252" s="196" t="s">
        <v>353</v>
      </c>
      <c r="L252" s="201"/>
      <c r="M252" s="202"/>
      <c r="N252" s="203" t="s">
        <v>46</v>
      </c>
      <c r="O252" s="24"/>
      <c r="P252" s="155">
        <f>$O$252*$H$252</f>
        <v>0</v>
      </c>
      <c r="Q252" s="155">
        <v>8.9800000000000004E-4</v>
      </c>
      <c r="R252" s="155">
        <f>$Q$252*$H$252</f>
        <v>0.49888389999999999</v>
      </c>
      <c r="S252" s="155">
        <v>0</v>
      </c>
      <c r="T252" s="156">
        <f>$S$252*$H$252</f>
        <v>0</v>
      </c>
      <c r="AR252" s="97" t="s">
        <v>949</v>
      </c>
      <c r="AT252" s="97" t="s">
        <v>481</v>
      </c>
      <c r="AU252" s="97" t="s">
        <v>83</v>
      </c>
      <c r="AY252" s="6" t="s">
        <v>243</v>
      </c>
      <c r="BE252" s="157">
        <f>IF($N$252="základní",$J$252,0)</f>
        <v>0</v>
      </c>
      <c r="BF252" s="157">
        <f>IF($N$252="snížená",$J$252,0)</f>
        <v>0</v>
      </c>
      <c r="BG252" s="157">
        <f>IF($N$252="zákl. přenesená",$J$252,0)</f>
        <v>0</v>
      </c>
      <c r="BH252" s="157">
        <f>IF($N$252="sníž. přenesená",$J$252,0)</f>
        <v>0</v>
      </c>
      <c r="BI252" s="157">
        <f>IF($N$252="nulová",$J$252,0)</f>
        <v>0</v>
      </c>
      <c r="BJ252" s="97" t="s">
        <v>22</v>
      </c>
      <c r="BK252" s="157">
        <f>ROUND($I$252*$H$252,2)</f>
        <v>0</v>
      </c>
      <c r="BL252" s="97" t="s">
        <v>949</v>
      </c>
      <c r="BM252" s="97" t="s">
        <v>2246</v>
      </c>
    </row>
    <row r="253" spans="2:65" s="6" customFormat="1" ht="15.75" customHeight="1" x14ac:dyDescent="0.3">
      <c r="B253" s="178"/>
      <c r="C253" s="179"/>
      <c r="D253" s="158" t="s">
        <v>355</v>
      </c>
      <c r="E253" s="180"/>
      <c r="F253" s="180" t="s">
        <v>2247</v>
      </c>
      <c r="G253" s="179"/>
      <c r="H253" s="181">
        <v>51</v>
      </c>
      <c r="J253" s="179"/>
      <c r="K253" s="179"/>
      <c r="L253" s="182"/>
      <c r="M253" s="183"/>
      <c r="N253" s="179"/>
      <c r="O253" s="179"/>
      <c r="P253" s="179"/>
      <c r="Q253" s="179"/>
      <c r="R253" s="179"/>
      <c r="S253" s="179"/>
      <c r="T253" s="184"/>
      <c r="AT253" s="185" t="s">
        <v>355</v>
      </c>
      <c r="AU253" s="185" t="s">
        <v>83</v>
      </c>
      <c r="AV253" s="185" t="s">
        <v>83</v>
      </c>
      <c r="AW253" s="185" t="s">
        <v>222</v>
      </c>
      <c r="AX253" s="185" t="s">
        <v>75</v>
      </c>
      <c r="AY253" s="185" t="s">
        <v>243</v>
      </c>
    </row>
    <row r="254" spans="2:65" s="6" customFormat="1" ht="15.75" customHeight="1" x14ac:dyDescent="0.3">
      <c r="B254" s="178"/>
      <c r="C254" s="179"/>
      <c r="D254" s="177" t="s">
        <v>355</v>
      </c>
      <c r="E254" s="179"/>
      <c r="F254" s="180" t="s">
        <v>2248</v>
      </c>
      <c r="G254" s="179"/>
      <c r="H254" s="181">
        <v>491</v>
      </c>
      <c r="J254" s="179"/>
      <c r="K254" s="179"/>
      <c r="L254" s="182"/>
      <c r="M254" s="183"/>
      <c r="N254" s="179"/>
      <c r="O254" s="179"/>
      <c r="P254" s="179"/>
      <c r="Q254" s="179"/>
      <c r="R254" s="179"/>
      <c r="S254" s="179"/>
      <c r="T254" s="184"/>
      <c r="AT254" s="185" t="s">
        <v>355</v>
      </c>
      <c r="AU254" s="185" t="s">
        <v>83</v>
      </c>
      <c r="AV254" s="185" t="s">
        <v>83</v>
      </c>
      <c r="AW254" s="185" t="s">
        <v>222</v>
      </c>
      <c r="AX254" s="185" t="s">
        <v>75</v>
      </c>
      <c r="AY254" s="185" t="s">
        <v>243</v>
      </c>
    </row>
    <row r="255" spans="2:65" s="6" customFormat="1" ht="15.75" customHeight="1" x14ac:dyDescent="0.3">
      <c r="B255" s="186"/>
      <c r="C255" s="187"/>
      <c r="D255" s="177" t="s">
        <v>355</v>
      </c>
      <c r="E255" s="187"/>
      <c r="F255" s="188" t="s">
        <v>369</v>
      </c>
      <c r="G255" s="187"/>
      <c r="H255" s="189">
        <v>542</v>
      </c>
      <c r="J255" s="187"/>
      <c r="K255" s="187"/>
      <c r="L255" s="190"/>
      <c r="M255" s="191"/>
      <c r="N255" s="187"/>
      <c r="O255" s="187"/>
      <c r="P255" s="187"/>
      <c r="Q255" s="187"/>
      <c r="R255" s="187"/>
      <c r="S255" s="187"/>
      <c r="T255" s="192"/>
      <c r="AT255" s="193" t="s">
        <v>355</v>
      </c>
      <c r="AU255" s="193" t="s">
        <v>83</v>
      </c>
      <c r="AV255" s="193" t="s">
        <v>248</v>
      </c>
      <c r="AW255" s="193" t="s">
        <v>222</v>
      </c>
      <c r="AX255" s="193" t="s">
        <v>22</v>
      </c>
      <c r="AY255" s="193" t="s">
        <v>243</v>
      </c>
    </row>
    <row r="256" spans="2:65" s="6" customFormat="1" ht="15.75" customHeight="1" x14ac:dyDescent="0.3">
      <c r="B256" s="178"/>
      <c r="C256" s="179"/>
      <c r="D256" s="177" t="s">
        <v>355</v>
      </c>
      <c r="E256" s="179"/>
      <c r="F256" s="180" t="s">
        <v>2249</v>
      </c>
      <c r="G256" s="179"/>
      <c r="H256" s="181">
        <v>555.54999999999995</v>
      </c>
      <c r="J256" s="179"/>
      <c r="K256" s="179"/>
      <c r="L256" s="182"/>
      <c r="M256" s="183"/>
      <c r="N256" s="179"/>
      <c r="O256" s="179"/>
      <c r="P256" s="179"/>
      <c r="Q256" s="179"/>
      <c r="R256" s="179"/>
      <c r="S256" s="179"/>
      <c r="T256" s="184"/>
      <c r="AT256" s="185" t="s">
        <v>355</v>
      </c>
      <c r="AU256" s="185" t="s">
        <v>83</v>
      </c>
      <c r="AV256" s="185" t="s">
        <v>83</v>
      </c>
      <c r="AW256" s="185" t="s">
        <v>75</v>
      </c>
      <c r="AX256" s="185" t="s">
        <v>22</v>
      </c>
      <c r="AY256" s="185" t="s">
        <v>243</v>
      </c>
    </row>
    <row r="257" spans="2:65" s="6" customFormat="1" ht="15.75" customHeight="1" x14ac:dyDescent="0.3">
      <c r="B257" s="23"/>
      <c r="C257" s="146" t="s">
        <v>623</v>
      </c>
      <c r="D257" s="146" t="s">
        <v>244</v>
      </c>
      <c r="E257" s="147" t="s">
        <v>2250</v>
      </c>
      <c r="F257" s="148" t="s">
        <v>2251</v>
      </c>
      <c r="G257" s="149" t="s">
        <v>378</v>
      </c>
      <c r="H257" s="150">
        <v>11</v>
      </c>
      <c r="I257" s="151"/>
      <c r="J257" s="152">
        <f>ROUND($I$257*$H$257,2)</f>
        <v>0</v>
      </c>
      <c r="K257" s="148" t="s">
        <v>353</v>
      </c>
      <c r="L257" s="43"/>
      <c r="M257" s="153"/>
      <c r="N257" s="154" t="s">
        <v>46</v>
      </c>
      <c r="O257" s="24"/>
      <c r="P257" s="155">
        <f>$O$257*$H$257</f>
        <v>0</v>
      </c>
      <c r="Q257" s="155">
        <v>0</v>
      </c>
      <c r="R257" s="155">
        <f>$Q$257*$H$257</f>
        <v>0</v>
      </c>
      <c r="S257" s="155">
        <v>0</v>
      </c>
      <c r="T257" s="156">
        <f>$S$257*$H$257</f>
        <v>0</v>
      </c>
      <c r="AR257" s="97" t="s">
        <v>718</v>
      </c>
      <c r="AT257" s="97" t="s">
        <v>244</v>
      </c>
      <c r="AU257" s="97" t="s">
        <v>83</v>
      </c>
      <c r="AY257" s="6" t="s">
        <v>243</v>
      </c>
      <c r="BE257" s="157">
        <f>IF($N$257="základní",$J$257,0)</f>
        <v>0</v>
      </c>
      <c r="BF257" s="157">
        <f>IF($N$257="snížená",$J$257,0)</f>
        <v>0</v>
      </c>
      <c r="BG257" s="157">
        <f>IF($N$257="zákl. přenesená",$J$257,0)</f>
        <v>0</v>
      </c>
      <c r="BH257" s="157">
        <f>IF($N$257="sníž. přenesená",$J$257,0)</f>
        <v>0</v>
      </c>
      <c r="BI257" s="157">
        <f>IF($N$257="nulová",$J$257,0)</f>
        <v>0</v>
      </c>
      <c r="BJ257" s="97" t="s">
        <v>22</v>
      </c>
      <c r="BK257" s="157">
        <f>ROUND($I$257*$H$257,2)</f>
        <v>0</v>
      </c>
      <c r="BL257" s="97" t="s">
        <v>718</v>
      </c>
      <c r="BM257" s="97" t="s">
        <v>2252</v>
      </c>
    </row>
    <row r="258" spans="2:65" s="6" customFormat="1" ht="15.75" customHeight="1" x14ac:dyDescent="0.3">
      <c r="B258" s="170"/>
      <c r="C258" s="171"/>
      <c r="D258" s="158" t="s">
        <v>355</v>
      </c>
      <c r="E258" s="172"/>
      <c r="F258" s="172" t="s">
        <v>380</v>
      </c>
      <c r="G258" s="171"/>
      <c r="H258" s="171"/>
      <c r="J258" s="171"/>
      <c r="K258" s="171"/>
      <c r="L258" s="173"/>
      <c r="M258" s="174"/>
      <c r="N258" s="171"/>
      <c r="O258" s="171"/>
      <c r="P258" s="171"/>
      <c r="Q258" s="171"/>
      <c r="R258" s="171"/>
      <c r="S258" s="171"/>
      <c r="T258" s="175"/>
      <c r="AT258" s="176" t="s">
        <v>355</v>
      </c>
      <c r="AU258" s="176" t="s">
        <v>83</v>
      </c>
      <c r="AV258" s="176" t="s">
        <v>22</v>
      </c>
      <c r="AW258" s="176" t="s">
        <v>222</v>
      </c>
      <c r="AX258" s="176" t="s">
        <v>75</v>
      </c>
      <c r="AY258" s="176" t="s">
        <v>243</v>
      </c>
    </row>
    <row r="259" spans="2:65" s="6" customFormat="1" ht="15.75" customHeight="1" x14ac:dyDescent="0.3">
      <c r="B259" s="178"/>
      <c r="C259" s="179"/>
      <c r="D259" s="177" t="s">
        <v>355</v>
      </c>
      <c r="E259" s="179"/>
      <c r="F259" s="180" t="s">
        <v>2253</v>
      </c>
      <c r="G259" s="179"/>
      <c r="H259" s="181">
        <v>11</v>
      </c>
      <c r="J259" s="179"/>
      <c r="K259" s="179"/>
      <c r="L259" s="182"/>
      <c r="M259" s="183"/>
      <c r="N259" s="179"/>
      <c r="O259" s="179"/>
      <c r="P259" s="179"/>
      <c r="Q259" s="179"/>
      <c r="R259" s="179"/>
      <c r="S259" s="179"/>
      <c r="T259" s="184"/>
      <c r="AT259" s="185" t="s">
        <v>355</v>
      </c>
      <c r="AU259" s="185" t="s">
        <v>83</v>
      </c>
      <c r="AV259" s="185" t="s">
        <v>83</v>
      </c>
      <c r="AW259" s="185" t="s">
        <v>222</v>
      </c>
      <c r="AX259" s="185" t="s">
        <v>22</v>
      </c>
      <c r="AY259" s="185" t="s">
        <v>243</v>
      </c>
    </row>
    <row r="260" spans="2:65" s="6" customFormat="1" ht="15.75" customHeight="1" x14ac:dyDescent="0.3">
      <c r="B260" s="23"/>
      <c r="C260" s="146" t="s">
        <v>628</v>
      </c>
      <c r="D260" s="146" t="s">
        <v>244</v>
      </c>
      <c r="E260" s="147" t="s">
        <v>2254</v>
      </c>
      <c r="F260" s="148" t="s">
        <v>2255</v>
      </c>
      <c r="G260" s="149" t="s">
        <v>378</v>
      </c>
      <c r="H260" s="150">
        <v>11</v>
      </c>
      <c r="I260" s="151"/>
      <c r="J260" s="152">
        <f>ROUND($I$260*$H$260,2)</f>
        <v>0</v>
      </c>
      <c r="K260" s="148" t="s">
        <v>353</v>
      </c>
      <c r="L260" s="43"/>
      <c r="M260" s="153"/>
      <c r="N260" s="154" t="s">
        <v>46</v>
      </c>
      <c r="O260" s="24"/>
      <c r="P260" s="155">
        <f>$O$260*$H$260</f>
        <v>0</v>
      </c>
      <c r="Q260" s="155">
        <v>0</v>
      </c>
      <c r="R260" s="155">
        <f>$Q$260*$H$260</f>
        <v>0</v>
      </c>
      <c r="S260" s="155">
        <v>0</v>
      </c>
      <c r="T260" s="156">
        <f>$S$260*$H$260</f>
        <v>0</v>
      </c>
      <c r="AR260" s="97" t="s">
        <v>718</v>
      </c>
      <c r="AT260" s="97" t="s">
        <v>244</v>
      </c>
      <c r="AU260" s="97" t="s">
        <v>83</v>
      </c>
      <c r="AY260" s="6" t="s">
        <v>243</v>
      </c>
      <c r="BE260" s="157">
        <f>IF($N$260="základní",$J$260,0)</f>
        <v>0</v>
      </c>
      <c r="BF260" s="157">
        <f>IF($N$260="snížená",$J$260,0)</f>
        <v>0</v>
      </c>
      <c r="BG260" s="157">
        <f>IF($N$260="zákl. přenesená",$J$260,0)</f>
        <v>0</v>
      </c>
      <c r="BH260" s="157">
        <f>IF($N$260="sníž. přenesená",$J$260,0)</f>
        <v>0</v>
      </c>
      <c r="BI260" s="157">
        <f>IF($N$260="nulová",$J$260,0)</f>
        <v>0</v>
      </c>
      <c r="BJ260" s="97" t="s">
        <v>22</v>
      </c>
      <c r="BK260" s="157">
        <f>ROUND($I$260*$H$260,2)</f>
        <v>0</v>
      </c>
      <c r="BL260" s="97" t="s">
        <v>718</v>
      </c>
      <c r="BM260" s="97" t="s">
        <v>2256</v>
      </c>
    </row>
    <row r="261" spans="2:65" s="6" customFormat="1" ht="15.75" customHeight="1" x14ac:dyDescent="0.3">
      <c r="B261" s="170"/>
      <c r="C261" s="171"/>
      <c r="D261" s="158" t="s">
        <v>355</v>
      </c>
      <c r="E261" s="172"/>
      <c r="F261" s="172" t="s">
        <v>380</v>
      </c>
      <c r="G261" s="171"/>
      <c r="H261" s="171"/>
      <c r="J261" s="171"/>
      <c r="K261" s="171"/>
      <c r="L261" s="173"/>
      <c r="M261" s="174"/>
      <c r="N261" s="171"/>
      <c r="O261" s="171"/>
      <c r="P261" s="171"/>
      <c r="Q261" s="171"/>
      <c r="R261" s="171"/>
      <c r="S261" s="171"/>
      <c r="T261" s="175"/>
      <c r="AT261" s="176" t="s">
        <v>355</v>
      </c>
      <c r="AU261" s="176" t="s">
        <v>83</v>
      </c>
      <c r="AV261" s="176" t="s">
        <v>22</v>
      </c>
      <c r="AW261" s="176" t="s">
        <v>222</v>
      </c>
      <c r="AX261" s="176" t="s">
        <v>75</v>
      </c>
      <c r="AY261" s="176" t="s">
        <v>243</v>
      </c>
    </row>
    <row r="262" spans="2:65" s="6" customFormat="1" ht="15.75" customHeight="1" x14ac:dyDescent="0.3">
      <c r="B262" s="178"/>
      <c r="C262" s="179"/>
      <c r="D262" s="177" t="s">
        <v>355</v>
      </c>
      <c r="E262" s="179"/>
      <c r="F262" s="180" t="s">
        <v>2257</v>
      </c>
      <c r="G262" s="179"/>
      <c r="H262" s="181">
        <v>11</v>
      </c>
      <c r="J262" s="179"/>
      <c r="K262" s="179"/>
      <c r="L262" s="182"/>
      <c r="M262" s="183"/>
      <c r="N262" s="179"/>
      <c r="O262" s="179"/>
      <c r="P262" s="179"/>
      <c r="Q262" s="179"/>
      <c r="R262" s="179"/>
      <c r="S262" s="179"/>
      <c r="T262" s="184"/>
      <c r="AT262" s="185" t="s">
        <v>355</v>
      </c>
      <c r="AU262" s="185" t="s">
        <v>83</v>
      </c>
      <c r="AV262" s="185" t="s">
        <v>83</v>
      </c>
      <c r="AW262" s="185" t="s">
        <v>222</v>
      </c>
      <c r="AX262" s="185" t="s">
        <v>22</v>
      </c>
      <c r="AY262" s="185" t="s">
        <v>243</v>
      </c>
    </row>
    <row r="263" spans="2:65" s="135" customFormat="1" ht="30.75" customHeight="1" x14ac:dyDescent="0.3">
      <c r="B263" s="136"/>
      <c r="C263" s="137"/>
      <c r="D263" s="137" t="s">
        <v>74</v>
      </c>
      <c r="E263" s="168" t="s">
        <v>934</v>
      </c>
      <c r="F263" s="168" t="s">
        <v>935</v>
      </c>
      <c r="G263" s="137"/>
      <c r="H263" s="137"/>
      <c r="J263" s="169">
        <f>$BK$263</f>
        <v>0</v>
      </c>
      <c r="K263" s="137"/>
      <c r="L263" s="140"/>
      <c r="M263" s="141"/>
      <c r="N263" s="137"/>
      <c r="O263" s="137"/>
      <c r="P263" s="142">
        <f>SUM($P$264:$P$323)</f>
        <v>0</v>
      </c>
      <c r="Q263" s="137"/>
      <c r="R263" s="142">
        <f>SUM($R$264:$R$323)</f>
        <v>109.61764902</v>
      </c>
      <c r="S263" s="137"/>
      <c r="T263" s="143">
        <f>SUM($T$264:$T$323)</f>
        <v>0</v>
      </c>
      <c r="AR263" s="144" t="s">
        <v>103</v>
      </c>
      <c r="AT263" s="144" t="s">
        <v>74</v>
      </c>
      <c r="AU263" s="144" t="s">
        <v>22</v>
      </c>
      <c r="AY263" s="144" t="s">
        <v>243</v>
      </c>
      <c r="BK263" s="145">
        <f>SUM($BK$264:$BK$323)</f>
        <v>0</v>
      </c>
    </row>
    <row r="264" spans="2:65" s="6" customFormat="1" ht="15.75" customHeight="1" x14ac:dyDescent="0.3">
      <c r="B264" s="23"/>
      <c r="C264" s="146" t="s">
        <v>634</v>
      </c>
      <c r="D264" s="146" t="s">
        <v>244</v>
      </c>
      <c r="E264" s="147" t="s">
        <v>2258</v>
      </c>
      <c r="F264" s="148" t="s">
        <v>2259</v>
      </c>
      <c r="G264" s="149" t="s">
        <v>637</v>
      </c>
      <c r="H264" s="150">
        <v>2</v>
      </c>
      <c r="I264" s="151"/>
      <c r="J264" s="152">
        <f>ROUND($I$264*$H$264,2)</f>
        <v>0</v>
      </c>
      <c r="K264" s="148" t="s">
        <v>353</v>
      </c>
      <c r="L264" s="43"/>
      <c r="M264" s="153"/>
      <c r="N264" s="154" t="s">
        <v>46</v>
      </c>
      <c r="O264" s="24"/>
      <c r="P264" s="155">
        <f>$O$264*$H$264</f>
        <v>0</v>
      </c>
      <c r="Q264" s="155">
        <v>0</v>
      </c>
      <c r="R264" s="155">
        <f>$Q$264*$H$264</f>
        <v>0</v>
      </c>
      <c r="S264" s="155">
        <v>0</v>
      </c>
      <c r="T264" s="156">
        <f>$S$264*$H$264</f>
        <v>0</v>
      </c>
      <c r="AR264" s="97" t="s">
        <v>718</v>
      </c>
      <c r="AT264" s="97" t="s">
        <v>244</v>
      </c>
      <c r="AU264" s="97" t="s">
        <v>83</v>
      </c>
      <c r="AY264" s="6" t="s">
        <v>243</v>
      </c>
      <c r="BE264" s="157">
        <f>IF($N$264="základní",$J$264,0)</f>
        <v>0</v>
      </c>
      <c r="BF264" s="157">
        <f>IF($N$264="snížená",$J$264,0)</f>
        <v>0</v>
      </c>
      <c r="BG264" s="157">
        <f>IF($N$264="zákl. přenesená",$J$264,0)</f>
        <v>0</v>
      </c>
      <c r="BH264" s="157">
        <f>IF($N$264="sníž. přenesená",$J$264,0)</f>
        <v>0</v>
      </c>
      <c r="BI264" s="157">
        <f>IF($N$264="nulová",$J$264,0)</f>
        <v>0</v>
      </c>
      <c r="BJ264" s="97" t="s">
        <v>22</v>
      </c>
      <c r="BK264" s="157">
        <f>ROUND($I$264*$H$264,2)</f>
        <v>0</v>
      </c>
      <c r="BL264" s="97" t="s">
        <v>718</v>
      </c>
      <c r="BM264" s="97" t="s">
        <v>2260</v>
      </c>
    </row>
    <row r="265" spans="2:65" s="6" customFormat="1" ht="15.75" customHeight="1" x14ac:dyDescent="0.3">
      <c r="B265" s="170"/>
      <c r="C265" s="171"/>
      <c r="D265" s="158" t="s">
        <v>355</v>
      </c>
      <c r="E265" s="172"/>
      <c r="F265" s="172" t="s">
        <v>2261</v>
      </c>
      <c r="G265" s="171"/>
      <c r="H265" s="171"/>
      <c r="J265" s="171"/>
      <c r="K265" s="171"/>
      <c r="L265" s="173"/>
      <c r="M265" s="174"/>
      <c r="N265" s="171"/>
      <c r="O265" s="171"/>
      <c r="P265" s="171"/>
      <c r="Q265" s="171"/>
      <c r="R265" s="171"/>
      <c r="S265" s="171"/>
      <c r="T265" s="175"/>
      <c r="AT265" s="176" t="s">
        <v>355</v>
      </c>
      <c r="AU265" s="176" t="s">
        <v>83</v>
      </c>
      <c r="AV265" s="176" t="s">
        <v>22</v>
      </c>
      <c r="AW265" s="176" t="s">
        <v>222</v>
      </c>
      <c r="AX265" s="176" t="s">
        <v>75</v>
      </c>
      <c r="AY265" s="176" t="s">
        <v>243</v>
      </c>
    </row>
    <row r="266" spans="2:65" s="6" customFormat="1" ht="15.75" customHeight="1" x14ac:dyDescent="0.3">
      <c r="B266" s="178"/>
      <c r="C266" s="179"/>
      <c r="D266" s="177" t="s">
        <v>355</v>
      </c>
      <c r="E266" s="179"/>
      <c r="F266" s="180" t="s">
        <v>2262</v>
      </c>
      <c r="G266" s="179"/>
      <c r="H266" s="181">
        <v>2</v>
      </c>
      <c r="J266" s="179"/>
      <c r="K266" s="179"/>
      <c r="L266" s="182"/>
      <c r="M266" s="183"/>
      <c r="N266" s="179"/>
      <c r="O266" s="179"/>
      <c r="P266" s="179"/>
      <c r="Q266" s="179"/>
      <c r="R266" s="179"/>
      <c r="S266" s="179"/>
      <c r="T266" s="184"/>
      <c r="AT266" s="185" t="s">
        <v>355</v>
      </c>
      <c r="AU266" s="185" t="s">
        <v>83</v>
      </c>
      <c r="AV266" s="185" t="s">
        <v>83</v>
      </c>
      <c r="AW266" s="185" t="s">
        <v>222</v>
      </c>
      <c r="AX266" s="185" t="s">
        <v>22</v>
      </c>
      <c r="AY266" s="185" t="s">
        <v>243</v>
      </c>
    </row>
    <row r="267" spans="2:65" s="6" customFormat="1" ht="15.75" customHeight="1" x14ac:dyDescent="0.3">
      <c r="B267" s="23"/>
      <c r="C267" s="146" t="s">
        <v>644</v>
      </c>
      <c r="D267" s="146" t="s">
        <v>244</v>
      </c>
      <c r="E267" s="147" t="s">
        <v>2263</v>
      </c>
      <c r="F267" s="148" t="s">
        <v>2264</v>
      </c>
      <c r="G267" s="149" t="s">
        <v>394</v>
      </c>
      <c r="H267" s="150">
        <v>3.423</v>
      </c>
      <c r="I267" s="151"/>
      <c r="J267" s="152">
        <f>ROUND($I$267*$H$267,2)</f>
        <v>0</v>
      </c>
      <c r="K267" s="148" t="s">
        <v>353</v>
      </c>
      <c r="L267" s="43"/>
      <c r="M267" s="153"/>
      <c r="N267" s="154" t="s">
        <v>46</v>
      </c>
      <c r="O267" s="24"/>
      <c r="P267" s="155">
        <f>$O$267*$H$267</f>
        <v>0</v>
      </c>
      <c r="Q267" s="155">
        <v>2.2563399999999998</v>
      </c>
      <c r="R267" s="155">
        <f>$Q$267*$H$267</f>
        <v>7.7234518199999993</v>
      </c>
      <c r="S267" s="155">
        <v>0</v>
      </c>
      <c r="T267" s="156">
        <f>$S$267*$H$267</f>
        <v>0</v>
      </c>
      <c r="AR267" s="97" t="s">
        <v>718</v>
      </c>
      <c r="AT267" s="97" t="s">
        <v>244</v>
      </c>
      <c r="AU267" s="97" t="s">
        <v>83</v>
      </c>
      <c r="AY267" s="6" t="s">
        <v>243</v>
      </c>
      <c r="BE267" s="157">
        <f>IF($N$267="základní",$J$267,0)</f>
        <v>0</v>
      </c>
      <c r="BF267" s="157">
        <f>IF($N$267="snížená",$J$267,0)</f>
        <v>0</v>
      </c>
      <c r="BG267" s="157">
        <f>IF($N$267="zákl. přenesená",$J$267,0)</f>
        <v>0</v>
      </c>
      <c r="BH267" s="157">
        <f>IF($N$267="sníž. přenesená",$J$267,0)</f>
        <v>0</v>
      </c>
      <c r="BI267" s="157">
        <f>IF($N$267="nulová",$J$267,0)</f>
        <v>0</v>
      </c>
      <c r="BJ267" s="97" t="s">
        <v>22</v>
      </c>
      <c r="BK267" s="157">
        <f>ROUND($I$267*$H$267,2)</f>
        <v>0</v>
      </c>
      <c r="BL267" s="97" t="s">
        <v>718</v>
      </c>
      <c r="BM267" s="97" t="s">
        <v>2265</v>
      </c>
    </row>
    <row r="268" spans="2:65" s="6" customFormat="1" ht="15.75" customHeight="1" x14ac:dyDescent="0.3">
      <c r="B268" s="170"/>
      <c r="C268" s="171"/>
      <c r="D268" s="158" t="s">
        <v>355</v>
      </c>
      <c r="E268" s="172"/>
      <c r="F268" s="172" t="s">
        <v>2178</v>
      </c>
      <c r="G268" s="171"/>
      <c r="H268" s="171"/>
      <c r="J268" s="171"/>
      <c r="K268" s="171"/>
      <c r="L268" s="173"/>
      <c r="M268" s="174"/>
      <c r="N268" s="171"/>
      <c r="O268" s="171"/>
      <c r="P268" s="171"/>
      <c r="Q268" s="171"/>
      <c r="R268" s="171"/>
      <c r="S268" s="171"/>
      <c r="T268" s="175"/>
      <c r="AT268" s="176" t="s">
        <v>355</v>
      </c>
      <c r="AU268" s="176" t="s">
        <v>83</v>
      </c>
      <c r="AV268" s="176" t="s">
        <v>22</v>
      </c>
      <c r="AW268" s="176" t="s">
        <v>222</v>
      </c>
      <c r="AX268" s="176" t="s">
        <v>75</v>
      </c>
      <c r="AY268" s="176" t="s">
        <v>243</v>
      </c>
    </row>
    <row r="269" spans="2:65" s="6" customFormat="1" ht="15.75" customHeight="1" x14ac:dyDescent="0.3">
      <c r="B269" s="178"/>
      <c r="C269" s="179"/>
      <c r="D269" s="177" t="s">
        <v>355</v>
      </c>
      <c r="E269" s="179"/>
      <c r="F269" s="180" t="s">
        <v>2266</v>
      </c>
      <c r="G269" s="179"/>
      <c r="H269" s="181">
        <v>3.423</v>
      </c>
      <c r="J269" s="179"/>
      <c r="K269" s="179"/>
      <c r="L269" s="182"/>
      <c r="M269" s="183"/>
      <c r="N269" s="179"/>
      <c r="O269" s="179"/>
      <c r="P269" s="179"/>
      <c r="Q269" s="179"/>
      <c r="R269" s="179"/>
      <c r="S269" s="179"/>
      <c r="T269" s="184"/>
      <c r="AT269" s="185" t="s">
        <v>355</v>
      </c>
      <c r="AU269" s="185" t="s">
        <v>83</v>
      </c>
      <c r="AV269" s="185" t="s">
        <v>83</v>
      </c>
      <c r="AW269" s="185" t="s">
        <v>222</v>
      </c>
      <c r="AX269" s="185" t="s">
        <v>22</v>
      </c>
      <c r="AY269" s="185" t="s">
        <v>243</v>
      </c>
    </row>
    <row r="270" spans="2:65" s="6" customFormat="1" ht="15.75" customHeight="1" x14ac:dyDescent="0.3">
      <c r="B270" s="23"/>
      <c r="C270" s="194" t="s">
        <v>652</v>
      </c>
      <c r="D270" s="194" t="s">
        <v>481</v>
      </c>
      <c r="E270" s="195" t="s">
        <v>2267</v>
      </c>
      <c r="F270" s="196" t="s">
        <v>2268</v>
      </c>
      <c r="G270" s="197" t="s">
        <v>378</v>
      </c>
      <c r="H270" s="198">
        <v>3</v>
      </c>
      <c r="I270" s="199"/>
      <c r="J270" s="200">
        <f>ROUND($I$270*$H$270,2)</f>
        <v>0</v>
      </c>
      <c r="K270" s="196"/>
      <c r="L270" s="201"/>
      <c r="M270" s="202"/>
      <c r="N270" s="203" t="s">
        <v>46</v>
      </c>
      <c r="O270" s="24"/>
      <c r="P270" s="155">
        <f>$O$270*$H$270</f>
        <v>0</v>
      </c>
      <c r="Q270" s="155">
        <v>0.42</v>
      </c>
      <c r="R270" s="155">
        <f>$Q$270*$H$270</f>
        <v>1.26</v>
      </c>
      <c r="S270" s="155">
        <v>0</v>
      </c>
      <c r="T270" s="156">
        <f>$S$270*$H$270</f>
        <v>0</v>
      </c>
      <c r="AR270" s="97" t="s">
        <v>1825</v>
      </c>
      <c r="AT270" s="97" t="s">
        <v>481</v>
      </c>
      <c r="AU270" s="97" t="s">
        <v>83</v>
      </c>
      <c r="AY270" s="6" t="s">
        <v>243</v>
      </c>
      <c r="BE270" s="157">
        <f>IF($N$270="základní",$J$270,0)</f>
        <v>0</v>
      </c>
      <c r="BF270" s="157">
        <f>IF($N$270="snížená",$J$270,0)</f>
        <v>0</v>
      </c>
      <c r="BG270" s="157">
        <f>IF($N$270="zákl. přenesená",$J$270,0)</f>
        <v>0</v>
      </c>
      <c r="BH270" s="157">
        <f>IF($N$270="sníž. přenesená",$J$270,0)</f>
        <v>0</v>
      </c>
      <c r="BI270" s="157">
        <f>IF($N$270="nulová",$J$270,0)</f>
        <v>0</v>
      </c>
      <c r="BJ270" s="97" t="s">
        <v>22</v>
      </c>
      <c r="BK270" s="157">
        <f>ROUND($I$270*$H$270,2)</f>
        <v>0</v>
      </c>
      <c r="BL270" s="97" t="s">
        <v>718</v>
      </c>
      <c r="BM270" s="97" t="s">
        <v>2269</v>
      </c>
    </row>
    <row r="271" spans="2:65" s="6" customFormat="1" ht="15.75" customHeight="1" x14ac:dyDescent="0.3">
      <c r="B271" s="170"/>
      <c r="C271" s="171"/>
      <c r="D271" s="158" t="s">
        <v>355</v>
      </c>
      <c r="E271" s="172"/>
      <c r="F271" s="172" t="s">
        <v>2270</v>
      </c>
      <c r="G271" s="171"/>
      <c r="H271" s="171"/>
      <c r="J271" s="171"/>
      <c r="K271" s="171"/>
      <c r="L271" s="173"/>
      <c r="M271" s="174"/>
      <c r="N271" s="171"/>
      <c r="O271" s="171"/>
      <c r="P271" s="171"/>
      <c r="Q271" s="171"/>
      <c r="R271" s="171"/>
      <c r="S271" s="171"/>
      <c r="T271" s="175"/>
      <c r="AT271" s="176" t="s">
        <v>355</v>
      </c>
      <c r="AU271" s="176" t="s">
        <v>83</v>
      </c>
      <c r="AV271" s="176" t="s">
        <v>22</v>
      </c>
      <c r="AW271" s="176" t="s">
        <v>222</v>
      </c>
      <c r="AX271" s="176" t="s">
        <v>75</v>
      </c>
      <c r="AY271" s="176" t="s">
        <v>243</v>
      </c>
    </row>
    <row r="272" spans="2:65" s="6" customFormat="1" ht="15.75" customHeight="1" x14ac:dyDescent="0.3">
      <c r="B272" s="178"/>
      <c r="C272" s="179"/>
      <c r="D272" s="177" t="s">
        <v>355</v>
      </c>
      <c r="E272" s="179"/>
      <c r="F272" s="180" t="s">
        <v>2271</v>
      </c>
      <c r="G272" s="179"/>
      <c r="H272" s="181">
        <v>3</v>
      </c>
      <c r="J272" s="179"/>
      <c r="K272" s="179"/>
      <c r="L272" s="182"/>
      <c r="M272" s="183"/>
      <c r="N272" s="179"/>
      <c r="O272" s="179"/>
      <c r="P272" s="179"/>
      <c r="Q272" s="179"/>
      <c r="R272" s="179"/>
      <c r="S272" s="179"/>
      <c r="T272" s="184"/>
      <c r="AT272" s="185" t="s">
        <v>355</v>
      </c>
      <c r="AU272" s="185" t="s">
        <v>83</v>
      </c>
      <c r="AV272" s="185" t="s">
        <v>83</v>
      </c>
      <c r="AW272" s="185" t="s">
        <v>222</v>
      </c>
      <c r="AX272" s="185" t="s">
        <v>22</v>
      </c>
      <c r="AY272" s="185" t="s">
        <v>243</v>
      </c>
    </row>
    <row r="273" spans="2:65" s="6" customFormat="1" ht="15.75" customHeight="1" x14ac:dyDescent="0.3">
      <c r="B273" s="23"/>
      <c r="C273" s="194" t="s">
        <v>658</v>
      </c>
      <c r="D273" s="194" t="s">
        <v>481</v>
      </c>
      <c r="E273" s="195" t="s">
        <v>2272</v>
      </c>
      <c r="F273" s="196" t="s">
        <v>2273</v>
      </c>
      <c r="G273" s="197" t="s">
        <v>484</v>
      </c>
      <c r="H273" s="198">
        <v>0.48</v>
      </c>
      <c r="I273" s="199"/>
      <c r="J273" s="200">
        <f>ROUND($I$273*$H$273,2)</f>
        <v>0</v>
      </c>
      <c r="K273" s="196" t="s">
        <v>353</v>
      </c>
      <c r="L273" s="201"/>
      <c r="M273" s="202"/>
      <c r="N273" s="203" t="s">
        <v>46</v>
      </c>
      <c r="O273" s="24"/>
      <c r="P273" s="155">
        <f>$O$273*$H$273</f>
        <v>0</v>
      </c>
      <c r="Q273" s="155">
        <v>1</v>
      </c>
      <c r="R273" s="155">
        <f>$Q$273*$H$273</f>
        <v>0.48</v>
      </c>
      <c r="S273" s="155">
        <v>0</v>
      </c>
      <c r="T273" s="156">
        <f>$S$273*$H$273</f>
        <v>0</v>
      </c>
      <c r="AR273" s="97" t="s">
        <v>949</v>
      </c>
      <c r="AT273" s="97" t="s">
        <v>481</v>
      </c>
      <c r="AU273" s="97" t="s">
        <v>83</v>
      </c>
      <c r="AY273" s="6" t="s">
        <v>243</v>
      </c>
      <c r="BE273" s="157">
        <f>IF($N$273="základní",$J$273,0)</f>
        <v>0</v>
      </c>
      <c r="BF273" s="157">
        <f>IF($N$273="snížená",$J$273,0)</f>
        <v>0</v>
      </c>
      <c r="BG273" s="157">
        <f>IF($N$273="zákl. přenesená",$J$273,0)</f>
        <v>0</v>
      </c>
      <c r="BH273" s="157">
        <f>IF($N$273="sníž. přenesená",$J$273,0)</f>
        <v>0</v>
      </c>
      <c r="BI273" s="157">
        <f>IF($N$273="nulová",$J$273,0)</f>
        <v>0</v>
      </c>
      <c r="BJ273" s="97" t="s">
        <v>22</v>
      </c>
      <c r="BK273" s="157">
        <f>ROUND($I$273*$H$273,2)</f>
        <v>0</v>
      </c>
      <c r="BL273" s="97" t="s">
        <v>949</v>
      </c>
      <c r="BM273" s="97" t="s">
        <v>2274</v>
      </c>
    </row>
    <row r="274" spans="2:65" s="6" customFormat="1" ht="15.75" customHeight="1" x14ac:dyDescent="0.3">
      <c r="B274" s="178"/>
      <c r="C274" s="179"/>
      <c r="D274" s="158" t="s">
        <v>355</v>
      </c>
      <c r="E274" s="180"/>
      <c r="F274" s="180" t="s">
        <v>2275</v>
      </c>
      <c r="G274" s="179"/>
      <c r="H274" s="181">
        <v>0.48</v>
      </c>
      <c r="J274" s="179"/>
      <c r="K274" s="179"/>
      <c r="L274" s="182"/>
      <c r="M274" s="183"/>
      <c r="N274" s="179"/>
      <c r="O274" s="179"/>
      <c r="P274" s="179"/>
      <c r="Q274" s="179"/>
      <c r="R274" s="179"/>
      <c r="S274" s="179"/>
      <c r="T274" s="184"/>
      <c r="AT274" s="185" t="s">
        <v>355</v>
      </c>
      <c r="AU274" s="185" t="s">
        <v>83</v>
      </c>
      <c r="AV274" s="185" t="s">
        <v>83</v>
      </c>
      <c r="AW274" s="185" t="s">
        <v>222</v>
      </c>
      <c r="AX274" s="185" t="s">
        <v>22</v>
      </c>
      <c r="AY274" s="185" t="s">
        <v>243</v>
      </c>
    </row>
    <row r="275" spans="2:65" s="6" customFormat="1" ht="15.75" customHeight="1" x14ac:dyDescent="0.3">
      <c r="B275" s="23"/>
      <c r="C275" s="146" t="s">
        <v>663</v>
      </c>
      <c r="D275" s="146" t="s">
        <v>244</v>
      </c>
      <c r="E275" s="147" t="s">
        <v>2276</v>
      </c>
      <c r="F275" s="148" t="s">
        <v>2277</v>
      </c>
      <c r="G275" s="149" t="s">
        <v>394</v>
      </c>
      <c r="H275" s="150">
        <v>166.41</v>
      </c>
      <c r="I275" s="151"/>
      <c r="J275" s="152">
        <f>ROUND($I$275*$H$275,2)</f>
        <v>0</v>
      </c>
      <c r="K275" s="148" t="s">
        <v>353</v>
      </c>
      <c r="L275" s="43"/>
      <c r="M275" s="153"/>
      <c r="N275" s="154" t="s">
        <v>46</v>
      </c>
      <c r="O275" s="24"/>
      <c r="P275" s="155">
        <f>$O$275*$H$275</f>
        <v>0</v>
      </c>
      <c r="Q275" s="155">
        <v>0</v>
      </c>
      <c r="R275" s="155">
        <f>$Q$275*$H$275</f>
        <v>0</v>
      </c>
      <c r="S275" s="155">
        <v>0</v>
      </c>
      <c r="T275" s="156">
        <f>$S$275*$H$275</f>
        <v>0</v>
      </c>
      <c r="AR275" s="97" t="s">
        <v>718</v>
      </c>
      <c r="AT275" s="97" t="s">
        <v>244</v>
      </c>
      <c r="AU275" s="97" t="s">
        <v>83</v>
      </c>
      <c r="AY275" s="6" t="s">
        <v>243</v>
      </c>
      <c r="BE275" s="157">
        <f>IF($N$275="základní",$J$275,0)</f>
        <v>0</v>
      </c>
      <c r="BF275" s="157">
        <f>IF($N$275="snížená",$J$275,0)</f>
        <v>0</v>
      </c>
      <c r="BG275" s="157">
        <f>IF($N$275="zákl. přenesená",$J$275,0)</f>
        <v>0</v>
      </c>
      <c r="BH275" s="157">
        <f>IF($N$275="sníž. přenesená",$J$275,0)</f>
        <v>0</v>
      </c>
      <c r="BI275" s="157">
        <f>IF($N$275="nulová",$J$275,0)</f>
        <v>0</v>
      </c>
      <c r="BJ275" s="97" t="s">
        <v>22</v>
      </c>
      <c r="BK275" s="157">
        <f>ROUND($I$275*$H$275,2)</f>
        <v>0</v>
      </c>
      <c r="BL275" s="97" t="s">
        <v>718</v>
      </c>
      <c r="BM275" s="97" t="s">
        <v>2278</v>
      </c>
    </row>
    <row r="276" spans="2:65" s="6" customFormat="1" ht="15.75" customHeight="1" x14ac:dyDescent="0.3">
      <c r="B276" s="170"/>
      <c r="C276" s="171"/>
      <c r="D276" s="158" t="s">
        <v>355</v>
      </c>
      <c r="E276" s="172"/>
      <c r="F276" s="172" t="s">
        <v>356</v>
      </c>
      <c r="G276" s="171"/>
      <c r="H276" s="171"/>
      <c r="J276" s="171"/>
      <c r="K276" s="171"/>
      <c r="L276" s="173"/>
      <c r="M276" s="174"/>
      <c r="N276" s="171"/>
      <c r="O276" s="171"/>
      <c r="P276" s="171"/>
      <c r="Q276" s="171"/>
      <c r="R276" s="171"/>
      <c r="S276" s="171"/>
      <c r="T276" s="175"/>
      <c r="AT276" s="176" t="s">
        <v>355</v>
      </c>
      <c r="AU276" s="176" t="s">
        <v>83</v>
      </c>
      <c r="AV276" s="176" t="s">
        <v>22</v>
      </c>
      <c r="AW276" s="176" t="s">
        <v>222</v>
      </c>
      <c r="AX276" s="176" t="s">
        <v>75</v>
      </c>
      <c r="AY276" s="176" t="s">
        <v>243</v>
      </c>
    </row>
    <row r="277" spans="2:65" s="6" customFormat="1" ht="15.75" customHeight="1" x14ac:dyDescent="0.3">
      <c r="B277" s="170"/>
      <c r="C277" s="171"/>
      <c r="D277" s="177" t="s">
        <v>355</v>
      </c>
      <c r="E277" s="171"/>
      <c r="F277" s="172" t="s">
        <v>2279</v>
      </c>
      <c r="G277" s="171"/>
      <c r="H277" s="171"/>
      <c r="J277" s="171"/>
      <c r="K277" s="171"/>
      <c r="L277" s="173"/>
      <c r="M277" s="174"/>
      <c r="N277" s="171"/>
      <c r="O277" s="171"/>
      <c r="P277" s="171"/>
      <c r="Q277" s="171"/>
      <c r="R277" s="171"/>
      <c r="S277" s="171"/>
      <c r="T277" s="175"/>
      <c r="AT277" s="176" t="s">
        <v>355</v>
      </c>
      <c r="AU277" s="176" t="s">
        <v>83</v>
      </c>
      <c r="AV277" s="176" t="s">
        <v>22</v>
      </c>
      <c r="AW277" s="176" t="s">
        <v>222</v>
      </c>
      <c r="AX277" s="176" t="s">
        <v>75</v>
      </c>
      <c r="AY277" s="176" t="s">
        <v>243</v>
      </c>
    </row>
    <row r="278" spans="2:65" s="6" customFormat="1" ht="15.75" customHeight="1" x14ac:dyDescent="0.3">
      <c r="B278" s="178"/>
      <c r="C278" s="179"/>
      <c r="D278" s="177" t="s">
        <v>355</v>
      </c>
      <c r="E278" s="179"/>
      <c r="F278" s="180" t="s">
        <v>2280</v>
      </c>
      <c r="G278" s="179"/>
      <c r="H278" s="181">
        <v>6.93</v>
      </c>
      <c r="J278" s="179"/>
      <c r="K278" s="179"/>
      <c r="L278" s="182"/>
      <c r="M278" s="183"/>
      <c r="N278" s="179"/>
      <c r="O278" s="179"/>
      <c r="P278" s="179"/>
      <c r="Q278" s="179"/>
      <c r="R278" s="179"/>
      <c r="S278" s="179"/>
      <c r="T278" s="184"/>
      <c r="AT278" s="185" t="s">
        <v>355</v>
      </c>
      <c r="AU278" s="185" t="s">
        <v>83</v>
      </c>
      <c r="AV278" s="185" t="s">
        <v>83</v>
      </c>
      <c r="AW278" s="185" t="s">
        <v>222</v>
      </c>
      <c r="AX278" s="185" t="s">
        <v>75</v>
      </c>
      <c r="AY278" s="185" t="s">
        <v>243</v>
      </c>
    </row>
    <row r="279" spans="2:65" s="6" customFormat="1" ht="15.75" customHeight="1" x14ac:dyDescent="0.3">
      <c r="B279" s="178"/>
      <c r="C279" s="179"/>
      <c r="D279" s="177" t="s">
        <v>355</v>
      </c>
      <c r="E279" s="179"/>
      <c r="F279" s="180" t="s">
        <v>2281</v>
      </c>
      <c r="G279" s="179"/>
      <c r="H279" s="181">
        <v>107.52</v>
      </c>
      <c r="J279" s="179"/>
      <c r="K279" s="179"/>
      <c r="L279" s="182"/>
      <c r="M279" s="183"/>
      <c r="N279" s="179"/>
      <c r="O279" s="179"/>
      <c r="P279" s="179"/>
      <c r="Q279" s="179"/>
      <c r="R279" s="179"/>
      <c r="S279" s="179"/>
      <c r="T279" s="184"/>
      <c r="AT279" s="185" t="s">
        <v>355</v>
      </c>
      <c r="AU279" s="185" t="s">
        <v>83</v>
      </c>
      <c r="AV279" s="185" t="s">
        <v>83</v>
      </c>
      <c r="AW279" s="185" t="s">
        <v>222</v>
      </c>
      <c r="AX279" s="185" t="s">
        <v>75</v>
      </c>
      <c r="AY279" s="185" t="s">
        <v>243</v>
      </c>
    </row>
    <row r="280" spans="2:65" s="6" customFormat="1" ht="15.75" customHeight="1" x14ac:dyDescent="0.3">
      <c r="B280" s="178"/>
      <c r="C280" s="179"/>
      <c r="D280" s="177" t="s">
        <v>355</v>
      </c>
      <c r="E280" s="179"/>
      <c r="F280" s="180" t="s">
        <v>2282</v>
      </c>
      <c r="G280" s="179"/>
      <c r="H280" s="181">
        <v>51.96</v>
      </c>
      <c r="J280" s="179"/>
      <c r="K280" s="179"/>
      <c r="L280" s="182"/>
      <c r="M280" s="183"/>
      <c r="N280" s="179"/>
      <c r="O280" s="179"/>
      <c r="P280" s="179"/>
      <c r="Q280" s="179"/>
      <c r="R280" s="179"/>
      <c r="S280" s="179"/>
      <c r="T280" s="184"/>
      <c r="AT280" s="185" t="s">
        <v>355</v>
      </c>
      <c r="AU280" s="185" t="s">
        <v>83</v>
      </c>
      <c r="AV280" s="185" t="s">
        <v>83</v>
      </c>
      <c r="AW280" s="185" t="s">
        <v>222</v>
      </c>
      <c r="AX280" s="185" t="s">
        <v>75</v>
      </c>
      <c r="AY280" s="185" t="s">
        <v>243</v>
      </c>
    </row>
    <row r="281" spans="2:65" s="6" customFormat="1" ht="15.75" customHeight="1" x14ac:dyDescent="0.3">
      <c r="B281" s="186"/>
      <c r="C281" s="187"/>
      <c r="D281" s="177" t="s">
        <v>355</v>
      </c>
      <c r="E281" s="187"/>
      <c r="F281" s="188" t="s">
        <v>369</v>
      </c>
      <c r="G281" s="187"/>
      <c r="H281" s="189">
        <v>166.41</v>
      </c>
      <c r="J281" s="187"/>
      <c r="K281" s="187"/>
      <c r="L281" s="190"/>
      <c r="M281" s="191"/>
      <c r="N281" s="187"/>
      <c r="O281" s="187"/>
      <c r="P281" s="187"/>
      <c r="Q281" s="187"/>
      <c r="R281" s="187"/>
      <c r="S281" s="187"/>
      <c r="T281" s="192"/>
      <c r="AT281" s="193" t="s">
        <v>355</v>
      </c>
      <c r="AU281" s="193" t="s">
        <v>83</v>
      </c>
      <c r="AV281" s="193" t="s">
        <v>248</v>
      </c>
      <c r="AW281" s="193" t="s">
        <v>222</v>
      </c>
      <c r="AX281" s="193" t="s">
        <v>22</v>
      </c>
      <c r="AY281" s="193" t="s">
        <v>243</v>
      </c>
    </row>
    <row r="282" spans="2:65" s="6" customFormat="1" ht="15.75" customHeight="1" x14ac:dyDescent="0.3">
      <c r="B282" s="23"/>
      <c r="C282" s="146" t="s">
        <v>668</v>
      </c>
      <c r="D282" s="146" t="s">
        <v>244</v>
      </c>
      <c r="E282" s="147" t="s">
        <v>2283</v>
      </c>
      <c r="F282" s="148" t="s">
        <v>2284</v>
      </c>
      <c r="G282" s="149" t="s">
        <v>378</v>
      </c>
      <c r="H282" s="150">
        <v>406</v>
      </c>
      <c r="I282" s="151"/>
      <c r="J282" s="152">
        <f>ROUND($I$282*$H$282,2)</f>
        <v>0</v>
      </c>
      <c r="K282" s="148" t="s">
        <v>353</v>
      </c>
      <c r="L282" s="43"/>
      <c r="M282" s="153"/>
      <c r="N282" s="154" t="s">
        <v>46</v>
      </c>
      <c r="O282" s="24"/>
      <c r="P282" s="155">
        <f>$O$282*$H$282</f>
        <v>0</v>
      </c>
      <c r="Q282" s="155">
        <v>0.15614</v>
      </c>
      <c r="R282" s="155">
        <f>$Q$282*$H$282</f>
        <v>63.39284</v>
      </c>
      <c r="S282" s="155">
        <v>0</v>
      </c>
      <c r="T282" s="156">
        <f>$S$282*$H$282</f>
        <v>0</v>
      </c>
      <c r="AR282" s="97" t="s">
        <v>718</v>
      </c>
      <c r="AT282" s="97" t="s">
        <v>244</v>
      </c>
      <c r="AU282" s="97" t="s">
        <v>83</v>
      </c>
      <c r="AY282" s="6" t="s">
        <v>243</v>
      </c>
      <c r="BE282" s="157">
        <f>IF($N$282="základní",$J$282,0)</f>
        <v>0</v>
      </c>
      <c r="BF282" s="157">
        <f>IF($N$282="snížená",$J$282,0)</f>
        <v>0</v>
      </c>
      <c r="BG282" s="157">
        <f>IF($N$282="zákl. přenesená",$J$282,0)</f>
        <v>0</v>
      </c>
      <c r="BH282" s="157">
        <f>IF($N$282="sníž. přenesená",$J$282,0)</f>
        <v>0</v>
      </c>
      <c r="BI282" s="157">
        <f>IF($N$282="nulová",$J$282,0)</f>
        <v>0</v>
      </c>
      <c r="BJ282" s="97" t="s">
        <v>22</v>
      </c>
      <c r="BK282" s="157">
        <f>ROUND($I$282*$H$282,2)</f>
        <v>0</v>
      </c>
      <c r="BL282" s="97" t="s">
        <v>718</v>
      </c>
      <c r="BM282" s="97" t="s">
        <v>2285</v>
      </c>
    </row>
    <row r="283" spans="2:65" s="6" customFormat="1" ht="15.75" customHeight="1" x14ac:dyDescent="0.3">
      <c r="B283" s="170"/>
      <c r="C283" s="171"/>
      <c r="D283" s="158" t="s">
        <v>355</v>
      </c>
      <c r="E283" s="172"/>
      <c r="F283" s="172" t="s">
        <v>356</v>
      </c>
      <c r="G283" s="171"/>
      <c r="H283" s="171"/>
      <c r="J283" s="171"/>
      <c r="K283" s="171"/>
      <c r="L283" s="173"/>
      <c r="M283" s="174"/>
      <c r="N283" s="171"/>
      <c r="O283" s="171"/>
      <c r="P283" s="171"/>
      <c r="Q283" s="171"/>
      <c r="R283" s="171"/>
      <c r="S283" s="171"/>
      <c r="T283" s="175"/>
      <c r="AT283" s="176" t="s">
        <v>355</v>
      </c>
      <c r="AU283" s="176" t="s">
        <v>83</v>
      </c>
      <c r="AV283" s="176" t="s">
        <v>22</v>
      </c>
      <c r="AW283" s="176" t="s">
        <v>222</v>
      </c>
      <c r="AX283" s="176" t="s">
        <v>75</v>
      </c>
      <c r="AY283" s="176" t="s">
        <v>243</v>
      </c>
    </row>
    <row r="284" spans="2:65" s="6" customFormat="1" ht="15.75" customHeight="1" x14ac:dyDescent="0.3">
      <c r="B284" s="178"/>
      <c r="C284" s="179"/>
      <c r="D284" s="177" t="s">
        <v>355</v>
      </c>
      <c r="E284" s="179"/>
      <c r="F284" s="180" t="s">
        <v>2286</v>
      </c>
      <c r="G284" s="179"/>
      <c r="H284" s="181">
        <v>33</v>
      </c>
      <c r="J284" s="179"/>
      <c r="K284" s="179"/>
      <c r="L284" s="182"/>
      <c r="M284" s="183"/>
      <c r="N284" s="179"/>
      <c r="O284" s="179"/>
      <c r="P284" s="179"/>
      <c r="Q284" s="179"/>
      <c r="R284" s="179"/>
      <c r="S284" s="179"/>
      <c r="T284" s="184"/>
      <c r="AT284" s="185" t="s">
        <v>355</v>
      </c>
      <c r="AU284" s="185" t="s">
        <v>83</v>
      </c>
      <c r="AV284" s="185" t="s">
        <v>83</v>
      </c>
      <c r="AW284" s="185" t="s">
        <v>222</v>
      </c>
      <c r="AX284" s="185" t="s">
        <v>75</v>
      </c>
      <c r="AY284" s="185" t="s">
        <v>243</v>
      </c>
    </row>
    <row r="285" spans="2:65" s="6" customFormat="1" ht="15.75" customHeight="1" x14ac:dyDescent="0.3">
      <c r="B285" s="178"/>
      <c r="C285" s="179"/>
      <c r="D285" s="177" t="s">
        <v>355</v>
      </c>
      <c r="E285" s="179"/>
      <c r="F285" s="180" t="s">
        <v>2287</v>
      </c>
      <c r="G285" s="179"/>
      <c r="H285" s="181">
        <v>373</v>
      </c>
      <c r="J285" s="179"/>
      <c r="K285" s="179"/>
      <c r="L285" s="182"/>
      <c r="M285" s="183"/>
      <c r="N285" s="179"/>
      <c r="O285" s="179"/>
      <c r="P285" s="179"/>
      <c r="Q285" s="179"/>
      <c r="R285" s="179"/>
      <c r="S285" s="179"/>
      <c r="T285" s="184"/>
      <c r="AT285" s="185" t="s">
        <v>355</v>
      </c>
      <c r="AU285" s="185" t="s">
        <v>83</v>
      </c>
      <c r="AV285" s="185" t="s">
        <v>83</v>
      </c>
      <c r="AW285" s="185" t="s">
        <v>222</v>
      </c>
      <c r="AX285" s="185" t="s">
        <v>75</v>
      </c>
      <c r="AY285" s="185" t="s">
        <v>243</v>
      </c>
    </row>
    <row r="286" spans="2:65" s="6" customFormat="1" ht="15.75" customHeight="1" x14ac:dyDescent="0.3">
      <c r="B286" s="186"/>
      <c r="C286" s="187"/>
      <c r="D286" s="177" t="s">
        <v>355</v>
      </c>
      <c r="E286" s="187"/>
      <c r="F286" s="188" t="s">
        <v>369</v>
      </c>
      <c r="G286" s="187"/>
      <c r="H286" s="189">
        <v>406</v>
      </c>
      <c r="J286" s="187"/>
      <c r="K286" s="187"/>
      <c r="L286" s="190"/>
      <c r="M286" s="191"/>
      <c r="N286" s="187"/>
      <c r="O286" s="187"/>
      <c r="P286" s="187"/>
      <c r="Q286" s="187"/>
      <c r="R286" s="187"/>
      <c r="S286" s="187"/>
      <c r="T286" s="192"/>
      <c r="AT286" s="193" t="s">
        <v>355</v>
      </c>
      <c r="AU286" s="193" t="s">
        <v>83</v>
      </c>
      <c r="AV286" s="193" t="s">
        <v>248</v>
      </c>
      <c r="AW286" s="193" t="s">
        <v>222</v>
      </c>
      <c r="AX286" s="193" t="s">
        <v>22</v>
      </c>
      <c r="AY286" s="193" t="s">
        <v>243</v>
      </c>
    </row>
    <row r="287" spans="2:65" s="6" customFormat="1" ht="15.75" customHeight="1" x14ac:dyDescent="0.3">
      <c r="B287" s="23"/>
      <c r="C287" s="146" t="s">
        <v>672</v>
      </c>
      <c r="D287" s="146" t="s">
        <v>244</v>
      </c>
      <c r="E287" s="147" t="s">
        <v>2288</v>
      </c>
      <c r="F287" s="148" t="s">
        <v>2289</v>
      </c>
      <c r="G287" s="149" t="s">
        <v>378</v>
      </c>
      <c r="H287" s="150">
        <v>11</v>
      </c>
      <c r="I287" s="151"/>
      <c r="J287" s="152">
        <f>ROUND($I$287*$H$287,2)</f>
        <v>0</v>
      </c>
      <c r="K287" s="148" t="s">
        <v>353</v>
      </c>
      <c r="L287" s="43"/>
      <c r="M287" s="153"/>
      <c r="N287" s="154" t="s">
        <v>46</v>
      </c>
      <c r="O287" s="24"/>
      <c r="P287" s="155">
        <f>$O$287*$H$287</f>
        <v>0</v>
      </c>
      <c r="Q287" s="155">
        <v>0.15614</v>
      </c>
      <c r="R287" s="155">
        <f>$Q$287*$H$287</f>
        <v>1.7175400000000001</v>
      </c>
      <c r="S287" s="155">
        <v>0</v>
      </c>
      <c r="T287" s="156">
        <f>$S$287*$H$287</f>
        <v>0</v>
      </c>
      <c r="AR287" s="97" t="s">
        <v>718</v>
      </c>
      <c r="AT287" s="97" t="s">
        <v>244</v>
      </c>
      <c r="AU287" s="97" t="s">
        <v>83</v>
      </c>
      <c r="AY287" s="6" t="s">
        <v>243</v>
      </c>
      <c r="BE287" s="157">
        <f>IF($N$287="základní",$J$287,0)</f>
        <v>0</v>
      </c>
      <c r="BF287" s="157">
        <f>IF($N$287="snížená",$J$287,0)</f>
        <v>0</v>
      </c>
      <c r="BG287" s="157">
        <f>IF($N$287="zákl. přenesená",$J$287,0)</f>
        <v>0</v>
      </c>
      <c r="BH287" s="157">
        <f>IF($N$287="sníž. přenesená",$J$287,0)</f>
        <v>0</v>
      </c>
      <c r="BI287" s="157">
        <f>IF($N$287="nulová",$J$287,0)</f>
        <v>0</v>
      </c>
      <c r="BJ287" s="97" t="s">
        <v>22</v>
      </c>
      <c r="BK287" s="157">
        <f>ROUND($I$287*$H$287,2)</f>
        <v>0</v>
      </c>
      <c r="BL287" s="97" t="s">
        <v>718</v>
      </c>
      <c r="BM287" s="97" t="s">
        <v>2290</v>
      </c>
    </row>
    <row r="288" spans="2:65" s="6" customFormat="1" ht="15.75" customHeight="1" x14ac:dyDescent="0.3">
      <c r="B288" s="170"/>
      <c r="C288" s="171"/>
      <c r="D288" s="158" t="s">
        <v>355</v>
      </c>
      <c r="E288" s="172"/>
      <c r="F288" s="172" t="s">
        <v>356</v>
      </c>
      <c r="G288" s="171"/>
      <c r="H288" s="171"/>
      <c r="J288" s="171"/>
      <c r="K288" s="171"/>
      <c r="L288" s="173"/>
      <c r="M288" s="174"/>
      <c r="N288" s="171"/>
      <c r="O288" s="171"/>
      <c r="P288" s="171"/>
      <c r="Q288" s="171"/>
      <c r="R288" s="171"/>
      <c r="S288" s="171"/>
      <c r="T288" s="175"/>
      <c r="AT288" s="176" t="s">
        <v>355</v>
      </c>
      <c r="AU288" s="176" t="s">
        <v>83</v>
      </c>
      <c r="AV288" s="176" t="s">
        <v>22</v>
      </c>
      <c r="AW288" s="176" t="s">
        <v>222</v>
      </c>
      <c r="AX288" s="176" t="s">
        <v>75</v>
      </c>
      <c r="AY288" s="176" t="s">
        <v>243</v>
      </c>
    </row>
    <row r="289" spans="2:65" s="6" customFormat="1" ht="15.75" customHeight="1" x14ac:dyDescent="0.3">
      <c r="B289" s="178"/>
      <c r="C289" s="179"/>
      <c r="D289" s="177" t="s">
        <v>355</v>
      </c>
      <c r="E289" s="179"/>
      <c r="F289" s="180" t="s">
        <v>2291</v>
      </c>
      <c r="G289" s="179"/>
      <c r="H289" s="181">
        <v>11</v>
      </c>
      <c r="J289" s="179"/>
      <c r="K289" s="179"/>
      <c r="L289" s="182"/>
      <c r="M289" s="183"/>
      <c r="N289" s="179"/>
      <c r="O289" s="179"/>
      <c r="P289" s="179"/>
      <c r="Q289" s="179"/>
      <c r="R289" s="179"/>
      <c r="S289" s="179"/>
      <c r="T289" s="184"/>
      <c r="AT289" s="185" t="s">
        <v>355</v>
      </c>
      <c r="AU289" s="185" t="s">
        <v>83</v>
      </c>
      <c r="AV289" s="185" t="s">
        <v>83</v>
      </c>
      <c r="AW289" s="185" t="s">
        <v>222</v>
      </c>
      <c r="AX289" s="185" t="s">
        <v>22</v>
      </c>
      <c r="AY289" s="185" t="s">
        <v>243</v>
      </c>
    </row>
    <row r="290" spans="2:65" s="6" customFormat="1" ht="15.75" customHeight="1" x14ac:dyDescent="0.3">
      <c r="B290" s="23"/>
      <c r="C290" s="146" t="s">
        <v>681</v>
      </c>
      <c r="D290" s="146" t="s">
        <v>244</v>
      </c>
      <c r="E290" s="147" t="s">
        <v>1808</v>
      </c>
      <c r="F290" s="148" t="s">
        <v>1809</v>
      </c>
      <c r="G290" s="149" t="s">
        <v>378</v>
      </c>
      <c r="H290" s="150">
        <v>415.6</v>
      </c>
      <c r="I290" s="151"/>
      <c r="J290" s="152">
        <f>ROUND($I$290*$H$290,2)</f>
        <v>0</v>
      </c>
      <c r="K290" s="148" t="s">
        <v>353</v>
      </c>
      <c r="L290" s="43"/>
      <c r="M290" s="153"/>
      <c r="N290" s="154" t="s">
        <v>46</v>
      </c>
      <c r="O290" s="24"/>
      <c r="P290" s="155">
        <f>$O$290*$H$290</f>
        <v>0</v>
      </c>
      <c r="Q290" s="155">
        <v>0</v>
      </c>
      <c r="R290" s="155">
        <f>$Q$290*$H$290</f>
        <v>0</v>
      </c>
      <c r="S290" s="155">
        <v>0</v>
      </c>
      <c r="T290" s="156">
        <f>$S$290*$H$290</f>
        <v>0</v>
      </c>
      <c r="AR290" s="97" t="s">
        <v>718</v>
      </c>
      <c r="AT290" s="97" t="s">
        <v>244</v>
      </c>
      <c r="AU290" s="97" t="s">
        <v>83</v>
      </c>
      <c r="AY290" s="6" t="s">
        <v>243</v>
      </c>
      <c r="BE290" s="157">
        <f>IF($N$290="základní",$J$290,0)</f>
        <v>0</v>
      </c>
      <c r="BF290" s="157">
        <f>IF($N$290="snížená",$J$290,0)</f>
        <v>0</v>
      </c>
      <c r="BG290" s="157">
        <f>IF($N$290="zákl. přenesená",$J$290,0)</f>
        <v>0</v>
      </c>
      <c r="BH290" s="157">
        <f>IF($N$290="sníž. přenesená",$J$290,0)</f>
        <v>0</v>
      </c>
      <c r="BI290" s="157">
        <f>IF($N$290="nulová",$J$290,0)</f>
        <v>0</v>
      </c>
      <c r="BJ290" s="97" t="s">
        <v>22</v>
      </c>
      <c r="BK290" s="157">
        <f>ROUND($I$290*$H$290,2)</f>
        <v>0</v>
      </c>
      <c r="BL290" s="97" t="s">
        <v>718</v>
      </c>
      <c r="BM290" s="97" t="s">
        <v>2292</v>
      </c>
    </row>
    <row r="291" spans="2:65" s="6" customFormat="1" ht="15.75" customHeight="1" x14ac:dyDescent="0.3">
      <c r="B291" s="170"/>
      <c r="C291" s="171"/>
      <c r="D291" s="158" t="s">
        <v>355</v>
      </c>
      <c r="E291" s="172"/>
      <c r="F291" s="172" t="s">
        <v>356</v>
      </c>
      <c r="G291" s="171"/>
      <c r="H291" s="171"/>
      <c r="J291" s="171"/>
      <c r="K291" s="171"/>
      <c r="L291" s="173"/>
      <c r="M291" s="174"/>
      <c r="N291" s="171"/>
      <c r="O291" s="171"/>
      <c r="P291" s="171"/>
      <c r="Q291" s="171"/>
      <c r="R291" s="171"/>
      <c r="S291" s="171"/>
      <c r="T291" s="175"/>
      <c r="AT291" s="176" t="s">
        <v>355</v>
      </c>
      <c r="AU291" s="176" t="s">
        <v>83</v>
      </c>
      <c r="AV291" s="176" t="s">
        <v>22</v>
      </c>
      <c r="AW291" s="176" t="s">
        <v>222</v>
      </c>
      <c r="AX291" s="176" t="s">
        <v>75</v>
      </c>
      <c r="AY291" s="176" t="s">
        <v>243</v>
      </c>
    </row>
    <row r="292" spans="2:65" s="6" customFormat="1" ht="15.75" customHeight="1" x14ac:dyDescent="0.3">
      <c r="B292" s="178"/>
      <c r="C292" s="179"/>
      <c r="D292" s="177" t="s">
        <v>355</v>
      </c>
      <c r="E292" s="179"/>
      <c r="F292" s="180" t="s">
        <v>2293</v>
      </c>
      <c r="G292" s="179"/>
      <c r="H292" s="181">
        <v>406</v>
      </c>
      <c r="J292" s="179"/>
      <c r="K292" s="179"/>
      <c r="L292" s="182"/>
      <c r="M292" s="183"/>
      <c r="N292" s="179"/>
      <c r="O292" s="179"/>
      <c r="P292" s="179"/>
      <c r="Q292" s="179"/>
      <c r="R292" s="179"/>
      <c r="S292" s="179"/>
      <c r="T292" s="184"/>
      <c r="AT292" s="185" t="s">
        <v>355</v>
      </c>
      <c r="AU292" s="185" t="s">
        <v>83</v>
      </c>
      <c r="AV292" s="185" t="s">
        <v>83</v>
      </c>
      <c r="AW292" s="185" t="s">
        <v>222</v>
      </c>
      <c r="AX292" s="185" t="s">
        <v>75</v>
      </c>
      <c r="AY292" s="185" t="s">
        <v>243</v>
      </c>
    </row>
    <row r="293" spans="2:65" s="6" customFormat="1" ht="15.75" customHeight="1" x14ac:dyDescent="0.3">
      <c r="B293" s="178"/>
      <c r="C293" s="179"/>
      <c r="D293" s="177" t="s">
        <v>355</v>
      </c>
      <c r="E293" s="179"/>
      <c r="F293" s="180" t="s">
        <v>2294</v>
      </c>
      <c r="G293" s="179"/>
      <c r="H293" s="181">
        <v>9.6</v>
      </c>
      <c r="J293" s="179"/>
      <c r="K293" s="179"/>
      <c r="L293" s="182"/>
      <c r="M293" s="183"/>
      <c r="N293" s="179"/>
      <c r="O293" s="179"/>
      <c r="P293" s="179"/>
      <c r="Q293" s="179"/>
      <c r="R293" s="179"/>
      <c r="S293" s="179"/>
      <c r="T293" s="184"/>
      <c r="AT293" s="185" t="s">
        <v>355</v>
      </c>
      <c r="AU293" s="185" t="s">
        <v>83</v>
      </c>
      <c r="AV293" s="185" t="s">
        <v>83</v>
      </c>
      <c r="AW293" s="185" t="s">
        <v>222</v>
      </c>
      <c r="AX293" s="185" t="s">
        <v>75</v>
      </c>
      <c r="AY293" s="185" t="s">
        <v>243</v>
      </c>
    </row>
    <row r="294" spans="2:65" s="6" customFormat="1" ht="15.75" customHeight="1" x14ac:dyDescent="0.3">
      <c r="B294" s="186"/>
      <c r="C294" s="187"/>
      <c r="D294" s="177" t="s">
        <v>355</v>
      </c>
      <c r="E294" s="187"/>
      <c r="F294" s="188" t="s">
        <v>369</v>
      </c>
      <c r="G294" s="187"/>
      <c r="H294" s="189">
        <v>415.6</v>
      </c>
      <c r="J294" s="187"/>
      <c r="K294" s="187"/>
      <c r="L294" s="190"/>
      <c r="M294" s="191"/>
      <c r="N294" s="187"/>
      <c r="O294" s="187"/>
      <c r="P294" s="187"/>
      <c r="Q294" s="187"/>
      <c r="R294" s="187"/>
      <c r="S294" s="187"/>
      <c r="T294" s="192"/>
      <c r="AT294" s="193" t="s">
        <v>355</v>
      </c>
      <c r="AU294" s="193" t="s">
        <v>83</v>
      </c>
      <c r="AV294" s="193" t="s">
        <v>248</v>
      </c>
      <c r="AW294" s="193" t="s">
        <v>222</v>
      </c>
      <c r="AX294" s="193" t="s">
        <v>22</v>
      </c>
      <c r="AY294" s="193" t="s">
        <v>243</v>
      </c>
    </row>
    <row r="295" spans="2:65" s="6" customFormat="1" ht="15.75" customHeight="1" x14ac:dyDescent="0.3">
      <c r="B295" s="23"/>
      <c r="C295" s="194" t="s">
        <v>687</v>
      </c>
      <c r="D295" s="194" t="s">
        <v>481</v>
      </c>
      <c r="E295" s="195" t="s">
        <v>2295</v>
      </c>
      <c r="F295" s="196" t="s">
        <v>2296</v>
      </c>
      <c r="G295" s="197" t="s">
        <v>378</v>
      </c>
      <c r="H295" s="198">
        <v>10.08</v>
      </c>
      <c r="I295" s="199"/>
      <c r="J295" s="200">
        <f>ROUND($I$295*$H$295,2)</f>
        <v>0</v>
      </c>
      <c r="K295" s="196" t="s">
        <v>353</v>
      </c>
      <c r="L295" s="201"/>
      <c r="M295" s="202"/>
      <c r="N295" s="203" t="s">
        <v>46</v>
      </c>
      <c r="O295" s="24"/>
      <c r="P295" s="155">
        <f>$O$295*$H$295</f>
        <v>0</v>
      </c>
      <c r="Q295" s="155">
        <v>1.9000000000000001E-4</v>
      </c>
      <c r="R295" s="155">
        <f>$Q$295*$H$295</f>
        <v>1.9152000000000001E-3</v>
      </c>
      <c r="S295" s="155">
        <v>0</v>
      </c>
      <c r="T295" s="156">
        <f>$S$295*$H$295</f>
        <v>0</v>
      </c>
      <c r="AR295" s="97" t="s">
        <v>949</v>
      </c>
      <c r="AT295" s="97" t="s">
        <v>481</v>
      </c>
      <c r="AU295" s="97" t="s">
        <v>83</v>
      </c>
      <c r="AY295" s="6" t="s">
        <v>243</v>
      </c>
      <c r="BE295" s="157">
        <f>IF($N$295="základní",$J$295,0)</f>
        <v>0</v>
      </c>
      <c r="BF295" s="157">
        <f>IF($N$295="snížená",$J$295,0)</f>
        <v>0</v>
      </c>
      <c r="BG295" s="157">
        <f>IF($N$295="zákl. přenesená",$J$295,0)</f>
        <v>0</v>
      </c>
      <c r="BH295" s="157">
        <f>IF($N$295="sníž. přenesená",$J$295,0)</f>
        <v>0</v>
      </c>
      <c r="BI295" s="157">
        <f>IF($N$295="nulová",$J$295,0)</f>
        <v>0</v>
      </c>
      <c r="BJ295" s="97" t="s">
        <v>22</v>
      </c>
      <c r="BK295" s="157">
        <f>ROUND($I$295*$H$295,2)</f>
        <v>0</v>
      </c>
      <c r="BL295" s="97" t="s">
        <v>949</v>
      </c>
      <c r="BM295" s="97" t="s">
        <v>2297</v>
      </c>
    </row>
    <row r="296" spans="2:65" s="6" customFormat="1" ht="15.75" customHeight="1" x14ac:dyDescent="0.3">
      <c r="B296" s="178"/>
      <c r="C296" s="179"/>
      <c r="D296" s="158" t="s">
        <v>355</v>
      </c>
      <c r="E296" s="180"/>
      <c r="F296" s="180" t="s">
        <v>2298</v>
      </c>
      <c r="G296" s="179"/>
      <c r="H296" s="181">
        <v>9.6</v>
      </c>
      <c r="J296" s="179"/>
      <c r="K296" s="179"/>
      <c r="L296" s="182"/>
      <c r="M296" s="183"/>
      <c r="N296" s="179"/>
      <c r="O296" s="179"/>
      <c r="P296" s="179"/>
      <c r="Q296" s="179"/>
      <c r="R296" s="179"/>
      <c r="S296" s="179"/>
      <c r="T296" s="184"/>
      <c r="AT296" s="185" t="s">
        <v>355</v>
      </c>
      <c r="AU296" s="185" t="s">
        <v>83</v>
      </c>
      <c r="AV296" s="185" t="s">
        <v>83</v>
      </c>
      <c r="AW296" s="185" t="s">
        <v>222</v>
      </c>
      <c r="AX296" s="185" t="s">
        <v>22</v>
      </c>
      <c r="AY296" s="185" t="s">
        <v>243</v>
      </c>
    </row>
    <row r="297" spans="2:65" s="6" customFormat="1" ht="15.75" customHeight="1" x14ac:dyDescent="0.3">
      <c r="B297" s="178"/>
      <c r="C297" s="179"/>
      <c r="D297" s="177" t="s">
        <v>355</v>
      </c>
      <c r="E297" s="179"/>
      <c r="F297" s="180" t="s">
        <v>2299</v>
      </c>
      <c r="G297" s="179"/>
      <c r="H297" s="181">
        <v>10.08</v>
      </c>
      <c r="J297" s="179"/>
      <c r="K297" s="179"/>
      <c r="L297" s="182"/>
      <c r="M297" s="183"/>
      <c r="N297" s="179"/>
      <c r="O297" s="179"/>
      <c r="P297" s="179"/>
      <c r="Q297" s="179"/>
      <c r="R297" s="179"/>
      <c r="S297" s="179"/>
      <c r="T297" s="184"/>
      <c r="AT297" s="185" t="s">
        <v>355</v>
      </c>
      <c r="AU297" s="185" t="s">
        <v>83</v>
      </c>
      <c r="AV297" s="185" t="s">
        <v>83</v>
      </c>
      <c r="AW297" s="185" t="s">
        <v>75</v>
      </c>
      <c r="AX297" s="185" t="s">
        <v>22</v>
      </c>
      <c r="AY297" s="185" t="s">
        <v>243</v>
      </c>
    </row>
    <row r="298" spans="2:65" s="6" customFormat="1" ht="15.75" customHeight="1" x14ac:dyDescent="0.3">
      <c r="B298" s="23"/>
      <c r="C298" s="194" t="s">
        <v>694</v>
      </c>
      <c r="D298" s="194" t="s">
        <v>481</v>
      </c>
      <c r="E298" s="195" t="s">
        <v>1812</v>
      </c>
      <c r="F298" s="196" t="s">
        <v>1813</v>
      </c>
      <c r="G298" s="197" t="s">
        <v>378</v>
      </c>
      <c r="H298" s="198">
        <v>426.3</v>
      </c>
      <c r="I298" s="199"/>
      <c r="J298" s="200">
        <f>ROUND($I$298*$H$298,2)</f>
        <v>0</v>
      </c>
      <c r="K298" s="196" t="s">
        <v>353</v>
      </c>
      <c r="L298" s="201"/>
      <c r="M298" s="202"/>
      <c r="N298" s="203" t="s">
        <v>46</v>
      </c>
      <c r="O298" s="24"/>
      <c r="P298" s="155">
        <f>$O$298*$H$298</f>
        <v>0</v>
      </c>
      <c r="Q298" s="155">
        <v>4.2999999999999999E-4</v>
      </c>
      <c r="R298" s="155">
        <f>$Q$298*$H$298</f>
        <v>0.183309</v>
      </c>
      <c r="S298" s="155">
        <v>0</v>
      </c>
      <c r="T298" s="156">
        <f>$S$298*$H$298</f>
        <v>0</v>
      </c>
      <c r="AR298" s="97" t="s">
        <v>949</v>
      </c>
      <c r="AT298" s="97" t="s">
        <v>481</v>
      </c>
      <c r="AU298" s="97" t="s">
        <v>83</v>
      </c>
      <c r="AY298" s="6" t="s">
        <v>243</v>
      </c>
      <c r="BE298" s="157">
        <f>IF($N$298="základní",$J$298,0)</f>
        <v>0</v>
      </c>
      <c r="BF298" s="157">
        <f>IF($N$298="snížená",$J$298,0)</f>
        <v>0</v>
      </c>
      <c r="BG298" s="157">
        <f>IF($N$298="zákl. přenesená",$J$298,0)</f>
        <v>0</v>
      </c>
      <c r="BH298" s="157">
        <f>IF($N$298="sníž. přenesená",$J$298,0)</f>
        <v>0</v>
      </c>
      <c r="BI298" s="157">
        <f>IF($N$298="nulová",$J$298,0)</f>
        <v>0</v>
      </c>
      <c r="BJ298" s="97" t="s">
        <v>22</v>
      </c>
      <c r="BK298" s="157">
        <f>ROUND($I$298*$H$298,2)</f>
        <v>0</v>
      </c>
      <c r="BL298" s="97" t="s">
        <v>949</v>
      </c>
      <c r="BM298" s="97" t="s">
        <v>2300</v>
      </c>
    </row>
    <row r="299" spans="2:65" s="6" customFormat="1" ht="15.75" customHeight="1" x14ac:dyDescent="0.3">
      <c r="B299" s="178"/>
      <c r="C299" s="179"/>
      <c r="D299" s="158" t="s">
        <v>355</v>
      </c>
      <c r="E299" s="180"/>
      <c r="F299" s="180" t="s">
        <v>2301</v>
      </c>
      <c r="G299" s="179"/>
      <c r="H299" s="181">
        <v>406</v>
      </c>
      <c r="J299" s="179"/>
      <c r="K299" s="179"/>
      <c r="L299" s="182"/>
      <c r="M299" s="183"/>
      <c r="N299" s="179"/>
      <c r="O299" s="179"/>
      <c r="P299" s="179"/>
      <c r="Q299" s="179"/>
      <c r="R299" s="179"/>
      <c r="S299" s="179"/>
      <c r="T299" s="184"/>
      <c r="AT299" s="185" t="s">
        <v>355</v>
      </c>
      <c r="AU299" s="185" t="s">
        <v>83</v>
      </c>
      <c r="AV299" s="185" t="s">
        <v>83</v>
      </c>
      <c r="AW299" s="185" t="s">
        <v>222</v>
      </c>
      <c r="AX299" s="185" t="s">
        <v>22</v>
      </c>
      <c r="AY299" s="185" t="s">
        <v>243</v>
      </c>
    </row>
    <row r="300" spans="2:65" s="6" customFormat="1" ht="15.75" customHeight="1" x14ac:dyDescent="0.3">
      <c r="B300" s="178"/>
      <c r="C300" s="179"/>
      <c r="D300" s="177" t="s">
        <v>355</v>
      </c>
      <c r="E300" s="179"/>
      <c r="F300" s="180" t="s">
        <v>2302</v>
      </c>
      <c r="G300" s="179"/>
      <c r="H300" s="181">
        <v>426.3</v>
      </c>
      <c r="J300" s="179"/>
      <c r="K300" s="179"/>
      <c r="L300" s="182"/>
      <c r="M300" s="183"/>
      <c r="N300" s="179"/>
      <c r="O300" s="179"/>
      <c r="P300" s="179"/>
      <c r="Q300" s="179"/>
      <c r="R300" s="179"/>
      <c r="S300" s="179"/>
      <c r="T300" s="184"/>
      <c r="AT300" s="185" t="s">
        <v>355</v>
      </c>
      <c r="AU300" s="185" t="s">
        <v>83</v>
      </c>
      <c r="AV300" s="185" t="s">
        <v>83</v>
      </c>
      <c r="AW300" s="185" t="s">
        <v>75</v>
      </c>
      <c r="AX300" s="185" t="s">
        <v>22</v>
      </c>
      <c r="AY300" s="185" t="s">
        <v>243</v>
      </c>
    </row>
    <row r="301" spans="2:65" s="6" customFormat="1" ht="15.75" customHeight="1" x14ac:dyDescent="0.3">
      <c r="B301" s="23"/>
      <c r="C301" s="146" t="s">
        <v>699</v>
      </c>
      <c r="D301" s="146" t="s">
        <v>244</v>
      </c>
      <c r="E301" s="147" t="s">
        <v>2303</v>
      </c>
      <c r="F301" s="148" t="s">
        <v>2304</v>
      </c>
      <c r="G301" s="149" t="s">
        <v>378</v>
      </c>
      <c r="H301" s="150">
        <v>154</v>
      </c>
      <c r="I301" s="151"/>
      <c r="J301" s="152">
        <f>ROUND($I$301*$H$301,2)</f>
        <v>0</v>
      </c>
      <c r="K301" s="148" t="s">
        <v>353</v>
      </c>
      <c r="L301" s="43"/>
      <c r="M301" s="153"/>
      <c r="N301" s="154" t="s">
        <v>46</v>
      </c>
      <c r="O301" s="24"/>
      <c r="P301" s="155">
        <f>$O$301*$H$301</f>
        <v>0</v>
      </c>
      <c r="Q301" s="155">
        <v>0.22563</v>
      </c>
      <c r="R301" s="155">
        <f>$Q$301*$H$301</f>
        <v>34.747019999999999</v>
      </c>
      <c r="S301" s="155">
        <v>0</v>
      </c>
      <c r="T301" s="156">
        <f>$S$301*$H$301</f>
        <v>0</v>
      </c>
      <c r="AR301" s="97" t="s">
        <v>718</v>
      </c>
      <c r="AT301" s="97" t="s">
        <v>244</v>
      </c>
      <c r="AU301" s="97" t="s">
        <v>83</v>
      </c>
      <c r="AY301" s="6" t="s">
        <v>243</v>
      </c>
      <c r="BE301" s="157">
        <f>IF($N$301="základní",$J$301,0)</f>
        <v>0</v>
      </c>
      <c r="BF301" s="157">
        <f>IF($N$301="snížená",$J$301,0)</f>
        <v>0</v>
      </c>
      <c r="BG301" s="157">
        <f>IF($N$301="zákl. přenesená",$J$301,0)</f>
        <v>0</v>
      </c>
      <c r="BH301" s="157">
        <f>IF($N$301="sníž. přenesená",$J$301,0)</f>
        <v>0</v>
      </c>
      <c r="BI301" s="157">
        <f>IF($N$301="nulová",$J$301,0)</f>
        <v>0</v>
      </c>
      <c r="BJ301" s="97" t="s">
        <v>22</v>
      </c>
      <c r="BK301" s="157">
        <f>ROUND($I$301*$H$301,2)</f>
        <v>0</v>
      </c>
      <c r="BL301" s="97" t="s">
        <v>718</v>
      </c>
      <c r="BM301" s="97" t="s">
        <v>2305</v>
      </c>
    </row>
    <row r="302" spans="2:65" s="6" customFormat="1" ht="15.75" customHeight="1" x14ac:dyDescent="0.3">
      <c r="B302" s="170"/>
      <c r="C302" s="171"/>
      <c r="D302" s="158" t="s">
        <v>355</v>
      </c>
      <c r="E302" s="172"/>
      <c r="F302" s="172" t="s">
        <v>356</v>
      </c>
      <c r="G302" s="171"/>
      <c r="H302" s="171"/>
      <c r="J302" s="171"/>
      <c r="K302" s="171"/>
      <c r="L302" s="173"/>
      <c r="M302" s="174"/>
      <c r="N302" s="171"/>
      <c r="O302" s="171"/>
      <c r="P302" s="171"/>
      <c r="Q302" s="171"/>
      <c r="R302" s="171"/>
      <c r="S302" s="171"/>
      <c r="T302" s="175"/>
      <c r="AT302" s="176" t="s">
        <v>355</v>
      </c>
      <c r="AU302" s="176" t="s">
        <v>83</v>
      </c>
      <c r="AV302" s="176" t="s">
        <v>22</v>
      </c>
      <c r="AW302" s="176" t="s">
        <v>222</v>
      </c>
      <c r="AX302" s="176" t="s">
        <v>75</v>
      </c>
      <c r="AY302" s="176" t="s">
        <v>243</v>
      </c>
    </row>
    <row r="303" spans="2:65" s="6" customFormat="1" ht="15.75" customHeight="1" x14ac:dyDescent="0.3">
      <c r="B303" s="178"/>
      <c r="C303" s="179"/>
      <c r="D303" s="177" t="s">
        <v>355</v>
      </c>
      <c r="E303" s="179"/>
      <c r="F303" s="180" t="s">
        <v>2306</v>
      </c>
      <c r="G303" s="179"/>
      <c r="H303" s="181">
        <v>154</v>
      </c>
      <c r="J303" s="179"/>
      <c r="K303" s="179"/>
      <c r="L303" s="182"/>
      <c r="M303" s="183"/>
      <c r="N303" s="179"/>
      <c r="O303" s="179"/>
      <c r="P303" s="179"/>
      <c r="Q303" s="179"/>
      <c r="R303" s="179"/>
      <c r="S303" s="179"/>
      <c r="T303" s="184"/>
      <c r="AT303" s="185" t="s">
        <v>355</v>
      </c>
      <c r="AU303" s="185" t="s">
        <v>83</v>
      </c>
      <c r="AV303" s="185" t="s">
        <v>83</v>
      </c>
      <c r="AW303" s="185" t="s">
        <v>222</v>
      </c>
      <c r="AX303" s="185" t="s">
        <v>22</v>
      </c>
      <c r="AY303" s="185" t="s">
        <v>243</v>
      </c>
    </row>
    <row r="304" spans="2:65" s="6" customFormat="1" ht="15.75" customHeight="1" x14ac:dyDescent="0.3">
      <c r="B304" s="23"/>
      <c r="C304" s="194" t="s">
        <v>704</v>
      </c>
      <c r="D304" s="194" t="s">
        <v>481</v>
      </c>
      <c r="E304" s="195" t="s">
        <v>2307</v>
      </c>
      <c r="F304" s="196" t="s">
        <v>2308</v>
      </c>
      <c r="G304" s="197" t="s">
        <v>378</v>
      </c>
      <c r="H304" s="198">
        <v>161.69999999999999</v>
      </c>
      <c r="I304" s="199"/>
      <c r="J304" s="200">
        <f>ROUND($I$304*$H$304,2)</f>
        <v>0</v>
      </c>
      <c r="K304" s="196" t="s">
        <v>353</v>
      </c>
      <c r="L304" s="201"/>
      <c r="M304" s="202"/>
      <c r="N304" s="203" t="s">
        <v>46</v>
      </c>
      <c r="O304" s="24"/>
      <c r="P304" s="155">
        <f>$O$304*$H$304</f>
        <v>0</v>
      </c>
      <c r="Q304" s="155">
        <v>6.8999999999999997E-4</v>
      </c>
      <c r="R304" s="155">
        <f>$Q$304*$H$304</f>
        <v>0.11157299999999999</v>
      </c>
      <c r="S304" s="155">
        <v>0</v>
      </c>
      <c r="T304" s="156">
        <f>$S$304*$H$304</f>
        <v>0</v>
      </c>
      <c r="AR304" s="97" t="s">
        <v>949</v>
      </c>
      <c r="AT304" s="97" t="s">
        <v>481</v>
      </c>
      <c r="AU304" s="97" t="s">
        <v>83</v>
      </c>
      <c r="AY304" s="6" t="s">
        <v>243</v>
      </c>
      <c r="BE304" s="157">
        <f>IF($N$304="základní",$J$304,0)</f>
        <v>0</v>
      </c>
      <c r="BF304" s="157">
        <f>IF($N$304="snížená",$J$304,0)</f>
        <v>0</v>
      </c>
      <c r="BG304" s="157">
        <f>IF($N$304="zákl. přenesená",$J$304,0)</f>
        <v>0</v>
      </c>
      <c r="BH304" s="157">
        <f>IF($N$304="sníž. přenesená",$J$304,0)</f>
        <v>0</v>
      </c>
      <c r="BI304" s="157">
        <f>IF($N$304="nulová",$J$304,0)</f>
        <v>0</v>
      </c>
      <c r="BJ304" s="97" t="s">
        <v>22</v>
      </c>
      <c r="BK304" s="157">
        <f>ROUND($I$304*$H$304,2)</f>
        <v>0</v>
      </c>
      <c r="BL304" s="97" t="s">
        <v>949</v>
      </c>
      <c r="BM304" s="97" t="s">
        <v>2309</v>
      </c>
    </row>
    <row r="305" spans="2:65" s="6" customFormat="1" ht="15.75" customHeight="1" x14ac:dyDescent="0.3">
      <c r="B305" s="178"/>
      <c r="C305" s="179"/>
      <c r="D305" s="158" t="s">
        <v>355</v>
      </c>
      <c r="E305" s="180"/>
      <c r="F305" s="180" t="s">
        <v>2310</v>
      </c>
      <c r="G305" s="179"/>
      <c r="H305" s="181">
        <v>154</v>
      </c>
      <c r="J305" s="179"/>
      <c r="K305" s="179"/>
      <c r="L305" s="182"/>
      <c r="M305" s="183"/>
      <c r="N305" s="179"/>
      <c r="O305" s="179"/>
      <c r="P305" s="179"/>
      <c r="Q305" s="179"/>
      <c r="R305" s="179"/>
      <c r="S305" s="179"/>
      <c r="T305" s="184"/>
      <c r="AT305" s="185" t="s">
        <v>355</v>
      </c>
      <c r="AU305" s="185" t="s">
        <v>83</v>
      </c>
      <c r="AV305" s="185" t="s">
        <v>83</v>
      </c>
      <c r="AW305" s="185" t="s">
        <v>222</v>
      </c>
      <c r="AX305" s="185" t="s">
        <v>22</v>
      </c>
      <c r="AY305" s="185" t="s">
        <v>243</v>
      </c>
    </row>
    <row r="306" spans="2:65" s="6" customFormat="1" ht="15.75" customHeight="1" x14ac:dyDescent="0.3">
      <c r="B306" s="178"/>
      <c r="C306" s="179"/>
      <c r="D306" s="177" t="s">
        <v>355</v>
      </c>
      <c r="E306" s="179"/>
      <c r="F306" s="180" t="s">
        <v>2311</v>
      </c>
      <c r="G306" s="179"/>
      <c r="H306" s="181">
        <v>161.69999999999999</v>
      </c>
      <c r="J306" s="179"/>
      <c r="K306" s="179"/>
      <c r="L306" s="182"/>
      <c r="M306" s="183"/>
      <c r="N306" s="179"/>
      <c r="O306" s="179"/>
      <c r="P306" s="179"/>
      <c r="Q306" s="179"/>
      <c r="R306" s="179"/>
      <c r="S306" s="179"/>
      <c r="T306" s="184"/>
      <c r="AT306" s="185" t="s">
        <v>355</v>
      </c>
      <c r="AU306" s="185" t="s">
        <v>83</v>
      </c>
      <c r="AV306" s="185" t="s">
        <v>83</v>
      </c>
      <c r="AW306" s="185" t="s">
        <v>75</v>
      </c>
      <c r="AX306" s="185" t="s">
        <v>22</v>
      </c>
      <c r="AY306" s="185" t="s">
        <v>243</v>
      </c>
    </row>
    <row r="307" spans="2:65" s="6" customFormat="1" ht="15.75" customHeight="1" x14ac:dyDescent="0.3">
      <c r="B307" s="23"/>
      <c r="C307" s="146" t="s">
        <v>709</v>
      </c>
      <c r="D307" s="146" t="s">
        <v>244</v>
      </c>
      <c r="E307" s="147" t="s">
        <v>2312</v>
      </c>
      <c r="F307" s="148" t="s">
        <v>2313</v>
      </c>
      <c r="G307" s="149" t="s">
        <v>394</v>
      </c>
      <c r="H307" s="150">
        <v>111.914</v>
      </c>
      <c r="I307" s="151"/>
      <c r="J307" s="152">
        <f>ROUND($I$307*$H$307,2)</f>
        <v>0</v>
      </c>
      <c r="K307" s="148" t="s">
        <v>353</v>
      </c>
      <c r="L307" s="43"/>
      <c r="M307" s="153"/>
      <c r="N307" s="154" t="s">
        <v>46</v>
      </c>
      <c r="O307" s="24"/>
      <c r="P307" s="155">
        <f>$O$307*$H$307</f>
        <v>0</v>
      </c>
      <c r="Q307" s="155">
        <v>0</v>
      </c>
      <c r="R307" s="155">
        <f>$Q$307*$H$307</f>
        <v>0</v>
      </c>
      <c r="S307" s="155">
        <v>0</v>
      </c>
      <c r="T307" s="156">
        <f>$S$307*$H$307</f>
        <v>0</v>
      </c>
      <c r="AR307" s="97" t="s">
        <v>718</v>
      </c>
      <c r="AT307" s="97" t="s">
        <v>244</v>
      </c>
      <c r="AU307" s="97" t="s">
        <v>83</v>
      </c>
      <c r="AY307" s="6" t="s">
        <v>243</v>
      </c>
      <c r="BE307" s="157">
        <f>IF($N$307="základní",$J$307,0)</f>
        <v>0</v>
      </c>
      <c r="BF307" s="157">
        <f>IF($N$307="snížená",$J$307,0)</f>
        <v>0</v>
      </c>
      <c r="BG307" s="157">
        <f>IF($N$307="zákl. přenesená",$J$307,0)</f>
        <v>0</v>
      </c>
      <c r="BH307" s="157">
        <f>IF($N$307="sníž. přenesená",$J$307,0)</f>
        <v>0</v>
      </c>
      <c r="BI307" s="157">
        <f>IF($N$307="nulová",$J$307,0)</f>
        <v>0</v>
      </c>
      <c r="BJ307" s="97" t="s">
        <v>22</v>
      </c>
      <c r="BK307" s="157">
        <f>ROUND($I$307*$H$307,2)</f>
        <v>0</v>
      </c>
      <c r="BL307" s="97" t="s">
        <v>718</v>
      </c>
      <c r="BM307" s="97" t="s">
        <v>2314</v>
      </c>
    </row>
    <row r="308" spans="2:65" s="6" customFormat="1" ht="15.75" customHeight="1" x14ac:dyDescent="0.3">
      <c r="B308" s="170"/>
      <c r="C308" s="171"/>
      <c r="D308" s="158" t="s">
        <v>355</v>
      </c>
      <c r="E308" s="172"/>
      <c r="F308" s="172" t="s">
        <v>356</v>
      </c>
      <c r="G308" s="171"/>
      <c r="H308" s="171"/>
      <c r="J308" s="171"/>
      <c r="K308" s="171"/>
      <c r="L308" s="173"/>
      <c r="M308" s="174"/>
      <c r="N308" s="171"/>
      <c r="O308" s="171"/>
      <c r="P308" s="171"/>
      <c r="Q308" s="171"/>
      <c r="R308" s="171"/>
      <c r="S308" s="171"/>
      <c r="T308" s="175"/>
      <c r="AT308" s="176" t="s">
        <v>355</v>
      </c>
      <c r="AU308" s="176" t="s">
        <v>83</v>
      </c>
      <c r="AV308" s="176" t="s">
        <v>22</v>
      </c>
      <c r="AW308" s="176" t="s">
        <v>222</v>
      </c>
      <c r="AX308" s="176" t="s">
        <v>75</v>
      </c>
      <c r="AY308" s="176" t="s">
        <v>243</v>
      </c>
    </row>
    <row r="309" spans="2:65" s="6" customFormat="1" ht="15.75" customHeight="1" x14ac:dyDescent="0.3">
      <c r="B309" s="170"/>
      <c r="C309" s="171"/>
      <c r="D309" s="177" t="s">
        <v>355</v>
      </c>
      <c r="E309" s="171"/>
      <c r="F309" s="172" t="s">
        <v>2315</v>
      </c>
      <c r="G309" s="171"/>
      <c r="H309" s="171"/>
      <c r="J309" s="171"/>
      <c r="K309" s="171"/>
      <c r="L309" s="173"/>
      <c r="M309" s="174"/>
      <c r="N309" s="171"/>
      <c r="O309" s="171"/>
      <c r="P309" s="171"/>
      <c r="Q309" s="171"/>
      <c r="R309" s="171"/>
      <c r="S309" s="171"/>
      <c r="T309" s="175"/>
      <c r="AT309" s="176" t="s">
        <v>355</v>
      </c>
      <c r="AU309" s="176" t="s">
        <v>83</v>
      </c>
      <c r="AV309" s="176" t="s">
        <v>22</v>
      </c>
      <c r="AW309" s="176" t="s">
        <v>222</v>
      </c>
      <c r="AX309" s="176" t="s">
        <v>75</v>
      </c>
      <c r="AY309" s="176" t="s">
        <v>243</v>
      </c>
    </row>
    <row r="310" spans="2:65" s="6" customFormat="1" ht="15.75" customHeight="1" x14ac:dyDescent="0.3">
      <c r="B310" s="178"/>
      <c r="C310" s="179"/>
      <c r="D310" s="177" t="s">
        <v>355</v>
      </c>
      <c r="E310" s="179"/>
      <c r="F310" s="180" t="s">
        <v>2316</v>
      </c>
      <c r="G310" s="179"/>
      <c r="H310" s="181">
        <v>2.5409999999999999</v>
      </c>
      <c r="J310" s="179"/>
      <c r="K310" s="179"/>
      <c r="L310" s="182"/>
      <c r="M310" s="183"/>
      <c r="N310" s="179"/>
      <c r="O310" s="179"/>
      <c r="P310" s="179"/>
      <c r="Q310" s="179"/>
      <c r="R310" s="179"/>
      <c r="S310" s="179"/>
      <c r="T310" s="184"/>
      <c r="AT310" s="185" t="s">
        <v>355</v>
      </c>
      <c r="AU310" s="185" t="s">
        <v>83</v>
      </c>
      <c r="AV310" s="185" t="s">
        <v>83</v>
      </c>
      <c r="AW310" s="185" t="s">
        <v>222</v>
      </c>
      <c r="AX310" s="185" t="s">
        <v>75</v>
      </c>
      <c r="AY310" s="185" t="s">
        <v>243</v>
      </c>
    </row>
    <row r="311" spans="2:65" s="6" customFormat="1" ht="15.75" customHeight="1" x14ac:dyDescent="0.3">
      <c r="B311" s="178"/>
      <c r="C311" s="179"/>
      <c r="D311" s="177" t="s">
        <v>355</v>
      </c>
      <c r="E311" s="179"/>
      <c r="F311" s="180" t="s">
        <v>2317</v>
      </c>
      <c r="G311" s="179"/>
      <c r="H311" s="181">
        <v>96.382999999999996</v>
      </c>
      <c r="J311" s="179"/>
      <c r="K311" s="179"/>
      <c r="L311" s="182"/>
      <c r="M311" s="183"/>
      <c r="N311" s="179"/>
      <c r="O311" s="179"/>
      <c r="P311" s="179"/>
      <c r="Q311" s="179"/>
      <c r="R311" s="179"/>
      <c r="S311" s="179"/>
      <c r="T311" s="184"/>
      <c r="AT311" s="185" t="s">
        <v>355</v>
      </c>
      <c r="AU311" s="185" t="s">
        <v>83</v>
      </c>
      <c r="AV311" s="185" t="s">
        <v>83</v>
      </c>
      <c r="AW311" s="185" t="s">
        <v>222</v>
      </c>
      <c r="AX311" s="185" t="s">
        <v>75</v>
      </c>
      <c r="AY311" s="185" t="s">
        <v>243</v>
      </c>
    </row>
    <row r="312" spans="2:65" s="6" customFormat="1" ht="15.75" customHeight="1" x14ac:dyDescent="0.3">
      <c r="B312" s="178"/>
      <c r="C312" s="179"/>
      <c r="D312" s="177" t="s">
        <v>355</v>
      </c>
      <c r="E312" s="179"/>
      <c r="F312" s="180" t="s">
        <v>2318</v>
      </c>
      <c r="G312" s="179"/>
      <c r="H312" s="181">
        <v>12.99</v>
      </c>
      <c r="J312" s="179"/>
      <c r="K312" s="179"/>
      <c r="L312" s="182"/>
      <c r="M312" s="183"/>
      <c r="N312" s="179"/>
      <c r="O312" s="179"/>
      <c r="P312" s="179"/>
      <c r="Q312" s="179"/>
      <c r="R312" s="179"/>
      <c r="S312" s="179"/>
      <c r="T312" s="184"/>
      <c r="AT312" s="185" t="s">
        <v>355</v>
      </c>
      <c r="AU312" s="185" t="s">
        <v>83</v>
      </c>
      <c r="AV312" s="185" t="s">
        <v>83</v>
      </c>
      <c r="AW312" s="185" t="s">
        <v>222</v>
      </c>
      <c r="AX312" s="185" t="s">
        <v>75</v>
      </c>
      <c r="AY312" s="185" t="s">
        <v>243</v>
      </c>
    </row>
    <row r="313" spans="2:65" s="6" customFormat="1" ht="15.75" customHeight="1" x14ac:dyDescent="0.3">
      <c r="B313" s="186"/>
      <c r="C313" s="187"/>
      <c r="D313" s="177" t="s">
        <v>355</v>
      </c>
      <c r="E313" s="187"/>
      <c r="F313" s="188" t="s">
        <v>369</v>
      </c>
      <c r="G313" s="187"/>
      <c r="H313" s="189">
        <v>111.914</v>
      </c>
      <c r="J313" s="187"/>
      <c r="K313" s="187"/>
      <c r="L313" s="190"/>
      <c r="M313" s="191"/>
      <c r="N313" s="187"/>
      <c r="O313" s="187"/>
      <c r="P313" s="187"/>
      <c r="Q313" s="187"/>
      <c r="R313" s="187"/>
      <c r="S313" s="187"/>
      <c r="T313" s="192"/>
      <c r="AT313" s="193" t="s">
        <v>355</v>
      </c>
      <c r="AU313" s="193" t="s">
        <v>83</v>
      </c>
      <c r="AV313" s="193" t="s">
        <v>248</v>
      </c>
      <c r="AW313" s="193" t="s">
        <v>222</v>
      </c>
      <c r="AX313" s="193" t="s">
        <v>22</v>
      </c>
      <c r="AY313" s="193" t="s">
        <v>243</v>
      </c>
    </row>
    <row r="314" spans="2:65" s="6" customFormat="1" ht="15.75" customHeight="1" x14ac:dyDescent="0.3">
      <c r="B314" s="23"/>
      <c r="C314" s="146" t="s">
        <v>713</v>
      </c>
      <c r="D314" s="146" t="s">
        <v>244</v>
      </c>
      <c r="E314" s="147" t="s">
        <v>2319</v>
      </c>
      <c r="F314" s="148" t="s">
        <v>2320</v>
      </c>
      <c r="G314" s="149" t="s">
        <v>394</v>
      </c>
      <c r="H314" s="150">
        <v>58.295999999999999</v>
      </c>
      <c r="I314" s="151"/>
      <c r="J314" s="152">
        <f>ROUND($I$314*$H$314,2)</f>
        <v>0</v>
      </c>
      <c r="K314" s="148" t="s">
        <v>353</v>
      </c>
      <c r="L314" s="43"/>
      <c r="M314" s="153"/>
      <c r="N314" s="154" t="s">
        <v>46</v>
      </c>
      <c r="O314" s="24"/>
      <c r="P314" s="155">
        <f>$O$314*$H$314</f>
        <v>0</v>
      </c>
      <c r="Q314" s="155">
        <v>0</v>
      </c>
      <c r="R314" s="155">
        <f>$Q$314*$H$314</f>
        <v>0</v>
      </c>
      <c r="S314" s="155">
        <v>0</v>
      </c>
      <c r="T314" s="156">
        <f>$S$314*$H$314</f>
        <v>0</v>
      </c>
      <c r="AR314" s="97" t="s">
        <v>718</v>
      </c>
      <c r="AT314" s="97" t="s">
        <v>244</v>
      </c>
      <c r="AU314" s="97" t="s">
        <v>83</v>
      </c>
      <c r="AY314" s="6" t="s">
        <v>243</v>
      </c>
      <c r="BE314" s="157">
        <f>IF($N$314="základní",$J$314,0)</f>
        <v>0</v>
      </c>
      <c r="BF314" s="157">
        <f>IF($N$314="snížená",$J$314,0)</f>
        <v>0</v>
      </c>
      <c r="BG314" s="157">
        <f>IF($N$314="zákl. přenesená",$J$314,0)</f>
        <v>0</v>
      </c>
      <c r="BH314" s="157">
        <f>IF($N$314="sníž. přenesená",$J$314,0)</f>
        <v>0</v>
      </c>
      <c r="BI314" s="157">
        <f>IF($N$314="nulová",$J$314,0)</f>
        <v>0</v>
      </c>
      <c r="BJ314" s="97" t="s">
        <v>22</v>
      </c>
      <c r="BK314" s="157">
        <f>ROUND($I$314*$H$314,2)</f>
        <v>0</v>
      </c>
      <c r="BL314" s="97" t="s">
        <v>718</v>
      </c>
      <c r="BM314" s="97" t="s">
        <v>2321</v>
      </c>
    </row>
    <row r="315" spans="2:65" s="6" customFormat="1" ht="15.75" customHeight="1" x14ac:dyDescent="0.3">
      <c r="B315" s="170"/>
      <c r="C315" s="171"/>
      <c r="D315" s="158" t="s">
        <v>355</v>
      </c>
      <c r="E315" s="172"/>
      <c r="F315" s="172" t="s">
        <v>2322</v>
      </c>
      <c r="G315" s="171"/>
      <c r="H315" s="171"/>
      <c r="J315" s="171"/>
      <c r="K315" s="171"/>
      <c r="L315" s="173"/>
      <c r="M315" s="174"/>
      <c r="N315" s="171"/>
      <c r="O315" s="171"/>
      <c r="P315" s="171"/>
      <c r="Q315" s="171"/>
      <c r="R315" s="171"/>
      <c r="S315" s="171"/>
      <c r="T315" s="175"/>
      <c r="AT315" s="176" t="s">
        <v>355</v>
      </c>
      <c r="AU315" s="176" t="s">
        <v>83</v>
      </c>
      <c r="AV315" s="176" t="s">
        <v>22</v>
      </c>
      <c r="AW315" s="176" t="s">
        <v>222</v>
      </c>
      <c r="AX315" s="176" t="s">
        <v>75</v>
      </c>
      <c r="AY315" s="176" t="s">
        <v>243</v>
      </c>
    </row>
    <row r="316" spans="2:65" s="6" customFormat="1" ht="15.75" customHeight="1" x14ac:dyDescent="0.3">
      <c r="B316" s="178"/>
      <c r="C316" s="179"/>
      <c r="D316" s="177" t="s">
        <v>355</v>
      </c>
      <c r="E316" s="179"/>
      <c r="F316" s="180" t="s">
        <v>2323</v>
      </c>
      <c r="G316" s="179"/>
      <c r="H316" s="181">
        <v>3.8</v>
      </c>
      <c r="J316" s="179"/>
      <c r="K316" s="179"/>
      <c r="L316" s="182"/>
      <c r="M316" s="183"/>
      <c r="N316" s="179"/>
      <c r="O316" s="179"/>
      <c r="P316" s="179"/>
      <c r="Q316" s="179"/>
      <c r="R316" s="179"/>
      <c r="S316" s="179"/>
      <c r="T316" s="184"/>
      <c r="AT316" s="185" t="s">
        <v>355</v>
      </c>
      <c r="AU316" s="185" t="s">
        <v>83</v>
      </c>
      <c r="AV316" s="185" t="s">
        <v>83</v>
      </c>
      <c r="AW316" s="185" t="s">
        <v>222</v>
      </c>
      <c r="AX316" s="185" t="s">
        <v>75</v>
      </c>
      <c r="AY316" s="185" t="s">
        <v>243</v>
      </c>
    </row>
    <row r="317" spans="2:65" s="6" customFormat="1" ht="15.75" customHeight="1" x14ac:dyDescent="0.3">
      <c r="B317" s="178"/>
      <c r="C317" s="179"/>
      <c r="D317" s="177" t="s">
        <v>355</v>
      </c>
      <c r="E317" s="179"/>
      <c r="F317" s="180" t="s">
        <v>2324</v>
      </c>
      <c r="G317" s="179"/>
      <c r="H317" s="181">
        <v>54.496000000000002</v>
      </c>
      <c r="J317" s="179"/>
      <c r="K317" s="179"/>
      <c r="L317" s="182"/>
      <c r="M317" s="183"/>
      <c r="N317" s="179"/>
      <c r="O317" s="179"/>
      <c r="P317" s="179"/>
      <c r="Q317" s="179"/>
      <c r="R317" s="179"/>
      <c r="S317" s="179"/>
      <c r="T317" s="184"/>
      <c r="AT317" s="185" t="s">
        <v>355</v>
      </c>
      <c r="AU317" s="185" t="s">
        <v>83</v>
      </c>
      <c r="AV317" s="185" t="s">
        <v>83</v>
      </c>
      <c r="AW317" s="185" t="s">
        <v>222</v>
      </c>
      <c r="AX317" s="185" t="s">
        <v>75</v>
      </c>
      <c r="AY317" s="185" t="s">
        <v>243</v>
      </c>
    </row>
    <row r="318" spans="2:65" s="6" customFormat="1" ht="15.75" customHeight="1" x14ac:dyDescent="0.3">
      <c r="B318" s="186"/>
      <c r="C318" s="187"/>
      <c r="D318" s="177" t="s">
        <v>355</v>
      </c>
      <c r="E318" s="187"/>
      <c r="F318" s="188" t="s">
        <v>369</v>
      </c>
      <c r="G318" s="187"/>
      <c r="H318" s="189">
        <v>58.295999999999999</v>
      </c>
      <c r="J318" s="187"/>
      <c r="K318" s="187"/>
      <c r="L318" s="190"/>
      <c r="M318" s="191"/>
      <c r="N318" s="187"/>
      <c r="O318" s="187"/>
      <c r="P318" s="187"/>
      <c r="Q318" s="187"/>
      <c r="R318" s="187"/>
      <c r="S318" s="187"/>
      <c r="T318" s="192"/>
      <c r="AT318" s="193" t="s">
        <v>355</v>
      </c>
      <c r="AU318" s="193" t="s">
        <v>83</v>
      </c>
      <c r="AV318" s="193" t="s">
        <v>248</v>
      </c>
      <c r="AW318" s="193" t="s">
        <v>222</v>
      </c>
      <c r="AX318" s="193" t="s">
        <v>22</v>
      </c>
      <c r="AY318" s="193" t="s">
        <v>243</v>
      </c>
    </row>
    <row r="319" spans="2:65" s="6" customFormat="1" ht="15.75" customHeight="1" x14ac:dyDescent="0.3">
      <c r="B319" s="23"/>
      <c r="C319" s="146" t="s">
        <v>718</v>
      </c>
      <c r="D319" s="146" t="s">
        <v>244</v>
      </c>
      <c r="E319" s="147" t="s">
        <v>2325</v>
      </c>
      <c r="F319" s="148" t="s">
        <v>2326</v>
      </c>
      <c r="G319" s="149" t="s">
        <v>394</v>
      </c>
      <c r="H319" s="150">
        <v>233.184</v>
      </c>
      <c r="I319" s="151"/>
      <c r="J319" s="152">
        <f>ROUND($I$319*$H$319,2)</f>
        <v>0</v>
      </c>
      <c r="K319" s="148" t="s">
        <v>353</v>
      </c>
      <c r="L319" s="43"/>
      <c r="M319" s="153"/>
      <c r="N319" s="154" t="s">
        <v>46</v>
      </c>
      <c r="O319" s="24"/>
      <c r="P319" s="155">
        <f>$O$319*$H$319</f>
        <v>0</v>
      </c>
      <c r="Q319" s="155">
        <v>0</v>
      </c>
      <c r="R319" s="155">
        <f>$Q$319*$H$319</f>
        <v>0</v>
      </c>
      <c r="S319" s="155">
        <v>0</v>
      </c>
      <c r="T319" s="156">
        <f>$S$319*$H$319</f>
        <v>0</v>
      </c>
      <c r="AR319" s="97" t="s">
        <v>718</v>
      </c>
      <c r="AT319" s="97" t="s">
        <v>244</v>
      </c>
      <c r="AU319" s="97" t="s">
        <v>83</v>
      </c>
      <c r="AY319" s="6" t="s">
        <v>243</v>
      </c>
      <c r="BE319" s="157">
        <f>IF($N$319="základní",$J$319,0)</f>
        <v>0</v>
      </c>
      <c r="BF319" s="157">
        <f>IF($N$319="snížená",$J$319,0)</f>
        <v>0</v>
      </c>
      <c r="BG319" s="157">
        <f>IF($N$319="zákl. přenesená",$J$319,0)</f>
        <v>0</v>
      </c>
      <c r="BH319" s="157">
        <f>IF($N$319="sníž. přenesená",$J$319,0)</f>
        <v>0</v>
      </c>
      <c r="BI319" s="157">
        <f>IF($N$319="nulová",$J$319,0)</f>
        <v>0</v>
      </c>
      <c r="BJ319" s="97" t="s">
        <v>22</v>
      </c>
      <c r="BK319" s="157">
        <f>ROUND($I$319*$H$319,2)</f>
        <v>0</v>
      </c>
      <c r="BL319" s="97" t="s">
        <v>718</v>
      </c>
      <c r="BM319" s="97" t="s">
        <v>2327</v>
      </c>
    </row>
    <row r="320" spans="2:65" s="6" customFormat="1" ht="15.75" customHeight="1" x14ac:dyDescent="0.3">
      <c r="B320" s="178"/>
      <c r="C320" s="179"/>
      <c r="D320" s="158" t="s">
        <v>355</v>
      </c>
      <c r="E320" s="180"/>
      <c r="F320" s="180" t="s">
        <v>2328</v>
      </c>
      <c r="G320" s="179"/>
      <c r="H320" s="181">
        <v>58.295999999999999</v>
      </c>
      <c r="J320" s="179"/>
      <c r="K320" s="179"/>
      <c r="L320" s="182"/>
      <c r="M320" s="183"/>
      <c r="N320" s="179"/>
      <c r="O320" s="179"/>
      <c r="P320" s="179"/>
      <c r="Q320" s="179"/>
      <c r="R320" s="179"/>
      <c r="S320" s="179"/>
      <c r="T320" s="184"/>
      <c r="AT320" s="185" t="s">
        <v>355</v>
      </c>
      <c r="AU320" s="185" t="s">
        <v>83</v>
      </c>
      <c r="AV320" s="185" t="s">
        <v>83</v>
      </c>
      <c r="AW320" s="185" t="s">
        <v>222</v>
      </c>
      <c r="AX320" s="185" t="s">
        <v>22</v>
      </c>
      <c r="AY320" s="185" t="s">
        <v>243</v>
      </c>
    </row>
    <row r="321" spans="2:65" s="6" customFormat="1" ht="15.75" customHeight="1" x14ac:dyDescent="0.3">
      <c r="B321" s="178"/>
      <c r="C321" s="179"/>
      <c r="D321" s="177" t="s">
        <v>355</v>
      </c>
      <c r="E321" s="179"/>
      <c r="F321" s="180" t="s">
        <v>2329</v>
      </c>
      <c r="G321" s="179"/>
      <c r="H321" s="181">
        <v>233.184</v>
      </c>
      <c r="J321" s="179"/>
      <c r="K321" s="179"/>
      <c r="L321" s="182"/>
      <c r="M321" s="183"/>
      <c r="N321" s="179"/>
      <c r="O321" s="179"/>
      <c r="P321" s="179"/>
      <c r="Q321" s="179"/>
      <c r="R321" s="179"/>
      <c r="S321" s="179"/>
      <c r="T321" s="184"/>
      <c r="AT321" s="185" t="s">
        <v>355</v>
      </c>
      <c r="AU321" s="185" t="s">
        <v>83</v>
      </c>
      <c r="AV321" s="185" t="s">
        <v>83</v>
      </c>
      <c r="AW321" s="185" t="s">
        <v>75</v>
      </c>
      <c r="AX321" s="185" t="s">
        <v>22</v>
      </c>
      <c r="AY321" s="185" t="s">
        <v>243</v>
      </c>
    </row>
    <row r="322" spans="2:65" s="6" customFormat="1" ht="15.75" customHeight="1" x14ac:dyDescent="0.3">
      <c r="B322" s="23"/>
      <c r="C322" s="146" t="s">
        <v>723</v>
      </c>
      <c r="D322" s="146" t="s">
        <v>244</v>
      </c>
      <c r="E322" s="147" t="s">
        <v>493</v>
      </c>
      <c r="F322" s="148" t="s">
        <v>494</v>
      </c>
      <c r="G322" s="149" t="s">
        <v>484</v>
      </c>
      <c r="H322" s="150">
        <v>122.422</v>
      </c>
      <c r="I322" s="151"/>
      <c r="J322" s="152">
        <f>ROUND($I$322*$H$322,2)</f>
        <v>0</v>
      </c>
      <c r="K322" s="148" t="s">
        <v>353</v>
      </c>
      <c r="L322" s="43"/>
      <c r="M322" s="153"/>
      <c r="N322" s="154" t="s">
        <v>46</v>
      </c>
      <c r="O322" s="24"/>
      <c r="P322" s="155">
        <f>$O$322*$H$322</f>
        <v>0</v>
      </c>
      <c r="Q322" s="155">
        <v>0</v>
      </c>
      <c r="R322" s="155">
        <f>$Q$322*$H$322</f>
        <v>0</v>
      </c>
      <c r="S322" s="155">
        <v>0</v>
      </c>
      <c r="T322" s="156">
        <f>$S$322*$H$322</f>
        <v>0</v>
      </c>
      <c r="AR322" s="97" t="s">
        <v>718</v>
      </c>
      <c r="AT322" s="97" t="s">
        <v>244</v>
      </c>
      <c r="AU322" s="97" t="s">
        <v>83</v>
      </c>
      <c r="AY322" s="6" t="s">
        <v>243</v>
      </c>
      <c r="BE322" s="157">
        <f>IF($N$322="základní",$J$322,0)</f>
        <v>0</v>
      </c>
      <c r="BF322" s="157">
        <f>IF($N$322="snížená",$J$322,0)</f>
        <v>0</v>
      </c>
      <c r="BG322" s="157">
        <f>IF($N$322="zákl. přenesená",$J$322,0)</f>
        <v>0</v>
      </c>
      <c r="BH322" s="157">
        <f>IF($N$322="sníž. přenesená",$J$322,0)</f>
        <v>0</v>
      </c>
      <c r="BI322" s="157">
        <f>IF($N$322="nulová",$J$322,0)</f>
        <v>0</v>
      </c>
      <c r="BJ322" s="97" t="s">
        <v>22</v>
      </c>
      <c r="BK322" s="157">
        <f>ROUND($I$322*$H$322,2)</f>
        <v>0</v>
      </c>
      <c r="BL322" s="97" t="s">
        <v>718</v>
      </c>
      <c r="BM322" s="97" t="s">
        <v>2330</v>
      </c>
    </row>
    <row r="323" spans="2:65" s="6" customFormat="1" ht="15.75" customHeight="1" x14ac:dyDescent="0.3">
      <c r="B323" s="178"/>
      <c r="C323" s="179"/>
      <c r="D323" s="158" t="s">
        <v>355</v>
      </c>
      <c r="E323" s="180"/>
      <c r="F323" s="180" t="s">
        <v>2331</v>
      </c>
      <c r="G323" s="179"/>
      <c r="H323" s="181">
        <v>122.422</v>
      </c>
      <c r="J323" s="179"/>
      <c r="K323" s="179"/>
      <c r="L323" s="182"/>
      <c r="M323" s="204"/>
      <c r="N323" s="205"/>
      <c r="O323" s="205"/>
      <c r="P323" s="205"/>
      <c r="Q323" s="205"/>
      <c r="R323" s="205"/>
      <c r="S323" s="205"/>
      <c r="T323" s="206"/>
      <c r="AT323" s="185" t="s">
        <v>355</v>
      </c>
      <c r="AU323" s="185" t="s">
        <v>83</v>
      </c>
      <c r="AV323" s="185" t="s">
        <v>83</v>
      </c>
      <c r="AW323" s="185" t="s">
        <v>222</v>
      </c>
      <c r="AX323" s="185" t="s">
        <v>22</v>
      </c>
      <c r="AY323" s="185" t="s">
        <v>243</v>
      </c>
    </row>
    <row r="324" spans="2:65" s="6" customFormat="1" ht="7.5" customHeight="1" x14ac:dyDescent="0.3">
      <c r="B324" s="38"/>
      <c r="C324" s="39"/>
      <c r="D324" s="39"/>
      <c r="E324" s="39"/>
      <c r="F324" s="39"/>
      <c r="G324" s="39"/>
      <c r="H324" s="39"/>
      <c r="I324" s="110"/>
      <c r="J324" s="39"/>
      <c r="K324" s="39"/>
      <c r="L324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161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2332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2333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/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/>
      <c r="K22" s="27"/>
    </row>
    <row r="23" spans="2:11" s="6" customFormat="1" ht="18.75" customHeight="1" x14ac:dyDescent="0.3">
      <c r="B23" s="23"/>
      <c r="C23" s="24"/>
      <c r="D23" s="24"/>
      <c r="E23" s="17" t="s">
        <v>2334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ROUND($J$84,2)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ROUND(SUM($BE$84:$BE$230),2)</f>
        <v>0</v>
      </c>
      <c r="G32" s="24"/>
      <c r="H32" s="24"/>
      <c r="I32" s="106">
        <v>0.21</v>
      </c>
      <c r="J32" s="105">
        <f>ROUND(ROUND((SUM($BE$84:$BE$230)),2)*$I$32,2)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ROUND(SUM($BF$84:$BF$230),2)</f>
        <v>0</v>
      </c>
      <c r="G33" s="24"/>
      <c r="H33" s="24"/>
      <c r="I33" s="106">
        <v>0.15</v>
      </c>
      <c r="J33" s="105">
        <f>ROUND(ROUND((SUM($BF$84:$BF$230)),2)*$I$33,2)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ROUND(SUM($BG$84:$BG$230),2)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ROUND(SUM($BH$84:$BH$230),2)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ROUND(SUM($BI$84:$BI$230),2)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2332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SO402 - TROLEJOVÉ VEDENÍ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Elektroline a.s.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$J$84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2335</v>
      </c>
      <c r="E61" s="119"/>
      <c r="F61" s="119"/>
      <c r="G61" s="119"/>
      <c r="H61" s="119"/>
      <c r="I61" s="120"/>
      <c r="J61" s="121">
        <f>$J$85</f>
        <v>0</v>
      </c>
      <c r="K61" s="122"/>
    </row>
    <row r="62" spans="2:47" s="73" customFormat="1" ht="25.5" customHeight="1" x14ac:dyDescent="0.3">
      <c r="B62" s="117"/>
      <c r="C62" s="118"/>
      <c r="D62" s="119" t="s">
        <v>2336</v>
      </c>
      <c r="E62" s="119"/>
      <c r="F62" s="119"/>
      <c r="G62" s="119"/>
      <c r="H62" s="119"/>
      <c r="I62" s="120"/>
      <c r="J62" s="121">
        <f>$J$171</f>
        <v>0</v>
      </c>
      <c r="K62" s="122"/>
    </row>
    <row r="63" spans="2:47" s="6" customFormat="1" ht="22.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7.5" customHeight="1" x14ac:dyDescent="0.3">
      <c r="B64" s="38"/>
      <c r="C64" s="39"/>
      <c r="D64" s="39"/>
      <c r="E64" s="39"/>
      <c r="F64" s="39"/>
      <c r="G64" s="39"/>
      <c r="H64" s="39"/>
      <c r="I64" s="110"/>
      <c r="J64" s="39"/>
      <c r="K64" s="40"/>
    </row>
    <row r="68" spans="2:12" s="6" customFormat="1" ht="7.5" customHeight="1" x14ac:dyDescent="0.3">
      <c r="B68" s="41"/>
      <c r="C68" s="42"/>
      <c r="D68" s="42"/>
      <c r="E68" s="42"/>
      <c r="F68" s="42"/>
      <c r="G68" s="42"/>
      <c r="H68" s="42"/>
      <c r="I68" s="112"/>
      <c r="J68" s="42"/>
      <c r="K68" s="42"/>
      <c r="L68" s="43"/>
    </row>
    <row r="69" spans="2:12" s="6" customFormat="1" ht="37.5" customHeight="1" x14ac:dyDescent="0.3">
      <c r="B69" s="23"/>
      <c r="C69" s="12" t="s">
        <v>226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 x14ac:dyDescent="0.3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 x14ac:dyDescent="0.3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 x14ac:dyDescent="0.3">
      <c r="B72" s="23"/>
      <c r="C72" s="24"/>
      <c r="D72" s="24"/>
      <c r="E72" s="342" t="str">
        <f>$E$7</f>
        <v>Silnice III/4721 Ostrava, ul. Michálkovická okružní křižovatka s ulicí Hladnovskou a Keltičkovou</v>
      </c>
      <c r="F72" s="323"/>
      <c r="G72" s="323"/>
      <c r="H72" s="323"/>
      <c r="J72" s="24"/>
      <c r="K72" s="24"/>
      <c r="L72" s="43"/>
    </row>
    <row r="73" spans="2:12" s="2" customFormat="1" ht="15.75" customHeight="1" x14ac:dyDescent="0.3">
      <c r="B73" s="10"/>
      <c r="C73" s="19" t="s">
        <v>214</v>
      </c>
      <c r="D73" s="11"/>
      <c r="E73" s="11"/>
      <c r="F73" s="11"/>
      <c r="G73" s="11"/>
      <c r="H73" s="11"/>
      <c r="J73" s="11"/>
      <c r="K73" s="11"/>
      <c r="L73" s="123"/>
    </row>
    <row r="74" spans="2:12" s="6" customFormat="1" ht="16.5" customHeight="1" x14ac:dyDescent="0.3">
      <c r="B74" s="23"/>
      <c r="C74" s="24"/>
      <c r="D74" s="24"/>
      <c r="E74" s="342" t="s">
        <v>2332</v>
      </c>
      <c r="F74" s="323"/>
      <c r="G74" s="323"/>
      <c r="H74" s="323"/>
      <c r="J74" s="24"/>
      <c r="K74" s="24"/>
      <c r="L74" s="43"/>
    </row>
    <row r="75" spans="2:12" s="6" customFormat="1" ht="15" customHeight="1" x14ac:dyDescent="0.3">
      <c r="B75" s="23"/>
      <c r="C75" s="19" t="s">
        <v>216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 x14ac:dyDescent="0.3">
      <c r="B76" s="23"/>
      <c r="C76" s="24"/>
      <c r="D76" s="24"/>
      <c r="E76" s="320" t="str">
        <f>$E$11</f>
        <v>SO402 - TROLEJOVÉ VEDENÍ</v>
      </c>
      <c r="F76" s="323"/>
      <c r="G76" s="323"/>
      <c r="H76" s="323"/>
      <c r="J76" s="24"/>
      <c r="K76" s="24"/>
      <c r="L76" s="43"/>
    </row>
    <row r="77" spans="2:12" s="6" customFormat="1" ht="7.5" customHeight="1" x14ac:dyDescent="0.3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 x14ac:dyDescent="0.3">
      <c r="B78" s="23"/>
      <c r="C78" s="19" t="s">
        <v>23</v>
      </c>
      <c r="D78" s="24"/>
      <c r="E78" s="24"/>
      <c r="F78" s="17" t="str">
        <f>$F$14</f>
        <v>Ostrava</v>
      </c>
      <c r="G78" s="24"/>
      <c r="H78" s="24"/>
      <c r="I78" s="101" t="s">
        <v>25</v>
      </c>
      <c r="J78" s="52" t="str">
        <f>IF($J$14="","",$J$14)</f>
        <v>15.09.2014</v>
      </c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 x14ac:dyDescent="0.3">
      <c r="B80" s="23"/>
      <c r="C80" s="19" t="s">
        <v>29</v>
      </c>
      <c r="D80" s="24"/>
      <c r="E80" s="24"/>
      <c r="F80" s="17" t="str">
        <f>$E$17</f>
        <v>Statutární město Ostrava</v>
      </c>
      <c r="G80" s="24"/>
      <c r="H80" s="24"/>
      <c r="I80" s="101" t="s">
        <v>36</v>
      </c>
      <c r="J80" s="17" t="str">
        <f>$E$23</f>
        <v>Elektroline a.s.</v>
      </c>
      <c r="K80" s="24"/>
      <c r="L80" s="43"/>
    </row>
    <row r="81" spans="2:65" s="6" customFormat="1" ht="15" customHeight="1" x14ac:dyDescent="0.3">
      <c r="B81" s="23"/>
      <c r="C81" s="19" t="s">
        <v>34</v>
      </c>
      <c r="D81" s="24"/>
      <c r="E81" s="24"/>
      <c r="F81" s="17" t="str">
        <f>IF($E$20="","",$E$20)</f>
        <v/>
      </c>
      <c r="G81" s="24"/>
      <c r="H81" s="24"/>
      <c r="J81" s="24"/>
      <c r="K81" s="24"/>
      <c r="L81" s="43"/>
    </row>
    <row r="82" spans="2:65" s="6" customFormat="1" ht="11.25" customHeight="1" x14ac:dyDescent="0.3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65" s="124" customFormat="1" ht="30" customHeight="1" x14ac:dyDescent="0.3">
      <c r="B83" s="125"/>
      <c r="C83" s="126" t="s">
        <v>227</v>
      </c>
      <c r="D83" s="127" t="s">
        <v>60</v>
      </c>
      <c r="E83" s="127" t="s">
        <v>56</v>
      </c>
      <c r="F83" s="127" t="s">
        <v>228</v>
      </c>
      <c r="G83" s="127" t="s">
        <v>229</v>
      </c>
      <c r="H83" s="127" t="s">
        <v>230</v>
      </c>
      <c r="I83" s="128" t="s">
        <v>231</v>
      </c>
      <c r="J83" s="127" t="s">
        <v>232</v>
      </c>
      <c r="K83" s="129" t="s">
        <v>233</v>
      </c>
      <c r="L83" s="130"/>
      <c r="M83" s="59" t="s">
        <v>234</v>
      </c>
      <c r="N83" s="60" t="s">
        <v>45</v>
      </c>
      <c r="O83" s="60" t="s">
        <v>235</v>
      </c>
      <c r="P83" s="60" t="s">
        <v>236</v>
      </c>
      <c r="Q83" s="60" t="s">
        <v>237</v>
      </c>
      <c r="R83" s="60" t="s">
        <v>238</v>
      </c>
      <c r="S83" s="60" t="s">
        <v>239</v>
      </c>
      <c r="T83" s="61" t="s">
        <v>240</v>
      </c>
    </row>
    <row r="84" spans="2:65" s="6" customFormat="1" ht="30" customHeight="1" x14ac:dyDescent="0.35">
      <c r="B84" s="23"/>
      <c r="C84" s="66" t="s">
        <v>221</v>
      </c>
      <c r="D84" s="24"/>
      <c r="E84" s="24"/>
      <c r="F84" s="24"/>
      <c r="G84" s="24"/>
      <c r="H84" s="24"/>
      <c r="J84" s="131">
        <f>$BK$84</f>
        <v>0</v>
      </c>
      <c r="K84" s="24"/>
      <c r="L84" s="43"/>
      <c r="M84" s="63"/>
      <c r="N84" s="64"/>
      <c r="O84" s="64"/>
      <c r="P84" s="132">
        <f>$P$85+$P$171</f>
        <v>0</v>
      </c>
      <c r="Q84" s="64"/>
      <c r="R84" s="132">
        <f>$R$85+$R$171</f>
        <v>0.43355520000000003</v>
      </c>
      <c r="S84" s="64"/>
      <c r="T84" s="133">
        <f>$T$85+$T$171</f>
        <v>0</v>
      </c>
      <c r="AT84" s="6" t="s">
        <v>74</v>
      </c>
      <c r="AU84" s="6" t="s">
        <v>222</v>
      </c>
      <c r="BK84" s="134">
        <f>$BK$85+$BK$171</f>
        <v>0</v>
      </c>
    </row>
    <row r="85" spans="2:65" s="135" customFormat="1" ht="37.5" customHeight="1" x14ac:dyDescent="0.35">
      <c r="B85" s="136"/>
      <c r="C85" s="137"/>
      <c r="D85" s="137" t="s">
        <v>74</v>
      </c>
      <c r="E85" s="138" t="s">
        <v>241</v>
      </c>
      <c r="F85" s="138" t="s">
        <v>2337</v>
      </c>
      <c r="G85" s="137"/>
      <c r="H85" s="137"/>
      <c r="J85" s="139">
        <f>$BK$85</f>
        <v>0</v>
      </c>
      <c r="K85" s="137"/>
      <c r="L85" s="140"/>
      <c r="M85" s="141"/>
      <c r="N85" s="137"/>
      <c r="O85" s="137"/>
      <c r="P85" s="142">
        <f>SUM($P$86:$P$170)</f>
        <v>0</v>
      </c>
      <c r="Q85" s="137"/>
      <c r="R85" s="142">
        <f>SUM($R$86:$R$170)</f>
        <v>0</v>
      </c>
      <c r="S85" s="137"/>
      <c r="T85" s="143">
        <f>SUM($T$86:$T$170)</f>
        <v>0</v>
      </c>
      <c r="AR85" s="144" t="s">
        <v>22</v>
      </c>
      <c r="AT85" s="144" t="s">
        <v>74</v>
      </c>
      <c r="AU85" s="144" t="s">
        <v>75</v>
      </c>
      <c r="AY85" s="144" t="s">
        <v>243</v>
      </c>
      <c r="BK85" s="145">
        <f>SUM($BK$86:$BK$170)</f>
        <v>0</v>
      </c>
    </row>
    <row r="86" spans="2:65" s="6" customFormat="1" ht="15.75" customHeight="1" x14ac:dyDescent="0.3">
      <c r="B86" s="23"/>
      <c r="C86" s="146" t="s">
        <v>22</v>
      </c>
      <c r="D86" s="146" t="s">
        <v>244</v>
      </c>
      <c r="E86" s="147" t="s">
        <v>2338</v>
      </c>
      <c r="F86" s="148" t="s">
        <v>2339</v>
      </c>
      <c r="G86" s="149" t="s">
        <v>2340</v>
      </c>
      <c r="H86" s="150">
        <v>2</v>
      </c>
      <c r="I86" s="151"/>
      <c r="J86" s="152">
        <f>ROUND($I$86*$H$86,2)</f>
        <v>0</v>
      </c>
      <c r="K86" s="148"/>
      <c r="L86" s="43"/>
      <c r="M86" s="153"/>
      <c r="N86" s="154" t="s">
        <v>46</v>
      </c>
      <c r="O86" s="24"/>
      <c r="P86" s="155">
        <f>$O$86*$H$86</f>
        <v>0</v>
      </c>
      <c r="Q86" s="155">
        <v>0</v>
      </c>
      <c r="R86" s="155">
        <f>$Q$86*$H$86</f>
        <v>0</v>
      </c>
      <c r="S86" s="155">
        <v>0</v>
      </c>
      <c r="T86" s="156">
        <f>$S$86*$H$86</f>
        <v>0</v>
      </c>
      <c r="AR86" s="97" t="s">
        <v>248</v>
      </c>
      <c r="AT86" s="97" t="s">
        <v>244</v>
      </c>
      <c r="AU86" s="97" t="s">
        <v>22</v>
      </c>
      <c r="AY86" s="6" t="s">
        <v>243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7" t="s">
        <v>22</v>
      </c>
      <c r="BK86" s="157">
        <f>ROUND($I$86*$H$86,2)</f>
        <v>0</v>
      </c>
      <c r="BL86" s="97" t="s">
        <v>248</v>
      </c>
      <c r="BM86" s="97" t="s">
        <v>2341</v>
      </c>
    </row>
    <row r="87" spans="2:65" s="6" customFormat="1" ht="30.75" customHeight="1" x14ac:dyDescent="0.3">
      <c r="B87" s="23"/>
      <c r="C87" s="24"/>
      <c r="D87" s="158" t="s">
        <v>249</v>
      </c>
      <c r="E87" s="24"/>
      <c r="F87" s="159" t="s">
        <v>2342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249</v>
      </c>
      <c r="AU87" s="6" t="s">
        <v>22</v>
      </c>
    </row>
    <row r="88" spans="2:65" s="6" customFormat="1" ht="15.75" customHeight="1" x14ac:dyDescent="0.3">
      <c r="B88" s="23"/>
      <c r="C88" s="146" t="s">
        <v>83</v>
      </c>
      <c r="D88" s="146" t="s">
        <v>244</v>
      </c>
      <c r="E88" s="147" t="s">
        <v>2343</v>
      </c>
      <c r="F88" s="148" t="s">
        <v>2344</v>
      </c>
      <c r="G88" s="149" t="s">
        <v>2340</v>
      </c>
      <c r="H88" s="150">
        <v>6</v>
      </c>
      <c r="I88" s="151"/>
      <c r="J88" s="152">
        <f>ROUND($I$88*$H$88,2)</f>
        <v>0</v>
      </c>
      <c r="K88" s="148"/>
      <c r="L88" s="43"/>
      <c r="M88" s="153"/>
      <c r="N88" s="154" t="s">
        <v>46</v>
      </c>
      <c r="O88" s="24"/>
      <c r="P88" s="155">
        <f>$O$88*$H$88</f>
        <v>0</v>
      </c>
      <c r="Q88" s="155">
        <v>0</v>
      </c>
      <c r="R88" s="155">
        <f>$Q$88*$H$88</f>
        <v>0</v>
      </c>
      <c r="S88" s="155">
        <v>0</v>
      </c>
      <c r="T88" s="156">
        <f>$S$88*$H$88</f>
        <v>0</v>
      </c>
      <c r="AR88" s="97" t="s">
        <v>248</v>
      </c>
      <c r="AT88" s="97" t="s">
        <v>244</v>
      </c>
      <c r="AU88" s="97" t="s">
        <v>22</v>
      </c>
      <c r="AY88" s="6" t="s">
        <v>243</v>
      </c>
      <c r="BE88" s="157">
        <f>IF($N$88="základní",$J$88,0)</f>
        <v>0</v>
      </c>
      <c r="BF88" s="157">
        <f>IF($N$88="snížená",$J$88,0)</f>
        <v>0</v>
      </c>
      <c r="BG88" s="157">
        <f>IF($N$88="zákl. přenesená",$J$88,0)</f>
        <v>0</v>
      </c>
      <c r="BH88" s="157">
        <f>IF($N$88="sníž. přenesená",$J$88,0)</f>
        <v>0</v>
      </c>
      <c r="BI88" s="157">
        <f>IF($N$88="nulová",$J$88,0)</f>
        <v>0</v>
      </c>
      <c r="BJ88" s="97" t="s">
        <v>22</v>
      </c>
      <c r="BK88" s="157">
        <f>ROUND($I$88*$H$88,2)</f>
        <v>0</v>
      </c>
      <c r="BL88" s="97" t="s">
        <v>248</v>
      </c>
      <c r="BM88" s="97" t="s">
        <v>2345</v>
      </c>
    </row>
    <row r="89" spans="2:65" s="6" customFormat="1" ht="30.75" customHeight="1" x14ac:dyDescent="0.3">
      <c r="B89" s="23"/>
      <c r="C89" s="24"/>
      <c r="D89" s="158" t="s">
        <v>249</v>
      </c>
      <c r="E89" s="24"/>
      <c r="F89" s="159" t="s">
        <v>2342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249</v>
      </c>
      <c r="AU89" s="6" t="s">
        <v>22</v>
      </c>
    </row>
    <row r="90" spans="2:65" s="6" customFormat="1" ht="15.75" customHeight="1" x14ac:dyDescent="0.3">
      <c r="B90" s="23"/>
      <c r="C90" s="146" t="s">
        <v>103</v>
      </c>
      <c r="D90" s="146" t="s">
        <v>244</v>
      </c>
      <c r="E90" s="147" t="s">
        <v>2346</v>
      </c>
      <c r="F90" s="148" t="s">
        <v>2347</v>
      </c>
      <c r="G90" s="149" t="s">
        <v>2340</v>
      </c>
      <c r="H90" s="150">
        <v>1</v>
      </c>
      <c r="I90" s="151"/>
      <c r="J90" s="152">
        <f>ROUND($I$90*$H$90,2)</f>
        <v>0</v>
      </c>
      <c r="K90" s="148"/>
      <c r="L90" s="43"/>
      <c r="M90" s="153"/>
      <c r="N90" s="154" t="s">
        <v>46</v>
      </c>
      <c r="O90" s="24"/>
      <c r="P90" s="155">
        <f>$O$90*$H$90</f>
        <v>0</v>
      </c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7" t="s">
        <v>248</v>
      </c>
      <c r="AT90" s="97" t="s">
        <v>244</v>
      </c>
      <c r="AU90" s="97" t="s">
        <v>22</v>
      </c>
      <c r="AY90" s="6" t="s">
        <v>243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7" t="s">
        <v>22</v>
      </c>
      <c r="BK90" s="157">
        <f>ROUND($I$90*$H$90,2)</f>
        <v>0</v>
      </c>
      <c r="BL90" s="97" t="s">
        <v>248</v>
      </c>
      <c r="BM90" s="97" t="s">
        <v>2348</v>
      </c>
    </row>
    <row r="91" spans="2:65" s="6" customFormat="1" ht="30.75" customHeight="1" x14ac:dyDescent="0.3">
      <c r="B91" s="23"/>
      <c r="C91" s="24"/>
      <c r="D91" s="158" t="s">
        <v>249</v>
      </c>
      <c r="E91" s="24"/>
      <c r="F91" s="159" t="s">
        <v>2342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249</v>
      </c>
      <c r="AU91" s="6" t="s">
        <v>22</v>
      </c>
    </row>
    <row r="92" spans="2:65" s="6" customFormat="1" ht="15.75" customHeight="1" x14ac:dyDescent="0.3">
      <c r="B92" s="23"/>
      <c r="C92" s="146" t="s">
        <v>248</v>
      </c>
      <c r="D92" s="146" t="s">
        <v>244</v>
      </c>
      <c r="E92" s="147" t="s">
        <v>322</v>
      </c>
      <c r="F92" s="148" t="s">
        <v>2349</v>
      </c>
      <c r="G92" s="149" t="s">
        <v>378</v>
      </c>
      <c r="H92" s="150">
        <v>349</v>
      </c>
      <c r="I92" s="151"/>
      <c r="J92" s="152">
        <f>ROUND($I$92*$H$92,2)</f>
        <v>0</v>
      </c>
      <c r="K92" s="148"/>
      <c r="L92" s="43"/>
      <c r="M92" s="153"/>
      <c r="N92" s="154" t="s">
        <v>46</v>
      </c>
      <c r="O92" s="24"/>
      <c r="P92" s="155">
        <f>$O$92*$H$92</f>
        <v>0</v>
      </c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7" t="s">
        <v>248</v>
      </c>
      <c r="AT92" s="97" t="s">
        <v>244</v>
      </c>
      <c r="AU92" s="97" t="s">
        <v>22</v>
      </c>
      <c r="AY92" s="6" t="s">
        <v>243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7" t="s">
        <v>22</v>
      </c>
      <c r="BK92" s="157">
        <f>ROUND($I$92*$H$92,2)</f>
        <v>0</v>
      </c>
      <c r="BL92" s="97" t="s">
        <v>248</v>
      </c>
      <c r="BM92" s="97" t="s">
        <v>2350</v>
      </c>
    </row>
    <row r="93" spans="2:65" s="6" customFormat="1" ht="30.75" customHeight="1" x14ac:dyDescent="0.3">
      <c r="B93" s="23"/>
      <c r="C93" s="24"/>
      <c r="D93" s="158" t="s">
        <v>249</v>
      </c>
      <c r="E93" s="24"/>
      <c r="F93" s="159" t="s">
        <v>2342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249</v>
      </c>
      <c r="AU93" s="6" t="s">
        <v>22</v>
      </c>
    </row>
    <row r="94" spans="2:65" s="6" customFormat="1" ht="15.75" customHeight="1" x14ac:dyDescent="0.3">
      <c r="B94" s="23"/>
      <c r="C94" s="146" t="s">
        <v>263</v>
      </c>
      <c r="D94" s="146" t="s">
        <v>244</v>
      </c>
      <c r="E94" s="147" t="s">
        <v>545</v>
      </c>
      <c r="F94" s="148" t="s">
        <v>2351</v>
      </c>
      <c r="G94" s="149" t="s">
        <v>378</v>
      </c>
      <c r="H94" s="150">
        <v>1311</v>
      </c>
      <c r="I94" s="151"/>
      <c r="J94" s="152">
        <f>ROUND($I$94*$H$94,2)</f>
        <v>0</v>
      </c>
      <c r="K94" s="148"/>
      <c r="L94" s="43"/>
      <c r="M94" s="153"/>
      <c r="N94" s="154" t="s">
        <v>46</v>
      </c>
      <c r="O94" s="24"/>
      <c r="P94" s="155">
        <f>$O$94*$H$94</f>
        <v>0</v>
      </c>
      <c r="Q94" s="155">
        <v>0</v>
      </c>
      <c r="R94" s="155">
        <f>$Q$94*$H$94</f>
        <v>0</v>
      </c>
      <c r="S94" s="155">
        <v>0</v>
      </c>
      <c r="T94" s="156">
        <f>$S$94*$H$94</f>
        <v>0</v>
      </c>
      <c r="AR94" s="97" t="s">
        <v>248</v>
      </c>
      <c r="AT94" s="97" t="s">
        <v>244</v>
      </c>
      <c r="AU94" s="97" t="s">
        <v>22</v>
      </c>
      <c r="AY94" s="6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248</v>
      </c>
      <c r="BM94" s="97" t="s">
        <v>2352</v>
      </c>
    </row>
    <row r="95" spans="2:65" s="6" customFormat="1" ht="30.75" customHeight="1" x14ac:dyDescent="0.3">
      <c r="B95" s="23"/>
      <c r="C95" s="24"/>
      <c r="D95" s="158" t="s">
        <v>249</v>
      </c>
      <c r="E95" s="24"/>
      <c r="F95" s="159" t="s">
        <v>2342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249</v>
      </c>
      <c r="AU95" s="6" t="s">
        <v>22</v>
      </c>
    </row>
    <row r="96" spans="2:65" s="6" customFormat="1" ht="15.75" customHeight="1" x14ac:dyDescent="0.3">
      <c r="B96" s="23"/>
      <c r="C96" s="146" t="s">
        <v>266</v>
      </c>
      <c r="D96" s="146" t="s">
        <v>244</v>
      </c>
      <c r="E96" s="147" t="s">
        <v>634</v>
      </c>
      <c r="F96" s="148" t="s">
        <v>2353</v>
      </c>
      <c r="G96" s="149" t="s">
        <v>378</v>
      </c>
      <c r="H96" s="150">
        <v>68</v>
      </c>
      <c r="I96" s="151"/>
      <c r="J96" s="152">
        <f>ROUND($I$96*$H$96,2)</f>
        <v>0</v>
      </c>
      <c r="K96" s="148"/>
      <c r="L96" s="43"/>
      <c r="M96" s="153"/>
      <c r="N96" s="154" t="s">
        <v>46</v>
      </c>
      <c r="O96" s="24"/>
      <c r="P96" s="155">
        <f>$O$96*$H$96</f>
        <v>0</v>
      </c>
      <c r="Q96" s="155">
        <v>0</v>
      </c>
      <c r="R96" s="155">
        <f>$Q$96*$H$96</f>
        <v>0</v>
      </c>
      <c r="S96" s="155">
        <v>0</v>
      </c>
      <c r="T96" s="156">
        <f>$S$96*$H$96</f>
        <v>0</v>
      </c>
      <c r="AR96" s="97" t="s">
        <v>248</v>
      </c>
      <c r="AT96" s="97" t="s">
        <v>244</v>
      </c>
      <c r="AU96" s="97" t="s">
        <v>22</v>
      </c>
      <c r="AY96" s="6" t="s">
        <v>243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7" t="s">
        <v>22</v>
      </c>
      <c r="BK96" s="157">
        <f>ROUND($I$96*$H$96,2)</f>
        <v>0</v>
      </c>
      <c r="BL96" s="97" t="s">
        <v>248</v>
      </c>
      <c r="BM96" s="97" t="s">
        <v>2354</v>
      </c>
    </row>
    <row r="97" spans="2:65" s="6" customFormat="1" ht="30.75" customHeight="1" x14ac:dyDescent="0.3">
      <c r="B97" s="23"/>
      <c r="C97" s="24"/>
      <c r="D97" s="158" t="s">
        <v>249</v>
      </c>
      <c r="E97" s="24"/>
      <c r="F97" s="159" t="s">
        <v>2342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249</v>
      </c>
      <c r="AU97" s="6" t="s">
        <v>22</v>
      </c>
    </row>
    <row r="98" spans="2:65" s="6" customFormat="1" ht="15.75" customHeight="1" x14ac:dyDescent="0.3">
      <c r="B98" s="23"/>
      <c r="C98" s="146" t="s">
        <v>269</v>
      </c>
      <c r="D98" s="146" t="s">
        <v>244</v>
      </c>
      <c r="E98" s="147" t="s">
        <v>2355</v>
      </c>
      <c r="F98" s="148" t="s">
        <v>2356</v>
      </c>
      <c r="G98" s="149" t="s">
        <v>378</v>
      </c>
      <c r="H98" s="150">
        <v>1950</v>
      </c>
      <c r="I98" s="151"/>
      <c r="J98" s="152">
        <f>ROUND($I$98*$H$98,2)</f>
        <v>0</v>
      </c>
      <c r="K98" s="148"/>
      <c r="L98" s="43"/>
      <c r="M98" s="153"/>
      <c r="N98" s="154" t="s">
        <v>46</v>
      </c>
      <c r="O98" s="24"/>
      <c r="P98" s="155">
        <f>$O$98*$H$98</f>
        <v>0</v>
      </c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97" t="s">
        <v>248</v>
      </c>
      <c r="AT98" s="97" t="s">
        <v>244</v>
      </c>
      <c r="AU98" s="97" t="s">
        <v>22</v>
      </c>
      <c r="AY98" s="6" t="s">
        <v>243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7" t="s">
        <v>22</v>
      </c>
      <c r="BK98" s="157">
        <f>ROUND($I$98*$H$98,2)</f>
        <v>0</v>
      </c>
      <c r="BL98" s="97" t="s">
        <v>248</v>
      </c>
      <c r="BM98" s="97" t="s">
        <v>2357</v>
      </c>
    </row>
    <row r="99" spans="2:65" s="6" customFormat="1" ht="30.75" customHeight="1" x14ac:dyDescent="0.3">
      <c r="B99" s="23"/>
      <c r="C99" s="24"/>
      <c r="D99" s="158" t="s">
        <v>249</v>
      </c>
      <c r="E99" s="24"/>
      <c r="F99" s="159" t="s">
        <v>2342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249</v>
      </c>
      <c r="AU99" s="6" t="s">
        <v>22</v>
      </c>
    </row>
    <row r="100" spans="2:65" s="6" customFormat="1" ht="15.75" customHeight="1" x14ac:dyDescent="0.3">
      <c r="B100" s="23"/>
      <c r="C100" s="146" t="s">
        <v>272</v>
      </c>
      <c r="D100" s="146" t="s">
        <v>244</v>
      </c>
      <c r="E100" s="147" t="s">
        <v>2358</v>
      </c>
      <c r="F100" s="148" t="s">
        <v>2359</v>
      </c>
      <c r="G100" s="149" t="s">
        <v>2340</v>
      </c>
      <c r="H100" s="150">
        <v>1</v>
      </c>
      <c r="I100" s="151"/>
      <c r="J100" s="152">
        <f>ROUND($I$100*$H$100,2)</f>
        <v>0</v>
      </c>
      <c r="K100" s="148"/>
      <c r="L100" s="43"/>
      <c r="M100" s="153"/>
      <c r="N100" s="154" t="s">
        <v>46</v>
      </c>
      <c r="O100" s="24"/>
      <c r="P100" s="155">
        <f>$O$100*$H$100</f>
        <v>0</v>
      </c>
      <c r="Q100" s="155">
        <v>0</v>
      </c>
      <c r="R100" s="155">
        <f>$Q$100*$H$100</f>
        <v>0</v>
      </c>
      <c r="S100" s="155">
        <v>0</v>
      </c>
      <c r="T100" s="156">
        <f>$S$100*$H$100</f>
        <v>0</v>
      </c>
      <c r="AR100" s="97" t="s">
        <v>248</v>
      </c>
      <c r="AT100" s="97" t="s">
        <v>244</v>
      </c>
      <c r="AU100" s="97" t="s">
        <v>22</v>
      </c>
      <c r="AY100" s="6" t="s">
        <v>243</v>
      </c>
      <c r="BE100" s="157">
        <f>IF($N$100="základní",$J$100,0)</f>
        <v>0</v>
      </c>
      <c r="BF100" s="157">
        <f>IF($N$100="snížená",$J$100,0)</f>
        <v>0</v>
      </c>
      <c r="BG100" s="157">
        <f>IF($N$100="zákl. přenesená",$J$100,0)</f>
        <v>0</v>
      </c>
      <c r="BH100" s="157">
        <f>IF($N$100="sníž. přenesená",$J$100,0)</f>
        <v>0</v>
      </c>
      <c r="BI100" s="157">
        <f>IF($N$100="nulová",$J$100,0)</f>
        <v>0</v>
      </c>
      <c r="BJ100" s="97" t="s">
        <v>22</v>
      </c>
      <c r="BK100" s="157">
        <f>ROUND($I$100*$H$100,2)</f>
        <v>0</v>
      </c>
      <c r="BL100" s="97" t="s">
        <v>248</v>
      </c>
      <c r="BM100" s="97" t="s">
        <v>2360</v>
      </c>
    </row>
    <row r="101" spans="2:65" s="6" customFormat="1" ht="30.75" customHeight="1" x14ac:dyDescent="0.3">
      <c r="B101" s="23"/>
      <c r="C101" s="24"/>
      <c r="D101" s="158" t="s">
        <v>249</v>
      </c>
      <c r="E101" s="24"/>
      <c r="F101" s="159" t="s">
        <v>2361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249</v>
      </c>
      <c r="AU101" s="6" t="s">
        <v>22</v>
      </c>
    </row>
    <row r="102" spans="2:65" s="6" customFormat="1" ht="15.75" customHeight="1" x14ac:dyDescent="0.3">
      <c r="B102" s="23"/>
      <c r="C102" s="146" t="s">
        <v>276</v>
      </c>
      <c r="D102" s="146" t="s">
        <v>244</v>
      </c>
      <c r="E102" s="147" t="s">
        <v>2362</v>
      </c>
      <c r="F102" s="148" t="s">
        <v>2363</v>
      </c>
      <c r="G102" s="149" t="s">
        <v>2340</v>
      </c>
      <c r="H102" s="150">
        <v>1</v>
      </c>
      <c r="I102" s="151"/>
      <c r="J102" s="152">
        <f>ROUND($I$102*$H$102,2)</f>
        <v>0</v>
      </c>
      <c r="K102" s="148"/>
      <c r="L102" s="43"/>
      <c r="M102" s="153"/>
      <c r="N102" s="154" t="s">
        <v>46</v>
      </c>
      <c r="O102" s="24"/>
      <c r="P102" s="155">
        <f>$O$102*$H$102</f>
        <v>0</v>
      </c>
      <c r="Q102" s="155">
        <v>0</v>
      </c>
      <c r="R102" s="155">
        <f>$Q$102*$H$102</f>
        <v>0</v>
      </c>
      <c r="S102" s="155">
        <v>0</v>
      </c>
      <c r="T102" s="156">
        <f>$S$102*$H$102</f>
        <v>0</v>
      </c>
      <c r="AR102" s="97" t="s">
        <v>248</v>
      </c>
      <c r="AT102" s="97" t="s">
        <v>244</v>
      </c>
      <c r="AU102" s="97" t="s">
        <v>22</v>
      </c>
      <c r="AY102" s="6" t="s">
        <v>243</v>
      </c>
      <c r="BE102" s="157">
        <f>IF($N$102="základní",$J$102,0)</f>
        <v>0</v>
      </c>
      <c r="BF102" s="157">
        <f>IF($N$102="snížená",$J$102,0)</f>
        <v>0</v>
      </c>
      <c r="BG102" s="157">
        <f>IF($N$102="zákl. přenesená",$J$102,0)</f>
        <v>0</v>
      </c>
      <c r="BH102" s="157">
        <f>IF($N$102="sníž. přenesená",$J$102,0)</f>
        <v>0</v>
      </c>
      <c r="BI102" s="157">
        <f>IF($N$102="nulová",$J$102,0)</f>
        <v>0</v>
      </c>
      <c r="BJ102" s="97" t="s">
        <v>22</v>
      </c>
      <c r="BK102" s="157">
        <f>ROUND($I$102*$H$102,2)</f>
        <v>0</v>
      </c>
      <c r="BL102" s="97" t="s">
        <v>248</v>
      </c>
      <c r="BM102" s="97" t="s">
        <v>2364</v>
      </c>
    </row>
    <row r="103" spans="2:65" s="6" customFormat="1" ht="30.75" customHeight="1" x14ac:dyDescent="0.3">
      <c r="B103" s="23"/>
      <c r="C103" s="24"/>
      <c r="D103" s="158" t="s">
        <v>249</v>
      </c>
      <c r="E103" s="24"/>
      <c r="F103" s="159" t="s">
        <v>2361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249</v>
      </c>
      <c r="AU103" s="6" t="s">
        <v>22</v>
      </c>
    </row>
    <row r="104" spans="2:65" s="6" customFormat="1" ht="15.75" customHeight="1" x14ac:dyDescent="0.3">
      <c r="B104" s="23"/>
      <c r="C104" s="146" t="s">
        <v>27</v>
      </c>
      <c r="D104" s="146" t="s">
        <v>244</v>
      </c>
      <c r="E104" s="147" t="s">
        <v>2365</v>
      </c>
      <c r="F104" s="148" t="s">
        <v>2366</v>
      </c>
      <c r="G104" s="149" t="s">
        <v>2340</v>
      </c>
      <c r="H104" s="150">
        <v>8</v>
      </c>
      <c r="I104" s="151"/>
      <c r="J104" s="152">
        <f>ROUND($I$104*$H$104,2)</f>
        <v>0</v>
      </c>
      <c r="K104" s="148"/>
      <c r="L104" s="43"/>
      <c r="M104" s="153"/>
      <c r="N104" s="154" t="s">
        <v>46</v>
      </c>
      <c r="O104" s="24"/>
      <c r="P104" s="155">
        <f>$O$104*$H$104</f>
        <v>0</v>
      </c>
      <c r="Q104" s="155">
        <v>0</v>
      </c>
      <c r="R104" s="155">
        <f>$Q$104*$H$104</f>
        <v>0</v>
      </c>
      <c r="S104" s="155">
        <v>0</v>
      </c>
      <c r="T104" s="156">
        <f>$S$104*$H$104</f>
        <v>0</v>
      </c>
      <c r="AR104" s="97" t="s">
        <v>248</v>
      </c>
      <c r="AT104" s="97" t="s">
        <v>244</v>
      </c>
      <c r="AU104" s="97" t="s">
        <v>22</v>
      </c>
      <c r="AY104" s="6" t="s">
        <v>243</v>
      </c>
      <c r="BE104" s="157">
        <f>IF($N$104="základní",$J$104,0)</f>
        <v>0</v>
      </c>
      <c r="BF104" s="157">
        <f>IF($N$104="snížená",$J$104,0)</f>
        <v>0</v>
      </c>
      <c r="BG104" s="157">
        <f>IF($N$104="zákl. přenesená",$J$104,0)</f>
        <v>0</v>
      </c>
      <c r="BH104" s="157">
        <f>IF($N$104="sníž. přenesená",$J$104,0)</f>
        <v>0</v>
      </c>
      <c r="BI104" s="157">
        <f>IF($N$104="nulová",$J$104,0)</f>
        <v>0</v>
      </c>
      <c r="BJ104" s="97" t="s">
        <v>22</v>
      </c>
      <c r="BK104" s="157">
        <f>ROUND($I$104*$H$104,2)</f>
        <v>0</v>
      </c>
      <c r="BL104" s="97" t="s">
        <v>248</v>
      </c>
      <c r="BM104" s="97" t="s">
        <v>2367</v>
      </c>
    </row>
    <row r="105" spans="2:65" s="6" customFormat="1" ht="30.75" customHeight="1" x14ac:dyDescent="0.3">
      <c r="B105" s="23"/>
      <c r="C105" s="24"/>
      <c r="D105" s="158" t="s">
        <v>249</v>
      </c>
      <c r="E105" s="24"/>
      <c r="F105" s="159" t="s">
        <v>2361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249</v>
      </c>
      <c r="AU105" s="6" t="s">
        <v>22</v>
      </c>
    </row>
    <row r="106" spans="2:65" s="6" customFormat="1" ht="15.75" customHeight="1" x14ac:dyDescent="0.3">
      <c r="B106" s="23"/>
      <c r="C106" s="146" t="s">
        <v>282</v>
      </c>
      <c r="D106" s="146" t="s">
        <v>244</v>
      </c>
      <c r="E106" s="147" t="s">
        <v>2368</v>
      </c>
      <c r="F106" s="148" t="s">
        <v>2369</v>
      </c>
      <c r="G106" s="149" t="s">
        <v>2340</v>
      </c>
      <c r="H106" s="150">
        <v>2</v>
      </c>
      <c r="I106" s="151"/>
      <c r="J106" s="152">
        <f>ROUND($I$106*$H$106,2)</f>
        <v>0</v>
      </c>
      <c r="K106" s="148"/>
      <c r="L106" s="43"/>
      <c r="M106" s="153"/>
      <c r="N106" s="154" t="s">
        <v>46</v>
      </c>
      <c r="O106" s="24"/>
      <c r="P106" s="155">
        <f>$O$106*$H$106</f>
        <v>0</v>
      </c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97" t="s">
        <v>248</v>
      </c>
      <c r="AT106" s="97" t="s">
        <v>244</v>
      </c>
      <c r="AU106" s="97" t="s">
        <v>22</v>
      </c>
      <c r="AY106" s="6" t="s">
        <v>243</v>
      </c>
      <c r="BE106" s="157">
        <f>IF($N$106="základní",$J$106,0)</f>
        <v>0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7" t="s">
        <v>22</v>
      </c>
      <c r="BK106" s="157">
        <f>ROUND($I$106*$H$106,2)</f>
        <v>0</v>
      </c>
      <c r="BL106" s="97" t="s">
        <v>248</v>
      </c>
      <c r="BM106" s="97" t="s">
        <v>2370</v>
      </c>
    </row>
    <row r="107" spans="2:65" s="6" customFormat="1" ht="30.75" customHeight="1" x14ac:dyDescent="0.3">
      <c r="B107" s="23"/>
      <c r="C107" s="24"/>
      <c r="D107" s="158" t="s">
        <v>249</v>
      </c>
      <c r="E107" s="24"/>
      <c r="F107" s="159" t="s">
        <v>2361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249</v>
      </c>
      <c r="AU107" s="6" t="s">
        <v>22</v>
      </c>
    </row>
    <row r="108" spans="2:65" s="6" customFormat="1" ht="15.75" customHeight="1" x14ac:dyDescent="0.3">
      <c r="B108" s="23"/>
      <c r="C108" s="146" t="s">
        <v>285</v>
      </c>
      <c r="D108" s="146" t="s">
        <v>244</v>
      </c>
      <c r="E108" s="147" t="s">
        <v>2371</v>
      </c>
      <c r="F108" s="148" t="s">
        <v>2372</v>
      </c>
      <c r="G108" s="149" t="s">
        <v>2340</v>
      </c>
      <c r="H108" s="150">
        <v>13</v>
      </c>
      <c r="I108" s="151"/>
      <c r="J108" s="152">
        <f>ROUND($I$108*$H$108,2)</f>
        <v>0</v>
      </c>
      <c r="K108" s="148"/>
      <c r="L108" s="43"/>
      <c r="M108" s="153"/>
      <c r="N108" s="154" t="s">
        <v>46</v>
      </c>
      <c r="O108" s="24"/>
      <c r="P108" s="155">
        <f>$O$108*$H$108</f>
        <v>0</v>
      </c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97" t="s">
        <v>248</v>
      </c>
      <c r="AT108" s="97" t="s">
        <v>244</v>
      </c>
      <c r="AU108" s="97" t="s">
        <v>22</v>
      </c>
      <c r="AY108" s="6" t="s">
        <v>243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7" t="s">
        <v>22</v>
      </c>
      <c r="BK108" s="157">
        <f>ROUND($I$108*$H$108,2)</f>
        <v>0</v>
      </c>
      <c r="BL108" s="97" t="s">
        <v>248</v>
      </c>
      <c r="BM108" s="97" t="s">
        <v>2373</v>
      </c>
    </row>
    <row r="109" spans="2:65" s="6" customFormat="1" ht="30.75" customHeight="1" x14ac:dyDescent="0.3">
      <c r="B109" s="23"/>
      <c r="C109" s="24"/>
      <c r="D109" s="158" t="s">
        <v>249</v>
      </c>
      <c r="E109" s="24"/>
      <c r="F109" s="159" t="s">
        <v>2361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249</v>
      </c>
      <c r="AU109" s="6" t="s">
        <v>22</v>
      </c>
    </row>
    <row r="110" spans="2:65" s="6" customFormat="1" ht="15.75" customHeight="1" x14ac:dyDescent="0.3">
      <c r="B110" s="23"/>
      <c r="C110" s="146" t="s">
        <v>288</v>
      </c>
      <c r="D110" s="146" t="s">
        <v>244</v>
      </c>
      <c r="E110" s="147" t="s">
        <v>2374</v>
      </c>
      <c r="F110" s="148" t="s">
        <v>2375</v>
      </c>
      <c r="G110" s="149" t="s">
        <v>2340</v>
      </c>
      <c r="H110" s="150">
        <v>1</v>
      </c>
      <c r="I110" s="151"/>
      <c r="J110" s="152">
        <f>ROUND($I$110*$H$110,2)</f>
        <v>0</v>
      </c>
      <c r="K110" s="148"/>
      <c r="L110" s="43"/>
      <c r="M110" s="153"/>
      <c r="N110" s="154" t="s">
        <v>46</v>
      </c>
      <c r="O110" s="24"/>
      <c r="P110" s="155">
        <f>$O$110*$H$110</f>
        <v>0</v>
      </c>
      <c r="Q110" s="155">
        <v>0</v>
      </c>
      <c r="R110" s="155">
        <f>$Q$110*$H$110</f>
        <v>0</v>
      </c>
      <c r="S110" s="155">
        <v>0</v>
      </c>
      <c r="T110" s="156">
        <f>$S$110*$H$110</f>
        <v>0</v>
      </c>
      <c r="AR110" s="97" t="s">
        <v>248</v>
      </c>
      <c r="AT110" s="97" t="s">
        <v>244</v>
      </c>
      <c r="AU110" s="97" t="s">
        <v>22</v>
      </c>
      <c r="AY110" s="6" t="s">
        <v>243</v>
      </c>
      <c r="BE110" s="157">
        <f>IF($N$110="základní",$J$110,0)</f>
        <v>0</v>
      </c>
      <c r="BF110" s="157">
        <f>IF($N$110="snížená",$J$110,0)</f>
        <v>0</v>
      </c>
      <c r="BG110" s="157">
        <f>IF($N$110="zákl. přenesená",$J$110,0)</f>
        <v>0</v>
      </c>
      <c r="BH110" s="157">
        <f>IF($N$110="sníž. přenesená",$J$110,0)</f>
        <v>0</v>
      </c>
      <c r="BI110" s="157">
        <f>IF($N$110="nulová",$J$110,0)</f>
        <v>0</v>
      </c>
      <c r="BJ110" s="97" t="s">
        <v>22</v>
      </c>
      <c r="BK110" s="157">
        <f>ROUND($I$110*$H$110,2)</f>
        <v>0</v>
      </c>
      <c r="BL110" s="97" t="s">
        <v>248</v>
      </c>
      <c r="BM110" s="97" t="s">
        <v>2376</v>
      </c>
    </row>
    <row r="111" spans="2:65" s="6" customFormat="1" ht="30.75" customHeight="1" x14ac:dyDescent="0.3">
      <c r="B111" s="23"/>
      <c r="C111" s="24"/>
      <c r="D111" s="158" t="s">
        <v>249</v>
      </c>
      <c r="E111" s="24"/>
      <c r="F111" s="159" t="s">
        <v>2342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249</v>
      </c>
      <c r="AU111" s="6" t="s">
        <v>22</v>
      </c>
    </row>
    <row r="112" spans="2:65" s="6" customFormat="1" ht="15.75" customHeight="1" x14ac:dyDescent="0.3">
      <c r="B112" s="23"/>
      <c r="C112" s="146" t="s">
        <v>291</v>
      </c>
      <c r="D112" s="146" t="s">
        <v>244</v>
      </c>
      <c r="E112" s="147" t="s">
        <v>2377</v>
      </c>
      <c r="F112" s="148" t="s">
        <v>2378</v>
      </c>
      <c r="G112" s="149" t="s">
        <v>2340</v>
      </c>
      <c r="H112" s="150">
        <v>2</v>
      </c>
      <c r="I112" s="151"/>
      <c r="J112" s="152">
        <f>ROUND($I$112*$H$112,2)</f>
        <v>0</v>
      </c>
      <c r="K112" s="148"/>
      <c r="L112" s="43"/>
      <c r="M112" s="153"/>
      <c r="N112" s="154" t="s">
        <v>46</v>
      </c>
      <c r="O112" s="24"/>
      <c r="P112" s="155">
        <f>$O$112*$H$112</f>
        <v>0</v>
      </c>
      <c r="Q112" s="155">
        <v>0</v>
      </c>
      <c r="R112" s="155">
        <f>$Q$112*$H$112</f>
        <v>0</v>
      </c>
      <c r="S112" s="155">
        <v>0</v>
      </c>
      <c r="T112" s="156">
        <f>$S$112*$H$112</f>
        <v>0</v>
      </c>
      <c r="AR112" s="97" t="s">
        <v>248</v>
      </c>
      <c r="AT112" s="97" t="s">
        <v>244</v>
      </c>
      <c r="AU112" s="97" t="s">
        <v>22</v>
      </c>
      <c r="AY112" s="6" t="s">
        <v>243</v>
      </c>
      <c r="BE112" s="157">
        <f>IF($N$112="základní",$J$112,0)</f>
        <v>0</v>
      </c>
      <c r="BF112" s="157">
        <f>IF($N$112="snížená",$J$112,0)</f>
        <v>0</v>
      </c>
      <c r="BG112" s="157">
        <f>IF($N$112="zákl. přenesená",$J$112,0)</f>
        <v>0</v>
      </c>
      <c r="BH112" s="157">
        <f>IF($N$112="sníž. přenesená",$J$112,0)</f>
        <v>0</v>
      </c>
      <c r="BI112" s="157">
        <f>IF($N$112="nulová",$J$112,0)</f>
        <v>0</v>
      </c>
      <c r="BJ112" s="97" t="s">
        <v>22</v>
      </c>
      <c r="BK112" s="157">
        <f>ROUND($I$112*$H$112,2)</f>
        <v>0</v>
      </c>
      <c r="BL112" s="97" t="s">
        <v>248</v>
      </c>
      <c r="BM112" s="97" t="s">
        <v>2379</v>
      </c>
    </row>
    <row r="113" spans="2:65" s="6" customFormat="1" ht="30.75" customHeight="1" x14ac:dyDescent="0.3">
      <c r="B113" s="23"/>
      <c r="C113" s="24"/>
      <c r="D113" s="158" t="s">
        <v>249</v>
      </c>
      <c r="E113" s="24"/>
      <c r="F113" s="159" t="s">
        <v>2342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249</v>
      </c>
      <c r="AU113" s="6" t="s">
        <v>22</v>
      </c>
    </row>
    <row r="114" spans="2:65" s="6" customFormat="1" ht="15.75" customHeight="1" x14ac:dyDescent="0.3">
      <c r="B114" s="23"/>
      <c r="C114" s="146" t="s">
        <v>8</v>
      </c>
      <c r="D114" s="146" t="s">
        <v>244</v>
      </c>
      <c r="E114" s="147" t="s">
        <v>2380</v>
      </c>
      <c r="F114" s="148" t="s">
        <v>2381</v>
      </c>
      <c r="G114" s="149" t="s">
        <v>2340</v>
      </c>
      <c r="H114" s="150">
        <v>3</v>
      </c>
      <c r="I114" s="151"/>
      <c r="J114" s="152">
        <f>ROUND($I$114*$H$114,2)</f>
        <v>0</v>
      </c>
      <c r="K114" s="148"/>
      <c r="L114" s="43"/>
      <c r="M114" s="153"/>
      <c r="N114" s="154" t="s">
        <v>46</v>
      </c>
      <c r="O114" s="24"/>
      <c r="P114" s="155">
        <f>$O$114*$H$114</f>
        <v>0</v>
      </c>
      <c r="Q114" s="155">
        <v>0</v>
      </c>
      <c r="R114" s="155">
        <f>$Q$114*$H$114</f>
        <v>0</v>
      </c>
      <c r="S114" s="155">
        <v>0</v>
      </c>
      <c r="T114" s="156">
        <f>$S$114*$H$114</f>
        <v>0</v>
      </c>
      <c r="AR114" s="97" t="s">
        <v>248</v>
      </c>
      <c r="AT114" s="97" t="s">
        <v>244</v>
      </c>
      <c r="AU114" s="97" t="s">
        <v>22</v>
      </c>
      <c r="AY114" s="6" t="s">
        <v>243</v>
      </c>
      <c r="BE114" s="157">
        <f>IF($N$114="základní",$J$114,0)</f>
        <v>0</v>
      </c>
      <c r="BF114" s="157">
        <f>IF($N$114="snížená",$J$114,0)</f>
        <v>0</v>
      </c>
      <c r="BG114" s="157">
        <f>IF($N$114="zákl. přenesená",$J$114,0)</f>
        <v>0</v>
      </c>
      <c r="BH114" s="157">
        <f>IF($N$114="sníž. přenesená",$J$114,0)</f>
        <v>0</v>
      </c>
      <c r="BI114" s="157">
        <f>IF($N$114="nulová",$J$114,0)</f>
        <v>0</v>
      </c>
      <c r="BJ114" s="97" t="s">
        <v>22</v>
      </c>
      <c r="BK114" s="157">
        <f>ROUND($I$114*$H$114,2)</f>
        <v>0</v>
      </c>
      <c r="BL114" s="97" t="s">
        <v>248</v>
      </c>
      <c r="BM114" s="97" t="s">
        <v>2382</v>
      </c>
    </row>
    <row r="115" spans="2:65" s="6" customFormat="1" ht="30.75" customHeight="1" x14ac:dyDescent="0.3">
      <c r="B115" s="23"/>
      <c r="C115" s="24"/>
      <c r="D115" s="158" t="s">
        <v>249</v>
      </c>
      <c r="E115" s="24"/>
      <c r="F115" s="159" t="s">
        <v>2342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249</v>
      </c>
      <c r="AU115" s="6" t="s">
        <v>22</v>
      </c>
    </row>
    <row r="116" spans="2:65" s="6" customFormat="1" ht="15.75" customHeight="1" x14ac:dyDescent="0.3">
      <c r="B116" s="23"/>
      <c r="C116" s="146" t="s">
        <v>297</v>
      </c>
      <c r="D116" s="146" t="s">
        <v>244</v>
      </c>
      <c r="E116" s="147" t="s">
        <v>2383</v>
      </c>
      <c r="F116" s="148" t="s">
        <v>2384</v>
      </c>
      <c r="G116" s="149" t="s">
        <v>2340</v>
      </c>
      <c r="H116" s="150">
        <v>5</v>
      </c>
      <c r="I116" s="151"/>
      <c r="J116" s="152">
        <f>ROUND($I$116*$H$116,2)</f>
        <v>0</v>
      </c>
      <c r="K116" s="148"/>
      <c r="L116" s="43"/>
      <c r="M116" s="153"/>
      <c r="N116" s="154" t="s">
        <v>46</v>
      </c>
      <c r="O116" s="24"/>
      <c r="P116" s="155">
        <f>$O$116*$H$116</f>
        <v>0</v>
      </c>
      <c r="Q116" s="155">
        <v>0</v>
      </c>
      <c r="R116" s="155">
        <f>$Q$116*$H$116</f>
        <v>0</v>
      </c>
      <c r="S116" s="155">
        <v>0</v>
      </c>
      <c r="T116" s="156">
        <f>$S$116*$H$116</f>
        <v>0</v>
      </c>
      <c r="AR116" s="97" t="s">
        <v>248</v>
      </c>
      <c r="AT116" s="97" t="s">
        <v>244</v>
      </c>
      <c r="AU116" s="97" t="s">
        <v>22</v>
      </c>
      <c r="AY116" s="6" t="s">
        <v>243</v>
      </c>
      <c r="BE116" s="157">
        <f>IF($N$116="základní",$J$116,0)</f>
        <v>0</v>
      </c>
      <c r="BF116" s="157">
        <f>IF($N$116="snížená",$J$116,0)</f>
        <v>0</v>
      </c>
      <c r="BG116" s="157">
        <f>IF($N$116="zákl. přenesená",$J$116,0)</f>
        <v>0</v>
      </c>
      <c r="BH116" s="157">
        <f>IF($N$116="sníž. přenesená",$J$116,0)</f>
        <v>0</v>
      </c>
      <c r="BI116" s="157">
        <f>IF($N$116="nulová",$J$116,0)</f>
        <v>0</v>
      </c>
      <c r="BJ116" s="97" t="s">
        <v>22</v>
      </c>
      <c r="BK116" s="157">
        <f>ROUND($I$116*$H$116,2)</f>
        <v>0</v>
      </c>
      <c r="BL116" s="97" t="s">
        <v>248</v>
      </c>
      <c r="BM116" s="97" t="s">
        <v>2385</v>
      </c>
    </row>
    <row r="117" spans="2:65" s="6" customFormat="1" ht="30.75" customHeight="1" x14ac:dyDescent="0.3">
      <c r="B117" s="23"/>
      <c r="C117" s="24"/>
      <c r="D117" s="158" t="s">
        <v>249</v>
      </c>
      <c r="E117" s="24"/>
      <c r="F117" s="159" t="s">
        <v>2342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249</v>
      </c>
      <c r="AU117" s="6" t="s">
        <v>22</v>
      </c>
    </row>
    <row r="118" spans="2:65" s="6" customFormat="1" ht="15.75" customHeight="1" x14ac:dyDescent="0.3">
      <c r="B118" s="23"/>
      <c r="C118" s="146" t="s">
        <v>301</v>
      </c>
      <c r="D118" s="146" t="s">
        <v>244</v>
      </c>
      <c r="E118" s="147" t="s">
        <v>2386</v>
      </c>
      <c r="F118" s="148" t="s">
        <v>2387</v>
      </c>
      <c r="G118" s="149" t="s">
        <v>2340</v>
      </c>
      <c r="H118" s="150">
        <v>37</v>
      </c>
      <c r="I118" s="151"/>
      <c r="J118" s="152">
        <f>ROUND($I$118*$H$118,2)</f>
        <v>0</v>
      </c>
      <c r="K118" s="148"/>
      <c r="L118" s="43"/>
      <c r="M118" s="153"/>
      <c r="N118" s="154" t="s">
        <v>46</v>
      </c>
      <c r="O118" s="24"/>
      <c r="P118" s="155">
        <f>$O$118*$H$118</f>
        <v>0</v>
      </c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97" t="s">
        <v>248</v>
      </c>
      <c r="AT118" s="97" t="s">
        <v>244</v>
      </c>
      <c r="AU118" s="97" t="s">
        <v>22</v>
      </c>
      <c r="AY118" s="6" t="s">
        <v>243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7" t="s">
        <v>22</v>
      </c>
      <c r="BK118" s="157">
        <f>ROUND($I$118*$H$118,2)</f>
        <v>0</v>
      </c>
      <c r="BL118" s="97" t="s">
        <v>248</v>
      </c>
      <c r="BM118" s="97" t="s">
        <v>2388</v>
      </c>
    </row>
    <row r="119" spans="2:65" s="6" customFormat="1" ht="30.75" customHeight="1" x14ac:dyDescent="0.3">
      <c r="B119" s="23"/>
      <c r="C119" s="24"/>
      <c r="D119" s="158" t="s">
        <v>249</v>
      </c>
      <c r="E119" s="24"/>
      <c r="F119" s="159" t="s">
        <v>2342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249</v>
      </c>
      <c r="AU119" s="6" t="s">
        <v>22</v>
      </c>
    </row>
    <row r="120" spans="2:65" s="6" customFormat="1" ht="15.75" customHeight="1" x14ac:dyDescent="0.3">
      <c r="B120" s="23"/>
      <c r="C120" s="146" t="s">
        <v>304</v>
      </c>
      <c r="D120" s="146" t="s">
        <v>244</v>
      </c>
      <c r="E120" s="147" t="s">
        <v>2389</v>
      </c>
      <c r="F120" s="148" t="s">
        <v>2390</v>
      </c>
      <c r="G120" s="149" t="s">
        <v>2340</v>
      </c>
      <c r="H120" s="150">
        <v>2</v>
      </c>
      <c r="I120" s="151"/>
      <c r="J120" s="152">
        <f>ROUND($I$120*$H$120,2)</f>
        <v>0</v>
      </c>
      <c r="K120" s="148"/>
      <c r="L120" s="43"/>
      <c r="M120" s="153"/>
      <c r="N120" s="154" t="s">
        <v>46</v>
      </c>
      <c r="O120" s="24"/>
      <c r="P120" s="155">
        <f>$O$120*$H$120</f>
        <v>0</v>
      </c>
      <c r="Q120" s="155">
        <v>0</v>
      </c>
      <c r="R120" s="155">
        <f>$Q$120*$H$120</f>
        <v>0</v>
      </c>
      <c r="S120" s="155">
        <v>0</v>
      </c>
      <c r="T120" s="156">
        <f>$S$120*$H$120</f>
        <v>0</v>
      </c>
      <c r="AR120" s="97" t="s">
        <v>248</v>
      </c>
      <c r="AT120" s="97" t="s">
        <v>244</v>
      </c>
      <c r="AU120" s="97" t="s">
        <v>22</v>
      </c>
      <c r="AY120" s="6" t="s">
        <v>243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7" t="s">
        <v>22</v>
      </c>
      <c r="BK120" s="157">
        <f>ROUND($I$120*$H$120,2)</f>
        <v>0</v>
      </c>
      <c r="BL120" s="97" t="s">
        <v>248</v>
      </c>
      <c r="BM120" s="97" t="s">
        <v>2391</v>
      </c>
    </row>
    <row r="121" spans="2:65" s="6" customFormat="1" ht="30.75" customHeight="1" x14ac:dyDescent="0.3">
      <c r="B121" s="23"/>
      <c r="C121" s="24"/>
      <c r="D121" s="158" t="s">
        <v>249</v>
      </c>
      <c r="E121" s="24"/>
      <c r="F121" s="159" t="s">
        <v>2342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249</v>
      </c>
      <c r="AU121" s="6" t="s">
        <v>22</v>
      </c>
    </row>
    <row r="122" spans="2:65" s="6" customFormat="1" ht="15.75" customHeight="1" x14ac:dyDescent="0.3">
      <c r="B122" s="23"/>
      <c r="C122" s="146" t="s">
        <v>307</v>
      </c>
      <c r="D122" s="146" t="s">
        <v>244</v>
      </c>
      <c r="E122" s="147" t="s">
        <v>2392</v>
      </c>
      <c r="F122" s="148" t="s">
        <v>2393</v>
      </c>
      <c r="G122" s="149" t="s">
        <v>2340</v>
      </c>
      <c r="H122" s="150">
        <v>1</v>
      </c>
      <c r="I122" s="151"/>
      <c r="J122" s="152">
        <f>ROUND($I$122*$H$122,2)</f>
        <v>0</v>
      </c>
      <c r="K122" s="148"/>
      <c r="L122" s="43"/>
      <c r="M122" s="153"/>
      <c r="N122" s="154" t="s">
        <v>46</v>
      </c>
      <c r="O122" s="24"/>
      <c r="P122" s="155">
        <f>$O$122*$H$122</f>
        <v>0</v>
      </c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97" t="s">
        <v>248</v>
      </c>
      <c r="AT122" s="97" t="s">
        <v>244</v>
      </c>
      <c r="AU122" s="97" t="s">
        <v>22</v>
      </c>
      <c r="AY122" s="6" t="s">
        <v>243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7" t="s">
        <v>22</v>
      </c>
      <c r="BK122" s="157">
        <f>ROUND($I$122*$H$122,2)</f>
        <v>0</v>
      </c>
      <c r="BL122" s="97" t="s">
        <v>248</v>
      </c>
      <c r="BM122" s="97" t="s">
        <v>2394</v>
      </c>
    </row>
    <row r="123" spans="2:65" s="6" customFormat="1" ht="30.75" customHeight="1" x14ac:dyDescent="0.3">
      <c r="B123" s="23"/>
      <c r="C123" s="24"/>
      <c r="D123" s="158" t="s">
        <v>249</v>
      </c>
      <c r="E123" s="24"/>
      <c r="F123" s="159" t="s">
        <v>2342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249</v>
      </c>
      <c r="AU123" s="6" t="s">
        <v>22</v>
      </c>
    </row>
    <row r="124" spans="2:65" s="6" customFormat="1" ht="15.75" customHeight="1" x14ac:dyDescent="0.3">
      <c r="B124" s="23"/>
      <c r="C124" s="146" t="s">
        <v>313</v>
      </c>
      <c r="D124" s="146" t="s">
        <v>244</v>
      </c>
      <c r="E124" s="147" t="s">
        <v>2395</v>
      </c>
      <c r="F124" s="148" t="s">
        <v>2396</v>
      </c>
      <c r="G124" s="149" t="s">
        <v>2340</v>
      </c>
      <c r="H124" s="150">
        <v>2</v>
      </c>
      <c r="I124" s="151"/>
      <c r="J124" s="152">
        <f>ROUND($I$124*$H$124,2)</f>
        <v>0</v>
      </c>
      <c r="K124" s="148"/>
      <c r="L124" s="43"/>
      <c r="M124" s="153"/>
      <c r="N124" s="154" t="s">
        <v>46</v>
      </c>
      <c r="O124" s="24"/>
      <c r="P124" s="155">
        <f>$O$124*$H$124</f>
        <v>0</v>
      </c>
      <c r="Q124" s="155">
        <v>0</v>
      </c>
      <c r="R124" s="155">
        <f>$Q$124*$H$124</f>
        <v>0</v>
      </c>
      <c r="S124" s="155">
        <v>0</v>
      </c>
      <c r="T124" s="156">
        <f>$S$124*$H$124</f>
        <v>0</v>
      </c>
      <c r="AR124" s="97" t="s">
        <v>248</v>
      </c>
      <c r="AT124" s="97" t="s">
        <v>244</v>
      </c>
      <c r="AU124" s="97" t="s">
        <v>22</v>
      </c>
      <c r="AY124" s="6" t="s">
        <v>243</v>
      </c>
      <c r="BE124" s="157">
        <f>IF($N$124="základní",$J$124,0)</f>
        <v>0</v>
      </c>
      <c r="BF124" s="157">
        <f>IF($N$124="snížená",$J$124,0)</f>
        <v>0</v>
      </c>
      <c r="BG124" s="157">
        <f>IF($N$124="zákl. přenesená",$J$124,0)</f>
        <v>0</v>
      </c>
      <c r="BH124" s="157">
        <f>IF($N$124="sníž. přenesená",$J$124,0)</f>
        <v>0</v>
      </c>
      <c r="BI124" s="157">
        <f>IF($N$124="nulová",$J$124,0)</f>
        <v>0</v>
      </c>
      <c r="BJ124" s="97" t="s">
        <v>22</v>
      </c>
      <c r="BK124" s="157">
        <f>ROUND($I$124*$H$124,2)</f>
        <v>0</v>
      </c>
      <c r="BL124" s="97" t="s">
        <v>248</v>
      </c>
      <c r="BM124" s="97" t="s">
        <v>2397</v>
      </c>
    </row>
    <row r="125" spans="2:65" s="6" customFormat="1" ht="30.75" customHeight="1" x14ac:dyDescent="0.3">
      <c r="B125" s="23"/>
      <c r="C125" s="24"/>
      <c r="D125" s="158" t="s">
        <v>249</v>
      </c>
      <c r="E125" s="24"/>
      <c r="F125" s="159" t="s">
        <v>2342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249</v>
      </c>
      <c r="AU125" s="6" t="s">
        <v>22</v>
      </c>
    </row>
    <row r="126" spans="2:65" s="6" customFormat="1" ht="15.75" customHeight="1" x14ac:dyDescent="0.3">
      <c r="B126" s="23"/>
      <c r="C126" s="146" t="s">
        <v>7</v>
      </c>
      <c r="D126" s="146" t="s">
        <v>244</v>
      </c>
      <c r="E126" s="147" t="s">
        <v>2398</v>
      </c>
      <c r="F126" s="148" t="s">
        <v>2399</v>
      </c>
      <c r="G126" s="149" t="s">
        <v>2340</v>
      </c>
      <c r="H126" s="150">
        <v>6</v>
      </c>
      <c r="I126" s="151"/>
      <c r="J126" s="152">
        <f>ROUND($I$126*$H$126,2)</f>
        <v>0</v>
      </c>
      <c r="K126" s="148"/>
      <c r="L126" s="43"/>
      <c r="M126" s="153"/>
      <c r="N126" s="154" t="s">
        <v>46</v>
      </c>
      <c r="O126" s="24"/>
      <c r="P126" s="155">
        <f>$O$126*$H$126</f>
        <v>0</v>
      </c>
      <c r="Q126" s="155">
        <v>0</v>
      </c>
      <c r="R126" s="155">
        <f>$Q$126*$H$126</f>
        <v>0</v>
      </c>
      <c r="S126" s="155">
        <v>0</v>
      </c>
      <c r="T126" s="156">
        <f>$S$126*$H$126</f>
        <v>0</v>
      </c>
      <c r="AR126" s="97" t="s">
        <v>248</v>
      </c>
      <c r="AT126" s="97" t="s">
        <v>244</v>
      </c>
      <c r="AU126" s="97" t="s">
        <v>22</v>
      </c>
      <c r="AY126" s="6" t="s">
        <v>243</v>
      </c>
      <c r="BE126" s="157">
        <f>IF($N$126="základní",$J$126,0)</f>
        <v>0</v>
      </c>
      <c r="BF126" s="157">
        <f>IF($N$126="snížená",$J$126,0)</f>
        <v>0</v>
      </c>
      <c r="BG126" s="157">
        <f>IF($N$126="zákl. přenesená",$J$126,0)</f>
        <v>0</v>
      </c>
      <c r="BH126" s="157">
        <f>IF($N$126="sníž. přenesená",$J$126,0)</f>
        <v>0</v>
      </c>
      <c r="BI126" s="157">
        <f>IF($N$126="nulová",$J$126,0)</f>
        <v>0</v>
      </c>
      <c r="BJ126" s="97" t="s">
        <v>22</v>
      </c>
      <c r="BK126" s="157">
        <f>ROUND($I$126*$H$126,2)</f>
        <v>0</v>
      </c>
      <c r="BL126" s="97" t="s">
        <v>248</v>
      </c>
      <c r="BM126" s="97" t="s">
        <v>2400</v>
      </c>
    </row>
    <row r="127" spans="2:65" s="6" customFormat="1" ht="30.75" customHeight="1" x14ac:dyDescent="0.3">
      <c r="B127" s="23"/>
      <c r="C127" s="24"/>
      <c r="D127" s="158" t="s">
        <v>249</v>
      </c>
      <c r="E127" s="24"/>
      <c r="F127" s="159" t="s">
        <v>2342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249</v>
      </c>
      <c r="AU127" s="6" t="s">
        <v>22</v>
      </c>
    </row>
    <row r="128" spans="2:65" s="6" customFormat="1" ht="15.75" customHeight="1" x14ac:dyDescent="0.3">
      <c r="B128" s="23"/>
      <c r="C128" s="146" t="s">
        <v>311</v>
      </c>
      <c r="D128" s="146" t="s">
        <v>244</v>
      </c>
      <c r="E128" s="147" t="s">
        <v>2401</v>
      </c>
      <c r="F128" s="148" t="s">
        <v>2402</v>
      </c>
      <c r="G128" s="149" t="s">
        <v>2340</v>
      </c>
      <c r="H128" s="150">
        <v>3</v>
      </c>
      <c r="I128" s="151"/>
      <c r="J128" s="152">
        <f>ROUND($I$128*$H$128,2)</f>
        <v>0</v>
      </c>
      <c r="K128" s="148"/>
      <c r="L128" s="43"/>
      <c r="M128" s="153"/>
      <c r="N128" s="154" t="s">
        <v>46</v>
      </c>
      <c r="O128" s="24"/>
      <c r="P128" s="155">
        <f>$O$128*$H$128</f>
        <v>0</v>
      </c>
      <c r="Q128" s="155">
        <v>0</v>
      </c>
      <c r="R128" s="155">
        <f>$Q$128*$H$128</f>
        <v>0</v>
      </c>
      <c r="S128" s="155">
        <v>0</v>
      </c>
      <c r="T128" s="156">
        <f>$S$128*$H$128</f>
        <v>0</v>
      </c>
      <c r="AR128" s="97" t="s">
        <v>248</v>
      </c>
      <c r="AT128" s="97" t="s">
        <v>244</v>
      </c>
      <c r="AU128" s="97" t="s">
        <v>22</v>
      </c>
      <c r="AY128" s="6" t="s">
        <v>243</v>
      </c>
      <c r="BE128" s="157">
        <f>IF($N$128="základní",$J$128,0)</f>
        <v>0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7" t="s">
        <v>22</v>
      </c>
      <c r="BK128" s="157">
        <f>ROUND($I$128*$H$128,2)</f>
        <v>0</v>
      </c>
      <c r="BL128" s="97" t="s">
        <v>248</v>
      </c>
      <c r="BM128" s="97" t="s">
        <v>2403</v>
      </c>
    </row>
    <row r="129" spans="2:65" s="6" customFormat="1" ht="30.75" customHeight="1" x14ac:dyDescent="0.3">
      <c r="B129" s="23"/>
      <c r="C129" s="24"/>
      <c r="D129" s="158" t="s">
        <v>249</v>
      </c>
      <c r="E129" s="24"/>
      <c r="F129" s="159" t="s">
        <v>2342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249</v>
      </c>
      <c r="AU129" s="6" t="s">
        <v>22</v>
      </c>
    </row>
    <row r="130" spans="2:65" s="6" customFormat="1" ht="15.75" customHeight="1" x14ac:dyDescent="0.3">
      <c r="B130" s="23"/>
      <c r="C130" s="146" t="s">
        <v>316</v>
      </c>
      <c r="D130" s="146" t="s">
        <v>244</v>
      </c>
      <c r="E130" s="147" t="s">
        <v>2404</v>
      </c>
      <c r="F130" s="148" t="s">
        <v>2405</v>
      </c>
      <c r="G130" s="149" t="s">
        <v>2340</v>
      </c>
      <c r="H130" s="150">
        <v>2</v>
      </c>
      <c r="I130" s="151"/>
      <c r="J130" s="152">
        <f>ROUND($I$130*$H$130,2)</f>
        <v>0</v>
      </c>
      <c r="K130" s="148"/>
      <c r="L130" s="43"/>
      <c r="M130" s="153"/>
      <c r="N130" s="154" t="s">
        <v>46</v>
      </c>
      <c r="O130" s="24"/>
      <c r="P130" s="155">
        <f>$O$130*$H$130</f>
        <v>0</v>
      </c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7" t="s">
        <v>248</v>
      </c>
      <c r="AT130" s="97" t="s">
        <v>244</v>
      </c>
      <c r="AU130" s="97" t="s">
        <v>22</v>
      </c>
      <c r="AY130" s="6" t="s">
        <v>243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7" t="s">
        <v>22</v>
      </c>
      <c r="BK130" s="157">
        <f>ROUND($I$130*$H$130,2)</f>
        <v>0</v>
      </c>
      <c r="BL130" s="97" t="s">
        <v>248</v>
      </c>
      <c r="BM130" s="97" t="s">
        <v>2406</v>
      </c>
    </row>
    <row r="131" spans="2:65" s="6" customFormat="1" ht="30.75" customHeight="1" x14ac:dyDescent="0.3">
      <c r="B131" s="23"/>
      <c r="C131" s="24"/>
      <c r="D131" s="158" t="s">
        <v>249</v>
      </c>
      <c r="E131" s="24"/>
      <c r="F131" s="159" t="s">
        <v>2342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249</v>
      </c>
      <c r="AU131" s="6" t="s">
        <v>22</v>
      </c>
    </row>
    <row r="132" spans="2:65" s="6" customFormat="1" ht="15.75" customHeight="1" x14ac:dyDescent="0.3">
      <c r="B132" s="23"/>
      <c r="C132" s="146" t="s">
        <v>319</v>
      </c>
      <c r="D132" s="146" t="s">
        <v>244</v>
      </c>
      <c r="E132" s="147" t="s">
        <v>2407</v>
      </c>
      <c r="F132" s="148" t="s">
        <v>2408</v>
      </c>
      <c r="G132" s="149" t="s">
        <v>2340</v>
      </c>
      <c r="H132" s="150">
        <v>1</v>
      </c>
      <c r="I132" s="151"/>
      <c r="J132" s="152">
        <f>ROUND($I$132*$H$132,2)</f>
        <v>0</v>
      </c>
      <c r="K132" s="148"/>
      <c r="L132" s="43"/>
      <c r="M132" s="153"/>
      <c r="N132" s="154" t="s">
        <v>46</v>
      </c>
      <c r="O132" s="24"/>
      <c r="P132" s="155">
        <f>$O$132*$H$132</f>
        <v>0</v>
      </c>
      <c r="Q132" s="155">
        <v>0</v>
      </c>
      <c r="R132" s="155">
        <f>$Q$132*$H$132</f>
        <v>0</v>
      </c>
      <c r="S132" s="155">
        <v>0</v>
      </c>
      <c r="T132" s="156">
        <f>$S$132*$H$132</f>
        <v>0</v>
      </c>
      <c r="AR132" s="97" t="s">
        <v>248</v>
      </c>
      <c r="AT132" s="97" t="s">
        <v>244</v>
      </c>
      <c r="AU132" s="97" t="s">
        <v>22</v>
      </c>
      <c r="AY132" s="6" t="s">
        <v>243</v>
      </c>
      <c r="BE132" s="157">
        <f>IF($N$132="základní",$J$132,0)</f>
        <v>0</v>
      </c>
      <c r="BF132" s="157">
        <f>IF($N$132="snížená",$J$132,0)</f>
        <v>0</v>
      </c>
      <c r="BG132" s="157">
        <f>IF($N$132="zákl. přenesená",$J$132,0)</f>
        <v>0</v>
      </c>
      <c r="BH132" s="157">
        <f>IF($N$132="sníž. přenesená",$J$132,0)</f>
        <v>0</v>
      </c>
      <c r="BI132" s="157">
        <f>IF($N$132="nulová",$J$132,0)</f>
        <v>0</v>
      </c>
      <c r="BJ132" s="97" t="s">
        <v>22</v>
      </c>
      <c r="BK132" s="157">
        <f>ROUND($I$132*$H$132,2)</f>
        <v>0</v>
      </c>
      <c r="BL132" s="97" t="s">
        <v>248</v>
      </c>
      <c r="BM132" s="97" t="s">
        <v>2409</v>
      </c>
    </row>
    <row r="133" spans="2:65" s="6" customFormat="1" ht="30.75" customHeight="1" x14ac:dyDescent="0.3">
      <c r="B133" s="23"/>
      <c r="C133" s="24"/>
      <c r="D133" s="158" t="s">
        <v>249</v>
      </c>
      <c r="E133" s="24"/>
      <c r="F133" s="159" t="s">
        <v>2342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249</v>
      </c>
      <c r="AU133" s="6" t="s">
        <v>22</v>
      </c>
    </row>
    <row r="134" spans="2:65" s="6" customFormat="1" ht="15.75" customHeight="1" x14ac:dyDescent="0.3">
      <c r="B134" s="23"/>
      <c r="C134" s="146" t="s">
        <v>322</v>
      </c>
      <c r="D134" s="146" t="s">
        <v>244</v>
      </c>
      <c r="E134" s="147" t="s">
        <v>2410</v>
      </c>
      <c r="F134" s="148" t="s">
        <v>2411</v>
      </c>
      <c r="G134" s="149" t="s">
        <v>2340</v>
      </c>
      <c r="H134" s="150">
        <v>3</v>
      </c>
      <c r="I134" s="151"/>
      <c r="J134" s="152">
        <f>ROUND($I$134*$H$134,2)</f>
        <v>0</v>
      </c>
      <c r="K134" s="148"/>
      <c r="L134" s="43"/>
      <c r="M134" s="153"/>
      <c r="N134" s="154" t="s">
        <v>46</v>
      </c>
      <c r="O134" s="24"/>
      <c r="P134" s="155">
        <f>$O$134*$H$134</f>
        <v>0</v>
      </c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97" t="s">
        <v>248</v>
      </c>
      <c r="AT134" s="97" t="s">
        <v>244</v>
      </c>
      <c r="AU134" s="97" t="s">
        <v>22</v>
      </c>
      <c r="AY134" s="6" t="s">
        <v>243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7" t="s">
        <v>22</v>
      </c>
      <c r="BK134" s="157">
        <f>ROUND($I$134*$H$134,2)</f>
        <v>0</v>
      </c>
      <c r="BL134" s="97" t="s">
        <v>248</v>
      </c>
      <c r="BM134" s="97" t="s">
        <v>2412</v>
      </c>
    </row>
    <row r="135" spans="2:65" s="6" customFormat="1" ht="30.75" customHeight="1" x14ac:dyDescent="0.3">
      <c r="B135" s="23"/>
      <c r="C135" s="24"/>
      <c r="D135" s="158" t="s">
        <v>249</v>
      </c>
      <c r="E135" s="24"/>
      <c r="F135" s="159" t="s">
        <v>2342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249</v>
      </c>
      <c r="AU135" s="6" t="s">
        <v>22</v>
      </c>
    </row>
    <row r="136" spans="2:65" s="6" customFormat="1" ht="15.75" customHeight="1" x14ac:dyDescent="0.3">
      <c r="B136" s="23"/>
      <c r="C136" s="146" t="s">
        <v>325</v>
      </c>
      <c r="D136" s="146" t="s">
        <v>244</v>
      </c>
      <c r="E136" s="147" t="s">
        <v>2413</v>
      </c>
      <c r="F136" s="148" t="s">
        <v>2414</v>
      </c>
      <c r="G136" s="149" t="s">
        <v>2340</v>
      </c>
      <c r="H136" s="150">
        <v>1</v>
      </c>
      <c r="I136" s="151"/>
      <c r="J136" s="152">
        <f>ROUND($I$136*$H$136,2)</f>
        <v>0</v>
      </c>
      <c r="K136" s="148"/>
      <c r="L136" s="43"/>
      <c r="M136" s="153"/>
      <c r="N136" s="154" t="s">
        <v>46</v>
      </c>
      <c r="O136" s="24"/>
      <c r="P136" s="155">
        <f>$O$136*$H$136</f>
        <v>0</v>
      </c>
      <c r="Q136" s="155">
        <v>0</v>
      </c>
      <c r="R136" s="155">
        <f>$Q$136*$H$136</f>
        <v>0</v>
      </c>
      <c r="S136" s="155">
        <v>0</v>
      </c>
      <c r="T136" s="156">
        <f>$S$136*$H$136</f>
        <v>0</v>
      </c>
      <c r="AR136" s="97" t="s">
        <v>248</v>
      </c>
      <c r="AT136" s="97" t="s">
        <v>244</v>
      </c>
      <c r="AU136" s="97" t="s">
        <v>22</v>
      </c>
      <c r="AY136" s="6" t="s">
        <v>243</v>
      </c>
      <c r="BE136" s="157">
        <f>IF($N$136="základní",$J$136,0)</f>
        <v>0</v>
      </c>
      <c r="BF136" s="157">
        <f>IF($N$136="snížená",$J$136,0)</f>
        <v>0</v>
      </c>
      <c r="BG136" s="157">
        <f>IF($N$136="zákl. přenesená",$J$136,0)</f>
        <v>0</v>
      </c>
      <c r="BH136" s="157">
        <f>IF($N$136="sníž. přenesená",$J$136,0)</f>
        <v>0</v>
      </c>
      <c r="BI136" s="157">
        <f>IF($N$136="nulová",$J$136,0)</f>
        <v>0</v>
      </c>
      <c r="BJ136" s="97" t="s">
        <v>22</v>
      </c>
      <c r="BK136" s="157">
        <f>ROUND($I$136*$H$136,2)</f>
        <v>0</v>
      </c>
      <c r="BL136" s="97" t="s">
        <v>248</v>
      </c>
      <c r="BM136" s="97" t="s">
        <v>2415</v>
      </c>
    </row>
    <row r="137" spans="2:65" s="6" customFormat="1" ht="30.75" customHeight="1" x14ac:dyDescent="0.3">
      <c r="B137" s="23"/>
      <c r="C137" s="24"/>
      <c r="D137" s="158" t="s">
        <v>249</v>
      </c>
      <c r="E137" s="24"/>
      <c r="F137" s="159" t="s">
        <v>2342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249</v>
      </c>
      <c r="AU137" s="6" t="s">
        <v>22</v>
      </c>
    </row>
    <row r="138" spans="2:65" s="6" customFormat="1" ht="15.75" customHeight="1" x14ac:dyDescent="0.3">
      <c r="B138" s="23"/>
      <c r="C138" s="146" t="s">
        <v>328</v>
      </c>
      <c r="D138" s="146" t="s">
        <v>244</v>
      </c>
      <c r="E138" s="147" t="s">
        <v>2416</v>
      </c>
      <c r="F138" s="148" t="s">
        <v>2417</v>
      </c>
      <c r="G138" s="149" t="s">
        <v>2340</v>
      </c>
      <c r="H138" s="150">
        <v>3</v>
      </c>
      <c r="I138" s="151"/>
      <c r="J138" s="152">
        <f>ROUND($I$138*$H$138,2)</f>
        <v>0</v>
      </c>
      <c r="K138" s="148"/>
      <c r="L138" s="43"/>
      <c r="M138" s="153"/>
      <c r="N138" s="154" t="s">
        <v>46</v>
      </c>
      <c r="O138" s="24"/>
      <c r="P138" s="155">
        <f>$O$138*$H$138</f>
        <v>0</v>
      </c>
      <c r="Q138" s="155">
        <v>0</v>
      </c>
      <c r="R138" s="155">
        <f>$Q$138*$H$138</f>
        <v>0</v>
      </c>
      <c r="S138" s="155">
        <v>0</v>
      </c>
      <c r="T138" s="156">
        <f>$S$138*$H$138</f>
        <v>0</v>
      </c>
      <c r="AR138" s="97" t="s">
        <v>248</v>
      </c>
      <c r="AT138" s="97" t="s">
        <v>244</v>
      </c>
      <c r="AU138" s="97" t="s">
        <v>22</v>
      </c>
      <c r="AY138" s="6" t="s">
        <v>243</v>
      </c>
      <c r="BE138" s="157">
        <f>IF($N$138="základní",$J$138,0)</f>
        <v>0</v>
      </c>
      <c r="BF138" s="157">
        <f>IF($N$138="snížená",$J$138,0)</f>
        <v>0</v>
      </c>
      <c r="BG138" s="157">
        <f>IF($N$138="zákl. přenesená",$J$138,0)</f>
        <v>0</v>
      </c>
      <c r="BH138" s="157">
        <f>IF($N$138="sníž. přenesená",$J$138,0)</f>
        <v>0</v>
      </c>
      <c r="BI138" s="157">
        <f>IF($N$138="nulová",$J$138,0)</f>
        <v>0</v>
      </c>
      <c r="BJ138" s="97" t="s">
        <v>22</v>
      </c>
      <c r="BK138" s="157">
        <f>ROUND($I$138*$H$138,2)</f>
        <v>0</v>
      </c>
      <c r="BL138" s="97" t="s">
        <v>248</v>
      </c>
      <c r="BM138" s="97" t="s">
        <v>2418</v>
      </c>
    </row>
    <row r="139" spans="2:65" s="6" customFormat="1" ht="30.75" customHeight="1" x14ac:dyDescent="0.3">
      <c r="B139" s="23"/>
      <c r="C139" s="24"/>
      <c r="D139" s="158" t="s">
        <v>249</v>
      </c>
      <c r="E139" s="24"/>
      <c r="F139" s="159" t="s">
        <v>2342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249</v>
      </c>
      <c r="AU139" s="6" t="s">
        <v>22</v>
      </c>
    </row>
    <row r="140" spans="2:65" s="6" customFormat="1" ht="15.75" customHeight="1" x14ac:dyDescent="0.3">
      <c r="B140" s="23"/>
      <c r="C140" s="146" t="s">
        <v>502</v>
      </c>
      <c r="D140" s="146" t="s">
        <v>244</v>
      </c>
      <c r="E140" s="147" t="s">
        <v>2419</v>
      </c>
      <c r="F140" s="148" t="s">
        <v>2420</v>
      </c>
      <c r="G140" s="149" t="s">
        <v>2340</v>
      </c>
      <c r="H140" s="150">
        <v>2</v>
      </c>
      <c r="I140" s="151"/>
      <c r="J140" s="152">
        <f>ROUND($I$140*$H$140,2)</f>
        <v>0</v>
      </c>
      <c r="K140" s="148"/>
      <c r="L140" s="43"/>
      <c r="M140" s="153"/>
      <c r="N140" s="154" t="s">
        <v>46</v>
      </c>
      <c r="O140" s="24"/>
      <c r="P140" s="155">
        <f>$O$140*$H$140</f>
        <v>0</v>
      </c>
      <c r="Q140" s="155">
        <v>0</v>
      </c>
      <c r="R140" s="155">
        <f>$Q$140*$H$140</f>
        <v>0</v>
      </c>
      <c r="S140" s="155">
        <v>0</v>
      </c>
      <c r="T140" s="156">
        <f>$S$140*$H$140</f>
        <v>0</v>
      </c>
      <c r="AR140" s="97" t="s">
        <v>248</v>
      </c>
      <c r="AT140" s="97" t="s">
        <v>244</v>
      </c>
      <c r="AU140" s="97" t="s">
        <v>22</v>
      </c>
      <c r="AY140" s="6" t="s">
        <v>243</v>
      </c>
      <c r="BE140" s="157">
        <f>IF($N$140="základní",$J$140,0)</f>
        <v>0</v>
      </c>
      <c r="BF140" s="157">
        <f>IF($N$140="snížená",$J$140,0)</f>
        <v>0</v>
      </c>
      <c r="BG140" s="157">
        <f>IF($N$140="zákl. přenesená",$J$140,0)</f>
        <v>0</v>
      </c>
      <c r="BH140" s="157">
        <f>IF($N$140="sníž. přenesená",$J$140,0)</f>
        <v>0</v>
      </c>
      <c r="BI140" s="157">
        <f>IF($N$140="nulová",$J$140,0)</f>
        <v>0</v>
      </c>
      <c r="BJ140" s="97" t="s">
        <v>22</v>
      </c>
      <c r="BK140" s="157">
        <f>ROUND($I$140*$H$140,2)</f>
        <v>0</v>
      </c>
      <c r="BL140" s="97" t="s">
        <v>248</v>
      </c>
      <c r="BM140" s="97" t="s">
        <v>2421</v>
      </c>
    </row>
    <row r="141" spans="2:65" s="6" customFormat="1" ht="30.75" customHeight="1" x14ac:dyDescent="0.3">
      <c r="B141" s="23"/>
      <c r="C141" s="24"/>
      <c r="D141" s="158" t="s">
        <v>249</v>
      </c>
      <c r="E141" s="24"/>
      <c r="F141" s="159" t="s">
        <v>2342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249</v>
      </c>
      <c r="AU141" s="6" t="s">
        <v>22</v>
      </c>
    </row>
    <row r="142" spans="2:65" s="6" customFormat="1" ht="15.75" customHeight="1" x14ac:dyDescent="0.3">
      <c r="B142" s="23"/>
      <c r="C142" s="146" t="s">
        <v>513</v>
      </c>
      <c r="D142" s="146" t="s">
        <v>244</v>
      </c>
      <c r="E142" s="147" t="s">
        <v>2422</v>
      </c>
      <c r="F142" s="148" t="s">
        <v>2423</v>
      </c>
      <c r="G142" s="149" t="s">
        <v>2340</v>
      </c>
      <c r="H142" s="150">
        <v>7</v>
      </c>
      <c r="I142" s="151"/>
      <c r="J142" s="152">
        <f>ROUND($I$142*$H$142,2)</f>
        <v>0</v>
      </c>
      <c r="K142" s="148"/>
      <c r="L142" s="43"/>
      <c r="M142" s="153"/>
      <c r="N142" s="154" t="s">
        <v>46</v>
      </c>
      <c r="O142" s="24"/>
      <c r="P142" s="155">
        <f>$O$142*$H$142</f>
        <v>0</v>
      </c>
      <c r="Q142" s="155">
        <v>0</v>
      </c>
      <c r="R142" s="155">
        <f>$Q$142*$H$142</f>
        <v>0</v>
      </c>
      <c r="S142" s="155">
        <v>0</v>
      </c>
      <c r="T142" s="156">
        <f>$S$142*$H$142</f>
        <v>0</v>
      </c>
      <c r="AR142" s="97" t="s">
        <v>248</v>
      </c>
      <c r="AT142" s="97" t="s">
        <v>244</v>
      </c>
      <c r="AU142" s="97" t="s">
        <v>22</v>
      </c>
      <c r="AY142" s="6" t="s">
        <v>243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7" t="s">
        <v>22</v>
      </c>
      <c r="BK142" s="157">
        <f>ROUND($I$142*$H$142,2)</f>
        <v>0</v>
      </c>
      <c r="BL142" s="97" t="s">
        <v>248</v>
      </c>
      <c r="BM142" s="97" t="s">
        <v>2424</v>
      </c>
    </row>
    <row r="143" spans="2:65" s="6" customFormat="1" ht="30.75" customHeight="1" x14ac:dyDescent="0.3">
      <c r="B143" s="23"/>
      <c r="C143" s="24"/>
      <c r="D143" s="158" t="s">
        <v>249</v>
      </c>
      <c r="E143" s="24"/>
      <c r="F143" s="159" t="s">
        <v>2342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249</v>
      </c>
      <c r="AU143" s="6" t="s">
        <v>22</v>
      </c>
    </row>
    <row r="144" spans="2:65" s="6" customFormat="1" ht="15.75" customHeight="1" x14ac:dyDescent="0.3">
      <c r="B144" s="23"/>
      <c r="C144" s="146" t="s">
        <v>518</v>
      </c>
      <c r="D144" s="146" t="s">
        <v>244</v>
      </c>
      <c r="E144" s="147" t="s">
        <v>2425</v>
      </c>
      <c r="F144" s="148" t="s">
        <v>2426</v>
      </c>
      <c r="G144" s="149" t="s">
        <v>2340</v>
      </c>
      <c r="H144" s="150">
        <v>3</v>
      </c>
      <c r="I144" s="151"/>
      <c r="J144" s="152">
        <f>ROUND($I$144*$H$144,2)</f>
        <v>0</v>
      </c>
      <c r="K144" s="148"/>
      <c r="L144" s="43"/>
      <c r="M144" s="153"/>
      <c r="N144" s="154" t="s">
        <v>46</v>
      </c>
      <c r="O144" s="24"/>
      <c r="P144" s="155">
        <f>$O$144*$H$144</f>
        <v>0</v>
      </c>
      <c r="Q144" s="155">
        <v>0</v>
      </c>
      <c r="R144" s="155">
        <f>$Q$144*$H$144</f>
        <v>0</v>
      </c>
      <c r="S144" s="155">
        <v>0</v>
      </c>
      <c r="T144" s="156">
        <f>$S$144*$H$144</f>
        <v>0</v>
      </c>
      <c r="AR144" s="97" t="s">
        <v>248</v>
      </c>
      <c r="AT144" s="97" t="s">
        <v>244</v>
      </c>
      <c r="AU144" s="97" t="s">
        <v>22</v>
      </c>
      <c r="AY144" s="6" t="s">
        <v>243</v>
      </c>
      <c r="BE144" s="157">
        <f>IF($N$144="základní",$J$144,0)</f>
        <v>0</v>
      </c>
      <c r="BF144" s="157">
        <f>IF($N$144="snížená",$J$144,0)</f>
        <v>0</v>
      </c>
      <c r="BG144" s="157">
        <f>IF($N$144="zákl. přenesená",$J$144,0)</f>
        <v>0</v>
      </c>
      <c r="BH144" s="157">
        <f>IF($N$144="sníž. přenesená",$J$144,0)</f>
        <v>0</v>
      </c>
      <c r="BI144" s="157">
        <f>IF($N$144="nulová",$J$144,0)</f>
        <v>0</v>
      </c>
      <c r="BJ144" s="97" t="s">
        <v>22</v>
      </c>
      <c r="BK144" s="157">
        <f>ROUND($I$144*$H$144,2)</f>
        <v>0</v>
      </c>
      <c r="BL144" s="97" t="s">
        <v>248</v>
      </c>
      <c r="BM144" s="97" t="s">
        <v>2427</v>
      </c>
    </row>
    <row r="145" spans="2:65" s="6" customFormat="1" ht="30.75" customHeight="1" x14ac:dyDescent="0.3">
      <c r="B145" s="23"/>
      <c r="C145" s="24"/>
      <c r="D145" s="158" t="s">
        <v>249</v>
      </c>
      <c r="E145" s="24"/>
      <c r="F145" s="159" t="s">
        <v>2342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249</v>
      </c>
      <c r="AU145" s="6" t="s">
        <v>22</v>
      </c>
    </row>
    <row r="146" spans="2:65" s="6" customFormat="1" ht="15.75" customHeight="1" x14ac:dyDescent="0.3">
      <c r="B146" s="23"/>
      <c r="C146" s="146" t="s">
        <v>525</v>
      </c>
      <c r="D146" s="146" t="s">
        <v>244</v>
      </c>
      <c r="E146" s="147" t="s">
        <v>2428</v>
      </c>
      <c r="F146" s="148" t="s">
        <v>2429</v>
      </c>
      <c r="G146" s="149" t="s">
        <v>2340</v>
      </c>
      <c r="H146" s="150">
        <v>2</v>
      </c>
      <c r="I146" s="151"/>
      <c r="J146" s="152">
        <f>ROUND($I$146*$H$146,2)</f>
        <v>0</v>
      </c>
      <c r="K146" s="148"/>
      <c r="L146" s="43"/>
      <c r="M146" s="153"/>
      <c r="N146" s="154" t="s">
        <v>46</v>
      </c>
      <c r="O146" s="24"/>
      <c r="P146" s="155">
        <f>$O$146*$H$146</f>
        <v>0</v>
      </c>
      <c r="Q146" s="155">
        <v>0</v>
      </c>
      <c r="R146" s="155">
        <f>$Q$146*$H$146</f>
        <v>0</v>
      </c>
      <c r="S146" s="155">
        <v>0</v>
      </c>
      <c r="T146" s="156">
        <f>$S$146*$H$146</f>
        <v>0</v>
      </c>
      <c r="AR146" s="97" t="s">
        <v>248</v>
      </c>
      <c r="AT146" s="97" t="s">
        <v>244</v>
      </c>
      <c r="AU146" s="97" t="s">
        <v>22</v>
      </c>
      <c r="AY146" s="6" t="s">
        <v>243</v>
      </c>
      <c r="BE146" s="157">
        <f>IF($N$146="základní",$J$146,0)</f>
        <v>0</v>
      </c>
      <c r="BF146" s="157">
        <f>IF($N$146="snížená",$J$146,0)</f>
        <v>0</v>
      </c>
      <c r="BG146" s="157">
        <f>IF($N$146="zákl. přenesená",$J$146,0)</f>
        <v>0</v>
      </c>
      <c r="BH146" s="157">
        <f>IF($N$146="sníž. přenesená",$J$146,0)</f>
        <v>0</v>
      </c>
      <c r="BI146" s="157">
        <f>IF($N$146="nulová",$J$146,0)</f>
        <v>0</v>
      </c>
      <c r="BJ146" s="97" t="s">
        <v>22</v>
      </c>
      <c r="BK146" s="157">
        <f>ROUND($I$146*$H$146,2)</f>
        <v>0</v>
      </c>
      <c r="BL146" s="97" t="s">
        <v>248</v>
      </c>
      <c r="BM146" s="97" t="s">
        <v>2430</v>
      </c>
    </row>
    <row r="147" spans="2:65" s="6" customFormat="1" ht="30.75" customHeight="1" x14ac:dyDescent="0.3">
      <c r="B147" s="23"/>
      <c r="C147" s="24"/>
      <c r="D147" s="158" t="s">
        <v>249</v>
      </c>
      <c r="E147" s="24"/>
      <c r="F147" s="159" t="s">
        <v>2342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249</v>
      </c>
      <c r="AU147" s="6" t="s">
        <v>22</v>
      </c>
    </row>
    <row r="148" spans="2:65" s="6" customFormat="1" ht="15.75" customHeight="1" x14ac:dyDescent="0.3">
      <c r="B148" s="23"/>
      <c r="C148" s="146" t="s">
        <v>530</v>
      </c>
      <c r="D148" s="146" t="s">
        <v>244</v>
      </c>
      <c r="E148" s="147" t="s">
        <v>2431</v>
      </c>
      <c r="F148" s="148" t="s">
        <v>2432</v>
      </c>
      <c r="G148" s="149" t="s">
        <v>2340</v>
      </c>
      <c r="H148" s="150">
        <v>3</v>
      </c>
      <c r="I148" s="151"/>
      <c r="J148" s="152">
        <f>ROUND($I$148*$H$148,2)</f>
        <v>0</v>
      </c>
      <c r="K148" s="148"/>
      <c r="L148" s="43"/>
      <c r="M148" s="153"/>
      <c r="N148" s="154" t="s">
        <v>46</v>
      </c>
      <c r="O148" s="24"/>
      <c r="P148" s="155">
        <f>$O$148*$H$148</f>
        <v>0</v>
      </c>
      <c r="Q148" s="155">
        <v>0</v>
      </c>
      <c r="R148" s="155">
        <f>$Q$148*$H$148</f>
        <v>0</v>
      </c>
      <c r="S148" s="155">
        <v>0</v>
      </c>
      <c r="T148" s="156">
        <f>$S$148*$H$148</f>
        <v>0</v>
      </c>
      <c r="AR148" s="97" t="s">
        <v>248</v>
      </c>
      <c r="AT148" s="97" t="s">
        <v>244</v>
      </c>
      <c r="AU148" s="97" t="s">
        <v>22</v>
      </c>
      <c r="AY148" s="6" t="s">
        <v>243</v>
      </c>
      <c r="BE148" s="157">
        <f>IF($N$148="základní",$J$148,0)</f>
        <v>0</v>
      </c>
      <c r="BF148" s="157">
        <f>IF($N$148="snížená",$J$148,0)</f>
        <v>0</v>
      </c>
      <c r="BG148" s="157">
        <f>IF($N$148="zákl. přenesená",$J$148,0)</f>
        <v>0</v>
      </c>
      <c r="BH148" s="157">
        <f>IF($N$148="sníž. přenesená",$J$148,0)</f>
        <v>0</v>
      </c>
      <c r="BI148" s="157">
        <f>IF($N$148="nulová",$J$148,0)</f>
        <v>0</v>
      </c>
      <c r="BJ148" s="97" t="s">
        <v>22</v>
      </c>
      <c r="BK148" s="157">
        <f>ROUND($I$148*$H$148,2)</f>
        <v>0</v>
      </c>
      <c r="BL148" s="97" t="s">
        <v>248</v>
      </c>
      <c r="BM148" s="97" t="s">
        <v>2433</v>
      </c>
    </row>
    <row r="149" spans="2:65" s="6" customFormat="1" ht="30.75" customHeight="1" x14ac:dyDescent="0.3">
      <c r="B149" s="23"/>
      <c r="C149" s="24"/>
      <c r="D149" s="158" t="s">
        <v>249</v>
      </c>
      <c r="E149" s="24"/>
      <c r="F149" s="159" t="s">
        <v>2342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249</v>
      </c>
      <c r="AU149" s="6" t="s">
        <v>22</v>
      </c>
    </row>
    <row r="150" spans="2:65" s="6" customFormat="1" ht="15.75" customHeight="1" x14ac:dyDescent="0.3">
      <c r="B150" s="23"/>
      <c r="C150" s="146" t="s">
        <v>535</v>
      </c>
      <c r="D150" s="146" t="s">
        <v>244</v>
      </c>
      <c r="E150" s="147" t="s">
        <v>2434</v>
      </c>
      <c r="F150" s="148" t="s">
        <v>2435</v>
      </c>
      <c r="G150" s="149" t="s">
        <v>2340</v>
      </c>
      <c r="H150" s="150">
        <v>2</v>
      </c>
      <c r="I150" s="151"/>
      <c r="J150" s="152">
        <f>ROUND($I$150*$H$150,2)</f>
        <v>0</v>
      </c>
      <c r="K150" s="148"/>
      <c r="L150" s="43"/>
      <c r="M150" s="153"/>
      <c r="N150" s="154" t="s">
        <v>46</v>
      </c>
      <c r="O150" s="24"/>
      <c r="P150" s="155">
        <f>$O$150*$H$150</f>
        <v>0</v>
      </c>
      <c r="Q150" s="155">
        <v>0</v>
      </c>
      <c r="R150" s="155">
        <f>$Q$150*$H$150</f>
        <v>0</v>
      </c>
      <c r="S150" s="155">
        <v>0</v>
      </c>
      <c r="T150" s="156">
        <f>$S$150*$H$150</f>
        <v>0</v>
      </c>
      <c r="AR150" s="97" t="s">
        <v>248</v>
      </c>
      <c r="AT150" s="97" t="s">
        <v>244</v>
      </c>
      <c r="AU150" s="97" t="s">
        <v>22</v>
      </c>
      <c r="AY150" s="6" t="s">
        <v>243</v>
      </c>
      <c r="BE150" s="157">
        <f>IF($N$150="základní",$J$150,0)</f>
        <v>0</v>
      </c>
      <c r="BF150" s="157">
        <f>IF($N$150="snížená",$J$150,0)</f>
        <v>0</v>
      </c>
      <c r="BG150" s="157">
        <f>IF($N$150="zákl. přenesená",$J$150,0)</f>
        <v>0</v>
      </c>
      <c r="BH150" s="157">
        <f>IF($N$150="sníž. přenesená",$J$150,0)</f>
        <v>0</v>
      </c>
      <c r="BI150" s="157">
        <f>IF($N$150="nulová",$J$150,0)</f>
        <v>0</v>
      </c>
      <c r="BJ150" s="97" t="s">
        <v>22</v>
      </c>
      <c r="BK150" s="157">
        <f>ROUND($I$150*$H$150,2)</f>
        <v>0</v>
      </c>
      <c r="BL150" s="97" t="s">
        <v>248</v>
      </c>
      <c r="BM150" s="97" t="s">
        <v>2436</v>
      </c>
    </row>
    <row r="151" spans="2:65" s="6" customFormat="1" ht="30.75" customHeight="1" x14ac:dyDescent="0.3">
      <c r="B151" s="23"/>
      <c r="C151" s="24"/>
      <c r="D151" s="158" t="s">
        <v>249</v>
      </c>
      <c r="E151" s="24"/>
      <c r="F151" s="159" t="s">
        <v>2342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249</v>
      </c>
      <c r="AU151" s="6" t="s">
        <v>22</v>
      </c>
    </row>
    <row r="152" spans="2:65" s="6" customFormat="1" ht="15.75" customHeight="1" x14ac:dyDescent="0.3">
      <c r="B152" s="23"/>
      <c r="C152" s="146" t="s">
        <v>540</v>
      </c>
      <c r="D152" s="146" t="s">
        <v>244</v>
      </c>
      <c r="E152" s="147" t="s">
        <v>2437</v>
      </c>
      <c r="F152" s="148" t="s">
        <v>2438</v>
      </c>
      <c r="G152" s="149" t="s">
        <v>2340</v>
      </c>
      <c r="H152" s="150">
        <v>4</v>
      </c>
      <c r="I152" s="151"/>
      <c r="J152" s="152">
        <f>ROUND($I$152*$H$152,2)</f>
        <v>0</v>
      </c>
      <c r="K152" s="148"/>
      <c r="L152" s="43"/>
      <c r="M152" s="153"/>
      <c r="N152" s="154" t="s">
        <v>46</v>
      </c>
      <c r="O152" s="24"/>
      <c r="P152" s="155">
        <f>$O$152*$H$152</f>
        <v>0</v>
      </c>
      <c r="Q152" s="155">
        <v>0</v>
      </c>
      <c r="R152" s="155">
        <f>$Q$152*$H$152</f>
        <v>0</v>
      </c>
      <c r="S152" s="155">
        <v>0</v>
      </c>
      <c r="T152" s="156">
        <f>$S$152*$H$152</f>
        <v>0</v>
      </c>
      <c r="AR152" s="97" t="s">
        <v>248</v>
      </c>
      <c r="AT152" s="97" t="s">
        <v>244</v>
      </c>
      <c r="AU152" s="97" t="s">
        <v>22</v>
      </c>
      <c r="AY152" s="6" t="s">
        <v>243</v>
      </c>
      <c r="BE152" s="157">
        <f>IF($N$152="základní",$J$152,0)</f>
        <v>0</v>
      </c>
      <c r="BF152" s="157">
        <f>IF($N$152="snížená",$J$152,0)</f>
        <v>0</v>
      </c>
      <c r="BG152" s="157">
        <f>IF($N$152="zákl. přenesená",$J$152,0)</f>
        <v>0</v>
      </c>
      <c r="BH152" s="157">
        <f>IF($N$152="sníž. přenesená",$J$152,0)</f>
        <v>0</v>
      </c>
      <c r="BI152" s="157">
        <f>IF($N$152="nulová",$J$152,0)</f>
        <v>0</v>
      </c>
      <c r="BJ152" s="97" t="s">
        <v>22</v>
      </c>
      <c r="BK152" s="157">
        <f>ROUND($I$152*$H$152,2)</f>
        <v>0</v>
      </c>
      <c r="BL152" s="97" t="s">
        <v>248</v>
      </c>
      <c r="BM152" s="97" t="s">
        <v>2439</v>
      </c>
    </row>
    <row r="153" spans="2:65" s="6" customFormat="1" ht="30.75" customHeight="1" x14ac:dyDescent="0.3">
      <c r="B153" s="23"/>
      <c r="C153" s="24"/>
      <c r="D153" s="158" t="s">
        <v>249</v>
      </c>
      <c r="E153" s="24"/>
      <c r="F153" s="159" t="s">
        <v>2342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249</v>
      </c>
      <c r="AU153" s="6" t="s">
        <v>22</v>
      </c>
    </row>
    <row r="154" spans="2:65" s="6" customFormat="1" ht="15.75" customHeight="1" x14ac:dyDescent="0.3">
      <c r="B154" s="23"/>
      <c r="C154" s="146" t="s">
        <v>545</v>
      </c>
      <c r="D154" s="146" t="s">
        <v>244</v>
      </c>
      <c r="E154" s="147" t="s">
        <v>2440</v>
      </c>
      <c r="F154" s="148" t="s">
        <v>2441</v>
      </c>
      <c r="G154" s="149" t="s">
        <v>2340</v>
      </c>
      <c r="H154" s="150">
        <v>24</v>
      </c>
      <c r="I154" s="151"/>
      <c r="J154" s="152">
        <f>ROUND($I$154*$H$154,2)</f>
        <v>0</v>
      </c>
      <c r="K154" s="148"/>
      <c r="L154" s="43"/>
      <c r="M154" s="153"/>
      <c r="N154" s="154" t="s">
        <v>46</v>
      </c>
      <c r="O154" s="24"/>
      <c r="P154" s="155">
        <f>$O$154*$H$154</f>
        <v>0</v>
      </c>
      <c r="Q154" s="155">
        <v>0</v>
      </c>
      <c r="R154" s="155">
        <f>$Q$154*$H$154</f>
        <v>0</v>
      </c>
      <c r="S154" s="155">
        <v>0</v>
      </c>
      <c r="T154" s="156">
        <f>$S$154*$H$154</f>
        <v>0</v>
      </c>
      <c r="AR154" s="97" t="s">
        <v>248</v>
      </c>
      <c r="AT154" s="97" t="s">
        <v>244</v>
      </c>
      <c r="AU154" s="97" t="s">
        <v>22</v>
      </c>
      <c r="AY154" s="6" t="s">
        <v>243</v>
      </c>
      <c r="BE154" s="157">
        <f>IF($N$154="základní",$J$154,0)</f>
        <v>0</v>
      </c>
      <c r="BF154" s="157">
        <f>IF($N$154="snížená",$J$154,0)</f>
        <v>0</v>
      </c>
      <c r="BG154" s="157">
        <f>IF($N$154="zákl. přenesená",$J$154,0)</f>
        <v>0</v>
      </c>
      <c r="BH154" s="157">
        <f>IF($N$154="sníž. přenesená",$J$154,0)</f>
        <v>0</v>
      </c>
      <c r="BI154" s="157">
        <f>IF($N$154="nulová",$J$154,0)</f>
        <v>0</v>
      </c>
      <c r="BJ154" s="97" t="s">
        <v>22</v>
      </c>
      <c r="BK154" s="157">
        <f>ROUND($I$154*$H$154,2)</f>
        <v>0</v>
      </c>
      <c r="BL154" s="97" t="s">
        <v>248</v>
      </c>
      <c r="BM154" s="97" t="s">
        <v>2442</v>
      </c>
    </row>
    <row r="155" spans="2:65" s="6" customFormat="1" ht="30.75" customHeight="1" x14ac:dyDescent="0.3">
      <c r="B155" s="23"/>
      <c r="C155" s="24"/>
      <c r="D155" s="158" t="s">
        <v>249</v>
      </c>
      <c r="E155" s="24"/>
      <c r="F155" s="159" t="s">
        <v>2342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249</v>
      </c>
      <c r="AU155" s="6" t="s">
        <v>22</v>
      </c>
    </row>
    <row r="156" spans="2:65" s="6" customFormat="1" ht="15.75" customHeight="1" x14ac:dyDescent="0.3">
      <c r="B156" s="23"/>
      <c r="C156" s="146" t="s">
        <v>552</v>
      </c>
      <c r="D156" s="146" t="s">
        <v>244</v>
      </c>
      <c r="E156" s="147" t="s">
        <v>2443</v>
      </c>
      <c r="F156" s="148" t="s">
        <v>2444</v>
      </c>
      <c r="G156" s="149" t="s">
        <v>2340</v>
      </c>
      <c r="H156" s="150">
        <v>69</v>
      </c>
      <c r="I156" s="151"/>
      <c r="J156" s="152">
        <f>ROUND($I$156*$H$156,2)</f>
        <v>0</v>
      </c>
      <c r="K156" s="148"/>
      <c r="L156" s="43"/>
      <c r="M156" s="153"/>
      <c r="N156" s="154" t="s">
        <v>46</v>
      </c>
      <c r="O156" s="24"/>
      <c r="P156" s="155">
        <f>$O$156*$H$156</f>
        <v>0</v>
      </c>
      <c r="Q156" s="155">
        <v>0</v>
      </c>
      <c r="R156" s="155">
        <f>$Q$156*$H$156</f>
        <v>0</v>
      </c>
      <c r="S156" s="155">
        <v>0</v>
      </c>
      <c r="T156" s="156">
        <f>$S$156*$H$156</f>
        <v>0</v>
      </c>
      <c r="AR156" s="97" t="s">
        <v>248</v>
      </c>
      <c r="AT156" s="97" t="s">
        <v>244</v>
      </c>
      <c r="AU156" s="97" t="s">
        <v>22</v>
      </c>
      <c r="AY156" s="6" t="s">
        <v>243</v>
      </c>
      <c r="BE156" s="157">
        <f>IF($N$156="základní",$J$156,0)</f>
        <v>0</v>
      </c>
      <c r="BF156" s="157">
        <f>IF($N$156="snížená",$J$156,0)</f>
        <v>0</v>
      </c>
      <c r="BG156" s="157">
        <f>IF($N$156="zákl. přenesená",$J$156,0)</f>
        <v>0</v>
      </c>
      <c r="BH156" s="157">
        <f>IF($N$156="sníž. přenesená",$J$156,0)</f>
        <v>0</v>
      </c>
      <c r="BI156" s="157">
        <f>IF($N$156="nulová",$J$156,0)</f>
        <v>0</v>
      </c>
      <c r="BJ156" s="97" t="s">
        <v>22</v>
      </c>
      <c r="BK156" s="157">
        <f>ROUND($I$156*$H$156,2)</f>
        <v>0</v>
      </c>
      <c r="BL156" s="97" t="s">
        <v>248</v>
      </c>
      <c r="BM156" s="97" t="s">
        <v>2445</v>
      </c>
    </row>
    <row r="157" spans="2:65" s="6" customFormat="1" ht="30.75" customHeight="1" x14ac:dyDescent="0.3">
      <c r="B157" s="23"/>
      <c r="C157" s="24"/>
      <c r="D157" s="158" t="s">
        <v>249</v>
      </c>
      <c r="E157" s="24"/>
      <c r="F157" s="159" t="s">
        <v>2342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249</v>
      </c>
      <c r="AU157" s="6" t="s">
        <v>22</v>
      </c>
    </row>
    <row r="158" spans="2:65" s="6" customFormat="1" ht="15.75" customHeight="1" x14ac:dyDescent="0.3">
      <c r="B158" s="23"/>
      <c r="C158" s="146" t="s">
        <v>557</v>
      </c>
      <c r="D158" s="146" t="s">
        <v>244</v>
      </c>
      <c r="E158" s="147" t="s">
        <v>2446</v>
      </c>
      <c r="F158" s="148" t="s">
        <v>2447</v>
      </c>
      <c r="G158" s="149" t="s">
        <v>2340</v>
      </c>
      <c r="H158" s="150">
        <v>7</v>
      </c>
      <c r="I158" s="151"/>
      <c r="J158" s="152">
        <f>ROUND($I$158*$H$158,2)</f>
        <v>0</v>
      </c>
      <c r="K158" s="148"/>
      <c r="L158" s="43"/>
      <c r="M158" s="153"/>
      <c r="N158" s="154" t="s">
        <v>46</v>
      </c>
      <c r="O158" s="24"/>
      <c r="P158" s="155">
        <f>$O$158*$H$158</f>
        <v>0</v>
      </c>
      <c r="Q158" s="155">
        <v>0</v>
      </c>
      <c r="R158" s="155">
        <f>$Q$158*$H$158</f>
        <v>0</v>
      </c>
      <c r="S158" s="155">
        <v>0</v>
      </c>
      <c r="T158" s="156">
        <f>$S$158*$H$158</f>
        <v>0</v>
      </c>
      <c r="AR158" s="97" t="s">
        <v>248</v>
      </c>
      <c r="AT158" s="97" t="s">
        <v>244</v>
      </c>
      <c r="AU158" s="97" t="s">
        <v>22</v>
      </c>
      <c r="AY158" s="6" t="s">
        <v>243</v>
      </c>
      <c r="BE158" s="157">
        <f>IF($N$158="základní",$J$158,0)</f>
        <v>0</v>
      </c>
      <c r="BF158" s="157">
        <f>IF($N$158="snížená",$J$158,0)</f>
        <v>0</v>
      </c>
      <c r="BG158" s="157">
        <f>IF($N$158="zákl. přenesená",$J$158,0)</f>
        <v>0</v>
      </c>
      <c r="BH158" s="157">
        <f>IF($N$158="sníž. přenesená",$J$158,0)</f>
        <v>0</v>
      </c>
      <c r="BI158" s="157">
        <f>IF($N$158="nulová",$J$158,0)</f>
        <v>0</v>
      </c>
      <c r="BJ158" s="97" t="s">
        <v>22</v>
      </c>
      <c r="BK158" s="157">
        <f>ROUND($I$158*$H$158,2)</f>
        <v>0</v>
      </c>
      <c r="BL158" s="97" t="s">
        <v>248</v>
      </c>
      <c r="BM158" s="97" t="s">
        <v>2448</v>
      </c>
    </row>
    <row r="159" spans="2:65" s="6" customFormat="1" ht="30.75" customHeight="1" x14ac:dyDescent="0.3">
      <c r="B159" s="23"/>
      <c r="C159" s="24"/>
      <c r="D159" s="158" t="s">
        <v>249</v>
      </c>
      <c r="E159" s="24"/>
      <c r="F159" s="159" t="s">
        <v>2342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249</v>
      </c>
      <c r="AU159" s="6" t="s">
        <v>22</v>
      </c>
    </row>
    <row r="160" spans="2:65" s="6" customFormat="1" ht="15.75" customHeight="1" x14ac:dyDescent="0.3">
      <c r="B160" s="23"/>
      <c r="C160" s="146" t="s">
        <v>563</v>
      </c>
      <c r="D160" s="146" t="s">
        <v>244</v>
      </c>
      <c r="E160" s="147" t="s">
        <v>2449</v>
      </c>
      <c r="F160" s="148" t="s">
        <v>2450</v>
      </c>
      <c r="G160" s="149" t="s">
        <v>2340</v>
      </c>
      <c r="H160" s="150">
        <v>25</v>
      </c>
      <c r="I160" s="151"/>
      <c r="J160" s="152">
        <f>ROUND($I$160*$H$160,2)</f>
        <v>0</v>
      </c>
      <c r="K160" s="148"/>
      <c r="L160" s="43"/>
      <c r="M160" s="153"/>
      <c r="N160" s="154" t="s">
        <v>46</v>
      </c>
      <c r="O160" s="24"/>
      <c r="P160" s="155">
        <f>$O$160*$H$160</f>
        <v>0</v>
      </c>
      <c r="Q160" s="155">
        <v>0</v>
      </c>
      <c r="R160" s="155">
        <f>$Q$160*$H$160</f>
        <v>0</v>
      </c>
      <c r="S160" s="155">
        <v>0</v>
      </c>
      <c r="T160" s="156">
        <f>$S$160*$H$160</f>
        <v>0</v>
      </c>
      <c r="AR160" s="97" t="s">
        <v>248</v>
      </c>
      <c r="AT160" s="97" t="s">
        <v>244</v>
      </c>
      <c r="AU160" s="97" t="s">
        <v>22</v>
      </c>
      <c r="AY160" s="6" t="s">
        <v>243</v>
      </c>
      <c r="BE160" s="157">
        <f>IF($N$160="základní",$J$160,0)</f>
        <v>0</v>
      </c>
      <c r="BF160" s="157">
        <f>IF($N$160="snížená",$J$160,0)</f>
        <v>0</v>
      </c>
      <c r="BG160" s="157">
        <f>IF($N$160="zákl. přenesená",$J$160,0)</f>
        <v>0</v>
      </c>
      <c r="BH160" s="157">
        <f>IF($N$160="sníž. přenesená",$J$160,0)</f>
        <v>0</v>
      </c>
      <c r="BI160" s="157">
        <f>IF($N$160="nulová",$J$160,0)</f>
        <v>0</v>
      </c>
      <c r="BJ160" s="97" t="s">
        <v>22</v>
      </c>
      <c r="BK160" s="157">
        <f>ROUND($I$160*$H$160,2)</f>
        <v>0</v>
      </c>
      <c r="BL160" s="97" t="s">
        <v>248</v>
      </c>
      <c r="BM160" s="97" t="s">
        <v>2451</v>
      </c>
    </row>
    <row r="161" spans="2:65" s="6" customFormat="1" ht="30.75" customHeight="1" x14ac:dyDescent="0.3">
      <c r="B161" s="23"/>
      <c r="C161" s="24"/>
      <c r="D161" s="158" t="s">
        <v>249</v>
      </c>
      <c r="E161" s="24"/>
      <c r="F161" s="159" t="s">
        <v>2342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249</v>
      </c>
      <c r="AU161" s="6" t="s">
        <v>22</v>
      </c>
    </row>
    <row r="162" spans="2:65" s="6" customFormat="1" ht="15.75" customHeight="1" x14ac:dyDescent="0.3">
      <c r="B162" s="23"/>
      <c r="C162" s="146" t="s">
        <v>569</v>
      </c>
      <c r="D162" s="146" t="s">
        <v>244</v>
      </c>
      <c r="E162" s="147" t="s">
        <v>2452</v>
      </c>
      <c r="F162" s="148" t="s">
        <v>2453</v>
      </c>
      <c r="G162" s="149" t="s">
        <v>2340</v>
      </c>
      <c r="H162" s="150">
        <v>12</v>
      </c>
      <c r="I162" s="151"/>
      <c r="J162" s="152">
        <f>ROUND($I$162*$H$162,2)</f>
        <v>0</v>
      </c>
      <c r="K162" s="148"/>
      <c r="L162" s="43"/>
      <c r="M162" s="153"/>
      <c r="N162" s="154" t="s">
        <v>46</v>
      </c>
      <c r="O162" s="24"/>
      <c r="P162" s="155">
        <f>$O$162*$H$162</f>
        <v>0</v>
      </c>
      <c r="Q162" s="155">
        <v>0</v>
      </c>
      <c r="R162" s="155">
        <f>$Q$162*$H$162</f>
        <v>0</v>
      </c>
      <c r="S162" s="155">
        <v>0</v>
      </c>
      <c r="T162" s="156">
        <f>$S$162*$H$162</f>
        <v>0</v>
      </c>
      <c r="AR162" s="97" t="s">
        <v>248</v>
      </c>
      <c r="AT162" s="97" t="s">
        <v>244</v>
      </c>
      <c r="AU162" s="97" t="s">
        <v>22</v>
      </c>
      <c r="AY162" s="6" t="s">
        <v>243</v>
      </c>
      <c r="BE162" s="157">
        <f>IF($N$162="základní",$J$162,0)</f>
        <v>0</v>
      </c>
      <c r="BF162" s="157">
        <f>IF($N$162="snížená",$J$162,0)</f>
        <v>0</v>
      </c>
      <c r="BG162" s="157">
        <f>IF($N$162="zákl. přenesená",$J$162,0)</f>
        <v>0</v>
      </c>
      <c r="BH162" s="157">
        <f>IF($N$162="sníž. přenesená",$J$162,0)</f>
        <v>0</v>
      </c>
      <c r="BI162" s="157">
        <f>IF($N$162="nulová",$J$162,0)</f>
        <v>0</v>
      </c>
      <c r="BJ162" s="97" t="s">
        <v>22</v>
      </c>
      <c r="BK162" s="157">
        <f>ROUND($I$162*$H$162,2)</f>
        <v>0</v>
      </c>
      <c r="BL162" s="97" t="s">
        <v>248</v>
      </c>
      <c r="BM162" s="97" t="s">
        <v>2454</v>
      </c>
    </row>
    <row r="163" spans="2:65" s="6" customFormat="1" ht="30.75" customHeight="1" x14ac:dyDescent="0.3">
      <c r="B163" s="23"/>
      <c r="C163" s="24"/>
      <c r="D163" s="158" t="s">
        <v>249</v>
      </c>
      <c r="E163" s="24"/>
      <c r="F163" s="159" t="s">
        <v>2342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249</v>
      </c>
      <c r="AU163" s="6" t="s">
        <v>22</v>
      </c>
    </row>
    <row r="164" spans="2:65" s="6" customFormat="1" ht="15.75" customHeight="1" x14ac:dyDescent="0.3">
      <c r="B164" s="23"/>
      <c r="C164" s="146" t="s">
        <v>577</v>
      </c>
      <c r="D164" s="146" t="s">
        <v>244</v>
      </c>
      <c r="E164" s="147" t="s">
        <v>2455</v>
      </c>
      <c r="F164" s="148" t="s">
        <v>2456</v>
      </c>
      <c r="G164" s="149" t="s">
        <v>2340</v>
      </c>
      <c r="H164" s="150">
        <v>42</v>
      </c>
      <c r="I164" s="151"/>
      <c r="J164" s="152">
        <f>ROUND($I$164*$H$164,2)</f>
        <v>0</v>
      </c>
      <c r="K164" s="148"/>
      <c r="L164" s="43"/>
      <c r="M164" s="153"/>
      <c r="N164" s="154" t="s">
        <v>46</v>
      </c>
      <c r="O164" s="24"/>
      <c r="P164" s="155">
        <f>$O$164*$H$164</f>
        <v>0</v>
      </c>
      <c r="Q164" s="155">
        <v>0</v>
      </c>
      <c r="R164" s="155">
        <f>$Q$164*$H$164</f>
        <v>0</v>
      </c>
      <c r="S164" s="155">
        <v>0</v>
      </c>
      <c r="T164" s="156">
        <f>$S$164*$H$164</f>
        <v>0</v>
      </c>
      <c r="AR164" s="97" t="s">
        <v>248</v>
      </c>
      <c r="AT164" s="97" t="s">
        <v>244</v>
      </c>
      <c r="AU164" s="97" t="s">
        <v>22</v>
      </c>
      <c r="AY164" s="6" t="s">
        <v>243</v>
      </c>
      <c r="BE164" s="157">
        <f>IF($N$164="základní",$J$164,0)</f>
        <v>0</v>
      </c>
      <c r="BF164" s="157">
        <f>IF($N$164="snížená",$J$164,0)</f>
        <v>0</v>
      </c>
      <c r="BG164" s="157">
        <f>IF($N$164="zákl. přenesená",$J$164,0)</f>
        <v>0</v>
      </c>
      <c r="BH164" s="157">
        <f>IF($N$164="sníž. přenesená",$J$164,0)</f>
        <v>0</v>
      </c>
      <c r="BI164" s="157">
        <f>IF($N$164="nulová",$J$164,0)</f>
        <v>0</v>
      </c>
      <c r="BJ164" s="97" t="s">
        <v>22</v>
      </c>
      <c r="BK164" s="157">
        <f>ROUND($I$164*$H$164,2)</f>
        <v>0</v>
      </c>
      <c r="BL164" s="97" t="s">
        <v>248</v>
      </c>
      <c r="BM164" s="97" t="s">
        <v>2457</v>
      </c>
    </row>
    <row r="165" spans="2:65" s="6" customFormat="1" ht="30.75" customHeight="1" x14ac:dyDescent="0.3">
      <c r="B165" s="23"/>
      <c r="C165" s="24"/>
      <c r="D165" s="158" t="s">
        <v>249</v>
      </c>
      <c r="E165" s="24"/>
      <c r="F165" s="159" t="s">
        <v>2342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249</v>
      </c>
      <c r="AU165" s="6" t="s">
        <v>22</v>
      </c>
    </row>
    <row r="166" spans="2:65" s="6" customFormat="1" ht="15.75" customHeight="1" x14ac:dyDescent="0.3">
      <c r="B166" s="23"/>
      <c r="C166" s="146" t="s">
        <v>584</v>
      </c>
      <c r="D166" s="146" t="s">
        <v>244</v>
      </c>
      <c r="E166" s="147" t="s">
        <v>2458</v>
      </c>
      <c r="F166" s="148" t="s">
        <v>2459</v>
      </c>
      <c r="G166" s="149" t="s">
        <v>2340</v>
      </c>
      <c r="H166" s="150">
        <v>10</v>
      </c>
      <c r="I166" s="151"/>
      <c r="J166" s="152">
        <f>ROUND($I$166*$H$166,2)</f>
        <v>0</v>
      </c>
      <c r="K166" s="148"/>
      <c r="L166" s="43"/>
      <c r="M166" s="153"/>
      <c r="N166" s="154" t="s">
        <v>46</v>
      </c>
      <c r="O166" s="24"/>
      <c r="P166" s="155">
        <f>$O$166*$H$166</f>
        <v>0</v>
      </c>
      <c r="Q166" s="155">
        <v>0</v>
      </c>
      <c r="R166" s="155">
        <f>$Q$166*$H$166</f>
        <v>0</v>
      </c>
      <c r="S166" s="155">
        <v>0</v>
      </c>
      <c r="T166" s="156">
        <f>$S$166*$H$166</f>
        <v>0</v>
      </c>
      <c r="AR166" s="97" t="s">
        <v>248</v>
      </c>
      <c r="AT166" s="97" t="s">
        <v>244</v>
      </c>
      <c r="AU166" s="97" t="s">
        <v>22</v>
      </c>
      <c r="AY166" s="6" t="s">
        <v>243</v>
      </c>
      <c r="BE166" s="157">
        <f>IF($N$166="základní",$J$166,0)</f>
        <v>0</v>
      </c>
      <c r="BF166" s="157">
        <f>IF($N$166="snížená",$J$166,0)</f>
        <v>0</v>
      </c>
      <c r="BG166" s="157">
        <f>IF($N$166="zákl. přenesená",$J$166,0)</f>
        <v>0</v>
      </c>
      <c r="BH166" s="157">
        <f>IF($N$166="sníž. přenesená",$J$166,0)</f>
        <v>0</v>
      </c>
      <c r="BI166" s="157">
        <f>IF($N$166="nulová",$J$166,0)</f>
        <v>0</v>
      </c>
      <c r="BJ166" s="97" t="s">
        <v>22</v>
      </c>
      <c r="BK166" s="157">
        <f>ROUND($I$166*$H$166,2)</f>
        <v>0</v>
      </c>
      <c r="BL166" s="97" t="s">
        <v>248</v>
      </c>
      <c r="BM166" s="97" t="s">
        <v>2460</v>
      </c>
    </row>
    <row r="167" spans="2:65" s="6" customFormat="1" ht="30.75" customHeight="1" x14ac:dyDescent="0.3">
      <c r="B167" s="23"/>
      <c r="C167" s="24"/>
      <c r="D167" s="158" t="s">
        <v>249</v>
      </c>
      <c r="E167" s="24"/>
      <c r="F167" s="159" t="s">
        <v>2342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249</v>
      </c>
      <c r="AU167" s="6" t="s">
        <v>22</v>
      </c>
    </row>
    <row r="168" spans="2:65" s="6" customFormat="1" ht="15.75" customHeight="1" x14ac:dyDescent="0.3">
      <c r="B168" s="23"/>
      <c r="C168" s="146" t="s">
        <v>591</v>
      </c>
      <c r="D168" s="146" t="s">
        <v>244</v>
      </c>
      <c r="E168" s="147" t="s">
        <v>2461</v>
      </c>
      <c r="F168" s="148" t="s">
        <v>2462</v>
      </c>
      <c r="G168" s="149" t="s">
        <v>2340</v>
      </c>
      <c r="H168" s="150">
        <v>119</v>
      </c>
      <c r="I168" s="151"/>
      <c r="J168" s="152">
        <f>ROUND($I$168*$H$168,2)</f>
        <v>0</v>
      </c>
      <c r="K168" s="148"/>
      <c r="L168" s="43"/>
      <c r="M168" s="153"/>
      <c r="N168" s="154" t="s">
        <v>46</v>
      </c>
      <c r="O168" s="24"/>
      <c r="P168" s="155">
        <f>$O$168*$H$168</f>
        <v>0</v>
      </c>
      <c r="Q168" s="155">
        <v>0</v>
      </c>
      <c r="R168" s="155">
        <f>$Q$168*$H$168</f>
        <v>0</v>
      </c>
      <c r="S168" s="155">
        <v>0</v>
      </c>
      <c r="T168" s="156">
        <f>$S$168*$H$168</f>
        <v>0</v>
      </c>
      <c r="AR168" s="97" t="s">
        <v>248</v>
      </c>
      <c r="AT168" s="97" t="s">
        <v>244</v>
      </c>
      <c r="AU168" s="97" t="s">
        <v>22</v>
      </c>
      <c r="AY168" s="6" t="s">
        <v>243</v>
      </c>
      <c r="BE168" s="157">
        <f>IF($N$168="základní",$J$168,0)</f>
        <v>0</v>
      </c>
      <c r="BF168" s="157">
        <f>IF($N$168="snížená",$J$168,0)</f>
        <v>0</v>
      </c>
      <c r="BG168" s="157">
        <f>IF($N$168="zákl. přenesená",$J$168,0)</f>
        <v>0</v>
      </c>
      <c r="BH168" s="157">
        <f>IF($N$168="sníž. přenesená",$J$168,0)</f>
        <v>0</v>
      </c>
      <c r="BI168" s="157">
        <f>IF($N$168="nulová",$J$168,0)</f>
        <v>0</v>
      </c>
      <c r="BJ168" s="97" t="s">
        <v>22</v>
      </c>
      <c r="BK168" s="157">
        <f>ROUND($I$168*$H$168,2)</f>
        <v>0</v>
      </c>
      <c r="BL168" s="97" t="s">
        <v>248</v>
      </c>
      <c r="BM168" s="97" t="s">
        <v>2463</v>
      </c>
    </row>
    <row r="169" spans="2:65" s="6" customFormat="1" ht="30.75" customHeight="1" x14ac:dyDescent="0.3">
      <c r="B169" s="23"/>
      <c r="C169" s="24"/>
      <c r="D169" s="158" t="s">
        <v>249</v>
      </c>
      <c r="E169" s="24"/>
      <c r="F169" s="159" t="s">
        <v>2342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249</v>
      </c>
      <c r="AU169" s="6" t="s">
        <v>22</v>
      </c>
    </row>
    <row r="170" spans="2:65" s="6" customFormat="1" ht="15.75" customHeight="1" x14ac:dyDescent="0.3">
      <c r="B170" s="23"/>
      <c r="C170" s="146" t="s">
        <v>596</v>
      </c>
      <c r="D170" s="146" t="s">
        <v>244</v>
      </c>
      <c r="E170" s="147" t="s">
        <v>2464</v>
      </c>
      <c r="F170" s="148" t="s">
        <v>2465</v>
      </c>
      <c r="G170" s="149" t="s">
        <v>2466</v>
      </c>
      <c r="H170" s="150">
        <v>1</v>
      </c>
      <c r="I170" s="151"/>
      <c r="J170" s="152">
        <f>ROUND($I$170*$H$170,2)</f>
        <v>0</v>
      </c>
      <c r="K170" s="148"/>
      <c r="L170" s="43"/>
      <c r="M170" s="153"/>
      <c r="N170" s="154" t="s">
        <v>46</v>
      </c>
      <c r="O170" s="24"/>
      <c r="P170" s="155">
        <f>$O$170*$H$170</f>
        <v>0</v>
      </c>
      <c r="Q170" s="155">
        <v>0</v>
      </c>
      <c r="R170" s="155">
        <f>$Q$170*$H$170</f>
        <v>0</v>
      </c>
      <c r="S170" s="155">
        <v>0</v>
      </c>
      <c r="T170" s="156">
        <f>$S$170*$H$170</f>
        <v>0</v>
      </c>
      <c r="AR170" s="97" t="s">
        <v>2467</v>
      </c>
      <c r="AT170" s="97" t="s">
        <v>244</v>
      </c>
      <c r="AU170" s="97" t="s">
        <v>22</v>
      </c>
      <c r="AY170" s="6" t="s">
        <v>243</v>
      </c>
      <c r="BE170" s="157">
        <f>IF($N$170="základní",$J$170,0)</f>
        <v>0</v>
      </c>
      <c r="BF170" s="157">
        <f>IF($N$170="snížená",$J$170,0)</f>
        <v>0</v>
      </c>
      <c r="BG170" s="157">
        <f>IF($N$170="zákl. přenesená",$J$170,0)</f>
        <v>0</v>
      </c>
      <c r="BH170" s="157">
        <f>IF($N$170="sníž. přenesená",$J$170,0)</f>
        <v>0</v>
      </c>
      <c r="BI170" s="157">
        <f>IF($N$170="nulová",$J$170,0)</f>
        <v>0</v>
      </c>
      <c r="BJ170" s="97" t="s">
        <v>22</v>
      </c>
      <c r="BK170" s="157">
        <f>ROUND($I$170*$H$170,2)</f>
        <v>0</v>
      </c>
      <c r="BL170" s="97" t="s">
        <v>2467</v>
      </c>
      <c r="BM170" s="97" t="s">
        <v>2468</v>
      </c>
    </row>
    <row r="171" spans="2:65" s="135" customFormat="1" ht="37.5" customHeight="1" x14ac:dyDescent="0.35">
      <c r="B171" s="136"/>
      <c r="C171" s="137"/>
      <c r="D171" s="137" t="s">
        <v>74</v>
      </c>
      <c r="E171" s="138" t="s">
        <v>611</v>
      </c>
      <c r="F171" s="138" t="s">
        <v>2469</v>
      </c>
      <c r="G171" s="137"/>
      <c r="H171" s="137"/>
      <c r="J171" s="139">
        <f>$BK$171</f>
        <v>0</v>
      </c>
      <c r="K171" s="137"/>
      <c r="L171" s="140"/>
      <c r="M171" s="141"/>
      <c r="N171" s="137"/>
      <c r="O171" s="137"/>
      <c r="P171" s="142">
        <f>SUM($P$172:$P$230)</f>
        <v>0</v>
      </c>
      <c r="Q171" s="137"/>
      <c r="R171" s="142">
        <f>SUM($R$172:$R$230)</f>
        <v>0.43355520000000003</v>
      </c>
      <c r="S171" s="137"/>
      <c r="T171" s="143">
        <f>SUM($T$172:$T$230)</f>
        <v>0</v>
      </c>
      <c r="AR171" s="144" t="s">
        <v>22</v>
      </c>
      <c r="AT171" s="144" t="s">
        <v>74</v>
      </c>
      <c r="AU171" s="144" t="s">
        <v>75</v>
      </c>
      <c r="AY171" s="144" t="s">
        <v>243</v>
      </c>
      <c r="BK171" s="145">
        <f>SUM($BK$172:$BK$230)</f>
        <v>0</v>
      </c>
    </row>
    <row r="172" spans="2:65" s="6" customFormat="1" ht="15.75" customHeight="1" x14ac:dyDescent="0.3">
      <c r="B172" s="23"/>
      <c r="C172" s="149" t="s">
        <v>601</v>
      </c>
      <c r="D172" s="149" t="s">
        <v>244</v>
      </c>
      <c r="E172" s="147" t="s">
        <v>2470</v>
      </c>
      <c r="F172" s="148" t="s">
        <v>2471</v>
      </c>
      <c r="G172" s="149" t="s">
        <v>394</v>
      </c>
      <c r="H172" s="150">
        <v>5</v>
      </c>
      <c r="I172" s="151"/>
      <c r="J172" s="152">
        <f>ROUND($I$172*$H$172,2)</f>
        <v>0</v>
      </c>
      <c r="K172" s="148" t="s">
        <v>353</v>
      </c>
      <c r="L172" s="43"/>
      <c r="M172" s="153"/>
      <c r="N172" s="154" t="s">
        <v>46</v>
      </c>
      <c r="O172" s="24"/>
      <c r="P172" s="155">
        <f>$O$172*$H$172</f>
        <v>0</v>
      </c>
      <c r="Q172" s="155">
        <v>0</v>
      </c>
      <c r="R172" s="155">
        <f>$Q$172*$H$172</f>
        <v>0</v>
      </c>
      <c r="S172" s="155">
        <v>0</v>
      </c>
      <c r="T172" s="156">
        <f>$S$172*$H$172</f>
        <v>0</v>
      </c>
      <c r="AR172" s="97" t="s">
        <v>248</v>
      </c>
      <c r="AT172" s="97" t="s">
        <v>244</v>
      </c>
      <c r="AU172" s="97" t="s">
        <v>22</v>
      </c>
      <c r="AY172" s="97" t="s">
        <v>243</v>
      </c>
      <c r="BE172" s="157">
        <f>IF($N$172="základní",$J$172,0)</f>
        <v>0</v>
      </c>
      <c r="BF172" s="157">
        <f>IF($N$172="snížená",$J$172,0)</f>
        <v>0</v>
      </c>
      <c r="BG172" s="157">
        <f>IF($N$172="zákl. přenesená",$J$172,0)</f>
        <v>0</v>
      </c>
      <c r="BH172" s="157">
        <f>IF($N$172="sníž. přenesená",$J$172,0)</f>
        <v>0</v>
      </c>
      <c r="BI172" s="157">
        <f>IF($N$172="nulová",$J$172,0)</f>
        <v>0</v>
      </c>
      <c r="BJ172" s="97" t="s">
        <v>22</v>
      </c>
      <c r="BK172" s="157">
        <f>ROUND($I$172*$H$172,2)</f>
        <v>0</v>
      </c>
      <c r="BL172" s="97" t="s">
        <v>248</v>
      </c>
      <c r="BM172" s="97" t="s">
        <v>2472</v>
      </c>
    </row>
    <row r="173" spans="2:65" s="6" customFormat="1" ht="30.75" customHeight="1" x14ac:dyDescent="0.3">
      <c r="B173" s="23"/>
      <c r="C173" s="24"/>
      <c r="D173" s="158" t="s">
        <v>249</v>
      </c>
      <c r="E173" s="24"/>
      <c r="F173" s="159" t="s">
        <v>2473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249</v>
      </c>
      <c r="AU173" s="6" t="s">
        <v>22</v>
      </c>
    </row>
    <row r="174" spans="2:65" s="6" customFormat="1" ht="15.75" customHeight="1" x14ac:dyDescent="0.3">
      <c r="B174" s="23"/>
      <c r="C174" s="146" t="s">
        <v>606</v>
      </c>
      <c r="D174" s="146" t="s">
        <v>244</v>
      </c>
      <c r="E174" s="147" t="s">
        <v>2474</v>
      </c>
      <c r="F174" s="148" t="s">
        <v>2475</v>
      </c>
      <c r="G174" s="149" t="s">
        <v>394</v>
      </c>
      <c r="H174" s="150">
        <v>193.73</v>
      </c>
      <c r="I174" s="151"/>
      <c r="J174" s="152">
        <f>ROUND($I$174*$H$174,2)</f>
        <v>0</v>
      </c>
      <c r="K174" s="148" t="s">
        <v>353</v>
      </c>
      <c r="L174" s="43"/>
      <c r="M174" s="153"/>
      <c r="N174" s="154" t="s">
        <v>46</v>
      </c>
      <c r="O174" s="24"/>
      <c r="P174" s="155">
        <f>$O$174*$H$174</f>
        <v>0</v>
      </c>
      <c r="Q174" s="155">
        <v>0</v>
      </c>
      <c r="R174" s="155">
        <f>$Q$174*$H$174</f>
        <v>0</v>
      </c>
      <c r="S174" s="155">
        <v>0</v>
      </c>
      <c r="T174" s="156">
        <f>$S$174*$H$174</f>
        <v>0</v>
      </c>
      <c r="AR174" s="97" t="s">
        <v>248</v>
      </c>
      <c r="AT174" s="97" t="s">
        <v>244</v>
      </c>
      <c r="AU174" s="97" t="s">
        <v>22</v>
      </c>
      <c r="AY174" s="6" t="s">
        <v>243</v>
      </c>
      <c r="BE174" s="157">
        <f>IF($N$174="základní",$J$174,0)</f>
        <v>0</v>
      </c>
      <c r="BF174" s="157">
        <f>IF($N$174="snížená",$J$174,0)</f>
        <v>0</v>
      </c>
      <c r="BG174" s="157">
        <f>IF($N$174="zákl. přenesená",$J$174,0)</f>
        <v>0</v>
      </c>
      <c r="BH174" s="157">
        <f>IF($N$174="sníž. přenesená",$J$174,0)</f>
        <v>0</v>
      </c>
      <c r="BI174" s="157">
        <f>IF($N$174="nulová",$J$174,0)</f>
        <v>0</v>
      </c>
      <c r="BJ174" s="97" t="s">
        <v>22</v>
      </c>
      <c r="BK174" s="157">
        <f>ROUND($I$174*$H$174,2)</f>
        <v>0</v>
      </c>
      <c r="BL174" s="97" t="s">
        <v>248</v>
      </c>
      <c r="BM174" s="97" t="s">
        <v>2476</v>
      </c>
    </row>
    <row r="175" spans="2:65" s="6" customFormat="1" ht="30.75" customHeight="1" x14ac:dyDescent="0.3">
      <c r="B175" s="23"/>
      <c r="C175" s="24"/>
      <c r="D175" s="158" t="s">
        <v>249</v>
      </c>
      <c r="E175" s="24"/>
      <c r="F175" s="159" t="s">
        <v>2473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249</v>
      </c>
      <c r="AU175" s="6" t="s">
        <v>22</v>
      </c>
    </row>
    <row r="176" spans="2:65" s="6" customFormat="1" ht="15.75" customHeight="1" x14ac:dyDescent="0.3">
      <c r="B176" s="23"/>
      <c r="C176" s="146" t="s">
        <v>611</v>
      </c>
      <c r="D176" s="146" t="s">
        <v>244</v>
      </c>
      <c r="E176" s="147" t="s">
        <v>2477</v>
      </c>
      <c r="F176" s="148" t="s">
        <v>2478</v>
      </c>
      <c r="G176" s="149" t="s">
        <v>484</v>
      </c>
      <c r="H176" s="150">
        <v>309.96800000000002</v>
      </c>
      <c r="I176" s="151"/>
      <c r="J176" s="152">
        <f>ROUND($I$176*$H$176,2)</f>
        <v>0</v>
      </c>
      <c r="K176" s="148"/>
      <c r="L176" s="43"/>
      <c r="M176" s="153"/>
      <c r="N176" s="154" t="s">
        <v>46</v>
      </c>
      <c r="O176" s="24"/>
      <c r="P176" s="155">
        <f>$O$176*$H$176</f>
        <v>0</v>
      </c>
      <c r="Q176" s="155">
        <v>0</v>
      </c>
      <c r="R176" s="155">
        <f>$Q$176*$H$176</f>
        <v>0</v>
      </c>
      <c r="S176" s="155">
        <v>0</v>
      </c>
      <c r="T176" s="156">
        <f>$S$176*$H$176</f>
        <v>0</v>
      </c>
      <c r="AR176" s="97" t="s">
        <v>248</v>
      </c>
      <c r="AT176" s="97" t="s">
        <v>244</v>
      </c>
      <c r="AU176" s="97" t="s">
        <v>22</v>
      </c>
      <c r="AY176" s="6" t="s">
        <v>243</v>
      </c>
      <c r="BE176" s="157">
        <f>IF($N$176="základní",$J$176,0)</f>
        <v>0</v>
      </c>
      <c r="BF176" s="157">
        <f>IF($N$176="snížená",$J$176,0)</f>
        <v>0</v>
      </c>
      <c r="BG176" s="157">
        <f>IF($N$176="zákl. přenesená",$J$176,0)</f>
        <v>0</v>
      </c>
      <c r="BH176" s="157">
        <f>IF($N$176="sníž. přenesená",$J$176,0)</f>
        <v>0</v>
      </c>
      <c r="BI176" s="157">
        <f>IF($N$176="nulová",$J$176,0)</f>
        <v>0</v>
      </c>
      <c r="BJ176" s="97" t="s">
        <v>22</v>
      </c>
      <c r="BK176" s="157">
        <f>ROUND($I$176*$H$176,2)</f>
        <v>0</v>
      </c>
      <c r="BL176" s="97" t="s">
        <v>248</v>
      </c>
      <c r="BM176" s="97" t="s">
        <v>2479</v>
      </c>
    </row>
    <row r="177" spans="2:65" s="6" customFormat="1" ht="15.75" customHeight="1" x14ac:dyDescent="0.3">
      <c r="B177" s="23"/>
      <c r="C177" s="149" t="s">
        <v>616</v>
      </c>
      <c r="D177" s="149" t="s">
        <v>244</v>
      </c>
      <c r="E177" s="147" t="s">
        <v>2480</v>
      </c>
      <c r="F177" s="148" t="s">
        <v>2481</v>
      </c>
      <c r="G177" s="149" t="s">
        <v>484</v>
      </c>
      <c r="H177" s="150">
        <v>1549.84</v>
      </c>
      <c r="I177" s="151"/>
      <c r="J177" s="152">
        <f>ROUND($I$177*$H$177,2)</f>
        <v>0</v>
      </c>
      <c r="K177" s="148" t="s">
        <v>353</v>
      </c>
      <c r="L177" s="43"/>
      <c r="M177" s="153"/>
      <c r="N177" s="154" t="s">
        <v>46</v>
      </c>
      <c r="O177" s="24"/>
      <c r="P177" s="155">
        <f>$O$177*$H$177</f>
        <v>0</v>
      </c>
      <c r="Q177" s="155">
        <v>0</v>
      </c>
      <c r="R177" s="155">
        <f>$Q$177*$H$177</f>
        <v>0</v>
      </c>
      <c r="S177" s="155">
        <v>0</v>
      </c>
      <c r="T177" s="156">
        <f>$S$177*$H$177</f>
        <v>0</v>
      </c>
      <c r="AR177" s="97" t="s">
        <v>248</v>
      </c>
      <c r="AT177" s="97" t="s">
        <v>244</v>
      </c>
      <c r="AU177" s="97" t="s">
        <v>22</v>
      </c>
      <c r="AY177" s="97" t="s">
        <v>243</v>
      </c>
      <c r="BE177" s="157">
        <f>IF($N$177="základní",$J$177,0)</f>
        <v>0</v>
      </c>
      <c r="BF177" s="157">
        <f>IF($N$177="snížená",$J$177,0)</f>
        <v>0</v>
      </c>
      <c r="BG177" s="157">
        <f>IF($N$177="zákl. přenesená",$J$177,0)</f>
        <v>0</v>
      </c>
      <c r="BH177" s="157">
        <f>IF($N$177="sníž. přenesená",$J$177,0)</f>
        <v>0</v>
      </c>
      <c r="BI177" s="157">
        <f>IF($N$177="nulová",$J$177,0)</f>
        <v>0</v>
      </c>
      <c r="BJ177" s="97" t="s">
        <v>22</v>
      </c>
      <c r="BK177" s="157">
        <f>ROUND($I$177*$H$177,2)</f>
        <v>0</v>
      </c>
      <c r="BL177" s="97" t="s">
        <v>248</v>
      </c>
      <c r="BM177" s="97" t="s">
        <v>2482</v>
      </c>
    </row>
    <row r="178" spans="2:65" s="6" customFormat="1" ht="15.75" customHeight="1" x14ac:dyDescent="0.3">
      <c r="B178" s="178"/>
      <c r="C178" s="179"/>
      <c r="D178" s="158" t="s">
        <v>355</v>
      </c>
      <c r="E178" s="180"/>
      <c r="F178" s="180" t="s">
        <v>2483</v>
      </c>
      <c r="G178" s="179"/>
      <c r="H178" s="181">
        <v>1549.84</v>
      </c>
      <c r="J178" s="179"/>
      <c r="K178" s="179"/>
      <c r="L178" s="182"/>
      <c r="M178" s="183"/>
      <c r="N178" s="179"/>
      <c r="O178" s="179"/>
      <c r="P178" s="179"/>
      <c r="Q178" s="179"/>
      <c r="R178" s="179"/>
      <c r="S178" s="179"/>
      <c r="T178" s="184"/>
      <c r="AT178" s="185" t="s">
        <v>355</v>
      </c>
      <c r="AU178" s="185" t="s">
        <v>22</v>
      </c>
      <c r="AV178" s="185" t="s">
        <v>83</v>
      </c>
      <c r="AW178" s="185" t="s">
        <v>222</v>
      </c>
      <c r="AX178" s="185" t="s">
        <v>22</v>
      </c>
      <c r="AY178" s="185" t="s">
        <v>243</v>
      </c>
    </row>
    <row r="179" spans="2:65" s="6" customFormat="1" ht="15.75" customHeight="1" x14ac:dyDescent="0.3">
      <c r="B179" s="23"/>
      <c r="C179" s="146" t="s">
        <v>623</v>
      </c>
      <c r="D179" s="146" t="s">
        <v>244</v>
      </c>
      <c r="E179" s="147" t="s">
        <v>2484</v>
      </c>
      <c r="F179" s="148" t="s">
        <v>2485</v>
      </c>
      <c r="G179" s="149" t="s">
        <v>352</v>
      </c>
      <c r="H179" s="150">
        <v>134.33000000000001</v>
      </c>
      <c r="I179" s="151"/>
      <c r="J179" s="152">
        <f>ROUND($I$179*$H$179,2)</f>
        <v>0</v>
      </c>
      <c r="K179" s="148"/>
      <c r="L179" s="43"/>
      <c r="M179" s="153"/>
      <c r="N179" s="154" t="s">
        <v>46</v>
      </c>
      <c r="O179" s="24"/>
      <c r="P179" s="155">
        <f>$O$179*$H$179</f>
        <v>0</v>
      </c>
      <c r="Q179" s="155">
        <v>0</v>
      </c>
      <c r="R179" s="155">
        <f>$Q$179*$H$179</f>
        <v>0</v>
      </c>
      <c r="S179" s="155">
        <v>0</v>
      </c>
      <c r="T179" s="156">
        <f>$S$179*$H$179</f>
        <v>0</v>
      </c>
      <c r="AR179" s="97" t="s">
        <v>248</v>
      </c>
      <c r="AT179" s="97" t="s">
        <v>244</v>
      </c>
      <c r="AU179" s="97" t="s">
        <v>22</v>
      </c>
      <c r="AY179" s="6" t="s">
        <v>243</v>
      </c>
      <c r="BE179" s="157">
        <f>IF($N$179="základní",$J$179,0)</f>
        <v>0</v>
      </c>
      <c r="BF179" s="157">
        <f>IF($N$179="snížená",$J$179,0)</f>
        <v>0</v>
      </c>
      <c r="BG179" s="157">
        <f>IF($N$179="zákl. přenesená",$J$179,0)</f>
        <v>0</v>
      </c>
      <c r="BH179" s="157">
        <f>IF($N$179="sníž. přenesená",$J$179,0)</f>
        <v>0</v>
      </c>
      <c r="BI179" s="157">
        <f>IF($N$179="nulová",$J$179,0)</f>
        <v>0</v>
      </c>
      <c r="BJ179" s="97" t="s">
        <v>22</v>
      </c>
      <c r="BK179" s="157">
        <f>ROUND($I$179*$H$179,2)</f>
        <v>0</v>
      </c>
      <c r="BL179" s="97" t="s">
        <v>248</v>
      </c>
      <c r="BM179" s="97" t="s">
        <v>2486</v>
      </c>
    </row>
    <row r="180" spans="2:65" s="6" customFormat="1" ht="30.75" customHeight="1" x14ac:dyDescent="0.3">
      <c r="B180" s="23"/>
      <c r="C180" s="24"/>
      <c r="D180" s="158" t="s">
        <v>249</v>
      </c>
      <c r="E180" s="24"/>
      <c r="F180" s="159" t="s">
        <v>2473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249</v>
      </c>
      <c r="AU180" s="6" t="s">
        <v>22</v>
      </c>
    </row>
    <row r="181" spans="2:65" s="6" customFormat="1" ht="15.75" customHeight="1" x14ac:dyDescent="0.3">
      <c r="B181" s="23"/>
      <c r="C181" s="146" t="s">
        <v>628</v>
      </c>
      <c r="D181" s="146" t="s">
        <v>244</v>
      </c>
      <c r="E181" s="147" t="s">
        <v>2487</v>
      </c>
      <c r="F181" s="148" t="s">
        <v>2488</v>
      </c>
      <c r="G181" s="149" t="s">
        <v>394</v>
      </c>
      <c r="H181" s="150">
        <v>5.85</v>
      </c>
      <c r="I181" s="151"/>
      <c r="J181" s="152">
        <f>ROUND($I$181*$H$181,2)</f>
        <v>0</v>
      </c>
      <c r="K181" s="148"/>
      <c r="L181" s="43"/>
      <c r="M181" s="153"/>
      <c r="N181" s="154" t="s">
        <v>46</v>
      </c>
      <c r="O181" s="24"/>
      <c r="P181" s="155">
        <f>$O$181*$H$181</f>
        <v>0</v>
      </c>
      <c r="Q181" s="155">
        <v>0</v>
      </c>
      <c r="R181" s="155">
        <f>$Q$181*$H$181</f>
        <v>0</v>
      </c>
      <c r="S181" s="155">
        <v>0</v>
      </c>
      <c r="T181" s="156">
        <f>$S$181*$H$181</f>
        <v>0</v>
      </c>
      <c r="AR181" s="97" t="s">
        <v>248</v>
      </c>
      <c r="AT181" s="97" t="s">
        <v>244</v>
      </c>
      <c r="AU181" s="97" t="s">
        <v>22</v>
      </c>
      <c r="AY181" s="6" t="s">
        <v>243</v>
      </c>
      <c r="BE181" s="157">
        <f>IF($N$181="základní",$J$181,0)</f>
        <v>0</v>
      </c>
      <c r="BF181" s="157">
        <f>IF($N$181="snížená",$J$181,0)</f>
        <v>0</v>
      </c>
      <c r="BG181" s="157">
        <f>IF($N$181="zákl. přenesená",$J$181,0)</f>
        <v>0</v>
      </c>
      <c r="BH181" s="157">
        <f>IF($N$181="sníž. přenesená",$J$181,0)</f>
        <v>0</v>
      </c>
      <c r="BI181" s="157">
        <f>IF($N$181="nulová",$J$181,0)</f>
        <v>0</v>
      </c>
      <c r="BJ181" s="97" t="s">
        <v>22</v>
      </c>
      <c r="BK181" s="157">
        <f>ROUND($I$181*$H$181,2)</f>
        <v>0</v>
      </c>
      <c r="BL181" s="97" t="s">
        <v>248</v>
      </c>
      <c r="BM181" s="97" t="s">
        <v>2489</v>
      </c>
    </row>
    <row r="182" spans="2:65" s="6" customFormat="1" ht="30.75" customHeight="1" x14ac:dyDescent="0.3">
      <c r="B182" s="23"/>
      <c r="C182" s="24"/>
      <c r="D182" s="158" t="s">
        <v>249</v>
      </c>
      <c r="E182" s="24"/>
      <c r="F182" s="159" t="s">
        <v>2473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249</v>
      </c>
      <c r="AU182" s="6" t="s">
        <v>22</v>
      </c>
    </row>
    <row r="183" spans="2:65" s="6" customFormat="1" ht="15.75" customHeight="1" x14ac:dyDescent="0.3">
      <c r="B183" s="23"/>
      <c r="C183" s="194" t="s">
        <v>634</v>
      </c>
      <c r="D183" s="194" t="s">
        <v>481</v>
      </c>
      <c r="E183" s="195" t="s">
        <v>2490</v>
      </c>
      <c r="F183" s="196" t="s">
        <v>2491</v>
      </c>
      <c r="G183" s="197" t="s">
        <v>484</v>
      </c>
      <c r="H183" s="198">
        <v>1.2310000000000001</v>
      </c>
      <c r="I183" s="199"/>
      <c r="J183" s="200">
        <f>ROUND($I$183*$H$183,2)</f>
        <v>0</v>
      </c>
      <c r="K183" s="196"/>
      <c r="L183" s="201"/>
      <c r="M183" s="202"/>
      <c r="N183" s="203" t="s">
        <v>46</v>
      </c>
      <c r="O183" s="24"/>
      <c r="P183" s="155">
        <f>$O$183*$H$183</f>
        <v>0</v>
      </c>
      <c r="Q183" s="155">
        <v>0</v>
      </c>
      <c r="R183" s="155">
        <f>$Q$183*$H$183</f>
        <v>0</v>
      </c>
      <c r="S183" s="155">
        <v>0</v>
      </c>
      <c r="T183" s="156">
        <f>$S$183*$H$183</f>
        <v>0</v>
      </c>
      <c r="AR183" s="97" t="s">
        <v>272</v>
      </c>
      <c r="AT183" s="97" t="s">
        <v>481</v>
      </c>
      <c r="AU183" s="97" t="s">
        <v>22</v>
      </c>
      <c r="AY183" s="6" t="s">
        <v>243</v>
      </c>
      <c r="BE183" s="157">
        <f>IF($N$183="základní",$J$183,0)</f>
        <v>0</v>
      </c>
      <c r="BF183" s="157">
        <f>IF($N$183="snížená",$J$183,0)</f>
        <v>0</v>
      </c>
      <c r="BG183" s="157">
        <f>IF($N$183="zákl. přenesená",$J$183,0)</f>
        <v>0</v>
      </c>
      <c r="BH183" s="157">
        <f>IF($N$183="sníž. přenesená",$J$183,0)</f>
        <v>0</v>
      </c>
      <c r="BI183" s="157">
        <f>IF($N$183="nulová",$J$183,0)</f>
        <v>0</v>
      </c>
      <c r="BJ183" s="97" t="s">
        <v>22</v>
      </c>
      <c r="BK183" s="157">
        <f>ROUND($I$183*$H$183,2)</f>
        <v>0</v>
      </c>
      <c r="BL183" s="97" t="s">
        <v>248</v>
      </c>
      <c r="BM183" s="97" t="s">
        <v>2492</v>
      </c>
    </row>
    <row r="184" spans="2:65" s="6" customFormat="1" ht="15.75" customHeight="1" x14ac:dyDescent="0.3">
      <c r="B184" s="23"/>
      <c r="C184" s="149" t="s">
        <v>644</v>
      </c>
      <c r="D184" s="149" t="s">
        <v>244</v>
      </c>
      <c r="E184" s="147" t="s">
        <v>2493</v>
      </c>
      <c r="F184" s="148" t="s">
        <v>2494</v>
      </c>
      <c r="G184" s="149" t="s">
        <v>394</v>
      </c>
      <c r="H184" s="150">
        <v>161.97</v>
      </c>
      <c r="I184" s="151"/>
      <c r="J184" s="152">
        <f>ROUND($I$184*$H$184,2)</f>
        <v>0</v>
      </c>
      <c r="K184" s="148"/>
      <c r="L184" s="43"/>
      <c r="M184" s="153"/>
      <c r="N184" s="154" t="s">
        <v>46</v>
      </c>
      <c r="O184" s="24"/>
      <c r="P184" s="155">
        <f>$O$184*$H$184</f>
        <v>0</v>
      </c>
      <c r="Q184" s="155">
        <v>0</v>
      </c>
      <c r="R184" s="155">
        <f>$Q$184*$H$184</f>
        <v>0</v>
      </c>
      <c r="S184" s="155">
        <v>0</v>
      </c>
      <c r="T184" s="156">
        <f>$S$184*$H$184</f>
        <v>0</v>
      </c>
      <c r="AR184" s="97" t="s">
        <v>248</v>
      </c>
      <c r="AT184" s="97" t="s">
        <v>244</v>
      </c>
      <c r="AU184" s="97" t="s">
        <v>22</v>
      </c>
      <c r="AY184" s="97" t="s">
        <v>243</v>
      </c>
      <c r="BE184" s="157">
        <f>IF($N$184="základní",$J$184,0)</f>
        <v>0</v>
      </c>
      <c r="BF184" s="157">
        <f>IF($N$184="snížená",$J$184,0)</f>
        <v>0</v>
      </c>
      <c r="BG184" s="157">
        <f>IF($N$184="zákl. přenesená",$J$184,0)</f>
        <v>0</v>
      </c>
      <c r="BH184" s="157">
        <f>IF($N$184="sníž. přenesená",$J$184,0)</f>
        <v>0</v>
      </c>
      <c r="BI184" s="157">
        <f>IF($N$184="nulová",$J$184,0)</f>
        <v>0</v>
      </c>
      <c r="BJ184" s="97" t="s">
        <v>22</v>
      </c>
      <c r="BK184" s="157">
        <f>ROUND($I$184*$H$184,2)</f>
        <v>0</v>
      </c>
      <c r="BL184" s="97" t="s">
        <v>248</v>
      </c>
      <c r="BM184" s="97" t="s">
        <v>2495</v>
      </c>
    </row>
    <row r="185" spans="2:65" s="6" customFormat="1" ht="30.75" customHeight="1" x14ac:dyDescent="0.3">
      <c r="B185" s="23"/>
      <c r="C185" s="24"/>
      <c r="D185" s="158" t="s">
        <v>249</v>
      </c>
      <c r="E185" s="24"/>
      <c r="F185" s="159" t="s">
        <v>2473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249</v>
      </c>
      <c r="AU185" s="6" t="s">
        <v>22</v>
      </c>
    </row>
    <row r="186" spans="2:65" s="6" customFormat="1" ht="15.75" customHeight="1" x14ac:dyDescent="0.3">
      <c r="B186" s="23"/>
      <c r="C186" s="194" t="s">
        <v>652</v>
      </c>
      <c r="D186" s="194" t="s">
        <v>481</v>
      </c>
      <c r="E186" s="195" t="s">
        <v>2496</v>
      </c>
      <c r="F186" s="196" t="s">
        <v>2497</v>
      </c>
      <c r="G186" s="197" t="s">
        <v>484</v>
      </c>
      <c r="H186" s="198">
        <v>19.2</v>
      </c>
      <c r="I186" s="199"/>
      <c r="J186" s="200">
        <f>ROUND($I$186*$H$186,2)</f>
        <v>0</v>
      </c>
      <c r="K186" s="196"/>
      <c r="L186" s="201"/>
      <c r="M186" s="202"/>
      <c r="N186" s="203" t="s">
        <v>46</v>
      </c>
      <c r="O186" s="24"/>
      <c r="P186" s="155">
        <f>$O$186*$H$186</f>
        <v>0</v>
      </c>
      <c r="Q186" s="155">
        <v>0</v>
      </c>
      <c r="R186" s="155">
        <f>$Q$186*$H$186</f>
        <v>0</v>
      </c>
      <c r="S186" s="155">
        <v>0</v>
      </c>
      <c r="T186" s="156">
        <f>$S$186*$H$186</f>
        <v>0</v>
      </c>
      <c r="AR186" s="97" t="s">
        <v>272</v>
      </c>
      <c r="AT186" s="97" t="s">
        <v>481</v>
      </c>
      <c r="AU186" s="97" t="s">
        <v>22</v>
      </c>
      <c r="AY186" s="6" t="s">
        <v>243</v>
      </c>
      <c r="BE186" s="157">
        <f>IF($N$186="základní",$J$186,0)</f>
        <v>0</v>
      </c>
      <c r="BF186" s="157">
        <f>IF($N$186="snížená",$J$186,0)</f>
        <v>0</v>
      </c>
      <c r="BG186" s="157">
        <f>IF($N$186="zákl. přenesená",$J$186,0)</f>
        <v>0</v>
      </c>
      <c r="BH186" s="157">
        <f>IF($N$186="sníž. přenesená",$J$186,0)</f>
        <v>0</v>
      </c>
      <c r="BI186" s="157">
        <f>IF($N$186="nulová",$J$186,0)</f>
        <v>0</v>
      </c>
      <c r="BJ186" s="97" t="s">
        <v>22</v>
      </c>
      <c r="BK186" s="157">
        <f>ROUND($I$186*$H$186,2)</f>
        <v>0</v>
      </c>
      <c r="BL186" s="97" t="s">
        <v>248</v>
      </c>
      <c r="BM186" s="97" t="s">
        <v>2498</v>
      </c>
    </row>
    <row r="187" spans="2:65" s="6" customFormat="1" ht="15.75" customHeight="1" x14ac:dyDescent="0.3">
      <c r="B187" s="178"/>
      <c r="C187" s="179"/>
      <c r="D187" s="158" t="s">
        <v>355</v>
      </c>
      <c r="E187" s="180"/>
      <c r="F187" s="180" t="s">
        <v>2499</v>
      </c>
      <c r="G187" s="179"/>
      <c r="H187" s="181">
        <v>19.2</v>
      </c>
      <c r="J187" s="179"/>
      <c r="K187" s="179"/>
      <c r="L187" s="182"/>
      <c r="M187" s="183"/>
      <c r="N187" s="179"/>
      <c r="O187" s="179"/>
      <c r="P187" s="179"/>
      <c r="Q187" s="179"/>
      <c r="R187" s="179"/>
      <c r="S187" s="179"/>
      <c r="T187" s="184"/>
      <c r="AT187" s="185" t="s">
        <v>355</v>
      </c>
      <c r="AU187" s="185" t="s">
        <v>22</v>
      </c>
      <c r="AV187" s="185" t="s">
        <v>83</v>
      </c>
      <c r="AW187" s="185" t="s">
        <v>222</v>
      </c>
      <c r="AX187" s="185" t="s">
        <v>22</v>
      </c>
      <c r="AY187" s="185" t="s">
        <v>243</v>
      </c>
    </row>
    <row r="188" spans="2:65" s="6" customFormat="1" ht="15.75" customHeight="1" x14ac:dyDescent="0.3">
      <c r="B188" s="178"/>
      <c r="C188" s="179"/>
      <c r="D188" s="177" t="s">
        <v>355</v>
      </c>
      <c r="E188" s="179"/>
      <c r="F188" s="180"/>
      <c r="G188" s="179"/>
      <c r="H188" s="181">
        <v>0</v>
      </c>
      <c r="J188" s="179"/>
      <c r="K188" s="179"/>
      <c r="L188" s="182"/>
      <c r="M188" s="183"/>
      <c r="N188" s="179"/>
      <c r="O188" s="179"/>
      <c r="P188" s="179"/>
      <c r="Q188" s="179"/>
      <c r="R188" s="179"/>
      <c r="S188" s="179"/>
      <c r="T188" s="184"/>
      <c r="AT188" s="185" t="s">
        <v>355</v>
      </c>
      <c r="AU188" s="185" t="s">
        <v>22</v>
      </c>
      <c r="AV188" s="185" t="s">
        <v>83</v>
      </c>
      <c r="AW188" s="185" t="s">
        <v>222</v>
      </c>
      <c r="AX188" s="185" t="s">
        <v>75</v>
      </c>
      <c r="AY188" s="185" t="s">
        <v>243</v>
      </c>
    </row>
    <row r="189" spans="2:65" s="6" customFormat="1" ht="15.75" customHeight="1" x14ac:dyDescent="0.3">
      <c r="B189" s="178"/>
      <c r="C189" s="179"/>
      <c r="D189" s="177" t="s">
        <v>355</v>
      </c>
      <c r="E189" s="179"/>
      <c r="F189" s="180"/>
      <c r="G189" s="179"/>
      <c r="H189" s="181">
        <v>0</v>
      </c>
      <c r="J189" s="179"/>
      <c r="K189" s="179"/>
      <c r="L189" s="182"/>
      <c r="M189" s="183"/>
      <c r="N189" s="179"/>
      <c r="O189" s="179"/>
      <c r="P189" s="179"/>
      <c r="Q189" s="179"/>
      <c r="R189" s="179"/>
      <c r="S189" s="179"/>
      <c r="T189" s="184"/>
      <c r="AT189" s="185" t="s">
        <v>355</v>
      </c>
      <c r="AU189" s="185" t="s">
        <v>22</v>
      </c>
      <c r="AV189" s="185" t="s">
        <v>83</v>
      </c>
      <c r="AW189" s="185" t="s">
        <v>222</v>
      </c>
      <c r="AX189" s="185" t="s">
        <v>75</v>
      </c>
      <c r="AY189" s="185" t="s">
        <v>243</v>
      </c>
    </row>
    <row r="190" spans="2:65" s="6" customFormat="1" ht="15.75" customHeight="1" x14ac:dyDescent="0.3">
      <c r="B190" s="178"/>
      <c r="C190" s="179"/>
      <c r="D190" s="177" t="s">
        <v>355</v>
      </c>
      <c r="E190" s="179"/>
      <c r="F190" s="180"/>
      <c r="G190" s="179"/>
      <c r="H190" s="181">
        <v>0</v>
      </c>
      <c r="J190" s="179"/>
      <c r="K190" s="179"/>
      <c r="L190" s="182"/>
      <c r="M190" s="183"/>
      <c r="N190" s="179"/>
      <c r="O190" s="179"/>
      <c r="P190" s="179"/>
      <c r="Q190" s="179"/>
      <c r="R190" s="179"/>
      <c r="S190" s="179"/>
      <c r="T190" s="184"/>
      <c r="AT190" s="185" t="s">
        <v>355</v>
      </c>
      <c r="AU190" s="185" t="s">
        <v>22</v>
      </c>
      <c r="AV190" s="185" t="s">
        <v>83</v>
      </c>
      <c r="AW190" s="185" t="s">
        <v>222</v>
      </c>
      <c r="AX190" s="185" t="s">
        <v>75</v>
      </c>
      <c r="AY190" s="185" t="s">
        <v>243</v>
      </c>
    </row>
    <row r="191" spans="2:65" s="6" customFormat="1" ht="15.75" customHeight="1" x14ac:dyDescent="0.3">
      <c r="B191" s="178"/>
      <c r="C191" s="179"/>
      <c r="D191" s="177" t="s">
        <v>355</v>
      </c>
      <c r="E191" s="179"/>
      <c r="F191" s="180"/>
      <c r="G191" s="179"/>
      <c r="H191" s="181">
        <v>0</v>
      </c>
      <c r="J191" s="179"/>
      <c r="K191" s="179"/>
      <c r="L191" s="182"/>
      <c r="M191" s="183"/>
      <c r="N191" s="179"/>
      <c r="O191" s="179"/>
      <c r="P191" s="179"/>
      <c r="Q191" s="179"/>
      <c r="R191" s="179"/>
      <c r="S191" s="179"/>
      <c r="T191" s="184"/>
      <c r="AT191" s="185" t="s">
        <v>355</v>
      </c>
      <c r="AU191" s="185" t="s">
        <v>22</v>
      </c>
      <c r="AV191" s="185" t="s">
        <v>83</v>
      </c>
      <c r="AW191" s="185" t="s">
        <v>222</v>
      </c>
      <c r="AX191" s="185" t="s">
        <v>75</v>
      </c>
      <c r="AY191" s="185" t="s">
        <v>243</v>
      </c>
    </row>
    <row r="192" spans="2:65" s="6" customFormat="1" ht="15.75" customHeight="1" x14ac:dyDescent="0.3">
      <c r="B192" s="178"/>
      <c r="C192" s="179"/>
      <c r="D192" s="177" t="s">
        <v>355</v>
      </c>
      <c r="E192" s="179"/>
      <c r="F192" s="180"/>
      <c r="G192" s="179"/>
      <c r="H192" s="181">
        <v>0</v>
      </c>
      <c r="J192" s="179"/>
      <c r="K192" s="179"/>
      <c r="L192" s="182"/>
      <c r="M192" s="183"/>
      <c r="N192" s="179"/>
      <c r="O192" s="179"/>
      <c r="P192" s="179"/>
      <c r="Q192" s="179"/>
      <c r="R192" s="179"/>
      <c r="S192" s="179"/>
      <c r="T192" s="184"/>
      <c r="AT192" s="185" t="s">
        <v>355</v>
      </c>
      <c r="AU192" s="185" t="s">
        <v>22</v>
      </c>
      <c r="AV192" s="185" t="s">
        <v>83</v>
      </c>
      <c r="AW192" s="185" t="s">
        <v>222</v>
      </c>
      <c r="AX192" s="185" t="s">
        <v>75</v>
      </c>
      <c r="AY192" s="185" t="s">
        <v>243</v>
      </c>
    </row>
    <row r="193" spans="2:65" s="6" customFormat="1" ht="15.75" customHeight="1" x14ac:dyDescent="0.3">
      <c r="B193" s="178"/>
      <c r="C193" s="179"/>
      <c r="D193" s="177" t="s">
        <v>355</v>
      </c>
      <c r="E193" s="179"/>
      <c r="F193" s="180"/>
      <c r="G193" s="179"/>
      <c r="H193" s="181">
        <v>0</v>
      </c>
      <c r="J193" s="179"/>
      <c r="K193" s="179"/>
      <c r="L193" s="182"/>
      <c r="M193" s="183"/>
      <c r="N193" s="179"/>
      <c r="O193" s="179"/>
      <c r="P193" s="179"/>
      <c r="Q193" s="179"/>
      <c r="R193" s="179"/>
      <c r="S193" s="179"/>
      <c r="T193" s="184"/>
      <c r="AT193" s="185" t="s">
        <v>355</v>
      </c>
      <c r="AU193" s="185" t="s">
        <v>22</v>
      </c>
      <c r="AV193" s="185" t="s">
        <v>83</v>
      </c>
      <c r="AW193" s="185" t="s">
        <v>222</v>
      </c>
      <c r="AX193" s="185" t="s">
        <v>75</v>
      </c>
      <c r="AY193" s="185" t="s">
        <v>243</v>
      </c>
    </row>
    <row r="194" spans="2:65" s="6" customFormat="1" ht="15.75" customHeight="1" x14ac:dyDescent="0.3">
      <c r="B194" s="178"/>
      <c r="C194" s="179"/>
      <c r="D194" s="177" t="s">
        <v>355</v>
      </c>
      <c r="E194" s="179"/>
      <c r="F194" s="180"/>
      <c r="G194" s="179"/>
      <c r="H194" s="181">
        <v>0</v>
      </c>
      <c r="J194" s="179"/>
      <c r="K194" s="179"/>
      <c r="L194" s="182"/>
      <c r="M194" s="183"/>
      <c r="N194" s="179"/>
      <c r="O194" s="179"/>
      <c r="P194" s="179"/>
      <c r="Q194" s="179"/>
      <c r="R194" s="179"/>
      <c r="S194" s="179"/>
      <c r="T194" s="184"/>
      <c r="AT194" s="185" t="s">
        <v>355</v>
      </c>
      <c r="AU194" s="185" t="s">
        <v>22</v>
      </c>
      <c r="AV194" s="185" t="s">
        <v>83</v>
      </c>
      <c r="AW194" s="185" t="s">
        <v>222</v>
      </c>
      <c r="AX194" s="185" t="s">
        <v>75</v>
      </c>
      <c r="AY194" s="185" t="s">
        <v>243</v>
      </c>
    </row>
    <row r="195" spans="2:65" s="6" customFormat="1" ht="15.75" customHeight="1" x14ac:dyDescent="0.3">
      <c r="B195" s="178"/>
      <c r="C195" s="179"/>
      <c r="D195" s="177" t="s">
        <v>355</v>
      </c>
      <c r="E195" s="179"/>
      <c r="F195" s="180"/>
      <c r="G195" s="179"/>
      <c r="H195" s="181">
        <v>0</v>
      </c>
      <c r="J195" s="179"/>
      <c r="K195" s="179"/>
      <c r="L195" s="182"/>
      <c r="M195" s="183"/>
      <c r="N195" s="179"/>
      <c r="O195" s="179"/>
      <c r="P195" s="179"/>
      <c r="Q195" s="179"/>
      <c r="R195" s="179"/>
      <c r="S195" s="179"/>
      <c r="T195" s="184"/>
      <c r="AT195" s="185" t="s">
        <v>355</v>
      </c>
      <c r="AU195" s="185" t="s">
        <v>22</v>
      </c>
      <c r="AV195" s="185" t="s">
        <v>83</v>
      </c>
      <c r="AW195" s="185" t="s">
        <v>222</v>
      </c>
      <c r="AX195" s="185" t="s">
        <v>75</v>
      </c>
      <c r="AY195" s="185" t="s">
        <v>243</v>
      </c>
    </row>
    <row r="196" spans="2:65" s="6" customFormat="1" ht="15.75" customHeight="1" x14ac:dyDescent="0.3">
      <c r="B196" s="178"/>
      <c r="C196" s="179"/>
      <c r="D196" s="177" t="s">
        <v>355</v>
      </c>
      <c r="E196" s="179"/>
      <c r="F196" s="180"/>
      <c r="G196" s="179"/>
      <c r="H196" s="181">
        <v>0</v>
      </c>
      <c r="J196" s="179"/>
      <c r="K196" s="179"/>
      <c r="L196" s="182"/>
      <c r="M196" s="183"/>
      <c r="N196" s="179"/>
      <c r="O196" s="179"/>
      <c r="P196" s="179"/>
      <c r="Q196" s="179"/>
      <c r="R196" s="179"/>
      <c r="S196" s="179"/>
      <c r="T196" s="184"/>
      <c r="AT196" s="185" t="s">
        <v>355</v>
      </c>
      <c r="AU196" s="185" t="s">
        <v>22</v>
      </c>
      <c r="AV196" s="185" t="s">
        <v>83</v>
      </c>
      <c r="AW196" s="185" t="s">
        <v>222</v>
      </c>
      <c r="AX196" s="185" t="s">
        <v>75</v>
      </c>
      <c r="AY196" s="185" t="s">
        <v>243</v>
      </c>
    </row>
    <row r="197" spans="2:65" s="6" customFormat="1" ht="15.75" customHeight="1" x14ac:dyDescent="0.3">
      <c r="B197" s="178"/>
      <c r="C197" s="179"/>
      <c r="D197" s="177" t="s">
        <v>355</v>
      </c>
      <c r="E197" s="179"/>
      <c r="F197" s="180"/>
      <c r="G197" s="179"/>
      <c r="H197" s="181">
        <v>0</v>
      </c>
      <c r="J197" s="179"/>
      <c r="K197" s="179"/>
      <c r="L197" s="182"/>
      <c r="M197" s="183"/>
      <c r="N197" s="179"/>
      <c r="O197" s="179"/>
      <c r="P197" s="179"/>
      <c r="Q197" s="179"/>
      <c r="R197" s="179"/>
      <c r="S197" s="179"/>
      <c r="T197" s="184"/>
      <c r="AT197" s="185" t="s">
        <v>355</v>
      </c>
      <c r="AU197" s="185" t="s">
        <v>22</v>
      </c>
      <c r="AV197" s="185" t="s">
        <v>83</v>
      </c>
      <c r="AW197" s="185" t="s">
        <v>222</v>
      </c>
      <c r="AX197" s="185" t="s">
        <v>75</v>
      </c>
      <c r="AY197" s="185" t="s">
        <v>243</v>
      </c>
    </row>
    <row r="198" spans="2:65" s="6" customFormat="1" ht="15.75" customHeight="1" x14ac:dyDescent="0.3">
      <c r="B198" s="178"/>
      <c r="C198" s="179"/>
      <c r="D198" s="177" t="s">
        <v>355</v>
      </c>
      <c r="E198" s="179"/>
      <c r="F198" s="180"/>
      <c r="G198" s="179"/>
      <c r="H198" s="181">
        <v>0</v>
      </c>
      <c r="J198" s="179"/>
      <c r="K198" s="179"/>
      <c r="L198" s="182"/>
      <c r="M198" s="183"/>
      <c r="N198" s="179"/>
      <c r="O198" s="179"/>
      <c r="P198" s="179"/>
      <c r="Q198" s="179"/>
      <c r="R198" s="179"/>
      <c r="S198" s="179"/>
      <c r="T198" s="184"/>
      <c r="AT198" s="185" t="s">
        <v>355</v>
      </c>
      <c r="AU198" s="185" t="s">
        <v>22</v>
      </c>
      <c r="AV198" s="185" t="s">
        <v>83</v>
      </c>
      <c r="AW198" s="185" t="s">
        <v>222</v>
      </c>
      <c r="AX198" s="185" t="s">
        <v>75</v>
      </c>
      <c r="AY198" s="185" t="s">
        <v>243</v>
      </c>
    </row>
    <row r="199" spans="2:65" s="6" customFormat="1" ht="15.75" customHeight="1" x14ac:dyDescent="0.3">
      <c r="B199" s="23"/>
      <c r="C199" s="146" t="s">
        <v>658</v>
      </c>
      <c r="D199" s="146" t="s">
        <v>244</v>
      </c>
      <c r="E199" s="147" t="s">
        <v>2500</v>
      </c>
      <c r="F199" s="148" t="s">
        <v>2501</v>
      </c>
      <c r="G199" s="149" t="s">
        <v>352</v>
      </c>
      <c r="H199" s="150">
        <v>370.56</v>
      </c>
      <c r="I199" s="151"/>
      <c r="J199" s="152">
        <f>ROUND($I$199*$H$199,2)</f>
        <v>0</v>
      </c>
      <c r="K199" s="148" t="s">
        <v>353</v>
      </c>
      <c r="L199" s="43"/>
      <c r="M199" s="153"/>
      <c r="N199" s="154" t="s">
        <v>46</v>
      </c>
      <c r="O199" s="24"/>
      <c r="P199" s="155">
        <f>$O$199*$H$199</f>
        <v>0</v>
      </c>
      <c r="Q199" s="155">
        <v>1.17E-3</v>
      </c>
      <c r="R199" s="155">
        <f>$Q$199*$H$199</f>
        <v>0.43355520000000003</v>
      </c>
      <c r="S199" s="155">
        <v>0</v>
      </c>
      <c r="T199" s="156">
        <f>$S$199*$H$199</f>
        <v>0</v>
      </c>
      <c r="AR199" s="97" t="s">
        <v>248</v>
      </c>
      <c r="AT199" s="97" t="s">
        <v>244</v>
      </c>
      <c r="AU199" s="97" t="s">
        <v>22</v>
      </c>
      <c r="AY199" s="6" t="s">
        <v>243</v>
      </c>
      <c r="BE199" s="157">
        <f>IF($N$199="základní",$J$199,0)</f>
        <v>0</v>
      </c>
      <c r="BF199" s="157">
        <f>IF($N$199="snížená",$J$199,0)</f>
        <v>0</v>
      </c>
      <c r="BG199" s="157">
        <f>IF($N$199="zákl. přenesená",$J$199,0)</f>
        <v>0</v>
      </c>
      <c r="BH199" s="157">
        <f>IF($N$199="sníž. přenesená",$J$199,0)</f>
        <v>0</v>
      </c>
      <c r="BI199" s="157">
        <f>IF($N$199="nulová",$J$199,0)</f>
        <v>0</v>
      </c>
      <c r="BJ199" s="97" t="s">
        <v>22</v>
      </c>
      <c r="BK199" s="157">
        <f>ROUND($I$199*$H$199,2)</f>
        <v>0</v>
      </c>
      <c r="BL199" s="97" t="s">
        <v>248</v>
      </c>
      <c r="BM199" s="97" t="s">
        <v>2502</v>
      </c>
    </row>
    <row r="200" spans="2:65" s="6" customFormat="1" ht="30.75" customHeight="1" x14ac:dyDescent="0.3">
      <c r="B200" s="23"/>
      <c r="C200" s="24"/>
      <c r="D200" s="158" t="s">
        <v>249</v>
      </c>
      <c r="E200" s="24"/>
      <c r="F200" s="159" t="s">
        <v>2473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249</v>
      </c>
      <c r="AU200" s="6" t="s">
        <v>22</v>
      </c>
    </row>
    <row r="201" spans="2:65" s="6" customFormat="1" ht="15.75" customHeight="1" x14ac:dyDescent="0.3">
      <c r="B201" s="23"/>
      <c r="C201" s="146" t="s">
        <v>663</v>
      </c>
      <c r="D201" s="146" t="s">
        <v>244</v>
      </c>
      <c r="E201" s="147" t="s">
        <v>2503</v>
      </c>
      <c r="F201" s="148" t="s">
        <v>2504</v>
      </c>
      <c r="G201" s="149" t="s">
        <v>352</v>
      </c>
      <c r="H201" s="150">
        <v>370.56</v>
      </c>
      <c r="I201" s="151"/>
      <c r="J201" s="152">
        <f>ROUND($I$201*$H$201,2)</f>
        <v>0</v>
      </c>
      <c r="K201" s="148" t="s">
        <v>353</v>
      </c>
      <c r="L201" s="43"/>
      <c r="M201" s="153"/>
      <c r="N201" s="154" t="s">
        <v>46</v>
      </c>
      <c r="O201" s="24"/>
      <c r="P201" s="155">
        <f>$O$201*$H$201</f>
        <v>0</v>
      </c>
      <c r="Q201" s="155">
        <v>0</v>
      </c>
      <c r="R201" s="155">
        <f>$Q$201*$H$201</f>
        <v>0</v>
      </c>
      <c r="S201" s="155">
        <v>0</v>
      </c>
      <c r="T201" s="156">
        <f>$S$201*$H$201</f>
        <v>0</v>
      </c>
      <c r="AR201" s="97" t="s">
        <v>248</v>
      </c>
      <c r="AT201" s="97" t="s">
        <v>244</v>
      </c>
      <c r="AU201" s="97" t="s">
        <v>22</v>
      </c>
      <c r="AY201" s="6" t="s">
        <v>243</v>
      </c>
      <c r="BE201" s="157">
        <f>IF($N$201="základní",$J$201,0)</f>
        <v>0</v>
      </c>
      <c r="BF201" s="157">
        <f>IF($N$201="snížená",$J$201,0)</f>
        <v>0</v>
      </c>
      <c r="BG201" s="157">
        <f>IF($N$201="zákl. přenesená",$J$201,0)</f>
        <v>0</v>
      </c>
      <c r="BH201" s="157">
        <f>IF($N$201="sníž. přenesená",$J$201,0)</f>
        <v>0</v>
      </c>
      <c r="BI201" s="157">
        <f>IF($N$201="nulová",$J$201,0)</f>
        <v>0</v>
      </c>
      <c r="BJ201" s="97" t="s">
        <v>22</v>
      </c>
      <c r="BK201" s="157">
        <f>ROUND($I$201*$H$201,2)</f>
        <v>0</v>
      </c>
      <c r="BL201" s="97" t="s">
        <v>248</v>
      </c>
      <c r="BM201" s="97" t="s">
        <v>2505</v>
      </c>
    </row>
    <row r="202" spans="2:65" s="6" customFormat="1" ht="30.75" customHeight="1" x14ac:dyDescent="0.3">
      <c r="B202" s="23"/>
      <c r="C202" s="24"/>
      <c r="D202" s="158" t="s">
        <v>249</v>
      </c>
      <c r="E202" s="24"/>
      <c r="F202" s="159" t="s">
        <v>2473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249</v>
      </c>
      <c r="AU202" s="6" t="s">
        <v>22</v>
      </c>
    </row>
    <row r="203" spans="2:65" s="6" customFormat="1" ht="15.75" customHeight="1" x14ac:dyDescent="0.3">
      <c r="B203" s="23"/>
      <c r="C203" s="146" t="s">
        <v>668</v>
      </c>
      <c r="D203" s="146" t="s">
        <v>244</v>
      </c>
      <c r="E203" s="147" t="s">
        <v>2506</v>
      </c>
      <c r="F203" s="148" t="s">
        <v>2507</v>
      </c>
      <c r="G203" s="149" t="s">
        <v>2340</v>
      </c>
      <c r="H203" s="150">
        <v>20</v>
      </c>
      <c r="I203" s="151"/>
      <c r="J203" s="152">
        <f>ROUND($I$203*$H$203,2)</f>
        <v>0</v>
      </c>
      <c r="K203" s="148"/>
      <c r="L203" s="43"/>
      <c r="M203" s="153"/>
      <c r="N203" s="154" t="s">
        <v>46</v>
      </c>
      <c r="O203" s="24"/>
      <c r="P203" s="155">
        <f>$O$203*$H$203</f>
        <v>0</v>
      </c>
      <c r="Q203" s="155">
        <v>0</v>
      </c>
      <c r="R203" s="155">
        <f>$Q$203*$H$203</f>
        <v>0</v>
      </c>
      <c r="S203" s="155">
        <v>0</v>
      </c>
      <c r="T203" s="156">
        <f>$S$203*$H$203</f>
        <v>0</v>
      </c>
      <c r="AR203" s="97" t="s">
        <v>248</v>
      </c>
      <c r="AT203" s="97" t="s">
        <v>244</v>
      </c>
      <c r="AU203" s="97" t="s">
        <v>22</v>
      </c>
      <c r="AY203" s="6" t="s">
        <v>243</v>
      </c>
      <c r="BE203" s="157">
        <f>IF($N$203="základní",$J$203,0)</f>
        <v>0</v>
      </c>
      <c r="BF203" s="157">
        <f>IF($N$203="snížená",$J$203,0)</f>
        <v>0</v>
      </c>
      <c r="BG203" s="157">
        <f>IF($N$203="zákl. přenesená",$J$203,0)</f>
        <v>0</v>
      </c>
      <c r="BH203" s="157">
        <f>IF($N$203="sníž. přenesená",$J$203,0)</f>
        <v>0</v>
      </c>
      <c r="BI203" s="157">
        <f>IF($N$203="nulová",$J$203,0)</f>
        <v>0</v>
      </c>
      <c r="BJ203" s="97" t="s">
        <v>22</v>
      </c>
      <c r="BK203" s="157">
        <f>ROUND($I$203*$H$203,2)</f>
        <v>0</v>
      </c>
      <c r="BL203" s="97" t="s">
        <v>248</v>
      </c>
      <c r="BM203" s="97" t="s">
        <v>2508</v>
      </c>
    </row>
    <row r="204" spans="2:65" s="6" customFormat="1" ht="30.75" customHeight="1" x14ac:dyDescent="0.3">
      <c r="B204" s="23"/>
      <c r="C204" s="24"/>
      <c r="D204" s="158" t="s">
        <v>249</v>
      </c>
      <c r="E204" s="24"/>
      <c r="F204" s="159" t="s">
        <v>2473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249</v>
      </c>
      <c r="AU204" s="6" t="s">
        <v>22</v>
      </c>
    </row>
    <row r="205" spans="2:65" s="6" customFormat="1" ht="15.75" customHeight="1" x14ac:dyDescent="0.3">
      <c r="B205" s="23"/>
      <c r="C205" s="146" t="s">
        <v>672</v>
      </c>
      <c r="D205" s="146" t="s">
        <v>244</v>
      </c>
      <c r="E205" s="147" t="s">
        <v>2509</v>
      </c>
      <c r="F205" s="148" t="s">
        <v>2510</v>
      </c>
      <c r="G205" s="149" t="s">
        <v>394</v>
      </c>
      <c r="H205" s="150">
        <v>1.5</v>
      </c>
      <c r="I205" s="151"/>
      <c r="J205" s="152">
        <f>ROUND($I$205*$H$205,2)</f>
        <v>0</v>
      </c>
      <c r="K205" s="148"/>
      <c r="L205" s="43"/>
      <c r="M205" s="153"/>
      <c r="N205" s="154" t="s">
        <v>46</v>
      </c>
      <c r="O205" s="24"/>
      <c r="P205" s="155">
        <f>$O$205*$H$205</f>
        <v>0</v>
      </c>
      <c r="Q205" s="155">
        <v>0</v>
      </c>
      <c r="R205" s="155">
        <f>$Q$205*$H$205</f>
        <v>0</v>
      </c>
      <c r="S205" s="155">
        <v>0</v>
      </c>
      <c r="T205" s="156">
        <f>$S$205*$H$205</f>
        <v>0</v>
      </c>
      <c r="AR205" s="97" t="s">
        <v>248</v>
      </c>
      <c r="AT205" s="97" t="s">
        <v>244</v>
      </c>
      <c r="AU205" s="97" t="s">
        <v>22</v>
      </c>
      <c r="AY205" s="6" t="s">
        <v>243</v>
      </c>
      <c r="BE205" s="157">
        <f>IF($N$205="základní",$J$205,0)</f>
        <v>0</v>
      </c>
      <c r="BF205" s="157">
        <f>IF($N$205="snížená",$J$205,0)</f>
        <v>0</v>
      </c>
      <c r="BG205" s="157">
        <f>IF($N$205="zákl. přenesená",$J$205,0)</f>
        <v>0</v>
      </c>
      <c r="BH205" s="157">
        <f>IF($N$205="sníž. přenesená",$J$205,0)</f>
        <v>0</v>
      </c>
      <c r="BI205" s="157">
        <f>IF($N$205="nulová",$J$205,0)</f>
        <v>0</v>
      </c>
      <c r="BJ205" s="97" t="s">
        <v>22</v>
      </c>
      <c r="BK205" s="157">
        <f>ROUND($I$205*$H$205,2)</f>
        <v>0</v>
      </c>
      <c r="BL205" s="97" t="s">
        <v>248</v>
      </c>
      <c r="BM205" s="97" t="s">
        <v>2511</v>
      </c>
    </row>
    <row r="206" spans="2:65" s="6" customFormat="1" ht="30.75" customHeight="1" x14ac:dyDescent="0.3">
      <c r="B206" s="23"/>
      <c r="C206" s="24"/>
      <c r="D206" s="158" t="s">
        <v>249</v>
      </c>
      <c r="E206" s="24"/>
      <c r="F206" s="159" t="s">
        <v>2473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249</v>
      </c>
      <c r="AU206" s="6" t="s">
        <v>22</v>
      </c>
    </row>
    <row r="207" spans="2:65" s="6" customFormat="1" ht="15.75" customHeight="1" x14ac:dyDescent="0.3">
      <c r="B207" s="178"/>
      <c r="C207" s="179"/>
      <c r="D207" s="177" t="s">
        <v>355</v>
      </c>
      <c r="E207" s="179"/>
      <c r="F207" s="180" t="s">
        <v>2512</v>
      </c>
      <c r="G207" s="179"/>
      <c r="H207" s="181">
        <v>1.5</v>
      </c>
      <c r="J207" s="179"/>
      <c r="K207" s="179"/>
      <c r="L207" s="182"/>
      <c r="M207" s="183"/>
      <c r="N207" s="179"/>
      <c r="O207" s="179"/>
      <c r="P207" s="179"/>
      <c r="Q207" s="179"/>
      <c r="R207" s="179"/>
      <c r="S207" s="179"/>
      <c r="T207" s="184"/>
      <c r="AT207" s="185" t="s">
        <v>355</v>
      </c>
      <c r="AU207" s="185" t="s">
        <v>22</v>
      </c>
      <c r="AV207" s="185" t="s">
        <v>83</v>
      </c>
      <c r="AW207" s="185" t="s">
        <v>222</v>
      </c>
      <c r="AX207" s="185" t="s">
        <v>22</v>
      </c>
      <c r="AY207" s="185" t="s">
        <v>243</v>
      </c>
    </row>
    <row r="208" spans="2:65" s="6" customFormat="1" ht="15.75" customHeight="1" x14ac:dyDescent="0.3">
      <c r="B208" s="23"/>
      <c r="C208" s="146" t="s">
        <v>681</v>
      </c>
      <c r="D208" s="146" t="s">
        <v>244</v>
      </c>
      <c r="E208" s="147" t="s">
        <v>2513</v>
      </c>
      <c r="F208" s="148" t="s">
        <v>2514</v>
      </c>
      <c r="G208" s="149" t="s">
        <v>378</v>
      </c>
      <c r="H208" s="150">
        <v>35</v>
      </c>
      <c r="I208" s="151"/>
      <c r="J208" s="152">
        <f>ROUND($I$208*$H$208,2)</f>
        <v>0</v>
      </c>
      <c r="K208" s="148" t="s">
        <v>353</v>
      </c>
      <c r="L208" s="43"/>
      <c r="M208" s="153"/>
      <c r="N208" s="154" t="s">
        <v>46</v>
      </c>
      <c r="O208" s="24"/>
      <c r="P208" s="155">
        <f>$O$208*$H$208</f>
        <v>0</v>
      </c>
      <c r="Q208" s="155">
        <v>0</v>
      </c>
      <c r="R208" s="155">
        <f>$Q$208*$H$208</f>
        <v>0</v>
      </c>
      <c r="S208" s="155">
        <v>0</v>
      </c>
      <c r="T208" s="156">
        <f>$S$208*$H$208</f>
        <v>0</v>
      </c>
      <c r="AR208" s="97" t="s">
        <v>248</v>
      </c>
      <c r="AT208" s="97" t="s">
        <v>244</v>
      </c>
      <c r="AU208" s="97" t="s">
        <v>22</v>
      </c>
      <c r="AY208" s="6" t="s">
        <v>243</v>
      </c>
      <c r="BE208" s="157">
        <f>IF($N$208="základní",$J$208,0)</f>
        <v>0</v>
      </c>
      <c r="BF208" s="157">
        <f>IF($N$208="snížená",$J$208,0)</f>
        <v>0</v>
      </c>
      <c r="BG208" s="157">
        <f>IF($N$208="zákl. přenesená",$J$208,0)</f>
        <v>0</v>
      </c>
      <c r="BH208" s="157">
        <f>IF($N$208="sníž. přenesená",$J$208,0)</f>
        <v>0</v>
      </c>
      <c r="BI208" s="157">
        <f>IF($N$208="nulová",$J$208,0)</f>
        <v>0</v>
      </c>
      <c r="BJ208" s="97" t="s">
        <v>22</v>
      </c>
      <c r="BK208" s="157">
        <f>ROUND($I$208*$H$208,2)</f>
        <v>0</v>
      </c>
      <c r="BL208" s="97" t="s">
        <v>248</v>
      </c>
      <c r="BM208" s="97" t="s">
        <v>2515</v>
      </c>
    </row>
    <row r="209" spans="2:65" s="6" customFormat="1" ht="30.75" customHeight="1" x14ac:dyDescent="0.3">
      <c r="B209" s="23"/>
      <c r="C209" s="24"/>
      <c r="D209" s="158" t="s">
        <v>249</v>
      </c>
      <c r="E209" s="24"/>
      <c r="F209" s="159" t="s">
        <v>2473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249</v>
      </c>
      <c r="AU209" s="6" t="s">
        <v>22</v>
      </c>
    </row>
    <row r="210" spans="2:65" s="6" customFormat="1" ht="15.75" customHeight="1" x14ac:dyDescent="0.3">
      <c r="B210" s="178"/>
      <c r="C210" s="179"/>
      <c r="D210" s="177" t="s">
        <v>355</v>
      </c>
      <c r="E210" s="179"/>
      <c r="F210" s="180" t="s">
        <v>2516</v>
      </c>
      <c r="G210" s="179"/>
      <c r="H210" s="181">
        <v>35</v>
      </c>
      <c r="J210" s="179"/>
      <c r="K210" s="179"/>
      <c r="L210" s="182"/>
      <c r="M210" s="183"/>
      <c r="N210" s="179"/>
      <c r="O210" s="179"/>
      <c r="P210" s="179"/>
      <c r="Q210" s="179"/>
      <c r="R210" s="179"/>
      <c r="S210" s="179"/>
      <c r="T210" s="184"/>
      <c r="AT210" s="185" t="s">
        <v>355</v>
      </c>
      <c r="AU210" s="185" t="s">
        <v>22</v>
      </c>
      <c r="AV210" s="185" t="s">
        <v>83</v>
      </c>
      <c r="AW210" s="185" t="s">
        <v>222</v>
      </c>
      <c r="AX210" s="185" t="s">
        <v>22</v>
      </c>
      <c r="AY210" s="185" t="s">
        <v>243</v>
      </c>
    </row>
    <row r="211" spans="2:65" s="6" customFormat="1" ht="15.75" customHeight="1" x14ac:dyDescent="0.3">
      <c r="B211" s="186"/>
      <c r="C211" s="187"/>
      <c r="D211" s="177" t="s">
        <v>355</v>
      </c>
      <c r="E211" s="187"/>
      <c r="F211" s="188" t="s">
        <v>369</v>
      </c>
      <c r="G211" s="187"/>
      <c r="H211" s="189">
        <v>35</v>
      </c>
      <c r="J211" s="187"/>
      <c r="K211" s="187"/>
      <c r="L211" s="190"/>
      <c r="M211" s="191"/>
      <c r="N211" s="187"/>
      <c r="O211" s="187"/>
      <c r="P211" s="187"/>
      <c r="Q211" s="187"/>
      <c r="R211" s="187"/>
      <c r="S211" s="187"/>
      <c r="T211" s="192"/>
      <c r="AT211" s="193" t="s">
        <v>355</v>
      </c>
      <c r="AU211" s="193" t="s">
        <v>22</v>
      </c>
      <c r="AV211" s="193" t="s">
        <v>248</v>
      </c>
      <c r="AW211" s="193" t="s">
        <v>222</v>
      </c>
      <c r="AX211" s="193" t="s">
        <v>75</v>
      </c>
      <c r="AY211" s="193" t="s">
        <v>243</v>
      </c>
    </row>
    <row r="212" spans="2:65" s="6" customFormat="1" ht="15.75" customHeight="1" x14ac:dyDescent="0.3">
      <c r="B212" s="23"/>
      <c r="C212" s="194" t="s">
        <v>687</v>
      </c>
      <c r="D212" s="194" t="s">
        <v>481</v>
      </c>
      <c r="E212" s="195" t="s">
        <v>2517</v>
      </c>
      <c r="F212" s="196" t="s">
        <v>2518</v>
      </c>
      <c r="G212" s="197" t="s">
        <v>378</v>
      </c>
      <c r="H212" s="198">
        <v>40</v>
      </c>
      <c r="I212" s="199"/>
      <c r="J212" s="200">
        <f>ROUND($I$212*$H$212,2)</f>
        <v>0</v>
      </c>
      <c r="K212" s="196" t="s">
        <v>353</v>
      </c>
      <c r="L212" s="201"/>
      <c r="M212" s="202"/>
      <c r="N212" s="203" t="s">
        <v>46</v>
      </c>
      <c r="O212" s="24"/>
      <c r="P212" s="155">
        <f>$O$212*$H$212</f>
        <v>0</v>
      </c>
      <c r="Q212" s="155">
        <v>0</v>
      </c>
      <c r="R212" s="155">
        <f>$Q$212*$H$212</f>
        <v>0</v>
      </c>
      <c r="S212" s="155">
        <v>0</v>
      </c>
      <c r="T212" s="156">
        <f>$S$212*$H$212</f>
        <v>0</v>
      </c>
      <c r="AR212" s="97" t="s">
        <v>1825</v>
      </c>
      <c r="AT212" s="97" t="s">
        <v>481</v>
      </c>
      <c r="AU212" s="97" t="s">
        <v>22</v>
      </c>
      <c r="AY212" s="6" t="s">
        <v>243</v>
      </c>
      <c r="BE212" s="157">
        <f>IF($N$212="základní",$J$212,0)</f>
        <v>0</v>
      </c>
      <c r="BF212" s="157">
        <f>IF($N$212="snížená",$J$212,0)</f>
        <v>0</v>
      </c>
      <c r="BG212" s="157">
        <f>IF($N$212="zákl. přenesená",$J$212,0)</f>
        <v>0</v>
      </c>
      <c r="BH212" s="157">
        <f>IF($N$212="sníž. přenesená",$J$212,0)</f>
        <v>0</v>
      </c>
      <c r="BI212" s="157">
        <f>IF($N$212="nulová",$J$212,0)</f>
        <v>0</v>
      </c>
      <c r="BJ212" s="97" t="s">
        <v>22</v>
      </c>
      <c r="BK212" s="157">
        <f>ROUND($I$212*$H$212,2)</f>
        <v>0</v>
      </c>
      <c r="BL212" s="97" t="s">
        <v>718</v>
      </c>
      <c r="BM212" s="97" t="s">
        <v>2519</v>
      </c>
    </row>
    <row r="213" spans="2:65" s="6" customFormat="1" ht="30.75" customHeight="1" x14ac:dyDescent="0.3">
      <c r="B213" s="23"/>
      <c r="C213" s="24"/>
      <c r="D213" s="158" t="s">
        <v>249</v>
      </c>
      <c r="E213" s="24"/>
      <c r="F213" s="159" t="s">
        <v>2473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249</v>
      </c>
      <c r="AU213" s="6" t="s">
        <v>22</v>
      </c>
    </row>
    <row r="214" spans="2:65" s="6" customFormat="1" ht="15.75" customHeight="1" x14ac:dyDescent="0.3">
      <c r="B214" s="178"/>
      <c r="C214" s="179"/>
      <c r="D214" s="177" t="s">
        <v>355</v>
      </c>
      <c r="E214" s="179"/>
      <c r="F214" s="180" t="s">
        <v>2520</v>
      </c>
      <c r="G214" s="179"/>
      <c r="H214" s="181">
        <v>40</v>
      </c>
      <c r="J214" s="179"/>
      <c r="K214" s="179"/>
      <c r="L214" s="182"/>
      <c r="M214" s="183"/>
      <c r="N214" s="179"/>
      <c r="O214" s="179"/>
      <c r="P214" s="179"/>
      <c r="Q214" s="179"/>
      <c r="R214" s="179"/>
      <c r="S214" s="179"/>
      <c r="T214" s="184"/>
      <c r="AT214" s="185" t="s">
        <v>355</v>
      </c>
      <c r="AU214" s="185" t="s">
        <v>22</v>
      </c>
      <c r="AV214" s="185" t="s">
        <v>83</v>
      </c>
      <c r="AW214" s="185" t="s">
        <v>222</v>
      </c>
      <c r="AX214" s="185" t="s">
        <v>22</v>
      </c>
      <c r="AY214" s="185" t="s">
        <v>243</v>
      </c>
    </row>
    <row r="215" spans="2:65" s="6" customFormat="1" ht="15.75" customHeight="1" x14ac:dyDescent="0.3">
      <c r="B215" s="23"/>
      <c r="C215" s="146" t="s">
        <v>694</v>
      </c>
      <c r="D215" s="146" t="s">
        <v>244</v>
      </c>
      <c r="E215" s="147" t="s">
        <v>2521</v>
      </c>
      <c r="F215" s="148" t="s">
        <v>2522</v>
      </c>
      <c r="G215" s="149" t="s">
        <v>378</v>
      </c>
      <c r="H215" s="150">
        <v>40</v>
      </c>
      <c r="I215" s="151"/>
      <c r="J215" s="152">
        <f>ROUND($I$215*$H$215,2)</f>
        <v>0</v>
      </c>
      <c r="K215" s="148" t="s">
        <v>353</v>
      </c>
      <c r="L215" s="43"/>
      <c r="M215" s="153"/>
      <c r="N215" s="154" t="s">
        <v>46</v>
      </c>
      <c r="O215" s="24"/>
      <c r="P215" s="155">
        <f>$O$215*$H$215</f>
        <v>0</v>
      </c>
      <c r="Q215" s="155">
        <v>0</v>
      </c>
      <c r="R215" s="155">
        <f>$Q$215*$H$215</f>
        <v>0</v>
      </c>
      <c r="S215" s="155">
        <v>0</v>
      </c>
      <c r="T215" s="156">
        <f>$S$215*$H$215</f>
        <v>0</v>
      </c>
      <c r="AR215" s="97" t="s">
        <v>248</v>
      </c>
      <c r="AT215" s="97" t="s">
        <v>244</v>
      </c>
      <c r="AU215" s="97" t="s">
        <v>22</v>
      </c>
      <c r="AY215" s="6" t="s">
        <v>243</v>
      </c>
      <c r="BE215" s="157">
        <f>IF($N$215="základní",$J$215,0)</f>
        <v>0</v>
      </c>
      <c r="BF215" s="157">
        <f>IF($N$215="snížená",$J$215,0)</f>
        <v>0</v>
      </c>
      <c r="BG215" s="157">
        <f>IF($N$215="zákl. přenesená",$J$215,0)</f>
        <v>0</v>
      </c>
      <c r="BH215" s="157">
        <f>IF($N$215="sníž. přenesená",$J$215,0)</f>
        <v>0</v>
      </c>
      <c r="BI215" s="157">
        <f>IF($N$215="nulová",$J$215,0)</f>
        <v>0</v>
      </c>
      <c r="BJ215" s="97" t="s">
        <v>22</v>
      </c>
      <c r="BK215" s="157">
        <f>ROUND($I$215*$H$215,2)</f>
        <v>0</v>
      </c>
      <c r="BL215" s="97" t="s">
        <v>248</v>
      </c>
      <c r="BM215" s="97" t="s">
        <v>2523</v>
      </c>
    </row>
    <row r="216" spans="2:65" s="6" customFormat="1" ht="30.75" customHeight="1" x14ac:dyDescent="0.3">
      <c r="B216" s="23"/>
      <c r="C216" s="24"/>
      <c r="D216" s="158" t="s">
        <v>249</v>
      </c>
      <c r="E216" s="24"/>
      <c r="F216" s="159" t="s">
        <v>2473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249</v>
      </c>
      <c r="AU216" s="6" t="s">
        <v>22</v>
      </c>
    </row>
    <row r="217" spans="2:65" s="6" customFormat="1" ht="15.75" customHeight="1" x14ac:dyDescent="0.3">
      <c r="B217" s="178"/>
      <c r="C217" s="179"/>
      <c r="D217" s="177" t="s">
        <v>355</v>
      </c>
      <c r="E217" s="179"/>
      <c r="F217" s="180" t="s">
        <v>2520</v>
      </c>
      <c r="G217" s="179"/>
      <c r="H217" s="181">
        <v>40</v>
      </c>
      <c r="J217" s="179"/>
      <c r="K217" s="179"/>
      <c r="L217" s="182"/>
      <c r="M217" s="183"/>
      <c r="N217" s="179"/>
      <c r="O217" s="179"/>
      <c r="P217" s="179"/>
      <c r="Q217" s="179"/>
      <c r="R217" s="179"/>
      <c r="S217" s="179"/>
      <c r="T217" s="184"/>
      <c r="AT217" s="185" t="s">
        <v>355</v>
      </c>
      <c r="AU217" s="185" t="s">
        <v>22</v>
      </c>
      <c r="AV217" s="185" t="s">
        <v>83</v>
      </c>
      <c r="AW217" s="185" t="s">
        <v>222</v>
      </c>
      <c r="AX217" s="185" t="s">
        <v>22</v>
      </c>
      <c r="AY217" s="185" t="s">
        <v>243</v>
      </c>
    </row>
    <row r="218" spans="2:65" s="6" customFormat="1" ht="15.75" customHeight="1" x14ac:dyDescent="0.3">
      <c r="B218" s="23"/>
      <c r="C218" s="146" t="s">
        <v>699</v>
      </c>
      <c r="D218" s="146" t="s">
        <v>244</v>
      </c>
      <c r="E218" s="147" t="s">
        <v>2524</v>
      </c>
      <c r="F218" s="148" t="s">
        <v>2525</v>
      </c>
      <c r="G218" s="149" t="s">
        <v>378</v>
      </c>
      <c r="H218" s="150">
        <v>33</v>
      </c>
      <c r="I218" s="151"/>
      <c r="J218" s="152">
        <f>ROUND($I$218*$H$218,2)</f>
        <v>0</v>
      </c>
      <c r="K218" s="148" t="s">
        <v>353</v>
      </c>
      <c r="L218" s="43"/>
      <c r="M218" s="153"/>
      <c r="N218" s="154" t="s">
        <v>46</v>
      </c>
      <c r="O218" s="24"/>
      <c r="P218" s="155">
        <f>$O$218*$H$218</f>
        <v>0</v>
      </c>
      <c r="Q218" s="155">
        <v>0</v>
      </c>
      <c r="R218" s="155">
        <f>$Q$218*$H$218</f>
        <v>0</v>
      </c>
      <c r="S218" s="155">
        <v>0</v>
      </c>
      <c r="T218" s="156">
        <f>$S$218*$H$218</f>
        <v>0</v>
      </c>
      <c r="AR218" s="97" t="s">
        <v>248</v>
      </c>
      <c r="AT218" s="97" t="s">
        <v>244</v>
      </c>
      <c r="AU218" s="97" t="s">
        <v>22</v>
      </c>
      <c r="AY218" s="6" t="s">
        <v>243</v>
      </c>
      <c r="BE218" s="157">
        <f>IF($N$218="základní",$J$218,0)</f>
        <v>0</v>
      </c>
      <c r="BF218" s="157">
        <f>IF($N$218="snížená",$J$218,0)</f>
        <v>0</v>
      </c>
      <c r="BG218" s="157">
        <f>IF($N$218="zákl. přenesená",$J$218,0)</f>
        <v>0</v>
      </c>
      <c r="BH218" s="157">
        <f>IF($N$218="sníž. přenesená",$J$218,0)</f>
        <v>0</v>
      </c>
      <c r="BI218" s="157">
        <f>IF($N$218="nulová",$J$218,0)</f>
        <v>0</v>
      </c>
      <c r="BJ218" s="97" t="s">
        <v>22</v>
      </c>
      <c r="BK218" s="157">
        <f>ROUND($I$218*$H$218,2)</f>
        <v>0</v>
      </c>
      <c r="BL218" s="97" t="s">
        <v>248</v>
      </c>
      <c r="BM218" s="97" t="s">
        <v>2526</v>
      </c>
    </row>
    <row r="219" spans="2:65" s="6" customFormat="1" ht="30.75" customHeight="1" x14ac:dyDescent="0.3">
      <c r="B219" s="23"/>
      <c r="C219" s="24"/>
      <c r="D219" s="158" t="s">
        <v>249</v>
      </c>
      <c r="E219" s="24"/>
      <c r="F219" s="159" t="s">
        <v>2473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249</v>
      </c>
      <c r="AU219" s="6" t="s">
        <v>22</v>
      </c>
    </row>
    <row r="220" spans="2:65" s="6" customFormat="1" ht="15.75" customHeight="1" x14ac:dyDescent="0.3">
      <c r="B220" s="178"/>
      <c r="C220" s="179"/>
      <c r="D220" s="177" t="s">
        <v>355</v>
      </c>
      <c r="E220" s="179"/>
      <c r="F220" s="180" t="s">
        <v>2527</v>
      </c>
      <c r="G220" s="179"/>
      <c r="H220" s="181">
        <v>33</v>
      </c>
      <c r="J220" s="179"/>
      <c r="K220" s="179"/>
      <c r="L220" s="182"/>
      <c r="M220" s="183"/>
      <c r="N220" s="179"/>
      <c r="O220" s="179"/>
      <c r="P220" s="179"/>
      <c r="Q220" s="179"/>
      <c r="R220" s="179"/>
      <c r="S220" s="179"/>
      <c r="T220" s="184"/>
      <c r="AT220" s="185" t="s">
        <v>355</v>
      </c>
      <c r="AU220" s="185" t="s">
        <v>22</v>
      </c>
      <c r="AV220" s="185" t="s">
        <v>83</v>
      </c>
      <c r="AW220" s="185" t="s">
        <v>222</v>
      </c>
      <c r="AX220" s="185" t="s">
        <v>22</v>
      </c>
      <c r="AY220" s="185" t="s">
        <v>243</v>
      </c>
    </row>
    <row r="221" spans="2:65" s="6" customFormat="1" ht="15.75" customHeight="1" x14ac:dyDescent="0.3">
      <c r="B221" s="23"/>
      <c r="C221" s="194" t="s">
        <v>704</v>
      </c>
      <c r="D221" s="194" t="s">
        <v>481</v>
      </c>
      <c r="E221" s="195" t="s">
        <v>2528</v>
      </c>
      <c r="F221" s="196" t="s">
        <v>2529</v>
      </c>
      <c r="G221" s="197" t="s">
        <v>378</v>
      </c>
      <c r="H221" s="198">
        <v>33</v>
      </c>
      <c r="I221" s="199"/>
      <c r="J221" s="200">
        <f>ROUND($I$221*$H$221,2)</f>
        <v>0</v>
      </c>
      <c r="K221" s="196" t="s">
        <v>353</v>
      </c>
      <c r="L221" s="201"/>
      <c r="M221" s="202"/>
      <c r="N221" s="203" t="s">
        <v>46</v>
      </c>
      <c r="O221" s="24"/>
      <c r="P221" s="155">
        <f>$O$221*$H$221</f>
        <v>0</v>
      </c>
      <c r="Q221" s="155">
        <v>0</v>
      </c>
      <c r="R221" s="155">
        <f>$Q$221*$H$221</f>
        <v>0</v>
      </c>
      <c r="S221" s="155">
        <v>0</v>
      </c>
      <c r="T221" s="156">
        <f>$S$221*$H$221</f>
        <v>0</v>
      </c>
      <c r="AR221" s="97" t="s">
        <v>1825</v>
      </c>
      <c r="AT221" s="97" t="s">
        <v>481</v>
      </c>
      <c r="AU221" s="97" t="s">
        <v>22</v>
      </c>
      <c r="AY221" s="6" t="s">
        <v>243</v>
      </c>
      <c r="BE221" s="157">
        <f>IF($N$221="základní",$J$221,0)</f>
        <v>0</v>
      </c>
      <c r="BF221" s="157">
        <f>IF($N$221="snížená",$J$221,0)</f>
        <v>0</v>
      </c>
      <c r="BG221" s="157">
        <f>IF($N$221="zákl. přenesená",$J$221,0)</f>
        <v>0</v>
      </c>
      <c r="BH221" s="157">
        <f>IF($N$221="sníž. přenesená",$J$221,0)</f>
        <v>0</v>
      </c>
      <c r="BI221" s="157">
        <f>IF($N$221="nulová",$J$221,0)</f>
        <v>0</v>
      </c>
      <c r="BJ221" s="97" t="s">
        <v>22</v>
      </c>
      <c r="BK221" s="157">
        <f>ROUND($I$221*$H$221,2)</f>
        <v>0</v>
      </c>
      <c r="BL221" s="97" t="s">
        <v>718</v>
      </c>
      <c r="BM221" s="97" t="s">
        <v>2530</v>
      </c>
    </row>
    <row r="222" spans="2:65" s="6" customFormat="1" ht="30.75" customHeight="1" x14ac:dyDescent="0.3">
      <c r="B222" s="23"/>
      <c r="C222" s="24"/>
      <c r="D222" s="158" t="s">
        <v>249</v>
      </c>
      <c r="E222" s="24"/>
      <c r="F222" s="159" t="s">
        <v>2473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249</v>
      </c>
      <c r="AU222" s="6" t="s">
        <v>22</v>
      </c>
    </row>
    <row r="223" spans="2:65" s="6" customFormat="1" ht="15.75" customHeight="1" x14ac:dyDescent="0.3">
      <c r="B223" s="178"/>
      <c r="C223" s="179"/>
      <c r="D223" s="177" t="s">
        <v>355</v>
      </c>
      <c r="E223" s="179"/>
      <c r="F223" s="180" t="s">
        <v>2527</v>
      </c>
      <c r="G223" s="179"/>
      <c r="H223" s="181">
        <v>33</v>
      </c>
      <c r="J223" s="179"/>
      <c r="K223" s="179"/>
      <c r="L223" s="182"/>
      <c r="M223" s="183"/>
      <c r="N223" s="179"/>
      <c r="O223" s="179"/>
      <c r="P223" s="179"/>
      <c r="Q223" s="179"/>
      <c r="R223" s="179"/>
      <c r="S223" s="179"/>
      <c r="T223" s="184"/>
      <c r="AT223" s="185" t="s">
        <v>355</v>
      </c>
      <c r="AU223" s="185" t="s">
        <v>22</v>
      </c>
      <c r="AV223" s="185" t="s">
        <v>83</v>
      </c>
      <c r="AW223" s="185" t="s">
        <v>222</v>
      </c>
      <c r="AX223" s="185" t="s">
        <v>22</v>
      </c>
      <c r="AY223" s="185" t="s">
        <v>243</v>
      </c>
    </row>
    <row r="224" spans="2:65" s="6" customFormat="1" ht="15.75" customHeight="1" x14ac:dyDescent="0.3">
      <c r="B224" s="23"/>
      <c r="C224" s="146" t="s">
        <v>709</v>
      </c>
      <c r="D224" s="146" t="s">
        <v>244</v>
      </c>
      <c r="E224" s="147" t="s">
        <v>2531</v>
      </c>
      <c r="F224" s="148" t="s">
        <v>2532</v>
      </c>
      <c r="G224" s="149" t="s">
        <v>484</v>
      </c>
      <c r="H224" s="150">
        <v>7.36</v>
      </c>
      <c r="I224" s="151"/>
      <c r="J224" s="152">
        <f>ROUND($I$224*$H$224,2)</f>
        <v>0</v>
      </c>
      <c r="K224" s="148" t="s">
        <v>353</v>
      </c>
      <c r="L224" s="43"/>
      <c r="M224" s="153"/>
      <c r="N224" s="154" t="s">
        <v>46</v>
      </c>
      <c r="O224" s="24"/>
      <c r="P224" s="155">
        <f>$O$224*$H$224</f>
        <v>0</v>
      </c>
      <c r="Q224" s="155">
        <v>0</v>
      </c>
      <c r="R224" s="155">
        <f>$Q$224*$H$224</f>
        <v>0</v>
      </c>
      <c r="S224" s="155">
        <v>0</v>
      </c>
      <c r="T224" s="156">
        <f>$S$224*$H$224</f>
        <v>0</v>
      </c>
      <c r="AR224" s="97" t="s">
        <v>248</v>
      </c>
      <c r="AT224" s="97" t="s">
        <v>244</v>
      </c>
      <c r="AU224" s="97" t="s">
        <v>22</v>
      </c>
      <c r="AY224" s="6" t="s">
        <v>243</v>
      </c>
      <c r="BE224" s="157">
        <f>IF($N$224="základní",$J$224,0)</f>
        <v>0</v>
      </c>
      <c r="BF224" s="157">
        <f>IF($N$224="snížená",$J$224,0)</f>
        <v>0</v>
      </c>
      <c r="BG224" s="157">
        <f>IF($N$224="zákl. přenesená",$J$224,0)</f>
        <v>0</v>
      </c>
      <c r="BH224" s="157">
        <f>IF($N$224="sníž. přenesená",$J$224,0)</f>
        <v>0</v>
      </c>
      <c r="BI224" s="157">
        <f>IF($N$224="nulová",$J$224,0)</f>
        <v>0</v>
      </c>
      <c r="BJ224" s="97" t="s">
        <v>22</v>
      </c>
      <c r="BK224" s="157">
        <f>ROUND($I$224*$H$224,2)</f>
        <v>0</v>
      </c>
      <c r="BL224" s="97" t="s">
        <v>248</v>
      </c>
      <c r="BM224" s="97" t="s">
        <v>2533</v>
      </c>
    </row>
    <row r="225" spans="2:65" s="6" customFormat="1" ht="15.75" customHeight="1" x14ac:dyDescent="0.3">
      <c r="B225" s="23"/>
      <c r="C225" s="149" t="s">
        <v>713</v>
      </c>
      <c r="D225" s="149" t="s">
        <v>244</v>
      </c>
      <c r="E225" s="147" t="s">
        <v>2534</v>
      </c>
      <c r="F225" s="148" t="s">
        <v>2535</v>
      </c>
      <c r="G225" s="149" t="s">
        <v>394</v>
      </c>
      <c r="H225" s="150">
        <v>19.28</v>
      </c>
      <c r="I225" s="151"/>
      <c r="J225" s="152">
        <f>ROUND($I$225*$H$225,2)</f>
        <v>0</v>
      </c>
      <c r="K225" s="148"/>
      <c r="L225" s="43"/>
      <c r="M225" s="153"/>
      <c r="N225" s="154" t="s">
        <v>46</v>
      </c>
      <c r="O225" s="24"/>
      <c r="P225" s="155">
        <f>$O$225*$H$225</f>
        <v>0</v>
      </c>
      <c r="Q225" s="155">
        <v>0</v>
      </c>
      <c r="R225" s="155">
        <f>$Q$225*$H$225</f>
        <v>0</v>
      </c>
      <c r="S225" s="155">
        <v>0</v>
      </c>
      <c r="T225" s="156">
        <f>$S$225*$H$225</f>
        <v>0</v>
      </c>
      <c r="AR225" s="97" t="s">
        <v>248</v>
      </c>
      <c r="AT225" s="97" t="s">
        <v>244</v>
      </c>
      <c r="AU225" s="97" t="s">
        <v>22</v>
      </c>
      <c r="AY225" s="97" t="s">
        <v>243</v>
      </c>
      <c r="BE225" s="157">
        <f>IF($N$225="základní",$J$225,0)</f>
        <v>0</v>
      </c>
      <c r="BF225" s="157">
        <f>IF($N$225="snížená",$J$225,0)</f>
        <v>0</v>
      </c>
      <c r="BG225" s="157">
        <f>IF($N$225="zákl. přenesená",$J$225,0)</f>
        <v>0</v>
      </c>
      <c r="BH225" s="157">
        <f>IF($N$225="sníž. přenesená",$J$225,0)</f>
        <v>0</v>
      </c>
      <c r="BI225" s="157">
        <f>IF($N$225="nulová",$J$225,0)</f>
        <v>0</v>
      </c>
      <c r="BJ225" s="97" t="s">
        <v>22</v>
      </c>
      <c r="BK225" s="157">
        <f>ROUND($I$225*$H$225,2)</f>
        <v>0</v>
      </c>
      <c r="BL225" s="97" t="s">
        <v>248</v>
      </c>
      <c r="BM225" s="97" t="s">
        <v>2536</v>
      </c>
    </row>
    <row r="226" spans="2:65" s="6" customFormat="1" ht="30.75" customHeight="1" x14ac:dyDescent="0.3">
      <c r="B226" s="23"/>
      <c r="C226" s="24"/>
      <c r="D226" s="158" t="s">
        <v>249</v>
      </c>
      <c r="E226" s="24"/>
      <c r="F226" s="159" t="s">
        <v>2473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249</v>
      </c>
      <c r="AU226" s="6" t="s">
        <v>22</v>
      </c>
    </row>
    <row r="227" spans="2:65" s="6" customFormat="1" ht="15.75" customHeight="1" x14ac:dyDescent="0.3">
      <c r="B227" s="23"/>
      <c r="C227" s="146" t="s">
        <v>718</v>
      </c>
      <c r="D227" s="146" t="s">
        <v>244</v>
      </c>
      <c r="E227" s="147" t="s">
        <v>2537</v>
      </c>
      <c r="F227" s="148" t="s">
        <v>2538</v>
      </c>
      <c r="G227" s="149" t="s">
        <v>394</v>
      </c>
      <c r="H227" s="150">
        <v>19.28</v>
      </c>
      <c r="I227" s="151"/>
      <c r="J227" s="152">
        <f>ROUND($I$227*$H$227,2)</f>
        <v>0</v>
      </c>
      <c r="K227" s="148" t="s">
        <v>353</v>
      </c>
      <c r="L227" s="43"/>
      <c r="M227" s="153"/>
      <c r="N227" s="154" t="s">
        <v>46</v>
      </c>
      <c r="O227" s="24"/>
      <c r="P227" s="155">
        <f>$O$227*$H$227</f>
        <v>0</v>
      </c>
      <c r="Q227" s="155">
        <v>0</v>
      </c>
      <c r="R227" s="155">
        <f>$Q$227*$H$227</f>
        <v>0</v>
      </c>
      <c r="S227" s="155">
        <v>0</v>
      </c>
      <c r="T227" s="156">
        <f>$S$227*$H$227</f>
        <v>0</v>
      </c>
      <c r="AR227" s="97" t="s">
        <v>248</v>
      </c>
      <c r="AT227" s="97" t="s">
        <v>244</v>
      </c>
      <c r="AU227" s="97" t="s">
        <v>22</v>
      </c>
      <c r="AY227" s="6" t="s">
        <v>243</v>
      </c>
      <c r="BE227" s="157">
        <f>IF($N$227="základní",$J$227,0)</f>
        <v>0</v>
      </c>
      <c r="BF227" s="157">
        <f>IF($N$227="snížená",$J$227,0)</f>
        <v>0</v>
      </c>
      <c r="BG227" s="157">
        <f>IF($N$227="zákl. přenesená",$J$227,0)</f>
        <v>0</v>
      </c>
      <c r="BH227" s="157">
        <f>IF($N$227="sníž. přenesená",$J$227,0)</f>
        <v>0</v>
      </c>
      <c r="BI227" s="157">
        <f>IF($N$227="nulová",$J$227,0)</f>
        <v>0</v>
      </c>
      <c r="BJ227" s="97" t="s">
        <v>22</v>
      </c>
      <c r="BK227" s="157">
        <f>ROUND($I$227*$H$227,2)</f>
        <v>0</v>
      </c>
      <c r="BL227" s="97" t="s">
        <v>248</v>
      </c>
      <c r="BM227" s="97" t="s">
        <v>2539</v>
      </c>
    </row>
    <row r="228" spans="2:65" s="6" customFormat="1" ht="30.75" customHeight="1" x14ac:dyDescent="0.3">
      <c r="B228" s="23"/>
      <c r="C228" s="24"/>
      <c r="D228" s="158" t="s">
        <v>249</v>
      </c>
      <c r="E228" s="24"/>
      <c r="F228" s="159" t="s">
        <v>2473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249</v>
      </c>
      <c r="AU228" s="6" t="s">
        <v>22</v>
      </c>
    </row>
    <row r="229" spans="2:65" s="6" customFormat="1" ht="15.75" customHeight="1" x14ac:dyDescent="0.3">
      <c r="B229" s="23"/>
      <c r="C229" s="146" t="s">
        <v>723</v>
      </c>
      <c r="D229" s="146" t="s">
        <v>244</v>
      </c>
      <c r="E229" s="147" t="s">
        <v>471</v>
      </c>
      <c r="F229" s="148" t="s">
        <v>472</v>
      </c>
      <c r="G229" s="149" t="s">
        <v>394</v>
      </c>
      <c r="H229" s="150">
        <v>19.28</v>
      </c>
      <c r="I229" s="151"/>
      <c r="J229" s="152">
        <f>ROUND($I$229*$H$229,2)</f>
        <v>0</v>
      </c>
      <c r="K229" s="148" t="s">
        <v>353</v>
      </c>
      <c r="L229" s="43"/>
      <c r="M229" s="153"/>
      <c r="N229" s="154" t="s">
        <v>46</v>
      </c>
      <c r="O229" s="24"/>
      <c r="P229" s="155">
        <f>$O$229*$H$229</f>
        <v>0</v>
      </c>
      <c r="Q229" s="155">
        <v>0</v>
      </c>
      <c r="R229" s="155">
        <f>$Q$229*$H$229</f>
        <v>0</v>
      </c>
      <c r="S229" s="155">
        <v>0</v>
      </c>
      <c r="T229" s="156">
        <f>$S$229*$H$229</f>
        <v>0</v>
      </c>
      <c r="AR229" s="97" t="s">
        <v>248</v>
      </c>
      <c r="AT229" s="97" t="s">
        <v>244</v>
      </c>
      <c r="AU229" s="97" t="s">
        <v>22</v>
      </c>
      <c r="AY229" s="6" t="s">
        <v>243</v>
      </c>
      <c r="BE229" s="157">
        <f>IF($N$229="základní",$J$229,0)</f>
        <v>0</v>
      </c>
      <c r="BF229" s="157">
        <f>IF($N$229="snížená",$J$229,0)</f>
        <v>0</v>
      </c>
      <c r="BG229" s="157">
        <f>IF($N$229="zákl. přenesená",$J$229,0)</f>
        <v>0</v>
      </c>
      <c r="BH229" s="157">
        <f>IF($N$229="sníž. přenesená",$J$229,0)</f>
        <v>0</v>
      </c>
      <c r="BI229" s="157">
        <f>IF($N$229="nulová",$J$229,0)</f>
        <v>0</v>
      </c>
      <c r="BJ229" s="97" t="s">
        <v>22</v>
      </c>
      <c r="BK229" s="157">
        <f>ROUND($I$229*$H$229,2)</f>
        <v>0</v>
      </c>
      <c r="BL229" s="97" t="s">
        <v>248</v>
      </c>
      <c r="BM229" s="97" t="s">
        <v>2540</v>
      </c>
    </row>
    <row r="230" spans="2:65" s="6" customFormat="1" ht="30.75" customHeight="1" x14ac:dyDescent="0.3">
      <c r="B230" s="23"/>
      <c r="C230" s="24"/>
      <c r="D230" s="158" t="s">
        <v>249</v>
      </c>
      <c r="E230" s="24"/>
      <c r="F230" s="159" t="s">
        <v>2473</v>
      </c>
      <c r="G230" s="24"/>
      <c r="H230" s="24"/>
      <c r="J230" s="24"/>
      <c r="K230" s="24"/>
      <c r="L230" s="43"/>
      <c r="M230" s="160"/>
      <c r="N230" s="161"/>
      <c r="O230" s="161"/>
      <c r="P230" s="161"/>
      <c r="Q230" s="161"/>
      <c r="R230" s="161"/>
      <c r="S230" s="161"/>
      <c r="T230" s="162"/>
      <c r="AT230" s="6" t="s">
        <v>249</v>
      </c>
      <c r="AU230" s="6" t="s">
        <v>22</v>
      </c>
    </row>
    <row r="231" spans="2:65" s="6" customFormat="1" ht="7.5" customHeight="1" x14ac:dyDescent="0.3">
      <c r="B231" s="38"/>
      <c r="C231" s="39"/>
      <c r="D231" s="39"/>
      <c r="E231" s="39"/>
      <c r="F231" s="39"/>
      <c r="G231" s="39"/>
      <c r="H231" s="39"/>
      <c r="I231" s="110"/>
      <c r="J231" s="39"/>
      <c r="K231" s="39"/>
      <c r="L231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164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2332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2541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165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/>
      <c r="K22" s="27"/>
    </row>
    <row r="23" spans="2:11" s="6" customFormat="1" ht="18.75" customHeight="1" x14ac:dyDescent="0.3">
      <c r="B23" s="23"/>
      <c r="C23" s="24"/>
      <c r="D23" s="24"/>
      <c r="E23" s="17" t="s">
        <v>2334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ROUND($J$84,2)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ROUND(SUM($BE$84:$BE$95),2)</f>
        <v>0</v>
      </c>
      <c r="G32" s="24"/>
      <c r="H32" s="24"/>
      <c r="I32" s="106">
        <v>0.21</v>
      </c>
      <c r="J32" s="105">
        <f>ROUND(ROUND((SUM($BE$84:$BE$95)),2)*$I$32,2)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ROUND(SUM($BF$84:$BF$95),2)</f>
        <v>0</v>
      </c>
      <c r="G33" s="24"/>
      <c r="H33" s="24"/>
      <c r="I33" s="106">
        <v>0.15</v>
      </c>
      <c r="J33" s="105">
        <f>ROUND(ROUND((SUM($BF$84:$BF$95)),2)*$I$33,2)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ROUND(SUM($BG$84:$BG$95),2)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ROUND(SUM($BH$84:$BH$95),2)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ROUND(SUM($BI$84:$BI$95),2)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2332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SO402_I - I_ETAPA dle POV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Elektroline a.s.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$J$84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2542</v>
      </c>
      <c r="E61" s="119"/>
      <c r="F61" s="119"/>
      <c r="G61" s="119"/>
      <c r="H61" s="119"/>
      <c r="I61" s="120"/>
      <c r="J61" s="121">
        <f>$J$85</f>
        <v>0</v>
      </c>
      <c r="K61" s="122"/>
    </row>
    <row r="62" spans="2:47" s="83" customFormat="1" ht="21" customHeight="1" x14ac:dyDescent="0.3">
      <c r="B62" s="163"/>
      <c r="C62" s="85"/>
      <c r="D62" s="164" t="s">
        <v>2543</v>
      </c>
      <c r="E62" s="164"/>
      <c r="F62" s="164"/>
      <c r="G62" s="164"/>
      <c r="H62" s="164"/>
      <c r="I62" s="165"/>
      <c r="J62" s="166">
        <f>$J$86</f>
        <v>0</v>
      </c>
      <c r="K62" s="167"/>
    </row>
    <row r="63" spans="2:47" s="6" customFormat="1" ht="22.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7.5" customHeight="1" x14ac:dyDescent="0.3">
      <c r="B64" s="38"/>
      <c r="C64" s="39"/>
      <c r="D64" s="39"/>
      <c r="E64" s="39"/>
      <c r="F64" s="39"/>
      <c r="G64" s="39"/>
      <c r="H64" s="39"/>
      <c r="I64" s="110"/>
      <c r="J64" s="39"/>
      <c r="K64" s="40"/>
    </row>
    <row r="68" spans="2:12" s="6" customFormat="1" ht="7.5" customHeight="1" x14ac:dyDescent="0.3">
      <c r="B68" s="41"/>
      <c r="C68" s="42"/>
      <c r="D68" s="42"/>
      <c r="E68" s="42"/>
      <c r="F68" s="42"/>
      <c r="G68" s="42"/>
      <c r="H68" s="42"/>
      <c r="I68" s="112"/>
      <c r="J68" s="42"/>
      <c r="K68" s="42"/>
      <c r="L68" s="43"/>
    </row>
    <row r="69" spans="2:12" s="6" customFormat="1" ht="37.5" customHeight="1" x14ac:dyDescent="0.3">
      <c r="B69" s="23"/>
      <c r="C69" s="12" t="s">
        <v>226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 x14ac:dyDescent="0.3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 x14ac:dyDescent="0.3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 x14ac:dyDescent="0.3">
      <c r="B72" s="23"/>
      <c r="C72" s="24"/>
      <c r="D72" s="24"/>
      <c r="E72" s="342" t="str">
        <f>$E$7</f>
        <v>Silnice III/4721 Ostrava, ul. Michálkovická okružní křižovatka s ulicí Hladnovskou a Keltičkovou</v>
      </c>
      <c r="F72" s="323"/>
      <c r="G72" s="323"/>
      <c r="H72" s="323"/>
      <c r="J72" s="24"/>
      <c r="K72" s="24"/>
      <c r="L72" s="43"/>
    </row>
    <row r="73" spans="2:12" s="2" customFormat="1" ht="15.75" customHeight="1" x14ac:dyDescent="0.3">
      <c r="B73" s="10"/>
      <c r="C73" s="19" t="s">
        <v>214</v>
      </c>
      <c r="D73" s="11"/>
      <c r="E73" s="11"/>
      <c r="F73" s="11"/>
      <c r="G73" s="11"/>
      <c r="H73" s="11"/>
      <c r="J73" s="11"/>
      <c r="K73" s="11"/>
      <c r="L73" s="123"/>
    </row>
    <row r="74" spans="2:12" s="6" customFormat="1" ht="16.5" customHeight="1" x14ac:dyDescent="0.3">
      <c r="B74" s="23"/>
      <c r="C74" s="24"/>
      <c r="D74" s="24"/>
      <c r="E74" s="342" t="s">
        <v>2332</v>
      </c>
      <c r="F74" s="323"/>
      <c r="G74" s="323"/>
      <c r="H74" s="323"/>
      <c r="J74" s="24"/>
      <c r="K74" s="24"/>
      <c r="L74" s="43"/>
    </row>
    <row r="75" spans="2:12" s="6" customFormat="1" ht="15" customHeight="1" x14ac:dyDescent="0.3">
      <c r="B75" s="23"/>
      <c r="C75" s="19" t="s">
        <v>216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 x14ac:dyDescent="0.3">
      <c r="B76" s="23"/>
      <c r="C76" s="24"/>
      <c r="D76" s="24"/>
      <c r="E76" s="320" t="str">
        <f>$E$11</f>
        <v>SO402_I - I_ETAPA dle POV</v>
      </c>
      <c r="F76" s="323"/>
      <c r="G76" s="323"/>
      <c r="H76" s="323"/>
      <c r="J76" s="24"/>
      <c r="K76" s="24"/>
      <c r="L76" s="43"/>
    </row>
    <row r="77" spans="2:12" s="6" customFormat="1" ht="7.5" customHeight="1" x14ac:dyDescent="0.3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 x14ac:dyDescent="0.3">
      <c r="B78" s="23"/>
      <c r="C78" s="19" t="s">
        <v>23</v>
      </c>
      <c r="D78" s="24"/>
      <c r="E78" s="24"/>
      <c r="F78" s="17" t="str">
        <f>$F$14</f>
        <v>Ostrava</v>
      </c>
      <c r="G78" s="24"/>
      <c r="H78" s="24"/>
      <c r="I78" s="101" t="s">
        <v>25</v>
      </c>
      <c r="J78" s="52" t="str">
        <f>IF($J$14="","",$J$14)</f>
        <v>15.09.2014</v>
      </c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 x14ac:dyDescent="0.3">
      <c r="B80" s="23"/>
      <c r="C80" s="19" t="s">
        <v>29</v>
      </c>
      <c r="D80" s="24"/>
      <c r="E80" s="24"/>
      <c r="F80" s="17" t="str">
        <f>$E$17</f>
        <v>Statutární město Ostrava</v>
      </c>
      <c r="G80" s="24"/>
      <c r="H80" s="24"/>
      <c r="I80" s="101" t="s">
        <v>36</v>
      </c>
      <c r="J80" s="17" t="str">
        <f>$E$23</f>
        <v>Elektroline a.s.</v>
      </c>
      <c r="K80" s="24"/>
      <c r="L80" s="43"/>
    </row>
    <row r="81" spans="2:65" s="6" customFormat="1" ht="15" customHeight="1" x14ac:dyDescent="0.3">
      <c r="B81" s="23"/>
      <c r="C81" s="19" t="s">
        <v>34</v>
      </c>
      <c r="D81" s="24"/>
      <c r="E81" s="24"/>
      <c r="F81" s="17" t="str">
        <f>IF($E$20="","",$E$20)</f>
        <v/>
      </c>
      <c r="G81" s="24"/>
      <c r="H81" s="24"/>
      <c r="J81" s="24"/>
      <c r="K81" s="24"/>
      <c r="L81" s="43"/>
    </row>
    <row r="82" spans="2:65" s="6" customFormat="1" ht="11.25" customHeight="1" x14ac:dyDescent="0.3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65" s="124" customFormat="1" ht="30" customHeight="1" x14ac:dyDescent="0.3">
      <c r="B83" s="125"/>
      <c r="C83" s="126" t="s">
        <v>227</v>
      </c>
      <c r="D83" s="127" t="s">
        <v>60</v>
      </c>
      <c r="E83" s="127" t="s">
        <v>56</v>
      </c>
      <c r="F83" s="127" t="s">
        <v>228</v>
      </c>
      <c r="G83" s="127" t="s">
        <v>229</v>
      </c>
      <c r="H83" s="127" t="s">
        <v>230</v>
      </c>
      <c r="I83" s="128" t="s">
        <v>231</v>
      </c>
      <c r="J83" s="127" t="s">
        <v>232</v>
      </c>
      <c r="K83" s="129" t="s">
        <v>233</v>
      </c>
      <c r="L83" s="130"/>
      <c r="M83" s="59" t="s">
        <v>234</v>
      </c>
      <c r="N83" s="60" t="s">
        <v>45</v>
      </c>
      <c r="O83" s="60" t="s">
        <v>235</v>
      </c>
      <c r="P83" s="60" t="s">
        <v>236</v>
      </c>
      <c r="Q83" s="60" t="s">
        <v>237</v>
      </c>
      <c r="R83" s="60" t="s">
        <v>238</v>
      </c>
      <c r="S83" s="60" t="s">
        <v>239</v>
      </c>
      <c r="T83" s="61" t="s">
        <v>240</v>
      </c>
    </row>
    <row r="84" spans="2:65" s="6" customFormat="1" ht="30" customHeight="1" x14ac:dyDescent="0.35">
      <c r="B84" s="23"/>
      <c r="C84" s="66" t="s">
        <v>221</v>
      </c>
      <c r="D84" s="24"/>
      <c r="E84" s="24"/>
      <c r="F84" s="24"/>
      <c r="G84" s="24"/>
      <c r="H84" s="24"/>
      <c r="J84" s="131">
        <f>$BK$84</f>
        <v>0</v>
      </c>
      <c r="K84" s="24"/>
      <c r="L84" s="43"/>
      <c r="M84" s="63"/>
      <c r="N84" s="64"/>
      <c r="O84" s="64"/>
      <c r="P84" s="132">
        <f>$P$85</f>
        <v>0</v>
      </c>
      <c r="Q84" s="64"/>
      <c r="R84" s="132">
        <f>$R$85</f>
        <v>0</v>
      </c>
      <c r="S84" s="64"/>
      <c r="T84" s="133">
        <f>$T$85</f>
        <v>0</v>
      </c>
      <c r="AT84" s="6" t="s">
        <v>74</v>
      </c>
      <c r="AU84" s="6" t="s">
        <v>222</v>
      </c>
      <c r="BK84" s="134">
        <f>$BK$85</f>
        <v>0</v>
      </c>
    </row>
    <row r="85" spans="2:65" s="135" customFormat="1" ht="37.5" customHeight="1" x14ac:dyDescent="0.35">
      <c r="B85" s="136"/>
      <c r="C85" s="137"/>
      <c r="D85" s="137" t="s">
        <v>74</v>
      </c>
      <c r="E85" s="138" t="s">
        <v>241</v>
      </c>
      <c r="F85" s="138" t="s">
        <v>2544</v>
      </c>
      <c r="G85" s="137"/>
      <c r="H85" s="137"/>
      <c r="J85" s="139">
        <f>$BK$85</f>
        <v>0</v>
      </c>
      <c r="K85" s="137"/>
      <c r="L85" s="140"/>
      <c r="M85" s="141"/>
      <c r="N85" s="137"/>
      <c r="O85" s="137"/>
      <c r="P85" s="142">
        <f>$P$86</f>
        <v>0</v>
      </c>
      <c r="Q85" s="137"/>
      <c r="R85" s="142">
        <f>$R$86</f>
        <v>0</v>
      </c>
      <c r="S85" s="137"/>
      <c r="T85" s="143">
        <f>$T$86</f>
        <v>0</v>
      </c>
      <c r="AR85" s="144" t="s">
        <v>248</v>
      </c>
      <c r="AT85" s="144" t="s">
        <v>74</v>
      </c>
      <c r="AU85" s="144" t="s">
        <v>75</v>
      </c>
      <c r="AY85" s="144" t="s">
        <v>243</v>
      </c>
      <c r="BK85" s="145">
        <f>$BK$86</f>
        <v>0</v>
      </c>
    </row>
    <row r="86" spans="2:65" s="135" customFormat="1" ht="21" customHeight="1" x14ac:dyDescent="0.3">
      <c r="B86" s="136"/>
      <c r="C86" s="137"/>
      <c r="D86" s="137" t="s">
        <v>74</v>
      </c>
      <c r="E86" s="168" t="s">
        <v>257</v>
      </c>
      <c r="F86" s="168" t="s">
        <v>2545</v>
      </c>
      <c r="G86" s="137"/>
      <c r="H86" s="137"/>
      <c r="J86" s="169">
        <f>$BK$86</f>
        <v>0</v>
      </c>
      <c r="K86" s="137"/>
      <c r="L86" s="140"/>
      <c r="M86" s="141"/>
      <c r="N86" s="137"/>
      <c r="O86" s="137"/>
      <c r="P86" s="142">
        <f>SUM($P$87:$P$95)</f>
        <v>0</v>
      </c>
      <c r="Q86" s="137"/>
      <c r="R86" s="142">
        <f>SUM($R$87:$R$95)</f>
        <v>0</v>
      </c>
      <c r="S86" s="137"/>
      <c r="T86" s="143">
        <f>SUM($T$87:$T$95)</f>
        <v>0</v>
      </c>
      <c r="AR86" s="144" t="s">
        <v>248</v>
      </c>
      <c r="AT86" s="144" t="s">
        <v>74</v>
      </c>
      <c r="AU86" s="144" t="s">
        <v>22</v>
      </c>
      <c r="AY86" s="144" t="s">
        <v>243</v>
      </c>
      <c r="BK86" s="145">
        <f>SUM($BK$87:$BK$95)</f>
        <v>0</v>
      </c>
    </row>
    <row r="87" spans="2:65" s="6" customFormat="1" ht="15.75" customHeight="1" x14ac:dyDescent="0.3">
      <c r="B87" s="23"/>
      <c r="C87" s="146" t="s">
        <v>22</v>
      </c>
      <c r="D87" s="146" t="s">
        <v>244</v>
      </c>
      <c r="E87" s="147" t="s">
        <v>2546</v>
      </c>
      <c r="F87" s="148" t="s">
        <v>2547</v>
      </c>
      <c r="G87" s="149" t="s">
        <v>378</v>
      </c>
      <c r="H87" s="150">
        <v>408</v>
      </c>
      <c r="I87" s="151"/>
      <c r="J87" s="152">
        <f>ROUND($I$87*$H$87,2)</f>
        <v>0</v>
      </c>
      <c r="K87" s="148"/>
      <c r="L87" s="43"/>
      <c r="M87" s="153"/>
      <c r="N87" s="154" t="s">
        <v>46</v>
      </c>
      <c r="O87" s="24"/>
      <c r="P87" s="155">
        <f>$O$87*$H$87</f>
        <v>0</v>
      </c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7" t="s">
        <v>248</v>
      </c>
      <c r="AT87" s="97" t="s">
        <v>244</v>
      </c>
      <c r="AU87" s="97" t="s">
        <v>83</v>
      </c>
      <c r="AY87" s="6" t="s">
        <v>243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7" t="s">
        <v>22</v>
      </c>
      <c r="BK87" s="157">
        <f>ROUND($I$87*$H$87,2)</f>
        <v>0</v>
      </c>
      <c r="BL87" s="97" t="s">
        <v>248</v>
      </c>
      <c r="BM87" s="97" t="s">
        <v>2548</v>
      </c>
    </row>
    <row r="88" spans="2:65" s="6" customFormat="1" ht="44.25" customHeight="1" x14ac:dyDescent="0.3">
      <c r="B88" s="23"/>
      <c r="C88" s="24"/>
      <c r="D88" s="158" t="s">
        <v>249</v>
      </c>
      <c r="E88" s="24"/>
      <c r="F88" s="159" t="s">
        <v>2549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249</v>
      </c>
      <c r="AU88" s="6" t="s">
        <v>83</v>
      </c>
    </row>
    <row r="89" spans="2:65" s="6" customFormat="1" ht="15.75" customHeight="1" x14ac:dyDescent="0.3">
      <c r="B89" s="23"/>
      <c r="C89" s="194" t="s">
        <v>83</v>
      </c>
      <c r="D89" s="194" t="s">
        <v>481</v>
      </c>
      <c r="E89" s="195" t="s">
        <v>2550</v>
      </c>
      <c r="F89" s="196" t="s">
        <v>2351</v>
      </c>
      <c r="G89" s="197" t="s">
        <v>378</v>
      </c>
      <c r="H89" s="198">
        <v>219</v>
      </c>
      <c r="I89" s="199"/>
      <c r="J89" s="200">
        <f>ROUND($I$89*$H$89,2)</f>
        <v>0</v>
      </c>
      <c r="K89" s="196"/>
      <c r="L89" s="201"/>
      <c r="M89" s="202"/>
      <c r="N89" s="203" t="s">
        <v>46</v>
      </c>
      <c r="O89" s="24"/>
      <c r="P89" s="155">
        <f>$O$89*$H$89</f>
        <v>0</v>
      </c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7" t="s">
        <v>272</v>
      </c>
      <c r="AT89" s="97" t="s">
        <v>481</v>
      </c>
      <c r="AU89" s="97" t="s">
        <v>83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2551</v>
      </c>
    </row>
    <row r="90" spans="2:65" s="6" customFormat="1" ht="15.75" customHeight="1" x14ac:dyDescent="0.3">
      <c r="B90" s="23"/>
      <c r="C90" s="197" t="s">
        <v>103</v>
      </c>
      <c r="D90" s="197" t="s">
        <v>481</v>
      </c>
      <c r="E90" s="195" t="s">
        <v>2355</v>
      </c>
      <c r="F90" s="196" t="s">
        <v>2356</v>
      </c>
      <c r="G90" s="197" t="s">
        <v>378</v>
      </c>
      <c r="H90" s="198">
        <v>408</v>
      </c>
      <c r="I90" s="199"/>
      <c r="J90" s="200">
        <f>ROUND($I$90*$H$90,2)</f>
        <v>0</v>
      </c>
      <c r="K90" s="196"/>
      <c r="L90" s="201"/>
      <c r="M90" s="202"/>
      <c r="N90" s="203" t="s">
        <v>46</v>
      </c>
      <c r="O90" s="24"/>
      <c r="P90" s="155">
        <f>$O$90*$H$90</f>
        <v>0</v>
      </c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7" t="s">
        <v>272</v>
      </c>
      <c r="AT90" s="97" t="s">
        <v>481</v>
      </c>
      <c r="AU90" s="97" t="s">
        <v>83</v>
      </c>
      <c r="AY90" s="97" t="s">
        <v>243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7" t="s">
        <v>22</v>
      </c>
      <c r="BK90" s="157">
        <f>ROUND($I$90*$H$90,2)</f>
        <v>0</v>
      </c>
      <c r="BL90" s="97" t="s">
        <v>248</v>
      </c>
      <c r="BM90" s="97" t="s">
        <v>2552</v>
      </c>
    </row>
    <row r="91" spans="2:65" s="6" customFormat="1" ht="15.75" customHeight="1" x14ac:dyDescent="0.3">
      <c r="B91" s="23"/>
      <c r="C91" s="197" t="s">
        <v>248</v>
      </c>
      <c r="D91" s="197" t="s">
        <v>481</v>
      </c>
      <c r="E91" s="195" t="s">
        <v>2461</v>
      </c>
      <c r="F91" s="196" t="s">
        <v>2462</v>
      </c>
      <c r="G91" s="197" t="s">
        <v>2340</v>
      </c>
      <c r="H91" s="198">
        <v>16</v>
      </c>
      <c r="I91" s="199"/>
      <c r="J91" s="200">
        <f>ROUND($I$91*$H$91,2)</f>
        <v>0</v>
      </c>
      <c r="K91" s="196"/>
      <c r="L91" s="201"/>
      <c r="M91" s="202"/>
      <c r="N91" s="203" t="s">
        <v>46</v>
      </c>
      <c r="O91" s="24"/>
      <c r="P91" s="155">
        <f>$O$91*$H$91</f>
        <v>0</v>
      </c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7" t="s">
        <v>272</v>
      </c>
      <c r="AT91" s="97" t="s">
        <v>481</v>
      </c>
      <c r="AU91" s="97" t="s">
        <v>83</v>
      </c>
      <c r="AY91" s="97" t="s">
        <v>243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7" t="s">
        <v>22</v>
      </c>
      <c r="BK91" s="157">
        <f>ROUND($I$91*$H$91,2)</f>
        <v>0</v>
      </c>
      <c r="BL91" s="97" t="s">
        <v>248</v>
      </c>
      <c r="BM91" s="97" t="s">
        <v>2553</v>
      </c>
    </row>
    <row r="92" spans="2:65" s="6" customFormat="1" ht="15.75" customHeight="1" x14ac:dyDescent="0.3">
      <c r="B92" s="23"/>
      <c r="C92" s="197" t="s">
        <v>263</v>
      </c>
      <c r="D92" s="197" t="s">
        <v>481</v>
      </c>
      <c r="E92" s="195" t="s">
        <v>2377</v>
      </c>
      <c r="F92" s="196" t="s">
        <v>2378</v>
      </c>
      <c r="G92" s="197" t="s">
        <v>2340</v>
      </c>
      <c r="H92" s="198">
        <v>12</v>
      </c>
      <c r="I92" s="199"/>
      <c r="J92" s="200">
        <f>ROUND($I$92*$H$92,2)</f>
        <v>0</v>
      </c>
      <c r="K92" s="196"/>
      <c r="L92" s="201"/>
      <c r="M92" s="202"/>
      <c r="N92" s="203" t="s">
        <v>46</v>
      </c>
      <c r="O92" s="24"/>
      <c r="P92" s="155">
        <f>$O$92*$H$92</f>
        <v>0</v>
      </c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7" t="s">
        <v>272</v>
      </c>
      <c r="AT92" s="97" t="s">
        <v>481</v>
      </c>
      <c r="AU92" s="97" t="s">
        <v>83</v>
      </c>
      <c r="AY92" s="97" t="s">
        <v>243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7" t="s">
        <v>22</v>
      </c>
      <c r="BK92" s="157">
        <f>ROUND($I$92*$H$92,2)</f>
        <v>0</v>
      </c>
      <c r="BL92" s="97" t="s">
        <v>248</v>
      </c>
      <c r="BM92" s="97" t="s">
        <v>2554</v>
      </c>
    </row>
    <row r="93" spans="2:65" s="6" customFormat="1" ht="15.75" customHeight="1" x14ac:dyDescent="0.3">
      <c r="B93" s="23"/>
      <c r="C93" s="197" t="s">
        <v>266</v>
      </c>
      <c r="D93" s="197" t="s">
        <v>481</v>
      </c>
      <c r="E93" s="195" t="s">
        <v>2386</v>
      </c>
      <c r="F93" s="196" t="s">
        <v>2387</v>
      </c>
      <c r="G93" s="197" t="s">
        <v>2340</v>
      </c>
      <c r="H93" s="198">
        <v>2</v>
      </c>
      <c r="I93" s="199"/>
      <c r="J93" s="200">
        <f>ROUND($I$93*$H$93,2)</f>
        <v>0</v>
      </c>
      <c r="K93" s="196"/>
      <c r="L93" s="201"/>
      <c r="M93" s="202"/>
      <c r="N93" s="203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272</v>
      </c>
      <c r="AT93" s="97" t="s">
        <v>481</v>
      </c>
      <c r="AU93" s="97" t="s">
        <v>83</v>
      </c>
      <c r="AY93" s="97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2555</v>
      </c>
    </row>
    <row r="94" spans="2:65" s="6" customFormat="1" ht="15.75" customHeight="1" x14ac:dyDescent="0.3">
      <c r="B94" s="23"/>
      <c r="C94" s="197" t="s">
        <v>269</v>
      </c>
      <c r="D94" s="197" t="s">
        <v>481</v>
      </c>
      <c r="E94" s="195" t="s">
        <v>2425</v>
      </c>
      <c r="F94" s="196" t="s">
        <v>2426</v>
      </c>
      <c r="G94" s="197" t="s">
        <v>2340</v>
      </c>
      <c r="H94" s="198">
        <v>3</v>
      </c>
      <c r="I94" s="199"/>
      <c r="J94" s="200">
        <f>ROUND($I$94*$H$94,2)</f>
        <v>0</v>
      </c>
      <c r="K94" s="196"/>
      <c r="L94" s="201"/>
      <c r="M94" s="202"/>
      <c r="N94" s="203" t="s">
        <v>46</v>
      </c>
      <c r="O94" s="24"/>
      <c r="P94" s="155">
        <f>$O$94*$H$94</f>
        <v>0</v>
      </c>
      <c r="Q94" s="155">
        <v>0</v>
      </c>
      <c r="R94" s="155">
        <f>$Q$94*$H$94</f>
        <v>0</v>
      </c>
      <c r="S94" s="155">
        <v>0</v>
      </c>
      <c r="T94" s="156">
        <f>$S$94*$H$94</f>
        <v>0</v>
      </c>
      <c r="AR94" s="97" t="s">
        <v>272</v>
      </c>
      <c r="AT94" s="97" t="s">
        <v>481</v>
      </c>
      <c r="AU94" s="97" t="s">
        <v>83</v>
      </c>
      <c r="AY94" s="97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248</v>
      </c>
      <c r="BM94" s="97" t="s">
        <v>2556</v>
      </c>
    </row>
    <row r="95" spans="2:65" s="6" customFormat="1" ht="15.75" customHeight="1" x14ac:dyDescent="0.3">
      <c r="B95" s="23"/>
      <c r="C95" s="149" t="s">
        <v>272</v>
      </c>
      <c r="D95" s="149" t="s">
        <v>244</v>
      </c>
      <c r="E95" s="147" t="s">
        <v>2557</v>
      </c>
      <c r="F95" s="148" t="s">
        <v>2558</v>
      </c>
      <c r="G95" s="149" t="s">
        <v>378</v>
      </c>
      <c r="H95" s="150">
        <v>408</v>
      </c>
      <c r="I95" s="151"/>
      <c r="J95" s="152">
        <f>ROUND($I$95*$H$95,2)</f>
        <v>0</v>
      </c>
      <c r="K95" s="148"/>
      <c r="L95" s="43"/>
      <c r="M95" s="153"/>
      <c r="N95" s="207" t="s">
        <v>46</v>
      </c>
      <c r="O95" s="161"/>
      <c r="P95" s="208">
        <f>$O$95*$H$95</f>
        <v>0</v>
      </c>
      <c r="Q95" s="208">
        <v>0</v>
      </c>
      <c r="R95" s="208">
        <f>$Q$95*$H$95</f>
        <v>0</v>
      </c>
      <c r="S95" s="208">
        <v>0</v>
      </c>
      <c r="T95" s="209">
        <f>$S$95*$H$95</f>
        <v>0</v>
      </c>
      <c r="AR95" s="97" t="s">
        <v>248</v>
      </c>
      <c r="AT95" s="97" t="s">
        <v>244</v>
      </c>
      <c r="AU95" s="97" t="s">
        <v>83</v>
      </c>
      <c r="AY95" s="97" t="s">
        <v>243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7" t="s">
        <v>22</v>
      </c>
      <c r="BK95" s="157">
        <f>ROUND($I$95*$H$95,2)</f>
        <v>0</v>
      </c>
      <c r="BL95" s="97" t="s">
        <v>248</v>
      </c>
      <c r="BM95" s="97" t="s">
        <v>2559</v>
      </c>
    </row>
    <row r="96" spans="2:65" s="6" customFormat="1" ht="7.5" customHeight="1" x14ac:dyDescent="0.3">
      <c r="B96" s="38"/>
      <c r="C96" s="39"/>
      <c r="D96" s="39"/>
      <c r="E96" s="39"/>
      <c r="F96" s="39"/>
      <c r="G96" s="39"/>
      <c r="H96" s="39"/>
      <c r="I96" s="110"/>
      <c r="J96" s="39"/>
      <c r="K96" s="39"/>
      <c r="L96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168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2332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2560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165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/>
      <c r="K22" s="27"/>
    </row>
    <row r="23" spans="2:11" s="6" customFormat="1" ht="18.75" customHeight="1" x14ac:dyDescent="0.3">
      <c r="B23" s="23"/>
      <c r="C23" s="24"/>
      <c r="D23" s="24"/>
      <c r="E23" s="17" t="s">
        <v>2334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ROUND($J$84,2)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ROUND(SUM($BE$84:$BE$94),2)</f>
        <v>0</v>
      </c>
      <c r="G32" s="24"/>
      <c r="H32" s="24"/>
      <c r="I32" s="106">
        <v>0.21</v>
      </c>
      <c r="J32" s="105">
        <f>ROUND(ROUND((SUM($BE$84:$BE$94)),2)*$I$32,2)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ROUND(SUM($BF$84:$BF$94),2)</f>
        <v>0</v>
      </c>
      <c r="G33" s="24"/>
      <c r="H33" s="24"/>
      <c r="I33" s="106">
        <v>0.15</v>
      </c>
      <c r="J33" s="105">
        <f>ROUND(ROUND((SUM($BF$84:$BF$94)),2)*$I$33,2)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ROUND(SUM($BG$84:$BG$94),2)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ROUND(SUM($BH$84:$BH$94),2)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ROUND(SUM($BI$84:$BI$94),2)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2332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SO402_II - II_ETAPA dle POV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Elektroline a.s.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$J$84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2542</v>
      </c>
      <c r="E61" s="119"/>
      <c r="F61" s="119"/>
      <c r="G61" s="119"/>
      <c r="H61" s="119"/>
      <c r="I61" s="120"/>
      <c r="J61" s="121">
        <f>$J$85</f>
        <v>0</v>
      </c>
      <c r="K61" s="122"/>
    </row>
    <row r="62" spans="2:47" s="83" customFormat="1" ht="21" customHeight="1" x14ac:dyDescent="0.3">
      <c r="B62" s="163"/>
      <c r="C62" s="85"/>
      <c r="D62" s="164" t="s">
        <v>2561</v>
      </c>
      <c r="E62" s="164"/>
      <c r="F62" s="164"/>
      <c r="G62" s="164"/>
      <c r="H62" s="164"/>
      <c r="I62" s="165"/>
      <c r="J62" s="166">
        <f>$J$86</f>
        <v>0</v>
      </c>
      <c r="K62" s="167"/>
    </row>
    <row r="63" spans="2:47" s="6" customFormat="1" ht="22.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7.5" customHeight="1" x14ac:dyDescent="0.3">
      <c r="B64" s="38"/>
      <c r="C64" s="39"/>
      <c r="D64" s="39"/>
      <c r="E64" s="39"/>
      <c r="F64" s="39"/>
      <c r="G64" s="39"/>
      <c r="H64" s="39"/>
      <c r="I64" s="110"/>
      <c r="J64" s="39"/>
      <c r="K64" s="40"/>
    </row>
    <row r="68" spans="2:12" s="6" customFormat="1" ht="7.5" customHeight="1" x14ac:dyDescent="0.3">
      <c r="B68" s="41"/>
      <c r="C68" s="42"/>
      <c r="D68" s="42"/>
      <c r="E68" s="42"/>
      <c r="F68" s="42"/>
      <c r="G68" s="42"/>
      <c r="H68" s="42"/>
      <c r="I68" s="112"/>
      <c r="J68" s="42"/>
      <c r="K68" s="42"/>
      <c r="L68" s="43"/>
    </row>
    <row r="69" spans="2:12" s="6" customFormat="1" ht="37.5" customHeight="1" x14ac:dyDescent="0.3">
      <c r="B69" s="23"/>
      <c r="C69" s="12" t="s">
        <v>226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 x14ac:dyDescent="0.3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 x14ac:dyDescent="0.3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 x14ac:dyDescent="0.3">
      <c r="B72" s="23"/>
      <c r="C72" s="24"/>
      <c r="D72" s="24"/>
      <c r="E72" s="342" t="str">
        <f>$E$7</f>
        <v>Silnice III/4721 Ostrava, ul. Michálkovická okružní křižovatka s ulicí Hladnovskou a Keltičkovou</v>
      </c>
      <c r="F72" s="323"/>
      <c r="G72" s="323"/>
      <c r="H72" s="323"/>
      <c r="J72" s="24"/>
      <c r="K72" s="24"/>
      <c r="L72" s="43"/>
    </row>
    <row r="73" spans="2:12" s="2" customFormat="1" ht="15.75" customHeight="1" x14ac:dyDescent="0.3">
      <c r="B73" s="10"/>
      <c r="C73" s="19" t="s">
        <v>214</v>
      </c>
      <c r="D73" s="11"/>
      <c r="E73" s="11"/>
      <c r="F73" s="11"/>
      <c r="G73" s="11"/>
      <c r="H73" s="11"/>
      <c r="J73" s="11"/>
      <c r="K73" s="11"/>
      <c r="L73" s="123"/>
    </row>
    <row r="74" spans="2:12" s="6" customFormat="1" ht="16.5" customHeight="1" x14ac:dyDescent="0.3">
      <c r="B74" s="23"/>
      <c r="C74" s="24"/>
      <c r="D74" s="24"/>
      <c r="E74" s="342" t="s">
        <v>2332</v>
      </c>
      <c r="F74" s="323"/>
      <c r="G74" s="323"/>
      <c r="H74" s="323"/>
      <c r="J74" s="24"/>
      <c r="K74" s="24"/>
      <c r="L74" s="43"/>
    </row>
    <row r="75" spans="2:12" s="6" customFormat="1" ht="15" customHeight="1" x14ac:dyDescent="0.3">
      <c r="B75" s="23"/>
      <c r="C75" s="19" t="s">
        <v>216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 x14ac:dyDescent="0.3">
      <c r="B76" s="23"/>
      <c r="C76" s="24"/>
      <c r="D76" s="24"/>
      <c r="E76" s="320" t="str">
        <f>$E$11</f>
        <v>SO402_II - II_ETAPA dle POV</v>
      </c>
      <c r="F76" s="323"/>
      <c r="G76" s="323"/>
      <c r="H76" s="323"/>
      <c r="J76" s="24"/>
      <c r="K76" s="24"/>
      <c r="L76" s="43"/>
    </row>
    <row r="77" spans="2:12" s="6" customFormat="1" ht="7.5" customHeight="1" x14ac:dyDescent="0.3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 x14ac:dyDescent="0.3">
      <c r="B78" s="23"/>
      <c r="C78" s="19" t="s">
        <v>23</v>
      </c>
      <c r="D78" s="24"/>
      <c r="E78" s="24"/>
      <c r="F78" s="17" t="str">
        <f>$F$14</f>
        <v>Ostrava</v>
      </c>
      <c r="G78" s="24"/>
      <c r="H78" s="24"/>
      <c r="I78" s="101" t="s">
        <v>25</v>
      </c>
      <c r="J78" s="52" t="str">
        <f>IF($J$14="","",$J$14)</f>
        <v>15.09.2014</v>
      </c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 x14ac:dyDescent="0.3">
      <c r="B80" s="23"/>
      <c r="C80" s="19" t="s">
        <v>29</v>
      </c>
      <c r="D80" s="24"/>
      <c r="E80" s="24"/>
      <c r="F80" s="17" t="str">
        <f>$E$17</f>
        <v>Statutární město Ostrava</v>
      </c>
      <c r="G80" s="24"/>
      <c r="H80" s="24"/>
      <c r="I80" s="101" t="s">
        <v>36</v>
      </c>
      <c r="J80" s="17" t="str">
        <f>$E$23</f>
        <v>Elektroline a.s.</v>
      </c>
      <c r="K80" s="24"/>
      <c r="L80" s="43"/>
    </row>
    <row r="81" spans="2:65" s="6" customFormat="1" ht="15" customHeight="1" x14ac:dyDescent="0.3">
      <c r="B81" s="23"/>
      <c r="C81" s="19" t="s">
        <v>34</v>
      </c>
      <c r="D81" s="24"/>
      <c r="E81" s="24"/>
      <c r="F81" s="17" t="str">
        <f>IF($E$20="","",$E$20)</f>
        <v/>
      </c>
      <c r="G81" s="24"/>
      <c r="H81" s="24"/>
      <c r="J81" s="24"/>
      <c r="K81" s="24"/>
      <c r="L81" s="43"/>
    </row>
    <row r="82" spans="2:65" s="6" customFormat="1" ht="11.25" customHeight="1" x14ac:dyDescent="0.3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65" s="124" customFormat="1" ht="30" customHeight="1" x14ac:dyDescent="0.3">
      <c r="B83" s="125"/>
      <c r="C83" s="126" t="s">
        <v>227</v>
      </c>
      <c r="D83" s="127" t="s">
        <v>60</v>
      </c>
      <c r="E83" s="127" t="s">
        <v>56</v>
      </c>
      <c r="F83" s="127" t="s">
        <v>228</v>
      </c>
      <c r="G83" s="127" t="s">
        <v>229</v>
      </c>
      <c r="H83" s="127" t="s">
        <v>230</v>
      </c>
      <c r="I83" s="128" t="s">
        <v>231</v>
      </c>
      <c r="J83" s="127" t="s">
        <v>232</v>
      </c>
      <c r="K83" s="129" t="s">
        <v>233</v>
      </c>
      <c r="L83" s="130"/>
      <c r="M83" s="59" t="s">
        <v>234</v>
      </c>
      <c r="N83" s="60" t="s">
        <v>45</v>
      </c>
      <c r="O83" s="60" t="s">
        <v>235</v>
      </c>
      <c r="P83" s="60" t="s">
        <v>236</v>
      </c>
      <c r="Q83" s="60" t="s">
        <v>237</v>
      </c>
      <c r="R83" s="60" t="s">
        <v>238</v>
      </c>
      <c r="S83" s="60" t="s">
        <v>239</v>
      </c>
      <c r="T83" s="61" t="s">
        <v>240</v>
      </c>
    </row>
    <row r="84" spans="2:65" s="6" customFormat="1" ht="30" customHeight="1" x14ac:dyDescent="0.35">
      <c r="B84" s="23"/>
      <c r="C84" s="66" t="s">
        <v>221</v>
      </c>
      <c r="D84" s="24"/>
      <c r="E84" s="24"/>
      <c r="F84" s="24"/>
      <c r="G84" s="24"/>
      <c r="H84" s="24"/>
      <c r="J84" s="131">
        <f>$BK$84</f>
        <v>0</v>
      </c>
      <c r="K84" s="24"/>
      <c r="L84" s="43"/>
      <c r="M84" s="63"/>
      <c r="N84" s="64"/>
      <c r="O84" s="64"/>
      <c r="P84" s="132">
        <f>$P$85</f>
        <v>0</v>
      </c>
      <c r="Q84" s="64"/>
      <c r="R84" s="132">
        <f>$R$85</f>
        <v>0</v>
      </c>
      <c r="S84" s="64"/>
      <c r="T84" s="133">
        <f>$T$85</f>
        <v>0</v>
      </c>
      <c r="AT84" s="6" t="s">
        <v>74</v>
      </c>
      <c r="AU84" s="6" t="s">
        <v>222</v>
      </c>
      <c r="BK84" s="134">
        <f>$BK$85</f>
        <v>0</v>
      </c>
    </row>
    <row r="85" spans="2:65" s="135" customFormat="1" ht="37.5" customHeight="1" x14ac:dyDescent="0.35">
      <c r="B85" s="136"/>
      <c r="C85" s="137"/>
      <c r="D85" s="137" t="s">
        <v>74</v>
      </c>
      <c r="E85" s="138" t="s">
        <v>241</v>
      </c>
      <c r="F85" s="138" t="s">
        <v>2544</v>
      </c>
      <c r="G85" s="137"/>
      <c r="H85" s="137"/>
      <c r="J85" s="139">
        <f>$BK$85</f>
        <v>0</v>
      </c>
      <c r="K85" s="137"/>
      <c r="L85" s="140"/>
      <c r="M85" s="141"/>
      <c r="N85" s="137"/>
      <c r="O85" s="137"/>
      <c r="P85" s="142">
        <f>$P$86</f>
        <v>0</v>
      </c>
      <c r="Q85" s="137"/>
      <c r="R85" s="142">
        <f>$R$86</f>
        <v>0</v>
      </c>
      <c r="S85" s="137"/>
      <c r="T85" s="143">
        <f>$T$86</f>
        <v>0</v>
      </c>
      <c r="AR85" s="144" t="s">
        <v>248</v>
      </c>
      <c r="AT85" s="144" t="s">
        <v>74</v>
      </c>
      <c r="AU85" s="144" t="s">
        <v>75</v>
      </c>
      <c r="AY85" s="144" t="s">
        <v>243</v>
      </c>
      <c r="BK85" s="145">
        <f>$BK$86</f>
        <v>0</v>
      </c>
    </row>
    <row r="86" spans="2:65" s="135" customFormat="1" ht="21" customHeight="1" x14ac:dyDescent="0.3">
      <c r="B86" s="136"/>
      <c r="C86" s="137"/>
      <c r="D86" s="137" t="s">
        <v>74</v>
      </c>
      <c r="E86" s="168" t="s">
        <v>257</v>
      </c>
      <c r="F86" s="168" t="s">
        <v>2562</v>
      </c>
      <c r="G86" s="137"/>
      <c r="H86" s="137"/>
      <c r="J86" s="169">
        <f>$BK$86</f>
        <v>0</v>
      </c>
      <c r="K86" s="137"/>
      <c r="L86" s="140"/>
      <c r="M86" s="141"/>
      <c r="N86" s="137"/>
      <c r="O86" s="137"/>
      <c r="P86" s="142">
        <f>SUM($P$87:$P$94)</f>
        <v>0</v>
      </c>
      <c r="Q86" s="137"/>
      <c r="R86" s="142">
        <f>SUM($R$87:$R$94)</f>
        <v>0</v>
      </c>
      <c r="S86" s="137"/>
      <c r="T86" s="143">
        <f>SUM($T$87:$T$94)</f>
        <v>0</v>
      </c>
      <c r="AR86" s="144" t="s">
        <v>248</v>
      </c>
      <c r="AT86" s="144" t="s">
        <v>74</v>
      </c>
      <c r="AU86" s="144" t="s">
        <v>22</v>
      </c>
      <c r="AY86" s="144" t="s">
        <v>243</v>
      </c>
      <c r="BK86" s="145">
        <f>SUM($BK$87:$BK$94)</f>
        <v>0</v>
      </c>
    </row>
    <row r="87" spans="2:65" s="6" customFormat="1" ht="15.75" customHeight="1" x14ac:dyDescent="0.3">
      <c r="B87" s="23"/>
      <c r="C87" s="146" t="s">
        <v>22</v>
      </c>
      <c r="D87" s="146" t="s">
        <v>244</v>
      </c>
      <c r="E87" s="147" t="s">
        <v>2546</v>
      </c>
      <c r="F87" s="148" t="s">
        <v>2547</v>
      </c>
      <c r="G87" s="149" t="s">
        <v>378</v>
      </c>
      <c r="H87" s="150">
        <v>389</v>
      </c>
      <c r="I87" s="151"/>
      <c r="J87" s="152">
        <f>ROUND($I$87*$H$87,2)</f>
        <v>0</v>
      </c>
      <c r="K87" s="148"/>
      <c r="L87" s="43"/>
      <c r="M87" s="153"/>
      <c r="N87" s="154" t="s">
        <v>46</v>
      </c>
      <c r="O87" s="24"/>
      <c r="P87" s="155">
        <f>$O$87*$H$87</f>
        <v>0</v>
      </c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7" t="s">
        <v>248</v>
      </c>
      <c r="AT87" s="97" t="s">
        <v>244</v>
      </c>
      <c r="AU87" s="97" t="s">
        <v>83</v>
      </c>
      <c r="AY87" s="6" t="s">
        <v>243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7" t="s">
        <v>22</v>
      </c>
      <c r="BK87" s="157">
        <f>ROUND($I$87*$H$87,2)</f>
        <v>0</v>
      </c>
      <c r="BL87" s="97" t="s">
        <v>248</v>
      </c>
      <c r="BM87" s="97" t="s">
        <v>2563</v>
      </c>
    </row>
    <row r="88" spans="2:65" s="6" customFormat="1" ht="44.25" customHeight="1" x14ac:dyDescent="0.3">
      <c r="B88" s="23"/>
      <c r="C88" s="24"/>
      <c r="D88" s="158" t="s">
        <v>249</v>
      </c>
      <c r="E88" s="24"/>
      <c r="F88" s="159" t="s">
        <v>2564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249</v>
      </c>
      <c r="AU88" s="6" t="s">
        <v>83</v>
      </c>
    </row>
    <row r="89" spans="2:65" s="6" customFormat="1" ht="15.75" customHeight="1" x14ac:dyDescent="0.3">
      <c r="B89" s="23"/>
      <c r="C89" s="194" t="s">
        <v>83</v>
      </c>
      <c r="D89" s="194" t="s">
        <v>481</v>
      </c>
      <c r="E89" s="195" t="s">
        <v>2355</v>
      </c>
      <c r="F89" s="196" t="s">
        <v>2356</v>
      </c>
      <c r="G89" s="197" t="s">
        <v>378</v>
      </c>
      <c r="H89" s="198">
        <v>389</v>
      </c>
      <c r="I89" s="199"/>
      <c r="J89" s="200">
        <f>ROUND($I$89*$H$89,2)</f>
        <v>0</v>
      </c>
      <c r="K89" s="196"/>
      <c r="L89" s="201"/>
      <c r="M89" s="202"/>
      <c r="N89" s="203" t="s">
        <v>46</v>
      </c>
      <c r="O89" s="24"/>
      <c r="P89" s="155">
        <f>$O$89*$H$89</f>
        <v>0</v>
      </c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7" t="s">
        <v>272</v>
      </c>
      <c r="AT89" s="97" t="s">
        <v>481</v>
      </c>
      <c r="AU89" s="97" t="s">
        <v>83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2565</v>
      </c>
    </row>
    <row r="90" spans="2:65" s="6" customFormat="1" ht="15.75" customHeight="1" x14ac:dyDescent="0.3">
      <c r="B90" s="23"/>
      <c r="C90" s="197" t="s">
        <v>103</v>
      </c>
      <c r="D90" s="197" t="s">
        <v>481</v>
      </c>
      <c r="E90" s="195" t="s">
        <v>2461</v>
      </c>
      <c r="F90" s="196" t="s">
        <v>2462</v>
      </c>
      <c r="G90" s="197" t="s">
        <v>2340</v>
      </c>
      <c r="H90" s="198">
        <v>16</v>
      </c>
      <c r="I90" s="199"/>
      <c r="J90" s="200">
        <f>ROUND($I$90*$H$90,2)</f>
        <v>0</v>
      </c>
      <c r="K90" s="196"/>
      <c r="L90" s="201"/>
      <c r="M90" s="202"/>
      <c r="N90" s="203" t="s">
        <v>46</v>
      </c>
      <c r="O90" s="24"/>
      <c r="P90" s="155">
        <f>$O$90*$H$90</f>
        <v>0</v>
      </c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7" t="s">
        <v>272</v>
      </c>
      <c r="AT90" s="97" t="s">
        <v>481</v>
      </c>
      <c r="AU90" s="97" t="s">
        <v>83</v>
      </c>
      <c r="AY90" s="97" t="s">
        <v>243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7" t="s">
        <v>22</v>
      </c>
      <c r="BK90" s="157">
        <f>ROUND($I$90*$H$90,2)</f>
        <v>0</v>
      </c>
      <c r="BL90" s="97" t="s">
        <v>248</v>
      </c>
      <c r="BM90" s="97" t="s">
        <v>2566</v>
      </c>
    </row>
    <row r="91" spans="2:65" s="6" customFormat="1" ht="15.75" customHeight="1" x14ac:dyDescent="0.3">
      <c r="B91" s="23"/>
      <c r="C91" s="197" t="s">
        <v>248</v>
      </c>
      <c r="D91" s="197" t="s">
        <v>481</v>
      </c>
      <c r="E91" s="195" t="s">
        <v>2377</v>
      </c>
      <c r="F91" s="196" t="s">
        <v>2378</v>
      </c>
      <c r="G91" s="197" t="s">
        <v>2340</v>
      </c>
      <c r="H91" s="198">
        <v>6</v>
      </c>
      <c r="I91" s="199"/>
      <c r="J91" s="200">
        <f>ROUND($I$91*$H$91,2)</f>
        <v>0</v>
      </c>
      <c r="K91" s="196"/>
      <c r="L91" s="201"/>
      <c r="M91" s="202"/>
      <c r="N91" s="203" t="s">
        <v>46</v>
      </c>
      <c r="O91" s="24"/>
      <c r="P91" s="155">
        <f>$O$91*$H$91</f>
        <v>0</v>
      </c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7" t="s">
        <v>272</v>
      </c>
      <c r="AT91" s="97" t="s">
        <v>481</v>
      </c>
      <c r="AU91" s="97" t="s">
        <v>83</v>
      </c>
      <c r="AY91" s="97" t="s">
        <v>243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7" t="s">
        <v>22</v>
      </c>
      <c r="BK91" s="157">
        <f>ROUND($I$91*$H$91,2)</f>
        <v>0</v>
      </c>
      <c r="BL91" s="97" t="s">
        <v>248</v>
      </c>
      <c r="BM91" s="97" t="s">
        <v>2567</v>
      </c>
    </row>
    <row r="92" spans="2:65" s="6" customFormat="1" ht="15.75" customHeight="1" x14ac:dyDescent="0.3">
      <c r="B92" s="23"/>
      <c r="C92" s="197" t="s">
        <v>263</v>
      </c>
      <c r="D92" s="197" t="s">
        <v>481</v>
      </c>
      <c r="E92" s="195" t="s">
        <v>2386</v>
      </c>
      <c r="F92" s="196" t="s">
        <v>2387</v>
      </c>
      <c r="G92" s="197" t="s">
        <v>2340</v>
      </c>
      <c r="H92" s="198">
        <v>4</v>
      </c>
      <c r="I92" s="199"/>
      <c r="J92" s="200">
        <f>ROUND($I$92*$H$92,2)</f>
        <v>0</v>
      </c>
      <c r="K92" s="196"/>
      <c r="L92" s="201"/>
      <c r="M92" s="202"/>
      <c r="N92" s="203" t="s">
        <v>46</v>
      </c>
      <c r="O92" s="24"/>
      <c r="P92" s="155">
        <f>$O$92*$H$92</f>
        <v>0</v>
      </c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7" t="s">
        <v>272</v>
      </c>
      <c r="AT92" s="97" t="s">
        <v>481</v>
      </c>
      <c r="AU92" s="97" t="s">
        <v>83</v>
      </c>
      <c r="AY92" s="97" t="s">
        <v>243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7" t="s">
        <v>22</v>
      </c>
      <c r="BK92" s="157">
        <f>ROUND($I$92*$H$92,2)</f>
        <v>0</v>
      </c>
      <c r="BL92" s="97" t="s">
        <v>248</v>
      </c>
      <c r="BM92" s="97" t="s">
        <v>2568</v>
      </c>
    </row>
    <row r="93" spans="2:65" s="6" customFormat="1" ht="15.75" customHeight="1" x14ac:dyDescent="0.3">
      <c r="B93" s="23"/>
      <c r="C93" s="197" t="s">
        <v>266</v>
      </c>
      <c r="D93" s="197" t="s">
        <v>481</v>
      </c>
      <c r="E93" s="195" t="s">
        <v>2550</v>
      </c>
      <c r="F93" s="196" t="s">
        <v>2351</v>
      </c>
      <c r="G93" s="197" t="s">
        <v>378</v>
      </c>
      <c r="H93" s="198">
        <v>430</v>
      </c>
      <c r="I93" s="199"/>
      <c r="J93" s="200">
        <f>ROUND($I$93*$H$93,2)</f>
        <v>0</v>
      </c>
      <c r="K93" s="196"/>
      <c r="L93" s="201"/>
      <c r="M93" s="202"/>
      <c r="N93" s="203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272</v>
      </c>
      <c r="AT93" s="97" t="s">
        <v>481</v>
      </c>
      <c r="AU93" s="97" t="s">
        <v>83</v>
      </c>
      <c r="AY93" s="97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2569</v>
      </c>
    </row>
    <row r="94" spans="2:65" s="6" customFormat="1" ht="15.75" customHeight="1" x14ac:dyDescent="0.3">
      <c r="B94" s="23"/>
      <c r="C94" s="149" t="s">
        <v>269</v>
      </c>
      <c r="D94" s="149" t="s">
        <v>244</v>
      </c>
      <c r="E94" s="147" t="s">
        <v>2557</v>
      </c>
      <c r="F94" s="148" t="s">
        <v>2558</v>
      </c>
      <c r="G94" s="149" t="s">
        <v>378</v>
      </c>
      <c r="H94" s="150">
        <v>389</v>
      </c>
      <c r="I94" s="151"/>
      <c r="J94" s="152">
        <f>ROUND($I$94*$H$94,2)</f>
        <v>0</v>
      </c>
      <c r="K94" s="148"/>
      <c r="L94" s="43"/>
      <c r="M94" s="153"/>
      <c r="N94" s="207" t="s">
        <v>46</v>
      </c>
      <c r="O94" s="161"/>
      <c r="P94" s="208">
        <f>$O$94*$H$94</f>
        <v>0</v>
      </c>
      <c r="Q94" s="208">
        <v>0</v>
      </c>
      <c r="R94" s="208">
        <f>$Q$94*$H$94</f>
        <v>0</v>
      </c>
      <c r="S94" s="208">
        <v>0</v>
      </c>
      <c r="T94" s="209">
        <f>$S$94*$H$94</f>
        <v>0</v>
      </c>
      <c r="AR94" s="97" t="s">
        <v>248</v>
      </c>
      <c r="AT94" s="97" t="s">
        <v>244</v>
      </c>
      <c r="AU94" s="97" t="s">
        <v>83</v>
      </c>
      <c r="AY94" s="97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248</v>
      </c>
      <c r="BM94" s="97" t="s">
        <v>2570</v>
      </c>
    </row>
    <row r="95" spans="2:65" s="6" customFormat="1" ht="7.5" customHeight="1" x14ac:dyDescent="0.3">
      <c r="B95" s="38"/>
      <c r="C95" s="39"/>
      <c r="D95" s="39"/>
      <c r="E95" s="39"/>
      <c r="F95" s="39"/>
      <c r="G95" s="39"/>
      <c r="H95" s="39"/>
      <c r="I95" s="110"/>
      <c r="J95" s="39"/>
      <c r="K95" s="39"/>
      <c r="L95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5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87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215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217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20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ROUND($J$85,2)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ROUND(SUM($BE$85:$BE$123),2)</f>
        <v>0</v>
      </c>
      <c r="G32" s="24"/>
      <c r="H32" s="24"/>
      <c r="I32" s="106">
        <v>0.21</v>
      </c>
      <c r="J32" s="105">
        <f>ROUND(ROUND((SUM($BE$85:$BE$123)),2)*$I$32,2)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ROUND(SUM($BF$85:$BF$123),2)</f>
        <v>0</v>
      </c>
      <c r="G33" s="24"/>
      <c r="H33" s="24"/>
      <c r="I33" s="106">
        <v>0.15</v>
      </c>
      <c r="J33" s="105">
        <f>ROUND(ROUND((SUM($BF$85:$BF$123)),2)*$I$33,2)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ROUND(SUM($BG$85:$BG$123),2)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ROUND(SUM($BH$85:$BH$123),2)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ROUND(SUM($BI$85:$BI$123),2)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215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000 - Vedlejší a ostatní náklady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$J$85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223</v>
      </c>
      <c r="E61" s="119"/>
      <c r="F61" s="119"/>
      <c r="G61" s="119"/>
      <c r="H61" s="119"/>
      <c r="I61" s="120"/>
      <c r="J61" s="121">
        <f>$J$86</f>
        <v>0</v>
      </c>
      <c r="K61" s="122"/>
    </row>
    <row r="62" spans="2:47" s="73" customFormat="1" ht="25.5" customHeight="1" x14ac:dyDescent="0.3">
      <c r="B62" s="117"/>
      <c r="C62" s="118"/>
      <c r="D62" s="119" t="s">
        <v>224</v>
      </c>
      <c r="E62" s="119"/>
      <c r="F62" s="119"/>
      <c r="G62" s="119"/>
      <c r="H62" s="119"/>
      <c r="I62" s="120"/>
      <c r="J62" s="121">
        <f>$J$93</f>
        <v>0</v>
      </c>
      <c r="K62" s="122"/>
    </row>
    <row r="63" spans="2:47" s="73" customFormat="1" ht="25.5" customHeight="1" x14ac:dyDescent="0.3">
      <c r="B63" s="117"/>
      <c r="C63" s="118"/>
      <c r="D63" s="119" t="s">
        <v>225</v>
      </c>
      <c r="E63" s="119"/>
      <c r="F63" s="119"/>
      <c r="G63" s="119"/>
      <c r="H63" s="119"/>
      <c r="I63" s="120"/>
      <c r="J63" s="121">
        <f>$J$95</f>
        <v>0</v>
      </c>
      <c r="K63" s="122"/>
    </row>
    <row r="64" spans="2:47" s="6" customFormat="1" ht="22.5" customHeight="1" x14ac:dyDescent="0.3">
      <c r="B64" s="23"/>
      <c r="C64" s="24"/>
      <c r="D64" s="24"/>
      <c r="E64" s="24"/>
      <c r="F64" s="24"/>
      <c r="G64" s="24"/>
      <c r="H64" s="24"/>
      <c r="J64" s="24"/>
      <c r="K64" s="27"/>
    </row>
    <row r="65" spans="2:12" s="6" customFormat="1" ht="7.5" customHeight="1" x14ac:dyDescent="0.3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 x14ac:dyDescent="0.3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 x14ac:dyDescent="0.3">
      <c r="B70" s="23"/>
      <c r="C70" s="12" t="s">
        <v>226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 x14ac:dyDescent="0.3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 x14ac:dyDescent="0.3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 x14ac:dyDescent="0.3">
      <c r="B73" s="23"/>
      <c r="C73" s="24"/>
      <c r="D73" s="24"/>
      <c r="E73" s="342" t="str">
        <f>$E$7</f>
        <v>Silnice III/4721 Ostrava, ul. Michálkovická okružní křižovatka s ulicí Hladnovskou a Keltičkovou</v>
      </c>
      <c r="F73" s="323"/>
      <c r="G73" s="323"/>
      <c r="H73" s="323"/>
      <c r="J73" s="24"/>
      <c r="K73" s="24"/>
      <c r="L73" s="43"/>
    </row>
    <row r="74" spans="2:12" s="2" customFormat="1" ht="15.75" customHeight="1" x14ac:dyDescent="0.3">
      <c r="B74" s="10"/>
      <c r="C74" s="19" t="s">
        <v>214</v>
      </c>
      <c r="D74" s="11"/>
      <c r="E74" s="11"/>
      <c r="F74" s="11"/>
      <c r="G74" s="11"/>
      <c r="H74" s="11"/>
      <c r="J74" s="11"/>
      <c r="K74" s="11"/>
      <c r="L74" s="123"/>
    </row>
    <row r="75" spans="2:12" s="6" customFormat="1" ht="16.5" customHeight="1" x14ac:dyDescent="0.3">
      <c r="B75" s="23"/>
      <c r="C75" s="24"/>
      <c r="D75" s="24"/>
      <c r="E75" s="342" t="s">
        <v>215</v>
      </c>
      <c r="F75" s="323"/>
      <c r="G75" s="323"/>
      <c r="H75" s="323"/>
      <c r="J75" s="24"/>
      <c r="K75" s="24"/>
      <c r="L75" s="43"/>
    </row>
    <row r="76" spans="2:12" s="6" customFormat="1" ht="15" customHeight="1" x14ac:dyDescent="0.3">
      <c r="B76" s="23"/>
      <c r="C76" s="19" t="s">
        <v>216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 x14ac:dyDescent="0.3">
      <c r="B77" s="23"/>
      <c r="C77" s="24"/>
      <c r="D77" s="24"/>
      <c r="E77" s="320" t="str">
        <f>$E$11</f>
        <v>SO 000 - Vedlejší a ostatní náklady</v>
      </c>
      <c r="F77" s="323"/>
      <c r="G77" s="323"/>
      <c r="H77" s="323"/>
      <c r="J77" s="24"/>
      <c r="K77" s="24"/>
      <c r="L77" s="43"/>
    </row>
    <row r="78" spans="2:12" s="6" customFormat="1" ht="7.5" customHeight="1" x14ac:dyDescent="0.3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 x14ac:dyDescent="0.3">
      <c r="B79" s="23"/>
      <c r="C79" s="19" t="s">
        <v>23</v>
      </c>
      <c r="D79" s="24"/>
      <c r="E79" s="24"/>
      <c r="F79" s="17" t="str">
        <f>$F$14</f>
        <v>Ostrava</v>
      </c>
      <c r="G79" s="24"/>
      <c r="H79" s="24"/>
      <c r="I79" s="101" t="s">
        <v>25</v>
      </c>
      <c r="J79" s="52" t="str">
        <f>IF($J$14="","",$J$14)</f>
        <v>15.09.2014</v>
      </c>
      <c r="K79" s="24"/>
      <c r="L79" s="43"/>
    </row>
    <row r="80" spans="2:12" s="6" customFormat="1" ht="7.5" customHeight="1" x14ac:dyDescent="0.3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65" s="6" customFormat="1" ht="15.75" customHeight="1" x14ac:dyDescent="0.3">
      <c r="B81" s="23"/>
      <c r="C81" s="19" t="s">
        <v>29</v>
      </c>
      <c r="D81" s="24"/>
      <c r="E81" s="24"/>
      <c r="F81" s="17" t="str">
        <f>$E$17</f>
        <v>Správa silnic Moravskoslezského kraje</v>
      </c>
      <c r="G81" s="24"/>
      <c r="H81" s="24"/>
      <c r="I81" s="101" t="s">
        <v>36</v>
      </c>
      <c r="J81" s="17" t="str">
        <f>$E$23</f>
        <v>SHB, akciová společnost</v>
      </c>
      <c r="K81" s="24"/>
      <c r="L81" s="43"/>
    </row>
    <row r="82" spans="2:65" s="6" customFormat="1" ht="15" customHeight="1" x14ac:dyDescent="0.3">
      <c r="B82" s="23"/>
      <c r="C82" s="19" t="s">
        <v>34</v>
      </c>
      <c r="D82" s="24"/>
      <c r="E82" s="24"/>
      <c r="F82" s="17" t="str">
        <f>IF($E$20="","",$E$20)</f>
        <v/>
      </c>
      <c r="G82" s="24"/>
      <c r="H82" s="24"/>
      <c r="J82" s="24"/>
      <c r="K82" s="24"/>
      <c r="L82" s="43"/>
    </row>
    <row r="83" spans="2:65" s="6" customFormat="1" ht="11.25" customHeight="1" x14ac:dyDescent="0.3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65" s="124" customFormat="1" ht="30" customHeight="1" x14ac:dyDescent="0.3">
      <c r="B84" s="125"/>
      <c r="C84" s="126" t="s">
        <v>227</v>
      </c>
      <c r="D84" s="127" t="s">
        <v>60</v>
      </c>
      <c r="E84" s="127" t="s">
        <v>56</v>
      </c>
      <c r="F84" s="127" t="s">
        <v>228</v>
      </c>
      <c r="G84" s="127" t="s">
        <v>229</v>
      </c>
      <c r="H84" s="127" t="s">
        <v>230</v>
      </c>
      <c r="I84" s="128" t="s">
        <v>231</v>
      </c>
      <c r="J84" s="127" t="s">
        <v>232</v>
      </c>
      <c r="K84" s="129" t="s">
        <v>233</v>
      </c>
      <c r="L84" s="130"/>
      <c r="M84" s="59" t="s">
        <v>234</v>
      </c>
      <c r="N84" s="60" t="s">
        <v>45</v>
      </c>
      <c r="O84" s="60" t="s">
        <v>235</v>
      </c>
      <c r="P84" s="60" t="s">
        <v>236</v>
      </c>
      <c r="Q84" s="60" t="s">
        <v>237</v>
      </c>
      <c r="R84" s="60" t="s">
        <v>238</v>
      </c>
      <c r="S84" s="60" t="s">
        <v>239</v>
      </c>
      <c r="T84" s="61" t="s">
        <v>240</v>
      </c>
    </row>
    <row r="85" spans="2:65" s="6" customFormat="1" ht="30" customHeight="1" x14ac:dyDescent="0.35">
      <c r="B85" s="23"/>
      <c r="C85" s="66" t="s">
        <v>221</v>
      </c>
      <c r="D85" s="24"/>
      <c r="E85" s="24"/>
      <c r="F85" s="24"/>
      <c r="G85" s="24"/>
      <c r="H85" s="24"/>
      <c r="J85" s="131">
        <f>$BK$85</f>
        <v>0</v>
      </c>
      <c r="K85" s="24"/>
      <c r="L85" s="43"/>
      <c r="M85" s="63"/>
      <c r="N85" s="64"/>
      <c r="O85" s="64"/>
      <c r="P85" s="132">
        <f>$P$86+$P$93+$P$95</f>
        <v>0</v>
      </c>
      <c r="Q85" s="64"/>
      <c r="R85" s="132">
        <f>$R$86+$R$93+$R$95</f>
        <v>0</v>
      </c>
      <c r="S85" s="64"/>
      <c r="T85" s="133">
        <f>$T$86+$T$93+$T$95</f>
        <v>0</v>
      </c>
      <c r="AT85" s="6" t="s">
        <v>74</v>
      </c>
      <c r="AU85" s="6" t="s">
        <v>222</v>
      </c>
      <c r="BK85" s="134">
        <f>$BK$86+$BK$93+$BK$95</f>
        <v>0</v>
      </c>
    </row>
    <row r="86" spans="2:65" s="135" customFormat="1" ht="37.5" customHeight="1" x14ac:dyDescent="0.35">
      <c r="B86" s="136"/>
      <c r="C86" s="137"/>
      <c r="D86" s="137" t="s">
        <v>74</v>
      </c>
      <c r="E86" s="138" t="s">
        <v>241</v>
      </c>
      <c r="F86" s="138" t="s">
        <v>242</v>
      </c>
      <c r="G86" s="137"/>
      <c r="H86" s="137"/>
      <c r="J86" s="139">
        <f>$BK$86</f>
        <v>0</v>
      </c>
      <c r="K86" s="137"/>
      <c r="L86" s="140"/>
      <c r="M86" s="141"/>
      <c r="N86" s="137"/>
      <c r="O86" s="137"/>
      <c r="P86" s="142">
        <f>SUM($P$87:$P$92)</f>
        <v>0</v>
      </c>
      <c r="Q86" s="137"/>
      <c r="R86" s="142">
        <f>SUM($R$87:$R$92)</f>
        <v>0</v>
      </c>
      <c r="S86" s="137"/>
      <c r="T86" s="143">
        <f>SUM($T$87:$T$92)</f>
        <v>0</v>
      </c>
      <c r="AR86" s="144" t="s">
        <v>22</v>
      </c>
      <c r="AT86" s="144" t="s">
        <v>74</v>
      </c>
      <c r="AU86" s="144" t="s">
        <v>75</v>
      </c>
      <c r="AY86" s="144" t="s">
        <v>243</v>
      </c>
      <c r="BK86" s="145">
        <f>SUM($BK$87:$BK$92)</f>
        <v>0</v>
      </c>
    </row>
    <row r="87" spans="2:65" s="6" customFormat="1" ht="15.75" customHeight="1" x14ac:dyDescent="0.3">
      <c r="B87" s="23"/>
      <c r="C87" s="146" t="s">
        <v>22</v>
      </c>
      <c r="D87" s="146" t="s">
        <v>244</v>
      </c>
      <c r="E87" s="147" t="s">
        <v>245</v>
      </c>
      <c r="F87" s="148" t="s">
        <v>246</v>
      </c>
      <c r="G87" s="149" t="s">
        <v>247</v>
      </c>
      <c r="H87" s="150">
        <v>1</v>
      </c>
      <c r="I87" s="151"/>
      <c r="J87" s="152">
        <f>ROUND($I$87*$H$87,2)</f>
        <v>0</v>
      </c>
      <c r="K87" s="148"/>
      <c r="L87" s="43"/>
      <c r="M87" s="153"/>
      <c r="N87" s="154" t="s">
        <v>46</v>
      </c>
      <c r="O87" s="24"/>
      <c r="P87" s="155">
        <f>$O$87*$H$87</f>
        <v>0</v>
      </c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7" t="s">
        <v>248</v>
      </c>
      <c r="AT87" s="97" t="s">
        <v>244</v>
      </c>
      <c r="AU87" s="97" t="s">
        <v>22</v>
      </c>
      <c r="AY87" s="6" t="s">
        <v>243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7" t="s">
        <v>22</v>
      </c>
      <c r="BK87" s="157">
        <f>ROUND($I$87*$H$87,2)</f>
        <v>0</v>
      </c>
      <c r="BL87" s="97" t="s">
        <v>248</v>
      </c>
      <c r="BM87" s="97" t="s">
        <v>22</v>
      </c>
    </row>
    <row r="88" spans="2:65" s="6" customFormat="1" ht="57.75" customHeight="1" x14ac:dyDescent="0.3">
      <c r="B88" s="23"/>
      <c r="C88" s="24"/>
      <c r="D88" s="158" t="s">
        <v>249</v>
      </c>
      <c r="E88" s="24"/>
      <c r="F88" s="159" t="s">
        <v>250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249</v>
      </c>
      <c r="AU88" s="6" t="s">
        <v>22</v>
      </c>
    </row>
    <row r="89" spans="2:65" s="6" customFormat="1" ht="15.75" customHeight="1" x14ac:dyDescent="0.3">
      <c r="B89" s="23"/>
      <c r="C89" s="146" t="s">
        <v>83</v>
      </c>
      <c r="D89" s="146" t="s">
        <v>244</v>
      </c>
      <c r="E89" s="147" t="s">
        <v>251</v>
      </c>
      <c r="F89" s="148" t="s">
        <v>252</v>
      </c>
      <c r="G89" s="149" t="s">
        <v>247</v>
      </c>
      <c r="H89" s="150">
        <v>1</v>
      </c>
      <c r="I89" s="151"/>
      <c r="J89" s="152">
        <f>ROUND($I$89*$H$89,2)</f>
        <v>0</v>
      </c>
      <c r="K89" s="148"/>
      <c r="L89" s="43"/>
      <c r="M89" s="153"/>
      <c r="N89" s="154" t="s">
        <v>46</v>
      </c>
      <c r="O89" s="24"/>
      <c r="P89" s="155">
        <f>$O$89*$H$89</f>
        <v>0</v>
      </c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7" t="s">
        <v>248</v>
      </c>
      <c r="AT89" s="97" t="s">
        <v>244</v>
      </c>
      <c r="AU89" s="97" t="s">
        <v>22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83</v>
      </c>
    </row>
    <row r="90" spans="2:65" s="6" customFormat="1" ht="44.25" customHeight="1" x14ac:dyDescent="0.3">
      <c r="B90" s="23"/>
      <c r="C90" s="24"/>
      <c r="D90" s="158" t="s">
        <v>249</v>
      </c>
      <c r="E90" s="24"/>
      <c r="F90" s="159" t="s">
        <v>253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249</v>
      </c>
      <c r="AU90" s="6" t="s">
        <v>22</v>
      </c>
    </row>
    <row r="91" spans="2:65" s="6" customFormat="1" ht="15.75" customHeight="1" x14ac:dyDescent="0.3">
      <c r="B91" s="23"/>
      <c r="C91" s="146" t="s">
        <v>103</v>
      </c>
      <c r="D91" s="146" t="s">
        <v>244</v>
      </c>
      <c r="E91" s="147" t="s">
        <v>254</v>
      </c>
      <c r="F91" s="148" t="s">
        <v>255</v>
      </c>
      <c r="G91" s="149" t="s">
        <v>247</v>
      </c>
      <c r="H91" s="150">
        <v>1</v>
      </c>
      <c r="I91" s="151"/>
      <c r="J91" s="152">
        <f>ROUND($I$91*$H$91,2)</f>
        <v>0</v>
      </c>
      <c r="K91" s="148"/>
      <c r="L91" s="43"/>
      <c r="M91" s="153"/>
      <c r="N91" s="154" t="s">
        <v>46</v>
      </c>
      <c r="O91" s="24"/>
      <c r="P91" s="155">
        <f>$O$91*$H$91</f>
        <v>0</v>
      </c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7" t="s">
        <v>248</v>
      </c>
      <c r="AT91" s="97" t="s">
        <v>244</v>
      </c>
      <c r="AU91" s="97" t="s">
        <v>22</v>
      </c>
      <c r="AY91" s="6" t="s">
        <v>243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7" t="s">
        <v>22</v>
      </c>
      <c r="BK91" s="157">
        <f>ROUND($I$91*$H$91,2)</f>
        <v>0</v>
      </c>
      <c r="BL91" s="97" t="s">
        <v>248</v>
      </c>
      <c r="BM91" s="97" t="s">
        <v>103</v>
      </c>
    </row>
    <row r="92" spans="2:65" s="6" customFormat="1" ht="44.25" customHeight="1" x14ac:dyDescent="0.3">
      <c r="B92" s="23"/>
      <c r="C92" s="24"/>
      <c r="D92" s="158" t="s">
        <v>249</v>
      </c>
      <c r="E92" s="24"/>
      <c r="F92" s="159" t="s">
        <v>256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249</v>
      </c>
      <c r="AU92" s="6" t="s">
        <v>22</v>
      </c>
    </row>
    <row r="93" spans="2:65" s="135" customFormat="1" ht="37.5" customHeight="1" x14ac:dyDescent="0.35">
      <c r="B93" s="136"/>
      <c r="C93" s="137"/>
      <c r="D93" s="137" t="s">
        <v>74</v>
      </c>
      <c r="E93" s="138" t="s">
        <v>257</v>
      </c>
      <c r="F93" s="138" t="s">
        <v>258</v>
      </c>
      <c r="G93" s="137"/>
      <c r="H93" s="137"/>
      <c r="J93" s="139">
        <f>$BK$93</f>
        <v>0</v>
      </c>
      <c r="K93" s="137"/>
      <c r="L93" s="140"/>
      <c r="M93" s="141"/>
      <c r="N93" s="137"/>
      <c r="O93" s="137"/>
      <c r="P93" s="142">
        <f>$P$94</f>
        <v>0</v>
      </c>
      <c r="Q93" s="137"/>
      <c r="R93" s="142">
        <f>$R$94</f>
        <v>0</v>
      </c>
      <c r="S93" s="137"/>
      <c r="T93" s="143">
        <f>$T$94</f>
        <v>0</v>
      </c>
      <c r="AR93" s="144" t="s">
        <v>22</v>
      </c>
      <c r="AT93" s="144" t="s">
        <v>74</v>
      </c>
      <c r="AU93" s="144" t="s">
        <v>75</v>
      </c>
      <c r="AY93" s="144" t="s">
        <v>243</v>
      </c>
      <c r="BK93" s="145">
        <f>$BK$94</f>
        <v>0</v>
      </c>
    </row>
    <row r="94" spans="2:65" s="6" customFormat="1" ht="15.75" customHeight="1" x14ac:dyDescent="0.3">
      <c r="B94" s="23"/>
      <c r="C94" s="146" t="s">
        <v>248</v>
      </c>
      <c r="D94" s="146" t="s">
        <v>244</v>
      </c>
      <c r="E94" s="147" t="s">
        <v>259</v>
      </c>
      <c r="F94" s="148" t="s">
        <v>260</v>
      </c>
      <c r="G94" s="149" t="s">
        <v>247</v>
      </c>
      <c r="H94" s="150">
        <v>1</v>
      </c>
      <c r="I94" s="151"/>
      <c r="J94" s="152">
        <f>ROUND($I$94*$H$94,2)</f>
        <v>0</v>
      </c>
      <c r="K94" s="148"/>
      <c r="L94" s="43"/>
      <c r="M94" s="153"/>
      <c r="N94" s="154" t="s">
        <v>46</v>
      </c>
      <c r="O94" s="24"/>
      <c r="P94" s="155">
        <f>$O$94*$H$94</f>
        <v>0</v>
      </c>
      <c r="Q94" s="155">
        <v>0</v>
      </c>
      <c r="R94" s="155">
        <f>$Q$94*$H$94</f>
        <v>0</v>
      </c>
      <c r="S94" s="155">
        <v>0</v>
      </c>
      <c r="T94" s="156">
        <f>$S$94*$H$94</f>
        <v>0</v>
      </c>
      <c r="AR94" s="97" t="s">
        <v>248</v>
      </c>
      <c r="AT94" s="97" t="s">
        <v>244</v>
      </c>
      <c r="AU94" s="97" t="s">
        <v>22</v>
      </c>
      <c r="AY94" s="6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248</v>
      </c>
      <c r="BM94" s="97" t="s">
        <v>248</v>
      </c>
    </row>
    <row r="95" spans="2:65" s="135" customFormat="1" ht="37.5" customHeight="1" x14ac:dyDescent="0.35">
      <c r="B95" s="136"/>
      <c r="C95" s="137"/>
      <c r="D95" s="137" t="s">
        <v>74</v>
      </c>
      <c r="E95" s="138" t="s">
        <v>261</v>
      </c>
      <c r="F95" s="138" t="s">
        <v>262</v>
      </c>
      <c r="G95" s="137"/>
      <c r="H95" s="137"/>
      <c r="J95" s="139">
        <f>$BK$95</f>
        <v>0</v>
      </c>
      <c r="K95" s="137"/>
      <c r="L95" s="140"/>
      <c r="M95" s="141"/>
      <c r="N95" s="137"/>
      <c r="O95" s="137"/>
      <c r="P95" s="142">
        <f>SUM($P$96:$P$123)</f>
        <v>0</v>
      </c>
      <c r="Q95" s="137"/>
      <c r="R95" s="142">
        <f>SUM($R$96:$R$123)</f>
        <v>0</v>
      </c>
      <c r="S95" s="137"/>
      <c r="T95" s="143">
        <f>SUM($T$96:$T$123)</f>
        <v>0</v>
      </c>
      <c r="AR95" s="144" t="s">
        <v>22</v>
      </c>
      <c r="AT95" s="144" t="s">
        <v>74</v>
      </c>
      <c r="AU95" s="144" t="s">
        <v>75</v>
      </c>
      <c r="AY95" s="144" t="s">
        <v>243</v>
      </c>
      <c r="BK95" s="145">
        <f>SUM($BK$96:$BK$123)</f>
        <v>0</v>
      </c>
    </row>
    <row r="96" spans="2:65" s="6" customFormat="1" ht="15.75" customHeight="1" x14ac:dyDescent="0.3">
      <c r="B96" s="23"/>
      <c r="C96" s="149" t="s">
        <v>263</v>
      </c>
      <c r="D96" s="149" t="s">
        <v>244</v>
      </c>
      <c r="E96" s="147" t="s">
        <v>264</v>
      </c>
      <c r="F96" s="148" t="s">
        <v>265</v>
      </c>
      <c r="G96" s="149" t="s">
        <v>247</v>
      </c>
      <c r="H96" s="150">
        <v>1</v>
      </c>
      <c r="I96" s="151"/>
      <c r="J96" s="152">
        <f>ROUND($I$96*$H$96,2)</f>
        <v>0</v>
      </c>
      <c r="K96" s="148"/>
      <c r="L96" s="43"/>
      <c r="M96" s="153"/>
      <c r="N96" s="154" t="s">
        <v>46</v>
      </c>
      <c r="O96" s="24"/>
      <c r="P96" s="155">
        <f>$O$96*$H$96</f>
        <v>0</v>
      </c>
      <c r="Q96" s="155">
        <v>0</v>
      </c>
      <c r="R96" s="155">
        <f>$Q$96*$H$96</f>
        <v>0</v>
      </c>
      <c r="S96" s="155">
        <v>0</v>
      </c>
      <c r="T96" s="156">
        <f>$S$96*$H$96</f>
        <v>0</v>
      </c>
      <c r="AR96" s="97" t="s">
        <v>248</v>
      </c>
      <c r="AT96" s="97" t="s">
        <v>244</v>
      </c>
      <c r="AU96" s="97" t="s">
        <v>22</v>
      </c>
      <c r="AY96" s="97" t="s">
        <v>243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7" t="s">
        <v>22</v>
      </c>
      <c r="BK96" s="157">
        <f>ROUND($I$96*$H$96,2)</f>
        <v>0</v>
      </c>
      <c r="BL96" s="97" t="s">
        <v>248</v>
      </c>
      <c r="BM96" s="97" t="s">
        <v>263</v>
      </c>
    </row>
    <row r="97" spans="2:65" s="6" customFormat="1" ht="15.75" customHeight="1" x14ac:dyDescent="0.3">
      <c r="B97" s="23"/>
      <c r="C97" s="149" t="s">
        <v>266</v>
      </c>
      <c r="D97" s="149" t="s">
        <v>244</v>
      </c>
      <c r="E97" s="147" t="s">
        <v>267</v>
      </c>
      <c r="F97" s="148" t="s">
        <v>268</v>
      </c>
      <c r="G97" s="149" t="s">
        <v>247</v>
      </c>
      <c r="H97" s="150">
        <v>1</v>
      </c>
      <c r="I97" s="151"/>
      <c r="J97" s="152">
        <f>ROUND($I$97*$H$97,2)</f>
        <v>0</v>
      </c>
      <c r="K97" s="148"/>
      <c r="L97" s="43"/>
      <c r="M97" s="153"/>
      <c r="N97" s="154" t="s">
        <v>46</v>
      </c>
      <c r="O97" s="24"/>
      <c r="P97" s="155">
        <f>$O$97*$H$97</f>
        <v>0</v>
      </c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7" t="s">
        <v>248</v>
      </c>
      <c r="AT97" s="97" t="s">
        <v>244</v>
      </c>
      <c r="AU97" s="97" t="s">
        <v>22</v>
      </c>
      <c r="AY97" s="97" t="s">
        <v>243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7" t="s">
        <v>22</v>
      </c>
      <c r="BK97" s="157">
        <f>ROUND($I$97*$H$97,2)</f>
        <v>0</v>
      </c>
      <c r="BL97" s="97" t="s">
        <v>248</v>
      </c>
      <c r="BM97" s="97" t="s">
        <v>266</v>
      </c>
    </row>
    <row r="98" spans="2:65" s="6" customFormat="1" ht="15.75" customHeight="1" x14ac:dyDescent="0.3">
      <c r="B98" s="23"/>
      <c r="C98" s="149" t="s">
        <v>269</v>
      </c>
      <c r="D98" s="149" t="s">
        <v>244</v>
      </c>
      <c r="E98" s="147" t="s">
        <v>270</v>
      </c>
      <c r="F98" s="148" t="s">
        <v>271</v>
      </c>
      <c r="G98" s="149" t="s">
        <v>247</v>
      </c>
      <c r="H98" s="150">
        <v>1</v>
      </c>
      <c r="I98" s="151"/>
      <c r="J98" s="152">
        <f>ROUND($I$98*$H$98,2)</f>
        <v>0</v>
      </c>
      <c r="K98" s="148"/>
      <c r="L98" s="43"/>
      <c r="M98" s="153"/>
      <c r="N98" s="154" t="s">
        <v>46</v>
      </c>
      <c r="O98" s="24"/>
      <c r="P98" s="155">
        <f>$O$98*$H$98</f>
        <v>0</v>
      </c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97" t="s">
        <v>248</v>
      </c>
      <c r="AT98" s="97" t="s">
        <v>244</v>
      </c>
      <c r="AU98" s="97" t="s">
        <v>22</v>
      </c>
      <c r="AY98" s="97" t="s">
        <v>243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7" t="s">
        <v>22</v>
      </c>
      <c r="BK98" s="157">
        <f>ROUND($I$98*$H$98,2)</f>
        <v>0</v>
      </c>
      <c r="BL98" s="97" t="s">
        <v>248</v>
      </c>
      <c r="BM98" s="97" t="s">
        <v>269</v>
      </c>
    </row>
    <row r="99" spans="2:65" s="6" customFormat="1" ht="15.75" customHeight="1" x14ac:dyDescent="0.3">
      <c r="B99" s="23"/>
      <c r="C99" s="149" t="s">
        <v>272</v>
      </c>
      <c r="D99" s="149" t="s">
        <v>244</v>
      </c>
      <c r="E99" s="147" t="s">
        <v>273</v>
      </c>
      <c r="F99" s="148" t="s">
        <v>274</v>
      </c>
      <c r="G99" s="149" t="s">
        <v>247</v>
      </c>
      <c r="H99" s="150">
        <v>1</v>
      </c>
      <c r="I99" s="151"/>
      <c r="J99" s="152">
        <f>ROUND($I$99*$H$99,2)</f>
        <v>0</v>
      </c>
      <c r="K99" s="148"/>
      <c r="L99" s="43"/>
      <c r="M99" s="153"/>
      <c r="N99" s="154" t="s">
        <v>46</v>
      </c>
      <c r="O99" s="24"/>
      <c r="P99" s="155">
        <f>$O$99*$H$99</f>
        <v>0</v>
      </c>
      <c r="Q99" s="155">
        <v>0</v>
      </c>
      <c r="R99" s="155">
        <f>$Q$99*$H$99</f>
        <v>0</v>
      </c>
      <c r="S99" s="155">
        <v>0</v>
      </c>
      <c r="T99" s="156">
        <f>$S$99*$H$99</f>
        <v>0</v>
      </c>
      <c r="AR99" s="97" t="s">
        <v>248</v>
      </c>
      <c r="AT99" s="97" t="s">
        <v>244</v>
      </c>
      <c r="AU99" s="97" t="s">
        <v>22</v>
      </c>
      <c r="AY99" s="97" t="s">
        <v>243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7" t="s">
        <v>22</v>
      </c>
      <c r="BK99" s="157">
        <f>ROUND($I$99*$H$99,2)</f>
        <v>0</v>
      </c>
      <c r="BL99" s="97" t="s">
        <v>248</v>
      </c>
      <c r="BM99" s="97" t="s">
        <v>272</v>
      </c>
    </row>
    <row r="100" spans="2:65" s="6" customFormat="1" ht="30.75" customHeight="1" x14ac:dyDescent="0.3">
      <c r="B100" s="23"/>
      <c r="C100" s="24"/>
      <c r="D100" s="158" t="s">
        <v>249</v>
      </c>
      <c r="E100" s="24"/>
      <c r="F100" s="159" t="s">
        <v>275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249</v>
      </c>
      <c r="AU100" s="6" t="s">
        <v>22</v>
      </c>
    </row>
    <row r="101" spans="2:65" s="6" customFormat="1" ht="15.75" customHeight="1" x14ac:dyDescent="0.3">
      <c r="B101" s="23"/>
      <c r="C101" s="146" t="s">
        <v>276</v>
      </c>
      <c r="D101" s="146" t="s">
        <v>244</v>
      </c>
      <c r="E101" s="147" t="s">
        <v>277</v>
      </c>
      <c r="F101" s="148" t="s">
        <v>278</v>
      </c>
      <c r="G101" s="149" t="s">
        <v>247</v>
      </c>
      <c r="H101" s="150">
        <v>1</v>
      </c>
      <c r="I101" s="151"/>
      <c r="J101" s="152">
        <f>ROUND($I$101*$H$101,2)</f>
        <v>0</v>
      </c>
      <c r="K101" s="148"/>
      <c r="L101" s="43"/>
      <c r="M101" s="153"/>
      <c r="N101" s="154" t="s">
        <v>46</v>
      </c>
      <c r="O101" s="24"/>
      <c r="P101" s="155">
        <f>$O$101*$H$101</f>
        <v>0</v>
      </c>
      <c r="Q101" s="155">
        <v>0</v>
      </c>
      <c r="R101" s="155">
        <f>$Q$101*$H$101</f>
        <v>0</v>
      </c>
      <c r="S101" s="155">
        <v>0</v>
      </c>
      <c r="T101" s="156">
        <f>$S$101*$H$101</f>
        <v>0</v>
      </c>
      <c r="AR101" s="97" t="s">
        <v>248</v>
      </c>
      <c r="AT101" s="97" t="s">
        <v>244</v>
      </c>
      <c r="AU101" s="97" t="s">
        <v>22</v>
      </c>
      <c r="AY101" s="6" t="s">
        <v>243</v>
      </c>
      <c r="BE101" s="157">
        <f>IF($N$101="základní",$J$101,0)</f>
        <v>0</v>
      </c>
      <c r="BF101" s="157">
        <f>IF($N$101="snížená",$J$101,0)</f>
        <v>0</v>
      </c>
      <c r="BG101" s="157">
        <f>IF($N$101="zákl. přenesená",$J$101,0)</f>
        <v>0</v>
      </c>
      <c r="BH101" s="157">
        <f>IF($N$101="sníž. přenesená",$J$101,0)</f>
        <v>0</v>
      </c>
      <c r="BI101" s="157">
        <f>IF($N$101="nulová",$J$101,0)</f>
        <v>0</v>
      </c>
      <c r="BJ101" s="97" t="s">
        <v>22</v>
      </c>
      <c r="BK101" s="157">
        <f>ROUND($I$101*$H$101,2)</f>
        <v>0</v>
      </c>
      <c r="BL101" s="97" t="s">
        <v>248</v>
      </c>
      <c r="BM101" s="97" t="s">
        <v>276</v>
      </c>
    </row>
    <row r="102" spans="2:65" s="6" customFormat="1" ht="15.75" customHeight="1" x14ac:dyDescent="0.3">
      <c r="B102" s="23"/>
      <c r="C102" s="149" t="s">
        <v>27</v>
      </c>
      <c r="D102" s="149" t="s">
        <v>244</v>
      </c>
      <c r="E102" s="147" t="s">
        <v>279</v>
      </c>
      <c r="F102" s="148" t="s">
        <v>280</v>
      </c>
      <c r="G102" s="149" t="s">
        <v>247</v>
      </c>
      <c r="H102" s="150">
        <v>1</v>
      </c>
      <c r="I102" s="151"/>
      <c r="J102" s="152">
        <f>ROUND($I$102*$H$102,2)</f>
        <v>0</v>
      </c>
      <c r="K102" s="148"/>
      <c r="L102" s="43"/>
      <c r="M102" s="153"/>
      <c r="N102" s="154" t="s">
        <v>46</v>
      </c>
      <c r="O102" s="24"/>
      <c r="P102" s="155">
        <f>$O$102*$H$102</f>
        <v>0</v>
      </c>
      <c r="Q102" s="155">
        <v>0</v>
      </c>
      <c r="R102" s="155">
        <f>$Q$102*$H$102</f>
        <v>0</v>
      </c>
      <c r="S102" s="155">
        <v>0</v>
      </c>
      <c r="T102" s="156">
        <f>$S$102*$H$102</f>
        <v>0</v>
      </c>
      <c r="AR102" s="97" t="s">
        <v>248</v>
      </c>
      <c r="AT102" s="97" t="s">
        <v>244</v>
      </c>
      <c r="AU102" s="97" t="s">
        <v>22</v>
      </c>
      <c r="AY102" s="97" t="s">
        <v>243</v>
      </c>
      <c r="BE102" s="157">
        <f>IF($N$102="základní",$J$102,0)</f>
        <v>0</v>
      </c>
      <c r="BF102" s="157">
        <f>IF($N$102="snížená",$J$102,0)</f>
        <v>0</v>
      </c>
      <c r="BG102" s="157">
        <f>IF($N$102="zákl. přenesená",$J$102,0)</f>
        <v>0</v>
      </c>
      <c r="BH102" s="157">
        <f>IF($N$102="sníž. přenesená",$J$102,0)</f>
        <v>0</v>
      </c>
      <c r="BI102" s="157">
        <f>IF($N$102="nulová",$J$102,0)</f>
        <v>0</v>
      </c>
      <c r="BJ102" s="97" t="s">
        <v>22</v>
      </c>
      <c r="BK102" s="157">
        <f>ROUND($I$102*$H$102,2)</f>
        <v>0</v>
      </c>
      <c r="BL102" s="97" t="s">
        <v>248</v>
      </c>
      <c r="BM102" s="97" t="s">
        <v>27</v>
      </c>
    </row>
    <row r="103" spans="2:65" s="6" customFormat="1" ht="30.75" customHeight="1" x14ac:dyDescent="0.3">
      <c r="B103" s="23"/>
      <c r="C103" s="24"/>
      <c r="D103" s="158" t="s">
        <v>249</v>
      </c>
      <c r="E103" s="24"/>
      <c r="F103" s="159" t="s">
        <v>281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249</v>
      </c>
      <c r="AU103" s="6" t="s">
        <v>22</v>
      </c>
    </row>
    <row r="104" spans="2:65" s="6" customFormat="1" ht="15.75" customHeight="1" x14ac:dyDescent="0.3">
      <c r="B104" s="23"/>
      <c r="C104" s="146" t="s">
        <v>282</v>
      </c>
      <c r="D104" s="146" t="s">
        <v>244</v>
      </c>
      <c r="E104" s="147" t="s">
        <v>283</v>
      </c>
      <c r="F104" s="148" t="s">
        <v>284</v>
      </c>
      <c r="G104" s="149" t="s">
        <v>247</v>
      </c>
      <c r="H104" s="150">
        <v>1</v>
      </c>
      <c r="I104" s="151"/>
      <c r="J104" s="152">
        <f>ROUND($I$104*$H$104,2)</f>
        <v>0</v>
      </c>
      <c r="K104" s="148"/>
      <c r="L104" s="43"/>
      <c r="M104" s="153"/>
      <c r="N104" s="154" t="s">
        <v>46</v>
      </c>
      <c r="O104" s="24"/>
      <c r="P104" s="155">
        <f>$O$104*$H$104</f>
        <v>0</v>
      </c>
      <c r="Q104" s="155">
        <v>0</v>
      </c>
      <c r="R104" s="155">
        <f>$Q$104*$H$104</f>
        <v>0</v>
      </c>
      <c r="S104" s="155">
        <v>0</v>
      </c>
      <c r="T104" s="156">
        <f>$S$104*$H$104</f>
        <v>0</v>
      </c>
      <c r="AR104" s="97" t="s">
        <v>248</v>
      </c>
      <c r="AT104" s="97" t="s">
        <v>244</v>
      </c>
      <c r="AU104" s="97" t="s">
        <v>22</v>
      </c>
      <c r="AY104" s="6" t="s">
        <v>243</v>
      </c>
      <c r="BE104" s="157">
        <f>IF($N$104="základní",$J$104,0)</f>
        <v>0</v>
      </c>
      <c r="BF104" s="157">
        <f>IF($N$104="snížená",$J$104,0)</f>
        <v>0</v>
      </c>
      <c r="BG104" s="157">
        <f>IF($N$104="zákl. přenesená",$J$104,0)</f>
        <v>0</v>
      </c>
      <c r="BH104" s="157">
        <f>IF($N$104="sníž. přenesená",$J$104,0)</f>
        <v>0</v>
      </c>
      <c r="BI104" s="157">
        <f>IF($N$104="nulová",$J$104,0)</f>
        <v>0</v>
      </c>
      <c r="BJ104" s="97" t="s">
        <v>22</v>
      </c>
      <c r="BK104" s="157">
        <f>ROUND($I$104*$H$104,2)</f>
        <v>0</v>
      </c>
      <c r="BL104" s="97" t="s">
        <v>248</v>
      </c>
      <c r="BM104" s="97" t="s">
        <v>282</v>
      </c>
    </row>
    <row r="105" spans="2:65" s="6" customFormat="1" ht="15.75" customHeight="1" x14ac:dyDescent="0.3">
      <c r="B105" s="23"/>
      <c r="C105" s="149" t="s">
        <v>285</v>
      </c>
      <c r="D105" s="149" t="s">
        <v>244</v>
      </c>
      <c r="E105" s="147" t="s">
        <v>286</v>
      </c>
      <c r="F105" s="148" t="s">
        <v>287</v>
      </c>
      <c r="G105" s="149" t="s">
        <v>247</v>
      </c>
      <c r="H105" s="150">
        <v>1</v>
      </c>
      <c r="I105" s="151"/>
      <c r="J105" s="152">
        <f>ROUND($I$105*$H$105,2)</f>
        <v>0</v>
      </c>
      <c r="K105" s="148"/>
      <c r="L105" s="43"/>
      <c r="M105" s="153"/>
      <c r="N105" s="154" t="s">
        <v>46</v>
      </c>
      <c r="O105" s="24"/>
      <c r="P105" s="155">
        <f>$O$105*$H$105</f>
        <v>0</v>
      </c>
      <c r="Q105" s="155">
        <v>0</v>
      </c>
      <c r="R105" s="155">
        <f>$Q$105*$H$105</f>
        <v>0</v>
      </c>
      <c r="S105" s="155">
        <v>0</v>
      </c>
      <c r="T105" s="156">
        <f>$S$105*$H$105</f>
        <v>0</v>
      </c>
      <c r="AR105" s="97" t="s">
        <v>248</v>
      </c>
      <c r="AT105" s="97" t="s">
        <v>244</v>
      </c>
      <c r="AU105" s="97" t="s">
        <v>22</v>
      </c>
      <c r="AY105" s="97" t="s">
        <v>243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7" t="s">
        <v>22</v>
      </c>
      <c r="BK105" s="157">
        <f>ROUND($I$105*$H$105,2)</f>
        <v>0</v>
      </c>
      <c r="BL105" s="97" t="s">
        <v>248</v>
      </c>
      <c r="BM105" s="97" t="s">
        <v>285</v>
      </c>
    </row>
    <row r="106" spans="2:65" s="6" customFormat="1" ht="27" customHeight="1" x14ac:dyDescent="0.3">
      <c r="B106" s="23"/>
      <c r="C106" s="149" t="s">
        <v>288</v>
      </c>
      <c r="D106" s="149" t="s">
        <v>244</v>
      </c>
      <c r="E106" s="147" t="s">
        <v>289</v>
      </c>
      <c r="F106" s="148" t="s">
        <v>290</v>
      </c>
      <c r="G106" s="149" t="s">
        <v>247</v>
      </c>
      <c r="H106" s="150">
        <v>1</v>
      </c>
      <c r="I106" s="151"/>
      <c r="J106" s="152">
        <f>ROUND($I$106*$H$106,2)</f>
        <v>0</v>
      </c>
      <c r="K106" s="148"/>
      <c r="L106" s="43"/>
      <c r="M106" s="153"/>
      <c r="N106" s="154" t="s">
        <v>46</v>
      </c>
      <c r="O106" s="24"/>
      <c r="P106" s="155">
        <f>$O$106*$H$106</f>
        <v>0</v>
      </c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97" t="s">
        <v>248</v>
      </c>
      <c r="AT106" s="97" t="s">
        <v>244</v>
      </c>
      <c r="AU106" s="97" t="s">
        <v>22</v>
      </c>
      <c r="AY106" s="97" t="s">
        <v>243</v>
      </c>
      <c r="BE106" s="157">
        <f>IF($N$106="základní",$J$106,0)</f>
        <v>0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7" t="s">
        <v>22</v>
      </c>
      <c r="BK106" s="157">
        <f>ROUND($I$106*$H$106,2)</f>
        <v>0</v>
      </c>
      <c r="BL106" s="97" t="s">
        <v>248</v>
      </c>
      <c r="BM106" s="97" t="s">
        <v>291</v>
      </c>
    </row>
    <row r="107" spans="2:65" s="6" customFormat="1" ht="30.75" customHeight="1" x14ac:dyDescent="0.3">
      <c r="B107" s="23"/>
      <c r="C107" s="24"/>
      <c r="D107" s="158" t="s">
        <v>249</v>
      </c>
      <c r="E107" s="24"/>
      <c r="F107" s="159" t="s">
        <v>292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249</v>
      </c>
      <c r="AU107" s="6" t="s">
        <v>22</v>
      </c>
    </row>
    <row r="108" spans="2:65" s="6" customFormat="1" ht="15.75" customHeight="1" x14ac:dyDescent="0.3">
      <c r="B108" s="23"/>
      <c r="C108" s="146" t="s">
        <v>291</v>
      </c>
      <c r="D108" s="146" t="s">
        <v>244</v>
      </c>
      <c r="E108" s="147" t="s">
        <v>293</v>
      </c>
      <c r="F108" s="148" t="s">
        <v>294</v>
      </c>
      <c r="G108" s="149" t="s">
        <v>247</v>
      </c>
      <c r="H108" s="150">
        <v>1</v>
      </c>
      <c r="I108" s="151"/>
      <c r="J108" s="152">
        <f>ROUND($I$108*$H$108,2)</f>
        <v>0</v>
      </c>
      <c r="K108" s="148"/>
      <c r="L108" s="43"/>
      <c r="M108" s="153"/>
      <c r="N108" s="154" t="s">
        <v>46</v>
      </c>
      <c r="O108" s="24"/>
      <c r="P108" s="155">
        <f>$O$108*$H$108</f>
        <v>0</v>
      </c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97" t="s">
        <v>248</v>
      </c>
      <c r="AT108" s="97" t="s">
        <v>244</v>
      </c>
      <c r="AU108" s="97" t="s">
        <v>22</v>
      </c>
      <c r="AY108" s="6" t="s">
        <v>243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7" t="s">
        <v>22</v>
      </c>
      <c r="BK108" s="157">
        <f>ROUND($I$108*$H$108,2)</f>
        <v>0</v>
      </c>
      <c r="BL108" s="97" t="s">
        <v>248</v>
      </c>
      <c r="BM108" s="97" t="s">
        <v>8</v>
      </c>
    </row>
    <row r="109" spans="2:65" s="6" customFormat="1" ht="15.75" customHeight="1" x14ac:dyDescent="0.3">
      <c r="B109" s="23"/>
      <c r="C109" s="149" t="s">
        <v>8</v>
      </c>
      <c r="D109" s="149" t="s">
        <v>244</v>
      </c>
      <c r="E109" s="147" t="s">
        <v>295</v>
      </c>
      <c r="F109" s="148" t="s">
        <v>296</v>
      </c>
      <c r="G109" s="149" t="s">
        <v>247</v>
      </c>
      <c r="H109" s="150">
        <v>1</v>
      </c>
      <c r="I109" s="151"/>
      <c r="J109" s="152">
        <f>ROUND($I$109*$H$109,2)</f>
        <v>0</v>
      </c>
      <c r="K109" s="148"/>
      <c r="L109" s="43"/>
      <c r="M109" s="153"/>
      <c r="N109" s="154" t="s">
        <v>46</v>
      </c>
      <c r="O109" s="24"/>
      <c r="P109" s="155">
        <f>$O$109*$H$109</f>
        <v>0</v>
      </c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97" t="s">
        <v>248</v>
      </c>
      <c r="AT109" s="97" t="s">
        <v>244</v>
      </c>
      <c r="AU109" s="97" t="s">
        <v>22</v>
      </c>
      <c r="AY109" s="97" t="s">
        <v>243</v>
      </c>
      <c r="BE109" s="157">
        <f>IF($N$109="základní",$J$109,0)</f>
        <v>0</v>
      </c>
      <c r="BF109" s="157">
        <f>IF($N$109="snížená",$J$109,0)</f>
        <v>0</v>
      </c>
      <c r="BG109" s="157">
        <f>IF($N$109="zákl. přenesená",$J$109,0)</f>
        <v>0</v>
      </c>
      <c r="BH109" s="157">
        <f>IF($N$109="sníž. přenesená",$J$109,0)</f>
        <v>0</v>
      </c>
      <c r="BI109" s="157">
        <f>IF($N$109="nulová",$J$109,0)</f>
        <v>0</v>
      </c>
      <c r="BJ109" s="97" t="s">
        <v>22</v>
      </c>
      <c r="BK109" s="157">
        <f>ROUND($I$109*$H$109,2)</f>
        <v>0</v>
      </c>
      <c r="BL109" s="97" t="s">
        <v>248</v>
      </c>
      <c r="BM109" s="97" t="s">
        <v>297</v>
      </c>
    </row>
    <row r="110" spans="2:65" s="6" customFormat="1" ht="30.75" customHeight="1" x14ac:dyDescent="0.3">
      <c r="B110" s="23"/>
      <c r="C110" s="24"/>
      <c r="D110" s="158" t="s">
        <v>249</v>
      </c>
      <c r="E110" s="24"/>
      <c r="F110" s="159" t="s">
        <v>298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249</v>
      </c>
      <c r="AU110" s="6" t="s">
        <v>22</v>
      </c>
    </row>
    <row r="111" spans="2:65" s="6" customFormat="1" ht="27" customHeight="1" x14ac:dyDescent="0.3">
      <c r="B111" s="23"/>
      <c r="C111" s="146" t="s">
        <v>297</v>
      </c>
      <c r="D111" s="146" t="s">
        <v>244</v>
      </c>
      <c r="E111" s="147" t="s">
        <v>299</v>
      </c>
      <c r="F111" s="148" t="s">
        <v>300</v>
      </c>
      <c r="G111" s="149" t="s">
        <v>247</v>
      </c>
      <c r="H111" s="150">
        <v>1</v>
      </c>
      <c r="I111" s="151"/>
      <c r="J111" s="152">
        <f>ROUND($I$111*$H$111,2)</f>
        <v>0</v>
      </c>
      <c r="K111" s="148"/>
      <c r="L111" s="43"/>
      <c r="M111" s="153"/>
      <c r="N111" s="154" t="s">
        <v>46</v>
      </c>
      <c r="O111" s="24"/>
      <c r="P111" s="155">
        <f>$O$111*$H$111</f>
        <v>0</v>
      </c>
      <c r="Q111" s="155">
        <v>0</v>
      </c>
      <c r="R111" s="155">
        <f>$Q$111*$H$111</f>
        <v>0</v>
      </c>
      <c r="S111" s="155">
        <v>0</v>
      </c>
      <c r="T111" s="156">
        <f>$S$111*$H$111</f>
        <v>0</v>
      </c>
      <c r="AR111" s="97" t="s">
        <v>248</v>
      </c>
      <c r="AT111" s="97" t="s">
        <v>244</v>
      </c>
      <c r="AU111" s="97" t="s">
        <v>22</v>
      </c>
      <c r="AY111" s="6" t="s">
        <v>243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7" t="s">
        <v>22</v>
      </c>
      <c r="BK111" s="157">
        <f>ROUND($I$111*$H$111,2)</f>
        <v>0</v>
      </c>
      <c r="BL111" s="97" t="s">
        <v>248</v>
      </c>
      <c r="BM111" s="97" t="s">
        <v>301</v>
      </c>
    </row>
    <row r="112" spans="2:65" s="6" customFormat="1" ht="15.75" customHeight="1" x14ac:dyDescent="0.3">
      <c r="B112" s="23"/>
      <c r="C112" s="149" t="s">
        <v>301</v>
      </c>
      <c r="D112" s="149" t="s">
        <v>244</v>
      </c>
      <c r="E112" s="147" t="s">
        <v>302</v>
      </c>
      <c r="F112" s="148" t="s">
        <v>303</v>
      </c>
      <c r="G112" s="149" t="s">
        <v>247</v>
      </c>
      <c r="H112" s="150">
        <v>1</v>
      </c>
      <c r="I112" s="151"/>
      <c r="J112" s="152">
        <f>ROUND($I$112*$H$112,2)</f>
        <v>0</v>
      </c>
      <c r="K112" s="148"/>
      <c r="L112" s="43"/>
      <c r="M112" s="153"/>
      <c r="N112" s="154" t="s">
        <v>46</v>
      </c>
      <c r="O112" s="24"/>
      <c r="P112" s="155">
        <f>$O$112*$H$112</f>
        <v>0</v>
      </c>
      <c r="Q112" s="155">
        <v>0</v>
      </c>
      <c r="R112" s="155">
        <f>$Q$112*$H$112</f>
        <v>0</v>
      </c>
      <c r="S112" s="155">
        <v>0</v>
      </c>
      <c r="T112" s="156">
        <f>$S$112*$H$112</f>
        <v>0</v>
      </c>
      <c r="AR112" s="97" t="s">
        <v>248</v>
      </c>
      <c r="AT112" s="97" t="s">
        <v>244</v>
      </c>
      <c r="AU112" s="97" t="s">
        <v>22</v>
      </c>
      <c r="AY112" s="97" t="s">
        <v>243</v>
      </c>
      <c r="BE112" s="157">
        <f>IF($N$112="základní",$J$112,0)</f>
        <v>0</v>
      </c>
      <c r="BF112" s="157">
        <f>IF($N$112="snížená",$J$112,0)</f>
        <v>0</v>
      </c>
      <c r="BG112" s="157">
        <f>IF($N$112="zákl. přenesená",$J$112,0)</f>
        <v>0</v>
      </c>
      <c r="BH112" s="157">
        <f>IF($N$112="sníž. přenesená",$J$112,0)</f>
        <v>0</v>
      </c>
      <c r="BI112" s="157">
        <f>IF($N$112="nulová",$J$112,0)</f>
        <v>0</v>
      </c>
      <c r="BJ112" s="97" t="s">
        <v>22</v>
      </c>
      <c r="BK112" s="157">
        <f>ROUND($I$112*$H$112,2)</f>
        <v>0</v>
      </c>
      <c r="BL112" s="97" t="s">
        <v>248</v>
      </c>
      <c r="BM112" s="97" t="s">
        <v>304</v>
      </c>
    </row>
    <row r="113" spans="2:65" s="6" customFormat="1" ht="15.75" customHeight="1" x14ac:dyDescent="0.3">
      <c r="B113" s="23"/>
      <c r="C113" s="149" t="s">
        <v>304</v>
      </c>
      <c r="D113" s="149" t="s">
        <v>244</v>
      </c>
      <c r="E113" s="147" t="s">
        <v>305</v>
      </c>
      <c r="F113" s="148" t="s">
        <v>306</v>
      </c>
      <c r="G113" s="149" t="s">
        <v>247</v>
      </c>
      <c r="H113" s="150">
        <v>1</v>
      </c>
      <c r="I113" s="151"/>
      <c r="J113" s="152">
        <f>ROUND($I$113*$H$113,2)</f>
        <v>0</v>
      </c>
      <c r="K113" s="148"/>
      <c r="L113" s="43"/>
      <c r="M113" s="153"/>
      <c r="N113" s="154" t="s">
        <v>46</v>
      </c>
      <c r="O113" s="24"/>
      <c r="P113" s="155">
        <f>$O$113*$H$113</f>
        <v>0</v>
      </c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97" t="s">
        <v>248</v>
      </c>
      <c r="AT113" s="97" t="s">
        <v>244</v>
      </c>
      <c r="AU113" s="97" t="s">
        <v>22</v>
      </c>
      <c r="AY113" s="97" t="s">
        <v>243</v>
      </c>
      <c r="BE113" s="157">
        <f>IF($N$113="základní",$J$113,0)</f>
        <v>0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7" t="s">
        <v>22</v>
      </c>
      <c r="BK113" s="157">
        <f>ROUND($I$113*$H$113,2)</f>
        <v>0</v>
      </c>
      <c r="BL113" s="97" t="s">
        <v>248</v>
      </c>
      <c r="BM113" s="97" t="s">
        <v>307</v>
      </c>
    </row>
    <row r="114" spans="2:65" s="6" customFormat="1" ht="44.25" customHeight="1" x14ac:dyDescent="0.3">
      <c r="B114" s="23"/>
      <c r="C114" s="24"/>
      <c r="D114" s="158" t="s">
        <v>249</v>
      </c>
      <c r="E114" s="24"/>
      <c r="F114" s="159" t="s">
        <v>308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249</v>
      </c>
      <c r="AU114" s="6" t="s">
        <v>22</v>
      </c>
    </row>
    <row r="115" spans="2:65" s="6" customFormat="1" ht="15.75" customHeight="1" x14ac:dyDescent="0.3">
      <c r="B115" s="23"/>
      <c r="C115" s="146" t="s">
        <v>307</v>
      </c>
      <c r="D115" s="146" t="s">
        <v>244</v>
      </c>
      <c r="E115" s="147" t="s">
        <v>309</v>
      </c>
      <c r="F115" s="148" t="s">
        <v>310</v>
      </c>
      <c r="G115" s="149" t="s">
        <v>247</v>
      </c>
      <c r="H115" s="150">
        <v>1</v>
      </c>
      <c r="I115" s="151"/>
      <c r="J115" s="152">
        <f>ROUND($I$115*$H$115,2)</f>
        <v>0</v>
      </c>
      <c r="K115" s="148"/>
      <c r="L115" s="43"/>
      <c r="M115" s="153"/>
      <c r="N115" s="154" t="s">
        <v>46</v>
      </c>
      <c r="O115" s="24"/>
      <c r="P115" s="155">
        <f>$O$115*$H$115</f>
        <v>0</v>
      </c>
      <c r="Q115" s="155">
        <v>0</v>
      </c>
      <c r="R115" s="155">
        <f>$Q$115*$H$115</f>
        <v>0</v>
      </c>
      <c r="S115" s="155">
        <v>0</v>
      </c>
      <c r="T115" s="156">
        <f>$S$115*$H$115</f>
        <v>0</v>
      </c>
      <c r="AR115" s="97" t="s">
        <v>248</v>
      </c>
      <c r="AT115" s="97" t="s">
        <v>244</v>
      </c>
      <c r="AU115" s="97" t="s">
        <v>22</v>
      </c>
      <c r="AY115" s="6" t="s">
        <v>243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7" t="s">
        <v>22</v>
      </c>
      <c r="BK115" s="157">
        <f>ROUND($I$115*$H$115,2)</f>
        <v>0</v>
      </c>
      <c r="BL115" s="97" t="s">
        <v>248</v>
      </c>
      <c r="BM115" s="97" t="s">
        <v>311</v>
      </c>
    </row>
    <row r="116" spans="2:65" s="6" customFormat="1" ht="71.25" customHeight="1" x14ac:dyDescent="0.3">
      <c r="B116" s="23"/>
      <c r="C116" s="24"/>
      <c r="D116" s="158" t="s">
        <v>249</v>
      </c>
      <c r="E116" s="24"/>
      <c r="F116" s="159" t="s">
        <v>312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249</v>
      </c>
      <c r="AU116" s="6" t="s">
        <v>22</v>
      </c>
    </row>
    <row r="117" spans="2:65" s="6" customFormat="1" ht="15.75" customHeight="1" x14ac:dyDescent="0.3">
      <c r="B117" s="23"/>
      <c r="C117" s="146" t="s">
        <v>313</v>
      </c>
      <c r="D117" s="146" t="s">
        <v>244</v>
      </c>
      <c r="E117" s="147" t="s">
        <v>314</v>
      </c>
      <c r="F117" s="148" t="s">
        <v>315</v>
      </c>
      <c r="G117" s="149" t="s">
        <v>247</v>
      </c>
      <c r="H117" s="150">
        <v>1</v>
      </c>
      <c r="I117" s="151"/>
      <c r="J117" s="152">
        <f>ROUND($I$117*$H$117,2)</f>
        <v>0</v>
      </c>
      <c r="K117" s="148"/>
      <c r="L117" s="43"/>
      <c r="M117" s="153"/>
      <c r="N117" s="154" t="s">
        <v>46</v>
      </c>
      <c r="O117" s="24"/>
      <c r="P117" s="155">
        <f>$O$117*$H$117</f>
        <v>0</v>
      </c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7" t="s">
        <v>248</v>
      </c>
      <c r="AT117" s="97" t="s">
        <v>244</v>
      </c>
      <c r="AU117" s="97" t="s">
        <v>22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248</v>
      </c>
      <c r="BM117" s="97" t="s">
        <v>316</v>
      </c>
    </row>
    <row r="118" spans="2:65" s="6" customFormat="1" ht="15.75" customHeight="1" x14ac:dyDescent="0.3">
      <c r="B118" s="23"/>
      <c r="C118" s="149" t="s">
        <v>7</v>
      </c>
      <c r="D118" s="149" t="s">
        <v>244</v>
      </c>
      <c r="E118" s="147" t="s">
        <v>317</v>
      </c>
      <c r="F118" s="148" t="s">
        <v>318</v>
      </c>
      <c r="G118" s="149" t="s">
        <v>247</v>
      </c>
      <c r="H118" s="150">
        <v>1</v>
      </c>
      <c r="I118" s="151"/>
      <c r="J118" s="152">
        <f>ROUND($I$118*$H$118,2)</f>
        <v>0</v>
      </c>
      <c r="K118" s="148"/>
      <c r="L118" s="43"/>
      <c r="M118" s="153"/>
      <c r="N118" s="154" t="s">
        <v>46</v>
      </c>
      <c r="O118" s="24"/>
      <c r="P118" s="155">
        <f>$O$118*$H$118</f>
        <v>0</v>
      </c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97" t="s">
        <v>248</v>
      </c>
      <c r="AT118" s="97" t="s">
        <v>244</v>
      </c>
      <c r="AU118" s="97" t="s">
        <v>22</v>
      </c>
      <c r="AY118" s="97" t="s">
        <v>243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7" t="s">
        <v>22</v>
      </c>
      <c r="BK118" s="157">
        <f>ROUND($I$118*$H$118,2)</f>
        <v>0</v>
      </c>
      <c r="BL118" s="97" t="s">
        <v>248</v>
      </c>
      <c r="BM118" s="97" t="s">
        <v>319</v>
      </c>
    </row>
    <row r="119" spans="2:65" s="6" customFormat="1" ht="15.75" customHeight="1" x14ac:dyDescent="0.3">
      <c r="B119" s="23"/>
      <c r="C119" s="149" t="s">
        <v>311</v>
      </c>
      <c r="D119" s="149" t="s">
        <v>244</v>
      </c>
      <c r="E119" s="147" t="s">
        <v>320</v>
      </c>
      <c r="F119" s="148" t="s">
        <v>321</v>
      </c>
      <c r="G119" s="149" t="s">
        <v>247</v>
      </c>
      <c r="H119" s="150">
        <v>1</v>
      </c>
      <c r="I119" s="151"/>
      <c r="J119" s="152">
        <f>ROUND($I$119*$H$119,2)</f>
        <v>0</v>
      </c>
      <c r="K119" s="148"/>
      <c r="L119" s="43"/>
      <c r="M119" s="153"/>
      <c r="N119" s="154" t="s">
        <v>46</v>
      </c>
      <c r="O119" s="24"/>
      <c r="P119" s="155">
        <f>$O$119*$H$119</f>
        <v>0</v>
      </c>
      <c r="Q119" s="155">
        <v>0</v>
      </c>
      <c r="R119" s="155">
        <f>$Q$119*$H$119</f>
        <v>0</v>
      </c>
      <c r="S119" s="155">
        <v>0</v>
      </c>
      <c r="T119" s="156">
        <f>$S$119*$H$119</f>
        <v>0</v>
      </c>
      <c r="AR119" s="97" t="s">
        <v>248</v>
      </c>
      <c r="AT119" s="97" t="s">
        <v>244</v>
      </c>
      <c r="AU119" s="97" t="s">
        <v>22</v>
      </c>
      <c r="AY119" s="97" t="s">
        <v>243</v>
      </c>
      <c r="BE119" s="157">
        <f>IF($N$119="základní",$J$119,0)</f>
        <v>0</v>
      </c>
      <c r="BF119" s="157">
        <f>IF($N$119="snížená",$J$119,0)</f>
        <v>0</v>
      </c>
      <c r="BG119" s="157">
        <f>IF($N$119="zákl. přenesená",$J$119,0)</f>
        <v>0</v>
      </c>
      <c r="BH119" s="157">
        <f>IF($N$119="sníž. přenesená",$J$119,0)</f>
        <v>0</v>
      </c>
      <c r="BI119" s="157">
        <f>IF($N$119="nulová",$J$119,0)</f>
        <v>0</v>
      </c>
      <c r="BJ119" s="97" t="s">
        <v>22</v>
      </c>
      <c r="BK119" s="157">
        <f>ROUND($I$119*$H$119,2)</f>
        <v>0</v>
      </c>
      <c r="BL119" s="97" t="s">
        <v>248</v>
      </c>
      <c r="BM119" s="97" t="s">
        <v>322</v>
      </c>
    </row>
    <row r="120" spans="2:65" s="6" customFormat="1" ht="27" customHeight="1" x14ac:dyDescent="0.3">
      <c r="B120" s="23"/>
      <c r="C120" s="149" t="s">
        <v>316</v>
      </c>
      <c r="D120" s="149" t="s">
        <v>244</v>
      </c>
      <c r="E120" s="147" t="s">
        <v>323</v>
      </c>
      <c r="F120" s="148" t="s">
        <v>324</v>
      </c>
      <c r="G120" s="149" t="s">
        <v>247</v>
      </c>
      <c r="H120" s="150">
        <v>1</v>
      </c>
      <c r="I120" s="151"/>
      <c r="J120" s="152">
        <f>ROUND($I$120*$H$120,2)</f>
        <v>0</v>
      </c>
      <c r="K120" s="148"/>
      <c r="L120" s="43"/>
      <c r="M120" s="153"/>
      <c r="N120" s="154" t="s">
        <v>46</v>
      </c>
      <c r="O120" s="24"/>
      <c r="P120" s="155">
        <f>$O$120*$H$120</f>
        <v>0</v>
      </c>
      <c r="Q120" s="155">
        <v>0</v>
      </c>
      <c r="R120" s="155">
        <f>$Q$120*$H$120</f>
        <v>0</v>
      </c>
      <c r="S120" s="155">
        <v>0</v>
      </c>
      <c r="T120" s="156">
        <f>$S$120*$H$120</f>
        <v>0</v>
      </c>
      <c r="AR120" s="97" t="s">
        <v>248</v>
      </c>
      <c r="AT120" s="97" t="s">
        <v>244</v>
      </c>
      <c r="AU120" s="97" t="s">
        <v>22</v>
      </c>
      <c r="AY120" s="97" t="s">
        <v>243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7" t="s">
        <v>22</v>
      </c>
      <c r="BK120" s="157">
        <f>ROUND($I$120*$H$120,2)</f>
        <v>0</v>
      </c>
      <c r="BL120" s="97" t="s">
        <v>248</v>
      </c>
      <c r="BM120" s="97" t="s">
        <v>325</v>
      </c>
    </row>
    <row r="121" spans="2:65" s="6" customFormat="1" ht="15.75" customHeight="1" x14ac:dyDescent="0.3">
      <c r="B121" s="23"/>
      <c r="C121" s="149" t="s">
        <v>319</v>
      </c>
      <c r="D121" s="149" t="s">
        <v>244</v>
      </c>
      <c r="E121" s="147" t="s">
        <v>326</v>
      </c>
      <c r="F121" s="148" t="s">
        <v>327</v>
      </c>
      <c r="G121" s="149" t="s">
        <v>247</v>
      </c>
      <c r="H121" s="150">
        <v>1</v>
      </c>
      <c r="I121" s="151"/>
      <c r="J121" s="152">
        <f>ROUND($I$121*$H$121,2)</f>
        <v>0</v>
      </c>
      <c r="K121" s="148"/>
      <c r="L121" s="43"/>
      <c r="M121" s="153"/>
      <c r="N121" s="154" t="s">
        <v>46</v>
      </c>
      <c r="O121" s="24"/>
      <c r="P121" s="155">
        <f>$O$121*$H$121</f>
        <v>0</v>
      </c>
      <c r="Q121" s="155">
        <v>0</v>
      </c>
      <c r="R121" s="155">
        <f>$Q$121*$H$121</f>
        <v>0</v>
      </c>
      <c r="S121" s="155">
        <v>0</v>
      </c>
      <c r="T121" s="156">
        <f>$S$121*$H$121</f>
        <v>0</v>
      </c>
      <c r="AR121" s="97" t="s">
        <v>248</v>
      </c>
      <c r="AT121" s="97" t="s">
        <v>244</v>
      </c>
      <c r="AU121" s="97" t="s">
        <v>22</v>
      </c>
      <c r="AY121" s="97" t="s">
        <v>243</v>
      </c>
      <c r="BE121" s="157">
        <f>IF($N$121="základní",$J$121,0)</f>
        <v>0</v>
      </c>
      <c r="BF121" s="157">
        <f>IF($N$121="snížená",$J$121,0)</f>
        <v>0</v>
      </c>
      <c r="BG121" s="157">
        <f>IF($N$121="zákl. přenesená",$J$121,0)</f>
        <v>0</v>
      </c>
      <c r="BH121" s="157">
        <f>IF($N$121="sníž. přenesená",$J$121,0)</f>
        <v>0</v>
      </c>
      <c r="BI121" s="157">
        <f>IF($N$121="nulová",$J$121,0)</f>
        <v>0</v>
      </c>
      <c r="BJ121" s="97" t="s">
        <v>22</v>
      </c>
      <c r="BK121" s="157">
        <f>ROUND($I$121*$H$121,2)</f>
        <v>0</v>
      </c>
      <c r="BL121" s="97" t="s">
        <v>248</v>
      </c>
      <c r="BM121" s="97" t="s">
        <v>328</v>
      </c>
    </row>
    <row r="122" spans="2:65" s="6" customFormat="1" ht="15.75" customHeight="1" x14ac:dyDescent="0.3">
      <c r="B122" s="23"/>
      <c r="C122" s="149" t="s">
        <v>322</v>
      </c>
      <c r="D122" s="149" t="s">
        <v>244</v>
      </c>
      <c r="E122" s="147" t="s">
        <v>329</v>
      </c>
      <c r="F122" s="148" t="s">
        <v>330</v>
      </c>
      <c r="G122" s="149" t="s">
        <v>247</v>
      </c>
      <c r="H122" s="150">
        <v>1</v>
      </c>
      <c r="I122" s="151"/>
      <c r="J122" s="152">
        <f>ROUND($I$122*$H$122,2)</f>
        <v>0</v>
      </c>
      <c r="K122" s="148"/>
      <c r="L122" s="43"/>
      <c r="M122" s="153"/>
      <c r="N122" s="154" t="s">
        <v>46</v>
      </c>
      <c r="O122" s="24"/>
      <c r="P122" s="155">
        <f>$O$122*$H$122</f>
        <v>0</v>
      </c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97" t="s">
        <v>248</v>
      </c>
      <c r="AT122" s="97" t="s">
        <v>244</v>
      </c>
      <c r="AU122" s="97" t="s">
        <v>22</v>
      </c>
      <c r="AY122" s="97" t="s">
        <v>243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7" t="s">
        <v>22</v>
      </c>
      <c r="BK122" s="157">
        <f>ROUND($I$122*$H$122,2)</f>
        <v>0</v>
      </c>
      <c r="BL122" s="97" t="s">
        <v>248</v>
      </c>
      <c r="BM122" s="97" t="s">
        <v>331</v>
      </c>
    </row>
    <row r="123" spans="2:65" s="6" customFormat="1" ht="57.75" customHeight="1" x14ac:dyDescent="0.3">
      <c r="B123" s="23"/>
      <c r="C123" s="24"/>
      <c r="D123" s="158" t="s">
        <v>249</v>
      </c>
      <c r="E123" s="24"/>
      <c r="F123" s="159" t="s">
        <v>332</v>
      </c>
      <c r="G123" s="24"/>
      <c r="H123" s="24"/>
      <c r="J123" s="24"/>
      <c r="K123" s="24"/>
      <c r="L123" s="43"/>
      <c r="M123" s="160"/>
      <c r="N123" s="161"/>
      <c r="O123" s="161"/>
      <c r="P123" s="161"/>
      <c r="Q123" s="161"/>
      <c r="R123" s="161"/>
      <c r="S123" s="161"/>
      <c r="T123" s="162"/>
      <c r="AT123" s="6" t="s">
        <v>249</v>
      </c>
      <c r="AU123" s="6" t="s">
        <v>22</v>
      </c>
    </row>
    <row r="124" spans="2:65" s="6" customFormat="1" ht="7.5" customHeight="1" x14ac:dyDescent="0.3">
      <c r="B124" s="38"/>
      <c r="C124" s="39"/>
      <c r="D124" s="39"/>
      <c r="E124" s="39"/>
      <c r="F124" s="39"/>
      <c r="G124" s="39"/>
      <c r="H124" s="39"/>
      <c r="I124" s="110"/>
      <c r="J124" s="39"/>
      <c r="K124" s="39"/>
      <c r="L124" s="43"/>
    </row>
    <row r="125" spans="2:65" s="2" customFormat="1" ht="14.25" customHeight="1" x14ac:dyDescent="0.3"/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171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2332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2571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165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/>
      <c r="K22" s="27"/>
    </row>
    <row r="23" spans="2:11" s="6" customFormat="1" ht="18.75" customHeight="1" x14ac:dyDescent="0.3">
      <c r="B23" s="23"/>
      <c r="C23" s="24"/>
      <c r="D23" s="24"/>
      <c r="E23" s="17" t="s">
        <v>2334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ROUND($J$84,2)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ROUND(SUM($BE$84:$BE$94),2)</f>
        <v>0</v>
      </c>
      <c r="G32" s="24"/>
      <c r="H32" s="24"/>
      <c r="I32" s="106">
        <v>0.21</v>
      </c>
      <c r="J32" s="105">
        <f>ROUND(ROUND((SUM($BE$84:$BE$94)),2)*$I$32,2)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ROUND(SUM($BF$84:$BF$94),2)</f>
        <v>0</v>
      </c>
      <c r="G33" s="24"/>
      <c r="H33" s="24"/>
      <c r="I33" s="106">
        <v>0.15</v>
      </c>
      <c r="J33" s="105">
        <f>ROUND(ROUND((SUM($BF$84:$BF$94)),2)*$I$33,2)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ROUND(SUM($BG$84:$BG$94),2)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ROUND(SUM($BH$84:$BH$94),2)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ROUND(SUM($BI$84:$BI$94),2)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2332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SO402_III - III_ETAPA dle POV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Elektroline a.s.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$J$84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2542</v>
      </c>
      <c r="E61" s="119"/>
      <c r="F61" s="119"/>
      <c r="G61" s="119"/>
      <c r="H61" s="119"/>
      <c r="I61" s="120"/>
      <c r="J61" s="121">
        <f>$J$85</f>
        <v>0</v>
      </c>
      <c r="K61" s="122"/>
    </row>
    <row r="62" spans="2:47" s="83" customFormat="1" ht="21" customHeight="1" x14ac:dyDescent="0.3">
      <c r="B62" s="163"/>
      <c r="C62" s="85"/>
      <c r="D62" s="164" t="s">
        <v>2561</v>
      </c>
      <c r="E62" s="164"/>
      <c r="F62" s="164"/>
      <c r="G62" s="164"/>
      <c r="H62" s="164"/>
      <c r="I62" s="165"/>
      <c r="J62" s="166">
        <f>$J$86</f>
        <v>0</v>
      </c>
      <c r="K62" s="167"/>
    </row>
    <row r="63" spans="2:47" s="6" customFormat="1" ht="22.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7.5" customHeight="1" x14ac:dyDescent="0.3">
      <c r="B64" s="38"/>
      <c r="C64" s="39"/>
      <c r="D64" s="39"/>
      <c r="E64" s="39"/>
      <c r="F64" s="39"/>
      <c r="G64" s="39"/>
      <c r="H64" s="39"/>
      <c r="I64" s="110"/>
      <c r="J64" s="39"/>
      <c r="K64" s="40"/>
    </row>
    <row r="68" spans="2:12" s="6" customFormat="1" ht="7.5" customHeight="1" x14ac:dyDescent="0.3">
      <c r="B68" s="41"/>
      <c r="C68" s="42"/>
      <c r="D68" s="42"/>
      <c r="E68" s="42"/>
      <c r="F68" s="42"/>
      <c r="G68" s="42"/>
      <c r="H68" s="42"/>
      <c r="I68" s="112"/>
      <c r="J68" s="42"/>
      <c r="K68" s="42"/>
      <c r="L68" s="43"/>
    </row>
    <row r="69" spans="2:12" s="6" customFormat="1" ht="37.5" customHeight="1" x14ac:dyDescent="0.3">
      <c r="B69" s="23"/>
      <c r="C69" s="12" t="s">
        <v>226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 x14ac:dyDescent="0.3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 x14ac:dyDescent="0.3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 x14ac:dyDescent="0.3">
      <c r="B72" s="23"/>
      <c r="C72" s="24"/>
      <c r="D72" s="24"/>
      <c r="E72" s="342" t="str">
        <f>$E$7</f>
        <v>Silnice III/4721 Ostrava, ul. Michálkovická okružní křižovatka s ulicí Hladnovskou a Keltičkovou</v>
      </c>
      <c r="F72" s="323"/>
      <c r="G72" s="323"/>
      <c r="H72" s="323"/>
      <c r="J72" s="24"/>
      <c r="K72" s="24"/>
      <c r="L72" s="43"/>
    </row>
    <row r="73" spans="2:12" s="2" customFormat="1" ht="15.75" customHeight="1" x14ac:dyDescent="0.3">
      <c r="B73" s="10"/>
      <c r="C73" s="19" t="s">
        <v>214</v>
      </c>
      <c r="D73" s="11"/>
      <c r="E73" s="11"/>
      <c r="F73" s="11"/>
      <c r="G73" s="11"/>
      <c r="H73" s="11"/>
      <c r="J73" s="11"/>
      <c r="K73" s="11"/>
      <c r="L73" s="123"/>
    </row>
    <row r="74" spans="2:12" s="6" customFormat="1" ht="16.5" customHeight="1" x14ac:dyDescent="0.3">
      <c r="B74" s="23"/>
      <c r="C74" s="24"/>
      <c r="D74" s="24"/>
      <c r="E74" s="342" t="s">
        <v>2332</v>
      </c>
      <c r="F74" s="323"/>
      <c r="G74" s="323"/>
      <c r="H74" s="323"/>
      <c r="J74" s="24"/>
      <c r="K74" s="24"/>
      <c r="L74" s="43"/>
    </row>
    <row r="75" spans="2:12" s="6" customFormat="1" ht="15" customHeight="1" x14ac:dyDescent="0.3">
      <c r="B75" s="23"/>
      <c r="C75" s="19" t="s">
        <v>216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 x14ac:dyDescent="0.3">
      <c r="B76" s="23"/>
      <c r="C76" s="24"/>
      <c r="D76" s="24"/>
      <c r="E76" s="320" t="str">
        <f>$E$11</f>
        <v>SO402_III - III_ETAPA dle POV</v>
      </c>
      <c r="F76" s="323"/>
      <c r="G76" s="323"/>
      <c r="H76" s="323"/>
      <c r="J76" s="24"/>
      <c r="K76" s="24"/>
      <c r="L76" s="43"/>
    </row>
    <row r="77" spans="2:12" s="6" customFormat="1" ht="7.5" customHeight="1" x14ac:dyDescent="0.3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 x14ac:dyDescent="0.3">
      <c r="B78" s="23"/>
      <c r="C78" s="19" t="s">
        <v>23</v>
      </c>
      <c r="D78" s="24"/>
      <c r="E78" s="24"/>
      <c r="F78" s="17" t="str">
        <f>$F$14</f>
        <v>Ostrava</v>
      </c>
      <c r="G78" s="24"/>
      <c r="H78" s="24"/>
      <c r="I78" s="101" t="s">
        <v>25</v>
      </c>
      <c r="J78" s="52" t="str">
        <f>IF($J$14="","",$J$14)</f>
        <v>15.09.2014</v>
      </c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 x14ac:dyDescent="0.3">
      <c r="B80" s="23"/>
      <c r="C80" s="19" t="s">
        <v>29</v>
      </c>
      <c r="D80" s="24"/>
      <c r="E80" s="24"/>
      <c r="F80" s="17" t="str">
        <f>$E$17</f>
        <v>Statutární město Ostrava</v>
      </c>
      <c r="G80" s="24"/>
      <c r="H80" s="24"/>
      <c r="I80" s="101" t="s">
        <v>36</v>
      </c>
      <c r="J80" s="17" t="str">
        <f>$E$23</f>
        <v>Elektroline a.s.</v>
      </c>
      <c r="K80" s="24"/>
      <c r="L80" s="43"/>
    </row>
    <row r="81" spans="2:65" s="6" customFormat="1" ht="15" customHeight="1" x14ac:dyDescent="0.3">
      <c r="B81" s="23"/>
      <c r="C81" s="19" t="s">
        <v>34</v>
      </c>
      <c r="D81" s="24"/>
      <c r="E81" s="24"/>
      <c r="F81" s="17" t="str">
        <f>IF($E$20="","",$E$20)</f>
        <v/>
      </c>
      <c r="G81" s="24"/>
      <c r="H81" s="24"/>
      <c r="J81" s="24"/>
      <c r="K81" s="24"/>
      <c r="L81" s="43"/>
    </row>
    <row r="82" spans="2:65" s="6" customFormat="1" ht="11.25" customHeight="1" x14ac:dyDescent="0.3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65" s="124" customFormat="1" ht="30" customHeight="1" x14ac:dyDescent="0.3">
      <c r="B83" s="125"/>
      <c r="C83" s="126" t="s">
        <v>227</v>
      </c>
      <c r="D83" s="127" t="s">
        <v>60</v>
      </c>
      <c r="E83" s="127" t="s">
        <v>56</v>
      </c>
      <c r="F83" s="127" t="s">
        <v>228</v>
      </c>
      <c r="G83" s="127" t="s">
        <v>229</v>
      </c>
      <c r="H83" s="127" t="s">
        <v>230</v>
      </c>
      <c r="I83" s="128" t="s">
        <v>231</v>
      </c>
      <c r="J83" s="127" t="s">
        <v>232</v>
      </c>
      <c r="K83" s="129" t="s">
        <v>233</v>
      </c>
      <c r="L83" s="130"/>
      <c r="M83" s="59" t="s">
        <v>234</v>
      </c>
      <c r="N83" s="60" t="s">
        <v>45</v>
      </c>
      <c r="O83" s="60" t="s">
        <v>235</v>
      </c>
      <c r="P83" s="60" t="s">
        <v>236</v>
      </c>
      <c r="Q83" s="60" t="s">
        <v>237</v>
      </c>
      <c r="R83" s="60" t="s">
        <v>238</v>
      </c>
      <c r="S83" s="60" t="s">
        <v>239</v>
      </c>
      <c r="T83" s="61" t="s">
        <v>240</v>
      </c>
    </row>
    <row r="84" spans="2:65" s="6" customFormat="1" ht="30" customHeight="1" x14ac:dyDescent="0.35">
      <c r="B84" s="23"/>
      <c r="C84" s="66" t="s">
        <v>221</v>
      </c>
      <c r="D84" s="24"/>
      <c r="E84" s="24"/>
      <c r="F84" s="24"/>
      <c r="G84" s="24"/>
      <c r="H84" s="24"/>
      <c r="J84" s="131">
        <f>$BK$84</f>
        <v>0</v>
      </c>
      <c r="K84" s="24"/>
      <c r="L84" s="43"/>
      <c r="M84" s="63"/>
      <c r="N84" s="64"/>
      <c r="O84" s="64"/>
      <c r="P84" s="132">
        <f>$P$85</f>
        <v>0</v>
      </c>
      <c r="Q84" s="64"/>
      <c r="R84" s="132">
        <f>$R$85</f>
        <v>0</v>
      </c>
      <c r="S84" s="64"/>
      <c r="T84" s="133">
        <f>$T$85</f>
        <v>0</v>
      </c>
      <c r="AT84" s="6" t="s">
        <v>74</v>
      </c>
      <c r="AU84" s="6" t="s">
        <v>222</v>
      </c>
      <c r="BK84" s="134">
        <f>$BK$85</f>
        <v>0</v>
      </c>
    </row>
    <row r="85" spans="2:65" s="135" customFormat="1" ht="37.5" customHeight="1" x14ac:dyDescent="0.35">
      <c r="B85" s="136"/>
      <c r="C85" s="137"/>
      <c r="D85" s="137" t="s">
        <v>74</v>
      </c>
      <c r="E85" s="138" t="s">
        <v>241</v>
      </c>
      <c r="F85" s="138" t="s">
        <v>2544</v>
      </c>
      <c r="G85" s="137"/>
      <c r="H85" s="137"/>
      <c r="J85" s="139">
        <f>$BK$85</f>
        <v>0</v>
      </c>
      <c r="K85" s="137"/>
      <c r="L85" s="140"/>
      <c r="M85" s="141"/>
      <c r="N85" s="137"/>
      <c r="O85" s="137"/>
      <c r="P85" s="142">
        <f>$P$86</f>
        <v>0</v>
      </c>
      <c r="Q85" s="137"/>
      <c r="R85" s="142">
        <f>$R$86</f>
        <v>0</v>
      </c>
      <c r="S85" s="137"/>
      <c r="T85" s="143">
        <f>$T$86</f>
        <v>0</v>
      </c>
      <c r="AR85" s="144" t="s">
        <v>248</v>
      </c>
      <c r="AT85" s="144" t="s">
        <v>74</v>
      </c>
      <c r="AU85" s="144" t="s">
        <v>75</v>
      </c>
      <c r="AY85" s="144" t="s">
        <v>243</v>
      </c>
      <c r="BK85" s="145">
        <f>$BK$86</f>
        <v>0</v>
      </c>
    </row>
    <row r="86" spans="2:65" s="135" customFormat="1" ht="21" customHeight="1" x14ac:dyDescent="0.3">
      <c r="B86" s="136"/>
      <c r="C86" s="137"/>
      <c r="D86" s="137" t="s">
        <v>74</v>
      </c>
      <c r="E86" s="168" t="s">
        <v>257</v>
      </c>
      <c r="F86" s="168" t="s">
        <v>2562</v>
      </c>
      <c r="G86" s="137"/>
      <c r="H86" s="137"/>
      <c r="J86" s="169">
        <f>$BK$86</f>
        <v>0</v>
      </c>
      <c r="K86" s="137"/>
      <c r="L86" s="140"/>
      <c r="M86" s="141"/>
      <c r="N86" s="137"/>
      <c r="O86" s="137"/>
      <c r="P86" s="142">
        <f>SUM($P$87:$P$94)</f>
        <v>0</v>
      </c>
      <c r="Q86" s="137"/>
      <c r="R86" s="142">
        <f>SUM($R$87:$R$94)</f>
        <v>0</v>
      </c>
      <c r="S86" s="137"/>
      <c r="T86" s="143">
        <f>SUM($T$87:$T$94)</f>
        <v>0</v>
      </c>
      <c r="AR86" s="144" t="s">
        <v>248</v>
      </c>
      <c r="AT86" s="144" t="s">
        <v>74</v>
      </c>
      <c r="AU86" s="144" t="s">
        <v>22</v>
      </c>
      <c r="AY86" s="144" t="s">
        <v>243</v>
      </c>
      <c r="BK86" s="145">
        <f>SUM($BK$87:$BK$94)</f>
        <v>0</v>
      </c>
    </row>
    <row r="87" spans="2:65" s="6" customFormat="1" ht="15.75" customHeight="1" x14ac:dyDescent="0.3">
      <c r="B87" s="23"/>
      <c r="C87" s="146" t="s">
        <v>22</v>
      </c>
      <c r="D87" s="146" t="s">
        <v>244</v>
      </c>
      <c r="E87" s="147" t="s">
        <v>2546</v>
      </c>
      <c r="F87" s="148" t="s">
        <v>2547</v>
      </c>
      <c r="G87" s="149" t="s">
        <v>378</v>
      </c>
      <c r="H87" s="150">
        <v>404</v>
      </c>
      <c r="I87" s="151"/>
      <c r="J87" s="152">
        <f>ROUND($I$87*$H$87,2)</f>
        <v>0</v>
      </c>
      <c r="K87" s="148"/>
      <c r="L87" s="43"/>
      <c r="M87" s="153"/>
      <c r="N87" s="154" t="s">
        <v>46</v>
      </c>
      <c r="O87" s="24"/>
      <c r="P87" s="155">
        <f>$O$87*$H$87</f>
        <v>0</v>
      </c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7" t="s">
        <v>248</v>
      </c>
      <c r="AT87" s="97" t="s">
        <v>244</v>
      </c>
      <c r="AU87" s="97" t="s">
        <v>83</v>
      </c>
      <c r="AY87" s="6" t="s">
        <v>243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7" t="s">
        <v>22</v>
      </c>
      <c r="BK87" s="157">
        <f>ROUND($I$87*$H$87,2)</f>
        <v>0</v>
      </c>
      <c r="BL87" s="97" t="s">
        <v>248</v>
      </c>
      <c r="BM87" s="97" t="s">
        <v>2572</v>
      </c>
    </row>
    <row r="88" spans="2:65" s="6" customFormat="1" ht="44.25" customHeight="1" x14ac:dyDescent="0.3">
      <c r="B88" s="23"/>
      <c r="C88" s="24"/>
      <c r="D88" s="158" t="s">
        <v>249</v>
      </c>
      <c r="E88" s="24"/>
      <c r="F88" s="159" t="s">
        <v>2573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249</v>
      </c>
      <c r="AU88" s="6" t="s">
        <v>83</v>
      </c>
    </row>
    <row r="89" spans="2:65" s="6" customFormat="1" ht="15.75" customHeight="1" x14ac:dyDescent="0.3">
      <c r="B89" s="23"/>
      <c r="C89" s="194" t="s">
        <v>83</v>
      </c>
      <c r="D89" s="194" t="s">
        <v>481</v>
      </c>
      <c r="E89" s="195" t="s">
        <v>2355</v>
      </c>
      <c r="F89" s="196" t="s">
        <v>2356</v>
      </c>
      <c r="G89" s="197" t="s">
        <v>378</v>
      </c>
      <c r="H89" s="198">
        <v>404</v>
      </c>
      <c r="I89" s="199"/>
      <c r="J89" s="200">
        <f>ROUND($I$89*$H$89,2)</f>
        <v>0</v>
      </c>
      <c r="K89" s="196"/>
      <c r="L89" s="201"/>
      <c r="M89" s="202"/>
      <c r="N89" s="203" t="s">
        <v>46</v>
      </c>
      <c r="O89" s="24"/>
      <c r="P89" s="155">
        <f>$O$89*$H$89</f>
        <v>0</v>
      </c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7" t="s">
        <v>272</v>
      </c>
      <c r="AT89" s="97" t="s">
        <v>481</v>
      </c>
      <c r="AU89" s="97" t="s">
        <v>83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2574</v>
      </c>
    </row>
    <row r="90" spans="2:65" s="6" customFormat="1" ht="15.75" customHeight="1" x14ac:dyDescent="0.3">
      <c r="B90" s="23"/>
      <c r="C90" s="197" t="s">
        <v>103</v>
      </c>
      <c r="D90" s="197" t="s">
        <v>481</v>
      </c>
      <c r="E90" s="195" t="s">
        <v>2461</v>
      </c>
      <c r="F90" s="196" t="s">
        <v>2462</v>
      </c>
      <c r="G90" s="197" t="s">
        <v>2340</v>
      </c>
      <c r="H90" s="198">
        <v>14</v>
      </c>
      <c r="I90" s="199"/>
      <c r="J90" s="200">
        <f>ROUND($I$90*$H$90,2)</f>
        <v>0</v>
      </c>
      <c r="K90" s="196"/>
      <c r="L90" s="201"/>
      <c r="M90" s="202"/>
      <c r="N90" s="203" t="s">
        <v>46</v>
      </c>
      <c r="O90" s="24"/>
      <c r="P90" s="155">
        <f>$O$90*$H$90</f>
        <v>0</v>
      </c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7" t="s">
        <v>272</v>
      </c>
      <c r="AT90" s="97" t="s">
        <v>481</v>
      </c>
      <c r="AU90" s="97" t="s">
        <v>83</v>
      </c>
      <c r="AY90" s="97" t="s">
        <v>243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7" t="s">
        <v>22</v>
      </c>
      <c r="BK90" s="157">
        <f>ROUND($I$90*$H$90,2)</f>
        <v>0</v>
      </c>
      <c r="BL90" s="97" t="s">
        <v>248</v>
      </c>
      <c r="BM90" s="97" t="s">
        <v>2575</v>
      </c>
    </row>
    <row r="91" spans="2:65" s="6" customFormat="1" ht="15.75" customHeight="1" x14ac:dyDescent="0.3">
      <c r="B91" s="23"/>
      <c r="C91" s="197" t="s">
        <v>248</v>
      </c>
      <c r="D91" s="197" t="s">
        <v>481</v>
      </c>
      <c r="E91" s="195" t="s">
        <v>2377</v>
      </c>
      <c r="F91" s="196" t="s">
        <v>2378</v>
      </c>
      <c r="G91" s="197" t="s">
        <v>2340</v>
      </c>
      <c r="H91" s="198">
        <v>10</v>
      </c>
      <c r="I91" s="199"/>
      <c r="J91" s="200">
        <f>ROUND($I$91*$H$91,2)</f>
        <v>0</v>
      </c>
      <c r="K91" s="196"/>
      <c r="L91" s="201"/>
      <c r="M91" s="202"/>
      <c r="N91" s="203" t="s">
        <v>46</v>
      </c>
      <c r="O91" s="24"/>
      <c r="P91" s="155">
        <f>$O$91*$H$91</f>
        <v>0</v>
      </c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7" t="s">
        <v>272</v>
      </c>
      <c r="AT91" s="97" t="s">
        <v>481</v>
      </c>
      <c r="AU91" s="97" t="s">
        <v>83</v>
      </c>
      <c r="AY91" s="97" t="s">
        <v>243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7" t="s">
        <v>22</v>
      </c>
      <c r="BK91" s="157">
        <f>ROUND($I$91*$H$91,2)</f>
        <v>0</v>
      </c>
      <c r="BL91" s="97" t="s">
        <v>248</v>
      </c>
      <c r="BM91" s="97" t="s">
        <v>2576</v>
      </c>
    </row>
    <row r="92" spans="2:65" s="6" customFormat="1" ht="15.75" customHeight="1" x14ac:dyDescent="0.3">
      <c r="B92" s="23"/>
      <c r="C92" s="197" t="s">
        <v>263</v>
      </c>
      <c r="D92" s="197" t="s">
        <v>481</v>
      </c>
      <c r="E92" s="195" t="s">
        <v>2386</v>
      </c>
      <c r="F92" s="196" t="s">
        <v>2387</v>
      </c>
      <c r="G92" s="197" t="s">
        <v>2340</v>
      </c>
      <c r="H92" s="198">
        <v>6</v>
      </c>
      <c r="I92" s="199"/>
      <c r="J92" s="200">
        <f>ROUND($I$92*$H$92,2)</f>
        <v>0</v>
      </c>
      <c r="K92" s="196"/>
      <c r="L92" s="201"/>
      <c r="M92" s="202"/>
      <c r="N92" s="203" t="s">
        <v>46</v>
      </c>
      <c r="O92" s="24"/>
      <c r="P92" s="155">
        <f>$O$92*$H$92</f>
        <v>0</v>
      </c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7" t="s">
        <v>272</v>
      </c>
      <c r="AT92" s="97" t="s">
        <v>481</v>
      </c>
      <c r="AU92" s="97" t="s">
        <v>83</v>
      </c>
      <c r="AY92" s="97" t="s">
        <v>243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7" t="s">
        <v>22</v>
      </c>
      <c r="BK92" s="157">
        <f>ROUND($I$92*$H$92,2)</f>
        <v>0</v>
      </c>
      <c r="BL92" s="97" t="s">
        <v>248</v>
      </c>
      <c r="BM92" s="97" t="s">
        <v>2577</v>
      </c>
    </row>
    <row r="93" spans="2:65" s="6" customFormat="1" ht="15.75" customHeight="1" x14ac:dyDescent="0.3">
      <c r="B93" s="23"/>
      <c r="C93" s="197" t="s">
        <v>266</v>
      </c>
      <c r="D93" s="197" t="s">
        <v>481</v>
      </c>
      <c r="E93" s="195" t="s">
        <v>2550</v>
      </c>
      <c r="F93" s="196" t="s">
        <v>2351</v>
      </c>
      <c r="G93" s="197" t="s">
        <v>378</v>
      </c>
      <c r="H93" s="198">
        <v>430</v>
      </c>
      <c r="I93" s="199"/>
      <c r="J93" s="200">
        <f>ROUND($I$93*$H$93,2)</f>
        <v>0</v>
      </c>
      <c r="K93" s="196"/>
      <c r="L93" s="201"/>
      <c r="M93" s="202"/>
      <c r="N93" s="203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272</v>
      </c>
      <c r="AT93" s="97" t="s">
        <v>481</v>
      </c>
      <c r="AU93" s="97" t="s">
        <v>83</v>
      </c>
      <c r="AY93" s="97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2578</v>
      </c>
    </row>
    <row r="94" spans="2:65" s="6" customFormat="1" ht="15.75" customHeight="1" x14ac:dyDescent="0.3">
      <c r="B94" s="23"/>
      <c r="C94" s="149" t="s">
        <v>269</v>
      </c>
      <c r="D94" s="149" t="s">
        <v>244</v>
      </c>
      <c r="E94" s="147" t="s">
        <v>2557</v>
      </c>
      <c r="F94" s="148" t="s">
        <v>2558</v>
      </c>
      <c r="G94" s="149" t="s">
        <v>378</v>
      </c>
      <c r="H94" s="150">
        <v>404</v>
      </c>
      <c r="I94" s="151"/>
      <c r="J94" s="152">
        <f>ROUND($I$94*$H$94,2)</f>
        <v>0</v>
      </c>
      <c r="K94" s="148"/>
      <c r="L94" s="43"/>
      <c r="M94" s="153"/>
      <c r="N94" s="207" t="s">
        <v>46</v>
      </c>
      <c r="O94" s="161"/>
      <c r="P94" s="208">
        <f>$O$94*$H$94</f>
        <v>0</v>
      </c>
      <c r="Q94" s="208">
        <v>0</v>
      </c>
      <c r="R94" s="208">
        <f>$Q$94*$H$94</f>
        <v>0</v>
      </c>
      <c r="S94" s="208">
        <v>0</v>
      </c>
      <c r="T94" s="209">
        <f>$S$94*$H$94</f>
        <v>0</v>
      </c>
      <c r="AR94" s="97" t="s">
        <v>248</v>
      </c>
      <c r="AT94" s="97" t="s">
        <v>244</v>
      </c>
      <c r="AU94" s="97" t="s">
        <v>83</v>
      </c>
      <c r="AY94" s="97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248</v>
      </c>
      <c r="BM94" s="97" t="s">
        <v>2579</v>
      </c>
    </row>
    <row r="95" spans="2:65" s="6" customFormat="1" ht="7.5" customHeight="1" x14ac:dyDescent="0.3">
      <c r="B95" s="38"/>
      <c r="C95" s="39"/>
      <c r="D95" s="39"/>
      <c r="E95" s="39"/>
      <c r="F95" s="39"/>
      <c r="G95" s="39"/>
      <c r="H95" s="39"/>
      <c r="I95" s="110"/>
      <c r="J95" s="39"/>
      <c r="K95" s="39"/>
      <c r="L95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174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2332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2580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165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/>
      <c r="K22" s="27"/>
    </row>
    <row r="23" spans="2:11" s="6" customFormat="1" ht="18.75" customHeight="1" x14ac:dyDescent="0.3">
      <c r="B23" s="23"/>
      <c r="C23" s="24"/>
      <c r="D23" s="24"/>
      <c r="E23" s="17" t="s">
        <v>2334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ROUND($J$84,2)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ROUND(SUM($BE$84:$BE$96),2)</f>
        <v>0</v>
      </c>
      <c r="G32" s="24"/>
      <c r="H32" s="24"/>
      <c r="I32" s="106">
        <v>0.21</v>
      </c>
      <c r="J32" s="105">
        <f>ROUND(ROUND((SUM($BE$84:$BE$96)),2)*$I$32,2)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ROUND(SUM($BF$84:$BF$96),2)</f>
        <v>0</v>
      </c>
      <c r="G33" s="24"/>
      <c r="H33" s="24"/>
      <c r="I33" s="106">
        <v>0.15</v>
      </c>
      <c r="J33" s="105">
        <f>ROUND(ROUND((SUM($BF$84:$BF$96)),2)*$I$33,2)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ROUND(SUM($BG$84:$BG$96),2)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ROUND(SUM($BH$84:$BH$96),2)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ROUND(SUM($BI$84:$BI$96),2)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2332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SO402_IV - IV_ETAPA dle POV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Elektroline a.s.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$J$84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2542</v>
      </c>
      <c r="E61" s="119"/>
      <c r="F61" s="119"/>
      <c r="G61" s="119"/>
      <c r="H61" s="119"/>
      <c r="I61" s="120"/>
      <c r="J61" s="121">
        <f>$J$85</f>
        <v>0</v>
      </c>
      <c r="K61" s="122"/>
    </row>
    <row r="62" spans="2:47" s="83" customFormat="1" ht="21" customHeight="1" x14ac:dyDescent="0.3">
      <c r="B62" s="163"/>
      <c r="C62" s="85"/>
      <c r="D62" s="164" t="s">
        <v>2561</v>
      </c>
      <c r="E62" s="164"/>
      <c r="F62" s="164"/>
      <c r="G62" s="164"/>
      <c r="H62" s="164"/>
      <c r="I62" s="165"/>
      <c r="J62" s="166">
        <f>$J$86</f>
        <v>0</v>
      </c>
      <c r="K62" s="167"/>
    </row>
    <row r="63" spans="2:47" s="6" customFormat="1" ht="22.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7.5" customHeight="1" x14ac:dyDescent="0.3">
      <c r="B64" s="38"/>
      <c r="C64" s="39"/>
      <c r="D64" s="39"/>
      <c r="E64" s="39"/>
      <c r="F64" s="39"/>
      <c r="G64" s="39"/>
      <c r="H64" s="39"/>
      <c r="I64" s="110"/>
      <c r="J64" s="39"/>
      <c r="K64" s="40"/>
    </row>
    <row r="68" spans="2:12" s="6" customFormat="1" ht="7.5" customHeight="1" x14ac:dyDescent="0.3">
      <c r="B68" s="41"/>
      <c r="C68" s="42"/>
      <c r="D68" s="42"/>
      <c r="E68" s="42"/>
      <c r="F68" s="42"/>
      <c r="G68" s="42"/>
      <c r="H68" s="42"/>
      <c r="I68" s="112"/>
      <c r="J68" s="42"/>
      <c r="K68" s="42"/>
      <c r="L68" s="43"/>
    </row>
    <row r="69" spans="2:12" s="6" customFormat="1" ht="37.5" customHeight="1" x14ac:dyDescent="0.3">
      <c r="B69" s="23"/>
      <c r="C69" s="12" t="s">
        <v>226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 x14ac:dyDescent="0.3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 x14ac:dyDescent="0.3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 x14ac:dyDescent="0.3">
      <c r="B72" s="23"/>
      <c r="C72" s="24"/>
      <c r="D72" s="24"/>
      <c r="E72" s="342" t="str">
        <f>$E$7</f>
        <v>Silnice III/4721 Ostrava, ul. Michálkovická okružní křižovatka s ulicí Hladnovskou a Keltičkovou</v>
      </c>
      <c r="F72" s="323"/>
      <c r="G72" s="323"/>
      <c r="H72" s="323"/>
      <c r="J72" s="24"/>
      <c r="K72" s="24"/>
      <c r="L72" s="43"/>
    </row>
    <row r="73" spans="2:12" s="2" customFormat="1" ht="15.75" customHeight="1" x14ac:dyDescent="0.3">
      <c r="B73" s="10"/>
      <c r="C73" s="19" t="s">
        <v>214</v>
      </c>
      <c r="D73" s="11"/>
      <c r="E73" s="11"/>
      <c r="F73" s="11"/>
      <c r="G73" s="11"/>
      <c r="H73" s="11"/>
      <c r="J73" s="11"/>
      <c r="K73" s="11"/>
      <c r="L73" s="123"/>
    </row>
    <row r="74" spans="2:12" s="6" customFormat="1" ht="16.5" customHeight="1" x14ac:dyDescent="0.3">
      <c r="B74" s="23"/>
      <c r="C74" s="24"/>
      <c r="D74" s="24"/>
      <c r="E74" s="342" t="s">
        <v>2332</v>
      </c>
      <c r="F74" s="323"/>
      <c r="G74" s="323"/>
      <c r="H74" s="323"/>
      <c r="J74" s="24"/>
      <c r="K74" s="24"/>
      <c r="L74" s="43"/>
    </row>
    <row r="75" spans="2:12" s="6" customFormat="1" ht="15" customHeight="1" x14ac:dyDescent="0.3">
      <c r="B75" s="23"/>
      <c r="C75" s="19" t="s">
        <v>216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 x14ac:dyDescent="0.3">
      <c r="B76" s="23"/>
      <c r="C76" s="24"/>
      <c r="D76" s="24"/>
      <c r="E76" s="320" t="str">
        <f>$E$11</f>
        <v>SO402_IV - IV_ETAPA dle POV</v>
      </c>
      <c r="F76" s="323"/>
      <c r="G76" s="323"/>
      <c r="H76" s="323"/>
      <c r="J76" s="24"/>
      <c r="K76" s="24"/>
      <c r="L76" s="43"/>
    </row>
    <row r="77" spans="2:12" s="6" customFormat="1" ht="7.5" customHeight="1" x14ac:dyDescent="0.3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 x14ac:dyDescent="0.3">
      <c r="B78" s="23"/>
      <c r="C78" s="19" t="s">
        <v>23</v>
      </c>
      <c r="D78" s="24"/>
      <c r="E78" s="24"/>
      <c r="F78" s="17" t="str">
        <f>$F$14</f>
        <v>Ostrava</v>
      </c>
      <c r="G78" s="24"/>
      <c r="H78" s="24"/>
      <c r="I78" s="101" t="s">
        <v>25</v>
      </c>
      <c r="J78" s="52" t="str">
        <f>IF($J$14="","",$J$14)</f>
        <v>15.09.2014</v>
      </c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 x14ac:dyDescent="0.3">
      <c r="B80" s="23"/>
      <c r="C80" s="19" t="s">
        <v>29</v>
      </c>
      <c r="D80" s="24"/>
      <c r="E80" s="24"/>
      <c r="F80" s="17" t="str">
        <f>$E$17</f>
        <v>Statutární město Ostrava</v>
      </c>
      <c r="G80" s="24"/>
      <c r="H80" s="24"/>
      <c r="I80" s="101" t="s">
        <v>36</v>
      </c>
      <c r="J80" s="17" t="str">
        <f>$E$23</f>
        <v>Elektroline a.s.</v>
      </c>
      <c r="K80" s="24"/>
      <c r="L80" s="43"/>
    </row>
    <row r="81" spans="2:65" s="6" customFormat="1" ht="15" customHeight="1" x14ac:dyDescent="0.3">
      <c r="B81" s="23"/>
      <c r="C81" s="19" t="s">
        <v>34</v>
      </c>
      <c r="D81" s="24"/>
      <c r="E81" s="24"/>
      <c r="F81" s="17" t="str">
        <f>IF($E$20="","",$E$20)</f>
        <v/>
      </c>
      <c r="G81" s="24"/>
      <c r="H81" s="24"/>
      <c r="J81" s="24"/>
      <c r="K81" s="24"/>
      <c r="L81" s="43"/>
    </row>
    <row r="82" spans="2:65" s="6" customFormat="1" ht="11.25" customHeight="1" x14ac:dyDescent="0.3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65" s="124" customFormat="1" ht="30" customHeight="1" x14ac:dyDescent="0.3">
      <c r="B83" s="125"/>
      <c r="C83" s="126" t="s">
        <v>227</v>
      </c>
      <c r="D83" s="127" t="s">
        <v>60</v>
      </c>
      <c r="E83" s="127" t="s">
        <v>56</v>
      </c>
      <c r="F83" s="127" t="s">
        <v>228</v>
      </c>
      <c r="G83" s="127" t="s">
        <v>229</v>
      </c>
      <c r="H83" s="127" t="s">
        <v>230</v>
      </c>
      <c r="I83" s="128" t="s">
        <v>231</v>
      </c>
      <c r="J83" s="127" t="s">
        <v>232</v>
      </c>
      <c r="K83" s="129" t="s">
        <v>233</v>
      </c>
      <c r="L83" s="130"/>
      <c r="M83" s="59" t="s">
        <v>234</v>
      </c>
      <c r="N83" s="60" t="s">
        <v>45</v>
      </c>
      <c r="O83" s="60" t="s">
        <v>235</v>
      </c>
      <c r="P83" s="60" t="s">
        <v>236</v>
      </c>
      <c r="Q83" s="60" t="s">
        <v>237</v>
      </c>
      <c r="R83" s="60" t="s">
        <v>238</v>
      </c>
      <c r="S83" s="60" t="s">
        <v>239</v>
      </c>
      <c r="T83" s="61" t="s">
        <v>240</v>
      </c>
    </row>
    <row r="84" spans="2:65" s="6" customFormat="1" ht="30" customHeight="1" x14ac:dyDescent="0.35">
      <c r="B84" s="23"/>
      <c r="C84" s="66" t="s">
        <v>221</v>
      </c>
      <c r="D84" s="24"/>
      <c r="E84" s="24"/>
      <c r="F84" s="24"/>
      <c r="G84" s="24"/>
      <c r="H84" s="24"/>
      <c r="J84" s="131">
        <f>$BK$84</f>
        <v>0</v>
      </c>
      <c r="K84" s="24"/>
      <c r="L84" s="43"/>
      <c r="M84" s="63"/>
      <c r="N84" s="64"/>
      <c r="O84" s="64"/>
      <c r="P84" s="132">
        <f>$P$85</f>
        <v>0</v>
      </c>
      <c r="Q84" s="64"/>
      <c r="R84" s="132">
        <f>$R$85</f>
        <v>0</v>
      </c>
      <c r="S84" s="64"/>
      <c r="T84" s="133">
        <f>$T$85</f>
        <v>0</v>
      </c>
      <c r="AT84" s="6" t="s">
        <v>74</v>
      </c>
      <c r="AU84" s="6" t="s">
        <v>222</v>
      </c>
      <c r="BK84" s="134">
        <f>$BK$85</f>
        <v>0</v>
      </c>
    </row>
    <row r="85" spans="2:65" s="135" customFormat="1" ht="37.5" customHeight="1" x14ac:dyDescent="0.35">
      <c r="B85" s="136"/>
      <c r="C85" s="137"/>
      <c r="D85" s="137" t="s">
        <v>74</v>
      </c>
      <c r="E85" s="138" t="s">
        <v>241</v>
      </c>
      <c r="F85" s="138" t="s">
        <v>2544</v>
      </c>
      <c r="G85" s="137"/>
      <c r="H85" s="137"/>
      <c r="J85" s="139">
        <f>$BK$85</f>
        <v>0</v>
      </c>
      <c r="K85" s="137"/>
      <c r="L85" s="140"/>
      <c r="M85" s="141"/>
      <c r="N85" s="137"/>
      <c r="O85" s="137"/>
      <c r="P85" s="142">
        <f>$P$86</f>
        <v>0</v>
      </c>
      <c r="Q85" s="137"/>
      <c r="R85" s="142">
        <f>$R$86</f>
        <v>0</v>
      </c>
      <c r="S85" s="137"/>
      <c r="T85" s="143">
        <f>$T$86</f>
        <v>0</v>
      </c>
      <c r="AR85" s="144" t="s">
        <v>248</v>
      </c>
      <c r="AT85" s="144" t="s">
        <v>74</v>
      </c>
      <c r="AU85" s="144" t="s">
        <v>75</v>
      </c>
      <c r="AY85" s="144" t="s">
        <v>243</v>
      </c>
      <c r="BK85" s="145">
        <f>$BK$86</f>
        <v>0</v>
      </c>
    </row>
    <row r="86" spans="2:65" s="135" customFormat="1" ht="21" customHeight="1" x14ac:dyDescent="0.3">
      <c r="B86" s="136"/>
      <c r="C86" s="137"/>
      <c r="D86" s="137" t="s">
        <v>74</v>
      </c>
      <c r="E86" s="168" t="s">
        <v>257</v>
      </c>
      <c r="F86" s="168" t="s">
        <v>2562</v>
      </c>
      <c r="G86" s="137"/>
      <c r="H86" s="137"/>
      <c r="J86" s="169">
        <f>$BK$86</f>
        <v>0</v>
      </c>
      <c r="K86" s="137"/>
      <c r="L86" s="140"/>
      <c r="M86" s="141"/>
      <c r="N86" s="137"/>
      <c r="O86" s="137"/>
      <c r="P86" s="142">
        <f>SUM($P$87:$P$96)</f>
        <v>0</v>
      </c>
      <c r="Q86" s="137"/>
      <c r="R86" s="142">
        <f>SUM($R$87:$R$96)</f>
        <v>0</v>
      </c>
      <c r="S86" s="137"/>
      <c r="T86" s="143">
        <f>SUM($T$87:$T$96)</f>
        <v>0</v>
      </c>
      <c r="AR86" s="144" t="s">
        <v>248</v>
      </c>
      <c r="AT86" s="144" t="s">
        <v>74</v>
      </c>
      <c r="AU86" s="144" t="s">
        <v>22</v>
      </c>
      <c r="AY86" s="144" t="s">
        <v>243</v>
      </c>
      <c r="BK86" s="145">
        <f>SUM($BK$87:$BK$96)</f>
        <v>0</v>
      </c>
    </row>
    <row r="87" spans="2:65" s="6" customFormat="1" ht="15.75" customHeight="1" x14ac:dyDescent="0.3">
      <c r="B87" s="23"/>
      <c r="C87" s="146" t="s">
        <v>22</v>
      </c>
      <c r="D87" s="146" t="s">
        <v>244</v>
      </c>
      <c r="E87" s="147" t="s">
        <v>2546</v>
      </c>
      <c r="F87" s="148" t="s">
        <v>2547</v>
      </c>
      <c r="G87" s="149" t="s">
        <v>378</v>
      </c>
      <c r="H87" s="150">
        <v>430</v>
      </c>
      <c r="I87" s="151"/>
      <c r="J87" s="152">
        <f>ROUND($I$87*$H$87,2)</f>
        <v>0</v>
      </c>
      <c r="K87" s="148"/>
      <c r="L87" s="43"/>
      <c r="M87" s="153"/>
      <c r="N87" s="154" t="s">
        <v>46</v>
      </c>
      <c r="O87" s="24"/>
      <c r="P87" s="155">
        <f>$O$87*$H$87</f>
        <v>0</v>
      </c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7" t="s">
        <v>248</v>
      </c>
      <c r="AT87" s="97" t="s">
        <v>244</v>
      </c>
      <c r="AU87" s="97" t="s">
        <v>83</v>
      </c>
      <c r="AY87" s="6" t="s">
        <v>243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7" t="s">
        <v>22</v>
      </c>
      <c r="BK87" s="157">
        <f>ROUND($I$87*$H$87,2)</f>
        <v>0</v>
      </c>
      <c r="BL87" s="97" t="s">
        <v>248</v>
      </c>
      <c r="BM87" s="97" t="s">
        <v>2581</v>
      </c>
    </row>
    <row r="88" spans="2:65" s="6" customFormat="1" ht="44.25" customHeight="1" x14ac:dyDescent="0.3">
      <c r="B88" s="23"/>
      <c r="C88" s="24"/>
      <c r="D88" s="158" t="s">
        <v>249</v>
      </c>
      <c r="E88" s="24"/>
      <c r="F88" s="159" t="s">
        <v>2582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249</v>
      </c>
      <c r="AU88" s="6" t="s">
        <v>83</v>
      </c>
    </row>
    <row r="89" spans="2:65" s="6" customFormat="1" ht="15.75" customHeight="1" x14ac:dyDescent="0.3">
      <c r="B89" s="23"/>
      <c r="C89" s="194" t="s">
        <v>83</v>
      </c>
      <c r="D89" s="194" t="s">
        <v>481</v>
      </c>
      <c r="E89" s="195" t="s">
        <v>2583</v>
      </c>
      <c r="F89" s="196" t="s">
        <v>2351</v>
      </c>
      <c r="G89" s="197" t="s">
        <v>378</v>
      </c>
      <c r="H89" s="198">
        <v>430</v>
      </c>
      <c r="I89" s="199"/>
      <c r="J89" s="200">
        <f>ROUND($I$89*$H$89,2)</f>
        <v>0</v>
      </c>
      <c r="K89" s="196"/>
      <c r="L89" s="201"/>
      <c r="M89" s="202"/>
      <c r="N89" s="203" t="s">
        <v>46</v>
      </c>
      <c r="O89" s="24"/>
      <c r="P89" s="155">
        <f>$O$89*$H$89</f>
        <v>0</v>
      </c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7" t="s">
        <v>272</v>
      </c>
      <c r="AT89" s="97" t="s">
        <v>481</v>
      </c>
      <c r="AU89" s="97" t="s">
        <v>83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2584</v>
      </c>
    </row>
    <row r="90" spans="2:65" s="6" customFormat="1" ht="15.75" customHeight="1" x14ac:dyDescent="0.3">
      <c r="B90" s="23"/>
      <c r="C90" s="197" t="s">
        <v>103</v>
      </c>
      <c r="D90" s="197" t="s">
        <v>481</v>
      </c>
      <c r="E90" s="195" t="s">
        <v>2355</v>
      </c>
      <c r="F90" s="196" t="s">
        <v>2356</v>
      </c>
      <c r="G90" s="197" t="s">
        <v>378</v>
      </c>
      <c r="H90" s="198">
        <v>382</v>
      </c>
      <c r="I90" s="199"/>
      <c r="J90" s="200">
        <f>ROUND($I$90*$H$90,2)</f>
        <v>0</v>
      </c>
      <c r="K90" s="196"/>
      <c r="L90" s="201"/>
      <c r="M90" s="202"/>
      <c r="N90" s="203" t="s">
        <v>46</v>
      </c>
      <c r="O90" s="24"/>
      <c r="P90" s="155">
        <f>$O$90*$H$90</f>
        <v>0</v>
      </c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7" t="s">
        <v>272</v>
      </c>
      <c r="AT90" s="97" t="s">
        <v>481</v>
      </c>
      <c r="AU90" s="97" t="s">
        <v>83</v>
      </c>
      <c r="AY90" s="97" t="s">
        <v>243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7" t="s">
        <v>22</v>
      </c>
      <c r="BK90" s="157">
        <f>ROUND($I$90*$H$90,2)</f>
        <v>0</v>
      </c>
      <c r="BL90" s="97" t="s">
        <v>248</v>
      </c>
      <c r="BM90" s="97" t="s">
        <v>2585</v>
      </c>
    </row>
    <row r="91" spans="2:65" s="6" customFormat="1" ht="15.75" customHeight="1" x14ac:dyDescent="0.3">
      <c r="B91" s="23"/>
      <c r="C91" s="197" t="s">
        <v>248</v>
      </c>
      <c r="D91" s="197" t="s">
        <v>481</v>
      </c>
      <c r="E91" s="195" t="s">
        <v>2586</v>
      </c>
      <c r="F91" s="196" t="s">
        <v>2587</v>
      </c>
      <c r="G91" s="197" t="s">
        <v>2340</v>
      </c>
      <c r="H91" s="198">
        <v>2</v>
      </c>
      <c r="I91" s="199"/>
      <c r="J91" s="200">
        <f>ROUND($I$91*$H$91,2)</f>
        <v>0</v>
      </c>
      <c r="K91" s="196"/>
      <c r="L91" s="201"/>
      <c r="M91" s="202"/>
      <c r="N91" s="203" t="s">
        <v>46</v>
      </c>
      <c r="O91" s="24"/>
      <c r="P91" s="155">
        <f>$O$91*$H$91</f>
        <v>0</v>
      </c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7" t="s">
        <v>272</v>
      </c>
      <c r="AT91" s="97" t="s">
        <v>481</v>
      </c>
      <c r="AU91" s="97" t="s">
        <v>83</v>
      </c>
      <c r="AY91" s="97" t="s">
        <v>243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7" t="s">
        <v>22</v>
      </c>
      <c r="BK91" s="157">
        <f>ROUND($I$91*$H$91,2)</f>
        <v>0</v>
      </c>
      <c r="BL91" s="97" t="s">
        <v>248</v>
      </c>
      <c r="BM91" s="97" t="s">
        <v>2588</v>
      </c>
    </row>
    <row r="92" spans="2:65" s="6" customFormat="1" ht="15.75" customHeight="1" x14ac:dyDescent="0.3">
      <c r="B92" s="23"/>
      <c r="C92" s="197" t="s">
        <v>263</v>
      </c>
      <c r="D92" s="197" t="s">
        <v>481</v>
      </c>
      <c r="E92" s="195" t="s">
        <v>2377</v>
      </c>
      <c r="F92" s="196" t="s">
        <v>2378</v>
      </c>
      <c r="G92" s="197" t="s">
        <v>2340</v>
      </c>
      <c r="H92" s="198">
        <v>8</v>
      </c>
      <c r="I92" s="199"/>
      <c r="J92" s="200">
        <f>ROUND($I$92*$H$92,2)</f>
        <v>0</v>
      </c>
      <c r="K92" s="196"/>
      <c r="L92" s="201"/>
      <c r="M92" s="202"/>
      <c r="N92" s="203" t="s">
        <v>46</v>
      </c>
      <c r="O92" s="24"/>
      <c r="P92" s="155">
        <f>$O$92*$H$92</f>
        <v>0</v>
      </c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7" t="s">
        <v>272</v>
      </c>
      <c r="AT92" s="97" t="s">
        <v>481</v>
      </c>
      <c r="AU92" s="97" t="s">
        <v>83</v>
      </c>
      <c r="AY92" s="97" t="s">
        <v>243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7" t="s">
        <v>22</v>
      </c>
      <c r="BK92" s="157">
        <f>ROUND($I$92*$H$92,2)</f>
        <v>0</v>
      </c>
      <c r="BL92" s="97" t="s">
        <v>248</v>
      </c>
      <c r="BM92" s="97" t="s">
        <v>2589</v>
      </c>
    </row>
    <row r="93" spans="2:65" s="6" customFormat="1" ht="15.75" customHeight="1" x14ac:dyDescent="0.3">
      <c r="B93" s="23"/>
      <c r="C93" s="197" t="s">
        <v>266</v>
      </c>
      <c r="D93" s="197" t="s">
        <v>481</v>
      </c>
      <c r="E93" s="195" t="s">
        <v>2386</v>
      </c>
      <c r="F93" s="196" t="s">
        <v>2387</v>
      </c>
      <c r="G93" s="197" t="s">
        <v>2340</v>
      </c>
      <c r="H93" s="198">
        <v>8</v>
      </c>
      <c r="I93" s="199"/>
      <c r="J93" s="200">
        <f>ROUND($I$93*$H$93,2)</f>
        <v>0</v>
      </c>
      <c r="K93" s="196"/>
      <c r="L93" s="201"/>
      <c r="M93" s="202"/>
      <c r="N93" s="203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272</v>
      </c>
      <c r="AT93" s="97" t="s">
        <v>481</v>
      </c>
      <c r="AU93" s="97" t="s">
        <v>83</v>
      </c>
      <c r="AY93" s="97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2590</v>
      </c>
    </row>
    <row r="94" spans="2:65" s="6" customFormat="1" ht="15.75" customHeight="1" x14ac:dyDescent="0.3">
      <c r="B94" s="23"/>
      <c r="C94" s="197" t="s">
        <v>269</v>
      </c>
      <c r="D94" s="197" t="s">
        <v>481</v>
      </c>
      <c r="E94" s="195" t="s">
        <v>2461</v>
      </c>
      <c r="F94" s="196" t="s">
        <v>2462</v>
      </c>
      <c r="G94" s="197" t="s">
        <v>2340</v>
      </c>
      <c r="H94" s="198">
        <v>24</v>
      </c>
      <c r="I94" s="199"/>
      <c r="J94" s="200">
        <f>ROUND($I$94*$H$94,2)</f>
        <v>0</v>
      </c>
      <c r="K94" s="196"/>
      <c r="L94" s="201"/>
      <c r="M94" s="202"/>
      <c r="N94" s="203" t="s">
        <v>46</v>
      </c>
      <c r="O94" s="24"/>
      <c r="P94" s="155">
        <f>$O$94*$H$94</f>
        <v>0</v>
      </c>
      <c r="Q94" s="155">
        <v>0</v>
      </c>
      <c r="R94" s="155">
        <f>$Q$94*$H$94</f>
        <v>0</v>
      </c>
      <c r="S94" s="155">
        <v>0</v>
      </c>
      <c r="T94" s="156">
        <f>$S$94*$H$94</f>
        <v>0</v>
      </c>
      <c r="AR94" s="97" t="s">
        <v>272</v>
      </c>
      <c r="AT94" s="97" t="s">
        <v>481</v>
      </c>
      <c r="AU94" s="97" t="s">
        <v>83</v>
      </c>
      <c r="AY94" s="97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248</v>
      </c>
      <c r="BM94" s="97" t="s">
        <v>2591</v>
      </c>
    </row>
    <row r="95" spans="2:65" s="6" customFormat="1" ht="15.75" customHeight="1" x14ac:dyDescent="0.3">
      <c r="B95" s="23"/>
      <c r="C95" s="197" t="s">
        <v>272</v>
      </c>
      <c r="D95" s="197" t="s">
        <v>481</v>
      </c>
      <c r="E95" s="195" t="s">
        <v>2455</v>
      </c>
      <c r="F95" s="196" t="s">
        <v>2592</v>
      </c>
      <c r="G95" s="197" t="s">
        <v>2340</v>
      </c>
      <c r="H95" s="198">
        <v>2</v>
      </c>
      <c r="I95" s="199"/>
      <c r="J95" s="200">
        <f>ROUND($I$95*$H$95,2)</f>
        <v>0</v>
      </c>
      <c r="K95" s="196"/>
      <c r="L95" s="201"/>
      <c r="M95" s="202"/>
      <c r="N95" s="203" t="s">
        <v>46</v>
      </c>
      <c r="O95" s="24"/>
      <c r="P95" s="155">
        <f>$O$95*$H$95</f>
        <v>0</v>
      </c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97" t="s">
        <v>272</v>
      </c>
      <c r="AT95" s="97" t="s">
        <v>481</v>
      </c>
      <c r="AU95" s="97" t="s">
        <v>83</v>
      </c>
      <c r="AY95" s="97" t="s">
        <v>243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7" t="s">
        <v>22</v>
      </c>
      <c r="BK95" s="157">
        <f>ROUND($I$95*$H$95,2)</f>
        <v>0</v>
      </c>
      <c r="BL95" s="97" t="s">
        <v>248</v>
      </c>
      <c r="BM95" s="97" t="s">
        <v>2593</v>
      </c>
    </row>
    <row r="96" spans="2:65" s="6" customFormat="1" ht="15.75" customHeight="1" x14ac:dyDescent="0.3">
      <c r="B96" s="23"/>
      <c r="C96" s="149" t="s">
        <v>276</v>
      </c>
      <c r="D96" s="149" t="s">
        <v>244</v>
      </c>
      <c r="E96" s="147" t="s">
        <v>2557</v>
      </c>
      <c r="F96" s="148" t="s">
        <v>2558</v>
      </c>
      <c r="G96" s="149" t="s">
        <v>378</v>
      </c>
      <c r="H96" s="150">
        <v>430</v>
      </c>
      <c r="I96" s="151"/>
      <c r="J96" s="152">
        <f>ROUND($I$96*$H$96,2)</f>
        <v>0</v>
      </c>
      <c r="K96" s="148"/>
      <c r="L96" s="43"/>
      <c r="M96" s="153"/>
      <c r="N96" s="207" t="s">
        <v>46</v>
      </c>
      <c r="O96" s="161"/>
      <c r="P96" s="208">
        <f>$O$96*$H$96</f>
        <v>0</v>
      </c>
      <c r="Q96" s="208">
        <v>0</v>
      </c>
      <c r="R96" s="208">
        <f>$Q$96*$H$96</f>
        <v>0</v>
      </c>
      <c r="S96" s="208">
        <v>0</v>
      </c>
      <c r="T96" s="209">
        <f>$S$96*$H$96</f>
        <v>0</v>
      </c>
      <c r="AR96" s="97" t="s">
        <v>248</v>
      </c>
      <c r="AT96" s="97" t="s">
        <v>244</v>
      </c>
      <c r="AU96" s="97" t="s">
        <v>83</v>
      </c>
      <c r="AY96" s="97" t="s">
        <v>243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7" t="s">
        <v>22</v>
      </c>
      <c r="BK96" s="157">
        <f>ROUND($I$96*$H$96,2)</f>
        <v>0</v>
      </c>
      <c r="BL96" s="97" t="s">
        <v>248</v>
      </c>
      <c r="BM96" s="97" t="s">
        <v>2594</v>
      </c>
    </row>
    <row r="97" spans="2:12" s="6" customFormat="1" ht="7.5" customHeight="1" x14ac:dyDescent="0.3">
      <c r="B97" s="38"/>
      <c r="C97" s="39"/>
      <c r="D97" s="39"/>
      <c r="E97" s="39"/>
      <c r="F97" s="39"/>
      <c r="G97" s="39"/>
      <c r="H97" s="39"/>
      <c r="I97" s="110"/>
      <c r="J97" s="39"/>
      <c r="K97" s="39"/>
      <c r="L97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181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2595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2596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178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1251</v>
      </c>
      <c r="K16" s="27"/>
    </row>
    <row r="17" spans="2:11" s="6" customFormat="1" ht="18.75" customHeight="1" x14ac:dyDescent="0.3">
      <c r="B17" s="23"/>
      <c r="C17" s="24"/>
      <c r="D17" s="24"/>
      <c r="E17" s="17" t="s">
        <v>1252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ROUND($J$85,2)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ROUND(SUM($BE$85:$BE$183),2)</f>
        <v>0</v>
      </c>
      <c r="G32" s="24"/>
      <c r="H32" s="24"/>
      <c r="I32" s="106">
        <v>0.21</v>
      </c>
      <c r="J32" s="105">
        <f>ROUND(ROUND((SUM($BE$85:$BE$183)),2)*$I$32,2)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ROUND(SUM($BF$85:$BF$183),2)</f>
        <v>0</v>
      </c>
      <c r="G33" s="24"/>
      <c r="H33" s="24"/>
      <c r="I33" s="106">
        <v>0.15</v>
      </c>
      <c r="J33" s="105">
        <f>ROUND(ROUND((SUM($BF$85:$BF$183)),2)*$I$33,2)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ROUND(SUM($BG$85:$BG$183),2)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ROUND(SUM($BH$85:$BH$183),2)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ROUND(SUM($BI$85:$BI$183),2)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2595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403 - Přeložka kabelu DPO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Statutární město Ostrava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$J$85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345</v>
      </c>
      <c r="E61" s="119"/>
      <c r="F61" s="119"/>
      <c r="G61" s="119"/>
      <c r="H61" s="119"/>
      <c r="I61" s="120"/>
      <c r="J61" s="121">
        <f>$J$86</f>
        <v>0</v>
      </c>
      <c r="K61" s="122"/>
    </row>
    <row r="62" spans="2:47" s="83" customFormat="1" ht="21" customHeight="1" x14ac:dyDescent="0.3">
      <c r="B62" s="163"/>
      <c r="C62" s="85"/>
      <c r="D62" s="164" t="s">
        <v>2031</v>
      </c>
      <c r="E62" s="164"/>
      <c r="F62" s="164"/>
      <c r="G62" s="164"/>
      <c r="H62" s="164"/>
      <c r="I62" s="165"/>
      <c r="J62" s="166">
        <f>$J$87</f>
        <v>0</v>
      </c>
      <c r="K62" s="167"/>
    </row>
    <row r="63" spans="2:47" s="83" customFormat="1" ht="21" customHeight="1" x14ac:dyDescent="0.3">
      <c r="B63" s="163"/>
      <c r="C63" s="85"/>
      <c r="D63" s="164" t="s">
        <v>346</v>
      </c>
      <c r="E63" s="164"/>
      <c r="F63" s="164"/>
      <c r="G63" s="164"/>
      <c r="H63" s="164"/>
      <c r="I63" s="165"/>
      <c r="J63" s="166">
        <f>$J$126</f>
        <v>0</v>
      </c>
      <c r="K63" s="167"/>
    </row>
    <row r="64" spans="2:47" s="6" customFormat="1" ht="22.5" customHeight="1" x14ac:dyDescent="0.3">
      <c r="B64" s="23"/>
      <c r="C64" s="24"/>
      <c r="D64" s="24"/>
      <c r="E64" s="24"/>
      <c r="F64" s="24"/>
      <c r="G64" s="24"/>
      <c r="H64" s="24"/>
      <c r="J64" s="24"/>
      <c r="K64" s="27"/>
    </row>
    <row r="65" spans="2:12" s="6" customFormat="1" ht="7.5" customHeight="1" x14ac:dyDescent="0.3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 x14ac:dyDescent="0.3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 x14ac:dyDescent="0.3">
      <c r="B70" s="23"/>
      <c r="C70" s="12" t="s">
        <v>226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 x14ac:dyDescent="0.3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 x14ac:dyDescent="0.3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 x14ac:dyDescent="0.3">
      <c r="B73" s="23"/>
      <c r="C73" s="24"/>
      <c r="D73" s="24"/>
      <c r="E73" s="342" t="str">
        <f>$E$7</f>
        <v>Silnice III/4721 Ostrava, ul. Michálkovická okružní křižovatka s ulicí Hladnovskou a Keltičkovou</v>
      </c>
      <c r="F73" s="323"/>
      <c r="G73" s="323"/>
      <c r="H73" s="323"/>
      <c r="J73" s="24"/>
      <c r="K73" s="24"/>
      <c r="L73" s="43"/>
    </row>
    <row r="74" spans="2:12" s="2" customFormat="1" ht="15.75" customHeight="1" x14ac:dyDescent="0.3">
      <c r="B74" s="10"/>
      <c r="C74" s="19" t="s">
        <v>214</v>
      </c>
      <c r="D74" s="11"/>
      <c r="E74" s="11"/>
      <c r="F74" s="11"/>
      <c r="G74" s="11"/>
      <c r="H74" s="11"/>
      <c r="J74" s="11"/>
      <c r="K74" s="11"/>
      <c r="L74" s="123"/>
    </row>
    <row r="75" spans="2:12" s="6" customFormat="1" ht="16.5" customHeight="1" x14ac:dyDescent="0.3">
      <c r="B75" s="23"/>
      <c r="C75" s="24"/>
      <c r="D75" s="24"/>
      <c r="E75" s="342" t="s">
        <v>2595</v>
      </c>
      <c r="F75" s="323"/>
      <c r="G75" s="323"/>
      <c r="H75" s="323"/>
      <c r="J75" s="24"/>
      <c r="K75" s="24"/>
      <c r="L75" s="43"/>
    </row>
    <row r="76" spans="2:12" s="6" customFormat="1" ht="15" customHeight="1" x14ac:dyDescent="0.3">
      <c r="B76" s="23"/>
      <c r="C76" s="19" t="s">
        <v>216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 x14ac:dyDescent="0.3">
      <c r="B77" s="23"/>
      <c r="C77" s="24"/>
      <c r="D77" s="24"/>
      <c r="E77" s="320" t="str">
        <f>$E$11</f>
        <v>SO 403 - Přeložka kabelu DPO</v>
      </c>
      <c r="F77" s="323"/>
      <c r="G77" s="323"/>
      <c r="H77" s="323"/>
      <c r="J77" s="24"/>
      <c r="K77" s="24"/>
      <c r="L77" s="43"/>
    </row>
    <row r="78" spans="2:12" s="6" customFormat="1" ht="7.5" customHeight="1" x14ac:dyDescent="0.3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 x14ac:dyDescent="0.3">
      <c r="B79" s="23"/>
      <c r="C79" s="19" t="s">
        <v>23</v>
      </c>
      <c r="D79" s="24"/>
      <c r="E79" s="24"/>
      <c r="F79" s="17" t="str">
        <f>$F$14</f>
        <v>Ostrava</v>
      </c>
      <c r="G79" s="24"/>
      <c r="H79" s="24"/>
      <c r="I79" s="101" t="s">
        <v>25</v>
      </c>
      <c r="J79" s="52" t="str">
        <f>IF($J$14="","",$J$14)</f>
        <v>15.09.2014</v>
      </c>
      <c r="K79" s="24"/>
      <c r="L79" s="43"/>
    </row>
    <row r="80" spans="2:12" s="6" customFormat="1" ht="7.5" customHeight="1" x14ac:dyDescent="0.3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65" s="6" customFormat="1" ht="15.75" customHeight="1" x14ac:dyDescent="0.3">
      <c r="B81" s="23"/>
      <c r="C81" s="19" t="s">
        <v>29</v>
      </c>
      <c r="D81" s="24"/>
      <c r="E81" s="24"/>
      <c r="F81" s="17" t="str">
        <f>$E$17</f>
        <v>Statutární město Ostrava</v>
      </c>
      <c r="G81" s="24"/>
      <c r="H81" s="24"/>
      <c r="I81" s="101" t="s">
        <v>36</v>
      </c>
      <c r="J81" s="17" t="str">
        <f>$E$23</f>
        <v>SHB, akciová společnost</v>
      </c>
      <c r="K81" s="24"/>
      <c r="L81" s="43"/>
    </row>
    <row r="82" spans="2:65" s="6" customFormat="1" ht="15" customHeight="1" x14ac:dyDescent="0.3">
      <c r="B82" s="23"/>
      <c r="C82" s="19" t="s">
        <v>34</v>
      </c>
      <c r="D82" s="24"/>
      <c r="E82" s="24"/>
      <c r="F82" s="17" t="str">
        <f>IF($E$20="","",$E$20)</f>
        <v/>
      </c>
      <c r="G82" s="24"/>
      <c r="H82" s="24"/>
      <c r="J82" s="24"/>
      <c r="K82" s="24"/>
      <c r="L82" s="43"/>
    </row>
    <row r="83" spans="2:65" s="6" customFormat="1" ht="11.25" customHeight="1" x14ac:dyDescent="0.3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65" s="124" customFormat="1" ht="30" customHeight="1" x14ac:dyDescent="0.3">
      <c r="B84" s="125"/>
      <c r="C84" s="126" t="s">
        <v>227</v>
      </c>
      <c r="D84" s="127" t="s">
        <v>60</v>
      </c>
      <c r="E84" s="127" t="s">
        <v>56</v>
      </c>
      <c r="F84" s="127" t="s">
        <v>228</v>
      </c>
      <c r="G84" s="127" t="s">
        <v>229</v>
      </c>
      <c r="H84" s="127" t="s">
        <v>230</v>
      </c>
      <c r="I84" s="128" t="s">
        <v>231</v>
      </c>
      <c r="J84" s="127" t="s">
        <v>232</v>
      </c>
      <c r="K84" s="129" t="s">
        <v>233</v>
      </c>
      <c r="L84" s="130"/>
      <c r="M84" s="59" t="s">
        <v>234</v>
      </c>
      <c r="N84" s="60" t="s">
        <v>45</v>
      </c>
      <c r="O84" s="60" t="s">
        <v>235</v>
      </c>
      <c r="P84" s="60" t="s">
        <v>236</v>
      </c>
      <c r="Q84" s="60" t="s">
        <v>237</v>
      </c>
      <c r="R84" s="60" t="s">
        <v>238</v>
      </c>
      <c r="S84" s="60" t="s">
        <v>239</v>
      </c>
      <c r="T84" s="61" t="s">
        <v>240</v>
      </c>
    </row>
    <row r="85" spans="2:65" s="6" customFormat="1" ht="30" customHeight="1" x14ac:dyDescent="0.35">
      <c r="B85" s="23"/>
      <c r="C85" s="66" t="s">
        <v>221</v>
      </c>
      <c r="D85" s="24"/>
      <c r="E85" s="24"/>
      <c r="F85" s="24"/>
      <c r="G85" s="24"/>
      <c r="H85" s="24"/>
      <c r="J85" s="131">
        <f>$BK$85</f>
        <v>0</v>
      </c>
      <c r="K85" s="24"/>
      <c r="L85" s="43"/>
      <c r="M85" s="63"/>
      <c r="N85" s="64"/>
      <c r="O85" s="64"/>
      <c r="P85" s="132">
        <f>$P$86</f>
        <v>0</v>
      </c>
      <c r="Q85" s="64"/>
      <c r="R85" s="132">
        <f>$R$86</f>
        <v>16.750484642</v>
      </c>
      <c r="S85" s="64"/>
      <c r="T85" s="133">
        <f>$T$86</f>
        <v>0</v>
      </c>
      <c r="AT85" s="6" t="s">
        <v>74</v>
      </c>
      <c r="AU85" s="6" t="s">
        <v>222</v>
      </c>
      <c r="BK85" s="134">
        <f>$BK$86</f>
        <v>0</v>
      </c>
    </row>
    <row r="86" spans="2:65" s="135" customFormat="1" ht="37.5" customHeight="1" x14ac:dyDescent="0.35">
      <c r="B86" s="136"/>
      <c r="C86" s="137"/>
      <c r="D86" s="137" t="s">
        <v>74</v>
      </c>
      <c r="E86" s="138" t="s">
        <v>481</v>
      </c>
      <c r="F86" s="138" t="s">
        <v>933</v>
      </c>
      <c r="G86" s="137"/>
      <c r="H86" s="137"/>
      <c r="J86" s="139">
        <f>$BK$86</f>
        <v>0</v>
      </c>
      <c r="K86" s="137"/>
      <c r="L86" s="140"/>
      <c r="M86" s="141"/>
      <c r="N86" s="137"/>
      <c r="O86" s="137"/>
      <c r="P86" s="142">
        <f>$P$87+$P$126</f>
        <v>0</v>
      </c>
      <c r="Q86" s="137"/>
      <c r="R86" s="142">
        <f>$R$87+$R$126</f>
        <v>16.750484642</v>
      </c>
      <c r="S86" s="137"/>
      <c r="T86" s="143">
        <f>$T$87+$T$126</f>
        <v>0</v>
      </c>
      <c r="AR86" s="144" t="s">
        <v>103</v>
      </c>
      <c r="AT86" s="144" t="s">
        <v>74</v>
      </c>
      <c r="AU86" s="144" t="s">
        <v>75</v>
      </c>
      <c r="AY86" s="144" t="s">
        <v>243</v>
      </c>
      <c r="BK86" s="145">
        <f>$BK$87+$BK$126</f>
        <v>0</v>
      </c>
    </row>
    <row r="87" spans="2:65" s="135" customFormat="1" ht="21" customHeight="1" x14ac:dyDescent="0.3">
      <c r="B87" s="136"/>
      <c r="C87" s="137"/>
      <c r="D87" s="137" t="s">
        <v>74</v>
      </c>
      <c r="E87" s="168" t="s">
        <v>2032</v>
      </c>
      <c r="F87" s="168" t="s">
        <v>2033</v>
      </c>
      <c r="G87" s="137"/>
      <c r="H87" s="137"/>
      <c r="J87" s="169">
        <f>$BK$87</f>
        <v>0</v>
      </c>
      <c r="K87" s="137"/>
      <c r="L87" s="140"/>
      <c r="M87" s="141"/>
      <c r="N87" s="137"/>
      <c r="O87" s="137"/>
      <c r="P87" s="142">
        <f>SUM($P$88:$P$125)</f>
        <v>0</v>
      </c>
      <c r="Q87" s="137"/>
      <c r="R87" s="142">
        <f>SUM($R$88:$R$125)</f>
        <v>0.13782604199999998</v>
      </c>
      <c r="S87" s="137"/>
      <c r="T87" s="143">
        <f>SUM($T$88:$T$125)</f>
        <v>0</v>
      </c>
      <c r="AR87" s="144" t="s">
        <v>103</v>
      </c>
      <c r="AT87" s="144" t="s">
        <v>74</v>
      </c>
      <c r="AU87" s="144" t="s">
        <v>22</v>
      </c>
      <c r="AY87" s="144" t="s">
        <v>243</v>
      </c>
      <c r="BK87" s="145">
        <f>SUM($BK$88:$BK$125)</f>
        <v>0</v>
      </c>
    </row>
    <row r="88" spans="2:65" s="6" customFormat="1" ht="15.75" customHeight="1" x14ac:dyDescent="0.3">
      <c r="B88" s="23"/>
      <c r="C88" s="146" t="s">
        <v>22</v>
      </c>
      <c r="D88" s="146" t="s">
        <v>244</v>
      </c>
      <c r="E88" s="147" t="s">
        <v>2050</v>
      </c>
      <c r="F88" s="148" t="s">
        <v>2051</v>
      </c>
      <c r="G88" s="149" t="s">
        <v>637</v>
      </c>
      <c r="H88" s="150">
        <v>2</v>
      </c>
      <c r="I88" s="151"/>
      <c r="J88" s="152">
        <f>ROUND($I$88*$H$88,2)</f>
        <v>0</v>
      </c>
      <c r="K88" s="148" t="s">
        <v>353</v>
      </c>
      <c r="L88" s="43"/>
      <c r="M88" s="153"/>
      <c r="N88" s="154" t="s">
        <v>46</v>
      </c>
      <c r="O88" s="24"/>
      <c r="P88" s="155">
        <f>$O$88*$H$88</f>
        <v>0</v>
      </c>
      <c r="Q88" s="155">
        <v>0</v>
      </c>
      <c r="R88" s="155">
        <f>$Q$88*$H$88</f>
        <v>0</v>
      </c>
      <c r="S88" s="155">
        <v>0</v>
      </c>
      <c r="T88" s="156">
        <f>$S$88*$H$88</f>
        <v>0</v>
      </c>
      <c r="AR88" s="97" t="s">
        <v>718</v>
      </c>
      <c r="AT88" s="97" t="s">
        <v>244</v>
      </c>
      <c r="AU88" s="97" t="s">
        <v>83</v>
      </c>
      <c r="AY88" s="6" t="s">
        <v>243</v>
      </c>
      <c r="BE88" s="157">
        <f>IF($N$88="základní",$J$88,0)</f>
        <v>0</v>
      </c>
      <c r="BF88" s="157">
        <f>IF($N$88="snížená",$J$88,0)</f>
        <v>0</v>
      </c>
      <c r="BG88" s="157">
        <f>IF($N$88="zákl. přenesená",$J$88,0)</f>
        <v>0</v>
      </c>
      <c r="BH88" s="157">
        <f>IF($N$88="sníž. přenesená",$J$88,0)</f>
        <v>0</v>
      </c>
      <c r="BI88" s="157">
        <f>IF($N$88="nulová",$J$88,0)</f>
        <v>0</v>
      </c>
      <c r="BJ88" s="97" t="s">
        <v>22</v>
      </c>
      <c r="BK88" s="157">
        <f>ROUND($I$88*$H$88,2)</f>
        <v>0</v>
      </c>
      <c r="BL88" s="97" t="s">
        <v>718</v>
      </c>
      <c r="BM88" s="97" t="s">
        <v>2597</v>
      </c>
    </row>
    <row r="89" spans="2:65" s="6" customFormat="1" ht="15.75" customHeight="1" x14ac:dyDescent="0.3">
      <c r="B89" s="178"/>
      <c r="C89" s="179"/>
      <c r="D89" s="158" t="s">
        <v>355</v>
      </c>
      <c r="E89" s="180"/>
      <c r="F89" s="180" t="s">
        <v>1109</v>
      </c>
      <c r="G89" s="179"/>
      <c r="H89" s="181">
        <v>2</v>
      </c>
      <c r="J89" s="179"/>
      <c r="K89" s="179"/>
      <c r="L89" s="182"/>
      <c r="M89" s="183"/>
      <c r="N89" s="179"/>
      <c r="O89" s="179"/>
      <c r="P89" s="179"/>
      <c r="Q89" s="179"/>
      <c r="R89" s="179"/>
      <c r="S89" s="179"/>
      <c r="T89" s="184"/>
      <c r="AT89" s="185" t="s">
        <v>355</v>
      </c>
      <c r="AU89" s="185" t="s">
        <v>83</v>
      </c>
      <c r="AV89" s="185" t="s">
        <v>83</v>
      </c>
      <c r="AW89" s="185" t="s">
        <v>222</v>
      </c>
      <c r="AX89" s="185" t="s">
        <v>22</v>
      </c>
      <c r="AY89" s="185" t="s">
        <v>243</v>
      </c>
    </row>
    <row r="90" spans="2:65" s="6" customFormat="1" ht="15.75" customHeight="1" x14ac:dyDescent="0.3">
      <c r="B90" s="23"/>
      <c r="C90" s="194" t="s">
        <v>83</v>
      </c>
      <c r="D90" s="194" t="s">
        <v>481</v>
      </c>
      <c r="E90" s="195" t="s">
        <v>2598</v>
      </c>
      <c r="F90" s="196" t="s">
        <v>2599</v>
      </c>
      <c r="G90" s="197" t="s">
        <v>637</v>
      </c>
      <c r="H90" s="198">
        <v>2</v>
      </c>
      <c r="I90" s="199"/>
      <c r="J90" s="200">
        <f>ROUND($I$90*$H$90,2)</f>
        <v>0</v>
      </c>
      <c r="K90" s="196" t="s">
        <v>353</v>
      </c>
      <c r="L90" s="201"/>
      <c r="M90" s="202"/>
      <c r="N90" s="203" t="s">
        <v>46</v>
      </c>
      <c r="O90" s="24"/>
      <c r="P90" s="155">
        <f>$O$90*$H$90</f>
        <v>0</v>
      </c>
      <c r="Q90" s="155">
        <v>3.7000000000000002E-3</v>
      </c>
      <c r="R90" s="155">
        <f>$Q$90*$H$90</f>
        <v>7.4000000000000003E-3</v>
      </c>
      <c r="S90" s="155">
        <v>0</v>
      </c>
      <c r="T90" s="156">
        <f>$S$90*$H$90</f>
        <v>0</v>
      </c>
      <c r="AR90" s="97" t="s">
        <v>949</v>
      </c>
      <c r="AT90" s="97" t="s">
        <v>481</v>
      </c>
      <c r="AU90" s="97" t="s">
        <v>83</v>
      </c>
      <c r="AY90" s="6" t="s">
        <v>243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7" t="s">
        <v>22</v>
      </c>
      <c r="BK90" s="157">
        <f>ROUND($I$90*$H$90,2)</f>
        <v>0</v>
      </c>
      <c r="BL90" s="97" t="s">
        <v>949</v>
      </c>
      <c r="BM90" s="97" t="s">
        <v>2600</v>
      </c>
    </row>
    <row r="91" spans="2:65" s="6" customFormat="1" ht="15.75" customHeight="1" x14ac:dyDescent="0.3">
      <c r="B91" s="23"/>
      <c r="C91" s="149" t="s">
        <v>103</v>
      </c>
      <c r="D91" s="149" t="s">
        <v>244</v>
      </c>
      <c r="E91" s="147" t="s">
        <v>2601</v>
      </c>
      <c r="F91" s="148" t="s">
        <v>2602</v>
      </c>
      <c r="G91" s="149" t="s">
        <v>637</v>
      </c>
      <c r="H91" s="150">
        <v>2</v>
      </c>
      <c r="I91" s="151"/>
      <c r="J91" s="152">
        <f>ROUND($I$91*$H$91,2)</f>
        <v>0</v>
      </c>
      <c r="K91" s="148" t="s">
        <v>353</v>
      </c>
      <c r="L91" s="43"/>
      <c r="M91" s="153"/>
      <c r="N91" s="154" t="s">
        <v>46</v>
      </c>
      <c r="O91" s="24"/>
      <c r="P91" s="155">
        <f>$O$91*$H$91</f>
        <v>0</v>
      </c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7" t="s">
        <v>718</v>
      </c>
      <c r="AT91" s="97" t="s">
        <v>244</v>
      </c>
      <c r="AU91" s="97" t="s">
        <v>83</v>
      </c>
      <c r="AY91" s="97" t="s">
        <v>243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7" t="s">
        <v>22</v>
      </c>
      <c r="BK91" s="157">
        <f>ROUND($I$91*$H$91,2)</f>
        <v>0</v>
      </c>
      <c r="BL91" s="97" t="s">
        <v>718</v>
      </c>
      <c r="BM91" s="97" t="s">
        <v>2603</v>
      </c>
    </row>
    <row r="92" spans="2:65" s="6" customFormat="1" ht="15.75" customHeight="1" x14ac:dyDescent="0.3">
      <c r="B92" s="178"/>
      <c r="C92" s="179"/>
      <c r="D92" s="158" t="s">
        <v>355</v>
      </c>
      <c r="E92" s="180"/>
      <c r="F92" s="180" t="s">
        <v>1109</v>
      </c>
      <c r="G92" s="179"/>
      <c r="H92" s="181">
        <v>2</v>
      </c>
      <c r="J92" s="179"/>
      <c r="K92" s="179"/>
      <c r="L92" s="182"/>
      <c r="M92" s="183"/>
      <c r="N92" s="179"/>
      <c r="O92" s="179"/>
      <c r="P92" s="179"/>
      <c r="Q92" s="179"/>
      <c r="R92" s="179"/>
      <c r="S92" s="179"/>
      <c r="T92" s="184"/>
      <c r="AT92" s="185" t="s">
        <v>355</v>
      </c>
      <c r="AU92" s="185" t="s">
        <v>83</v>
      </c>
      <c r="AV92" s="185" t="s">
        <v>83</v>
      </c>
      <c r="AW92" s="185" t="s">
        <v>222</v>
      </c>
      <c r="AX92" s="185" t="s">
        <v>22</v>
      </c>
      <c r="AY92" s="185" t="s">
        <v>243</v>
      </c>
    </row>
    <row r="93" spans="2:65" s="6" customFormat="1" ht="15.75" customHeight="1" x14ac:dyDescent="0.3">
      <c r="B93" s="23"/>
      <c r="C93" s="194" t="s">
        <v>248</v>
      </c>
      <c r="D93" s="194" t="s">
        <v>481</v>
      </c>
      <c r="E93" s="195" t="s">
        <v>2604</v>
      </c>
      <c r="F93" s="196" t="s">
        <v>2605</v>
      </c>
      <c r="G93" s="197" t="s">
        <v>637</v>
      </c>
      <c r="H93" s="198">
        <v>2</v>
      </c>
      <c r="I93" s="199"/>
      <c r="J93" s="200">
        <f>ROUND($I$93*$H$93,2)</f>
        <v>0</v>
      </c>
      <c r="K93" s="196" t="s">
        <v>353</v>
      </c>
      <c r="L93" s="201"/>
      <c r="M93" s="202"/>
      <c r="N93" s="203" t="s">
        <v>46</v>
      </c>
      <c r="O93" s="24"/>
      <c r="P93" s="155">
        <f>$O$93*$H$93</f>
        <v>0</v>
      </c>
      <c r="Q93" s="155">
        <v>3.7000000000000002E-3</v>
      </c>
      <c r="R93" s="155">
        <f>$Q$93*$H$93</f>
        <v>7.4000000000000003E-3</v>
      </c>
      <c r="S93" s="155">
        <v>0</v>
      </c>
      <c r="T93" s="156">
        <f>$S$93*$H$93</f>
        <v>0</v>
      </c>
      <c r="AR93" s="97" t="s">
        <v>949</v>
      </c>
      <c r="AT93" s="97" t="s">
        <v>481</v>
      </c>
      <c r="AU93" s="97" t="s">
        <v>83</v>
      </c>
      <c r="AY93" s="6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949</v>
      </c>
      <c r="BM93" s="97" t="s">
        <v>2606</v>
      </c>
    </row>
    <row r="94" spans="2:65" s="6" customFormat="1" ht="15.75" customHeight="1" x14ac:dyDescent="0.3">
      <c r="B94" s="23"/>
      <c r="C94" s="149" t="s">
        <v>263</v>
      </c>
      <c r="D94" s="149" t="s">
        <v>244</v>
      </c>
      <c r="E94" s="147" t="s">
        <v>2607</v>
      </c>
      <c r="F94" s="148" t="s">
        <v>2608</v>
      </c>
      <c r="G94" s="149" t="s">
        <v>637</v>
      </c>
      <c r="H94" s="150">
        <v>1</v>
      </c>
      <c r="I94" s="151"/>
      <c r="J94" s="152">
        <f>ROUND($I$94*$H$94,2)</f>
        <v>0</v>
      </c>
      <c r="K94" s="148" t="s">
        <v>353</v>
      </c>
      <c r="L94" s="43"/>
      <c r="M94" s="153"/>
      <c r="N94" s="154" t="s">
        <v>46</v>
      </c>
      <c r="O94" s="24"/>
      <c r="P94" s="155">
        <f>$O$94*$H$94</f>
        <v>0</v>
      </c>
      <c r="Q94" s="155">
        <v>0</v>
      </c>
      <c r="R94" s="155">
        <f>$Q$94*$H$94</f>
        <v>0</v>
      </c>
      <c r="S94" s="155">
        <v>0</v>
      </c>
      <c r="T94" s="156">
        <f>$S$94*$H$94</f>
        <v>0</v>
      </c>
      <c r="AR94" s="97" t="s">
        <v>718</v>
      </c>
      <c r="AT94" s="97" t="s">
        <v>244</v>
      </c>
      <c r="AU94" s="97" t="s">
        <v>83</v>
      </c>
      <c r="AY94" s="97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718</v>
      </c>
      <c r="BM94" s="97" t="s">
        <v>2609</v>
      </c>
    </row>
    <row r="95" spans="2:65" s="6" customFormat="1" ht="15.75" customHeight="1" x14ac:dyDescent="0.3">
      <c r="B95" s="170"/>
      <c r="C95" s="171"/>
      <c r="D95" s="158" t="s">
        <v>355</v>
      </c>
      <c r="E95" s="172"/>
      <c r="F95" s="172" t="s">
        <v>2610</v>
      </c>
      <c r="G95" s="171"/>
      <c r="H95" s="171"/>
      <c r="J95" s="171"/>
      <c r="K95" s="171"/>
      <c r="L95" s="173"/>
      <c r="M95" s="174"/>
      <c r="N95" s="171"/>
      <c r="O95" s="171"/>
      <c r="P95" s="171"/>
      <c r="Q95" s="171"/>
      <c r="R95" s="171"/>
      <c r="S95" s="171"/>
      <c r="T95" s="175"/>
      <c r="AT95" s="176" t="s">
        <v>355</v>
      </c>
      <c r="AU95" s="176" t="s">
        <v>83</v>
      </c>
      <c r="AV95" s="176" t="s">
        <v>22</v>
      </c>
      <c r="AW95" s="176" t="s">
        <v>222</v>
      </c>
      <c r="AX95" s="176" t="s">
        <v>75</v>
      </c>
      <c r="AY95" s="176" t="s">
        <v>243</v>
      </c>
    </row>
    <row r="96" spans="2:65" s="6" customFormat="1" ht="15.75" customHeight="1" x14ac:dyDescent="0.3">
      <c r="B96" s="178"/>
      <c r="C96" s="179"/>
      <c r="D96" s="177" t="s">
        <v>355</v>
      </c>
      <c r="E96" s="179"/>
      <c r="F96" s="180" t="s">
        <v>2611</v>
      </c>
      <c r="G96" s="179"/>
      <c r="H96" s="181">
        <v>1</v>
      </c>
      <c r="J96" s="179"/>
      <c r="K96" s="179"/>
      <c r="L96" s="182"/>
      <c r="M96" s="183"/>
      <c r="N96" s="179"/>
      <c r="O96" s="179"/>
      <c r="P96" s="179"/>
      <c r="Q96" s="179"/>
      <c r="R96" s="179"/>
      <c r="S96" s="179"/>
      <c r="T96" s="184"/>
      <c r="AT96" s="185" t="s">
        <v>355</v>
      </c>
      <c r="AU96" s="185" t="s">
        <v>83</v>
      </c>
      <c r="AV96" s="185" t="s">
        <v>83</v>
      </c>
      <c r="AW96" s="185" t="s">
        <v>222</v>
      </c>
      <c r="AX96" s="185" t="s">
        <v>22</v>
      </c>
      <c r="AY96" s="185" t="s">
        <v>243</v>
      </c>
    </row>
    <row r="97" spans="2:65" s="6" customFormat="1" ht="15.75" customHeight="1" x14ac:dyDescent="0.3">
      <c r="B97" s="23"/>
      <c r="C97" s="194" t="s">
        <v>266</v>
      </c>
      <c r="D97" s="194" t="s">
        <v>481</v>
      </c>
      <c r="E97" s="195" t="s">
        <v>2612</v>
      </c>
      <c r="F97" s="196" t="s">
        <v>2613</v>
      </c>
      <c r="G97" s="197" t="s">
        <v>637</v>
      </c>
      <c r="H97" s="198">
        <v>1</v>
      </c>
      <c r="I97" s="199"/>
      <c r="J97" s="200">
        <f>ROUND($I$97*$H$97,2)</f>
        <v>0</v>
      </c>
      <c r="K97" s="196"/>
      <c r="L97" s="201"/>
      <c r="M97" s="202"/>
      <c r="N97" s="203" t="s">
        <v>46</v>
      </c>
      <c r="O97" s="24"/>
      <c r="P97" s="155">
        <f>$O$97*$H$97</f>
        <v>0</v>
      </c>
      <c r="Q97" s="155">
        <v>0.01</v>
      </c>
      <c r="R97" s="155">
        <f>$Q$97*$H$97</f>
        <v>0.01</v>
      </c>
      <c r="S97" s="155">
        <v>0</v>
      </c>
      <c r="T97" s="156">
        <f>$S$97*$H$97</f>
        <v>0</v>
      </c>
      <c r="AR97" s="97" t="s">
        <v>949</v>
      </c>
      <c r="AT97" s="97" t="s">
        <v>481</v>
      </c>
      <c r="AU97" s="97" t="s">
        <v>83</v>
      </c>
      <c r="AY97" s="6" t="s">
        <v>243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7" t="s">
        <v>22</v>
      </c>
      <c r="BK97" s="157">
        <f>ROUND($I$97*$H$97,2)</f>
        <v>0</v>
      </c>
      <c r="BL97" s="97" t="s">
        <v>949</v>
      </c>
      <c r="BM97" s="97" t="s">
        <v>2614</v>
      </c>
    </row>
    <row r="98" spans="2:65" s="6" customFormat="1" ht="15.75" customHeight="1" x14ac:dyDescent="0.3">
      <c r="B98" s="170"/>
      <c r="C98" s="171"/>
      <c r="D98" s="158" t="s">
        <v>355</v>
      </c>
      <c r="E98" s="172"/>
      <c r="F98" s="172" t="s">
        <v>2615</v>
      </c>
      <c r="G98" s="171"/>
      <c r="H98" s="171"/>
      <c r="J98" s="171"/>
      <c r="K98" s="171"/>
      <c r="L98" s="173"/>
      <c r="M98" s="174"/>
      <c r="N98" s="171"/>
      <c r="O98" s="171"/>
      <c r="P98" s="171"/>
      <c r="Q98" s="171"/>
      <c r="R98" s="171"/>
      <c r="S98" s="171"/>
      <c r="T98" s="175"/>
      <c r="AT98" s="176" t="s">
        <v>355</v>
      </c>
      <c r="AU98" s="176" t="s">
        <v>83</v>
      </c>
      <c r="AV98" s="176" t="s">
        <v>22</v>
      </c>
      <c r="AW98" s="176" t="s">
        <v>222</v>
      </c>
      <c r="AX98" s="176" t="s">
        <v>75</v>
      </c>
      <c r="AY98" s="176" t="s">
        <v>243</v>
      </c>
    </row>
    <row r="99" spans="2:65" s="6" customFormat="1" ht="15.75" customHeight="1" x14ac:dyDescent="0.3">
      <c r="B99" s="170"/>
      <c r="C99" s="171"/>
      <c r="D99" s="177" t="s">
        <v>355</v>
      </c>
      <c r="E99" s="171"/>
      <c r="F99" s="172" t="s">
        <v>2616</v>
      </c>
      <c r="G99" s="171"/>
      <c r="H99" s="171"/>
      <c r="J99" s="171"/>
      <c r="K99" s="171"/>
      <c r="L99" s="173"/>
      <c r="M99" s="174"/>
      <c r="N99" s="171"/>
      <c r="O99" s="171"/>
      <c r="P99" s="171"/>
      <c r="Q99" s="171"/>
      <c r="R99" s="171"/>
      <c r="S99" s="171"/>
      <c r="T99" s="175"/>
      <c r="AT99" s="176" t="s">
        <v>355</v>
      </c>
      <c r="AU99" s="176" t="s">
        <v>83</v>
      </c>
      <c r="AV99" s="176" t="s">
        <v>22</v>
      </c>
      <c r="AW99" s="176" t="s">
        <v>222</v>
      </c>
      <c r="AX99" s="176" t="s">
        <v>75</v>
      </c>
      <c r="AY99" s="176" t="s">
        <v>243</v>
      </c>
    </row>
    <row r="100" spans="2:65" s="6" customFormat="1" ht="15.75" customHeight="1" x14ac:dyDescent="0.3">
      <c r="B100" s="178"/>
      <c r="C100" s="179"/>
      <c r="D100" s="177" t="s">
        <v>355</v>
      </c>
      <c r="E100" s="179"/>
      <c r="F100" s="180" t="s">
        <v>2617</v>
      </c>
      <c r="G100" s="179"/>
      <c r="H100" s="181">
        <v>1</v>
      </c>
      <c r="J100" s="179"/>
      <c r="K100" s="179"/>
      <c r="L100" s="182"/>
      <c r="M100" s="183"/>
      <c r="N100" s="179"/>
      <c r="O100" s="179"/>
      <c r="P100" s="179"/>
      <c r="Q100" s="179"/>
      <c r="R100" s="179"/>
      <c r="S100" s="179"/>
      <c r="T100" s="184"/>
      <c r="AT100" s="185" t="s">
        <v>355</v>
      </c>
      <c r="AU100" s="185" t="s">
        <v>83</v>
      </c>
      <c r="AV100" s="185" t="s">
        <v>83</v>
      </c>
      <c r="AW100" s="185" t="s">
        <v>222</v>
      </c>
      <c r="AX100" s="185" t="s">
        <v>22</v>
      </c>
      <c r="AY100" s="185" t="s">
        <v>243</v>
      </c>
    </row>
    <row r="101" spans="2:65" s="6" customFormat="1" ht="15.75" customHeight="1" x14ac:dyDescent="0.3">
      <c r="B101" s="23"/>
      <c r="C101" s="146" t="s">
        <v>269</v>
      </c>
      <c r="D101" s="146" t="s">
        <v>244</v>
      </c>
      <c r="E101" s="147" t="s">
        <v>2185</v>
      </c>
      <c r="F101" s="148" t="s">
        <v>2186</v>
      </c>
      <c r="G101" s="149" t="s">
        <v>378</v>
      </c>
      <c r="H101" s="150">
        <v>80</v>
      </c>
      <c r="I101" s="151"/>
      <c r="J101" s="152">
        <f>ROUND($I$101*$H$101,2)</f>
        <v>0</v>
      </c>
      <c r="K101" s="148" t="s">
        <v>353</v>
      </c>
      <c r="L101" s="43"/>
      <c r="M101" s="153"/>
      <c r="N101" s="154" t="s">
        <v>46</v>
      </c>
      <c r="O101" s="24"/>
      <c r="P101" s="155">
        <f>$O$101*$H$101</f>
        <v>0</v>
      </c>
      <c r="Q101" s="155">
        <v>0</v>
      </c>
      <c r="R101" s="155">
        <f>$Q$101*$H$101</f>
        <v>0</v>
      </c>
      <c r="S101" s="155">
        <v>0</v>
      </c>
      <c r="T101" s="156">
        <f>$S$101*$H$101</f>
        <v>0</v>
      </c>
      <c r="AR101" s="97" t="s">
        <v>718</v>
      </c>
      <c r="AT101" s="97" t="s">
        <v>244</v>
      </c>
      <c r="AU101" s="97" t="s">
        <v>83</v>
      </c>
      <c r="AY101" s="6" t="s">
        <v>243</v>
      </c>
      <c r="BE101" s="157">
        <f>IF($N$101="základní",$J$101,0)</f>
        <v>0</v>
      </c>
      <c r="BF101" s="157">
        <f>IF($N$101="snížená",$J$101,0)</f>
        <v>0</v>
      </c>
      <c r="BG101" s="157">
        <f>IF($N$101="zákl. přenesená",$J$101,0)</f>
        <v>0</v>
      </c>
      <c r="BH101" s="157">
        <f>IF($N$101="sníž. přenesená",$J$101,0)</f>
        <v>0</v>
      </c>
      <c r="BI101" s="157">
        <f>IF($N$101="nulová",$J$101,0)</f>
        <v>0</v>
      </c>
      <c r="BJ101" s="97" t="s">
        <v>22</v>
      </c>
      <c r="BK101" s="157">
        <f>ROUND($I$101*$H$101,2)</f>
        <v>0</v>
      </c>
      <c r="BL101" s="97" t="s">
        <v>718</v>
      </c>
      <c r="BM101" s="97" t="s">
        <v>2618</v>
      </c>
    </row>
    <row r="102" spans="2:65" s="6" customFormat="1" ht="15.75" customHeight="1" x14ac:dyDescent="0.3">
      <c r="B102" s="170"/>
      <c r="C102" s="171"/>
      <c r="D102" s="158" t="s">
        <v>355</v>
      </c>
      <c r="E102" s="172"/>
      <c r="F102" s="172" t="s">
        <v>356</v>
      </c>
      <c r="G102" s="171"/>
      <c r="H102" s="171"/>
      <c r="J102" s="171"/>
      <c r="K102" s="171"/>
      <c r="L102" s="173"/>
      <c r="M102" s="174"/>
      <c r="N102" s="171"/>
      <c r="O102" s="171"/>
      <c r="P102" s="171"/>
      <c r="Q102" s="171"/>
      <c r="R102" s="171"/>
      <c r="S102" s="171"/>
      <c r="T102" s="175"/>
      <c r="AT102" s="176" t="s">
        <v>355</v>
      </c>
      <c r="AU102" s="176" t="s">
        <v>83</v>
      </c>
      <c r="AV102" s="176" t="s">
        <v>22</v>
      </c>
      <c r="AW102" s="176" t="s">
        <v>222</v>
      </c>
      <c r="AX102" s="176" t="s">
        <v>75</v>
      </c>
      <c r="AY102" s="176" t="s">
        <v>243</v>
      </c>
    </row>
    <row r="103" spans="2:65" s="6" customFormat="1" ht="15.75" customHeight="1" x14ac:dyDescent="0.3">
      <c r="B103" s="178"/>
      <c r="C103" s="179"/>
      <c r="D103" s="177" t="s">
        <v>355</v>
      </c>
      <c r="E103" s="179"/>
      <c r="F103" s="180" t="s">
        <v>2619</v>
      </c>
      <c r="G103" s="179"/>
      <c r="H103" s="181">
        <v>30</v>
      </c>
      <c r="J103" s="179"/>
      <c r="K103" s="179"/>
      <c r="L103" s="182"/>
      <c r="M103" s="183"/>
      <c r="N103" s="179"/>
      <c r="O103" s="179"/>
      <c r="P103" s="179"/>
      <c r="Q103" s="179"/>
      <c r="R103" s="179"/>
      <c r="S103" s="179"/>
      <c r="T103" s="184"/>
      <c r="AT103" s="185" t="s">
        <v>355</v>
      </c>
      <c r="AU103" s="185" t="s">
        <v>83</v>
      </c>
      <c r="AV103" s="185" t="s">
        <v>83</v>
      </c>
      <c r="AW103" s="185" t="s">
        <v>222</v>
      </c>
      <c r="AX103" s="185" t="s">
        <v>75</v>
      </c>
      <c r="AY103" s="185" t="s">
        <v>243</v>
      </c>
    </row>
    <row r="104" spans="2:65" s="6" customFormat="1" ht="15.75" customHeight="1" x14ac:dyDescent="0.3">
      <c r="B104" s="178"/>
      <c r="C104" s="179"/>
      <c r="D104" s="177" t="s">
        <v>355</v>
      </c>
      <c r="E104" s="179"/>
      <c r="F104" s="180" t="s">
        <v>2620</v>
      </c>
      <c r="G104" s="179"/>
      <c r="H104" s="181">
        <v>50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222</v>
      </c>
      <c r="AX104" s="185" t="s">
        <v>75</v>
      </c>
      <c r="AY104" s="185" t="s">
        <v>243</v>
      </c>
    </row>
    <row r="105" spans="2:65" s="6" customFormat="1" ht="15.75" customHeight="1" x14ac:dyDescent="0.3">
      <c r="B105" s="186"/>
      <c r="C105" s="187"/>
      <c r="D105" s="177" t="s">
        <v>355</v>
      </c>
      <c r="E105" s="187"/>
      <c r="F105" s="188" t="s">
        <v>369</v>
      </c>
      <c r="G105" s="187"/>
      <c r="H105" s="189">
        <v>80</v>
      </c>
      <c r="J105" s="187"/>
      <c r="K105" s="187"/>
      <c r="L105" s="190"/>
      <c r="M105" s="191"/>
      <c r="N105" s="187"/>
      <c r="O105" s="187"/>
      <c r="P105" s="187"/>
      <c r="Q105" s="187"/>
      <c r="R105" s="187"/>
      <c r="S105" s="187"/>
      <c r="T105" s="192"/>
      <c r="AT105" s="193" t="s">
        <v>355</v>
      </c>
      <c r="AU105" s="193" t="s">
        <v>83</v>
      </c>
      <c r="AV105" s="193" t="s">
        <v>248</v>
      </c>
      <c r="AW105" s="193" t="s">
        <v>222</v>
      </c>
      <c r="AX105" s="193" t="s">
        <v>22</v>
      </c>
      <c r="AY105" s="193" t="s">
        <v>243</v>
      </c>
    </row>
    <row r="106" spans="2:65" s="6" customFormat="1" ht="15.75" customHeight="1" x14ac:dyDescent="0.3">
      <c r="B106" s="23"/>
      <c r="C106" s="194" t="s">
        <v>272</v>
      </c>
      <c r="D106" s="194" t="s">
        <v>481</v>
      </c>
      <c r="E106" s="195" t="s">
        <v>2189</v>
      </c>
      <c r="F106" s="196" t="s">
        <v>2190</v>
      </c>
      <c r="G106" s="197" t="s">
        <v>1804</v>
      </c>
      <c r="H106" s="198">
        <v>86.1</v>
      </c>
      <c r="I106" s="199"/>
      <c r="J106" s="200">
        <f>ROUND($I$106*$H$106,2)</f>
        <v>0</v>
      </c>
      <c r="K106" s="196" t="s">
        <v>353</v>
      </c>
      <c r="L106" s="201"/>
      <c r="M106" s="202"/>
      <c r="N106" s="203" t="s">
        <v>46</v>
      </c>
      <c r="O106" s="24"/>
      <c r="P106" s="155">
        <f>$O$106*$H$106</f>
        <v>0</v>
      </c>
      <c r="Q106" s="155">
        <v>1E-3</v>
      </c>
      <c r="R106" s="155">
        <f>$Q$106*$H$106</f>
        <v>8.6099999999999996E-2</v>
      </c>
      <c r="S106" s="155">
        <v>0</v>
      </c>
      <c r="T106" s="156">
        <f>$S$106*$H$106</f>
        <v>0</v>
      </c>
      <c r="AR106" s="97" t="s">
        <v>949</v>
      </c>
      <c r="AT106" s="97" t="s">
        <v>481</v>
      </c>
      <c r="AU106" s="97" t="s">
        <v>83</v>
      </c>
      <c r="AY106" s="6" t="s">
        <v>243</v>
      </c>
      <c r="BE106" s="157">
        <f>IF($N$106="základní",$J$106,0)</f>
        <v>0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7" t="s">
        <v>22</v>
      </c>
      <c r="BK106" s="157">
        <f>ROUND($I$106*$H$106,2)</f>
        <v>0</v>
      </c>
      <c r="BL106" s="97" t="s">
        <v>949</v>
      </c>
      <c r="BM106" s="97" t="s">
        <v>2621</v>
      </c>
    </row>
    <row r="107" spans="2:65" s="6" customFormat="1" ht="15.75" customHeight="1" x14ac:dyDescent="0.3">
      <c r="B107" s="178"/>
      <c r="C107" s="179"/>
      <c r="D107" s="158" t="s">
        <v>355</v>
      </c>
      <c r="E107" s="180"/>
      <c r="F107" s="180" t="s">
        <v>2622</v>
      </c>
      <c r="G107" s="179"/>
      <c r="H107" s="181">
        <v>84</v>
      </c>
      <c r="J107" s="179"/>
      <c r="K107" s="179"/>
      <c r="L107" s="182"/>
      <c r="M107" s="183"/>
      <c r="N107" s="179"/>
      <c r="O107" s="179"/>
      <c r="P107" s="179"/>
      <c r="Q107" s="179"/>
      <c r="R107" s="179"/>
      <c r="S107" s="179"/>
      <c r="T107" s="184"/>
      <c r="AT107" s="185" t="s">
        <v>355</v>
      </c>
      <c r="AU107" s="185" t="s">
        <v>83</v>
      </c>
      <c r="AV107" s="185" t="s">
        <v>83</v>
      </c>
      <c r="AW107" s="185" t="s">
        <v>222</v>
      </c>
      <c r="AX107" s="185" t="s">
        <v>22</v>
      </c>
      <c r="AY107" s="185" t="s">
        <v>243</v>
      </c>
    </row>
    <row r="108" spans="2:65" s="6" customFormat="1" ht="15.75" customHeight="1" x14ac:dyDescent="0.3">
      <c r="B108" s="178"/>
      <c r="C108" s="179"/>
      <c r="D108" s="177" t="s">
        <v>355</v>
      </c>
      <c r="E108" s="179"/>
      <c r="F108" s="180" t="s">
        <v>2623</v>
      </c>
      <c r="G108" s="179"/>
      <c r="H108" s="181">
        <v>86.1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83</v>
      </c>
      <c r="AV108" s="185" t="s">
        <v>83</v>
      </c>
      <c r="AW108" s="185" t="s">
        <v>75</v>
      </c>
      <c r="AX108" s="185" t="s">
        <v>22</v>
      </c>
      <c r="AY108" s="185" t="s">
        <v>243</v>
      </c>
    </row>
    <row r="109" spans="2:65" s="6" customFormat="1" ht="15.75" customHeight="1" x14ac:dyDescent="0.3">
      <c r="B109" s="23"/>
      <c r="C109" s="146" t="s">
        <v>276</v>
      </c>
      <c r="D109" s="146" t="s">
        <v>244</v>
      </c>
      <c r="E109" s="147" t="s">
        <v>2624</v>
      </c>
      <c r="F109" s="148" t="s">
        <v>2625</v>
      </c>
      <c r="G109" s="149" t="s">
        <v>378</v>
      </c>
      <c r="H109" s="150">
        <v>98</v>
      </c>
      <c r="I109" s="151"/>
      <c r="J109" s="152">
        <f>ROUND($I$109*$H$109,2)</f>
        <v>0</v>
      </c>
      <c r="K109" s="148" t="s">
        <v>353</v>
      </c>
      <c r="L109" s="43"/>
      <c r="M109" s="153"/>
      <c r="N109" s="154" t="s">
        <v>46</v>
      </c>
      <c r="O109" s="24"/>
      <c r="P109" s="155">
        <f>$O$109*$H$109</f>
        <v>0</v>
      </c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97" t="s">
        <v>718</v>
      </c>
      <c r="AT109" s="97" t="s">
        <v>244</v>
      </c>
      <c r="AU109" s="97" t="s">
        <v>83</v>
      </c>
      <c r="AY109" s="6" t="s">
        <v>243</v>
      </c>
      <c r="BE109" s="157">
        <f>IF($N$109="základní",$J$109,0)</f>
        <v>0</v>
      </c>
      <c r="BF109" s="157">
        <f>IF($N$109="snížená",$J$109,0)</f>
        <v>0</v>
      </c>
      <c r="BG109" s="157">
        <f>IF($N$109="zákl. přenesená",$J$109,0)</f>
        <v>0</v>
      </c>
      <c r="BH109" s="157">
        <f>IF($N$109="sníž. přenesená",$J$109,0)</f>
        <v>0</v>
      </c>
      <c r="BI109" s="157">
        <f>IF($N$109="nulová",$J$109,0)</f>
        <v>0</v>
      </c>
      <c r="BJ109" s="97" t="s">
        <v>22</v>
      </c>
      <c r="BK109" s="157">
        <f>ROUND($I$109*$H$109,2)</f>
        <v>0</v>
      </c>
      <c r="BL109" s="97" t="s">
        <v>718</v>
      </c>
      <c r="BM109" s="97" t="s">
        <v>2626</v>
      </c>
    </row>
    <row r="110" spans="2:65" s="6" customFormat="1" ht="15.75" customHeight="1" x14ac:dyDescent="0.3">
      <c r="B110" s="170"/>
      <c r="C110" s="171"/>
      <c r="D110" s="158" t="s">
        <v>355</v>
      </c>
      <c r="E110" s="172"/>
      <c r="F110" s="172" t="s">
        <v>356</v>
      </c>
      <c r="G110" s="171"/>
      <c r="H110" s="171"/>
      <c r="J110" s="171"/>
      <c r="K110" s="171"/>
      <c r="L110" s="173"/>
      <c r="M110" s="174"/>
      <c r="N110" s="171"/>
      <c r="O110" s="171"/>
      <c r="P110" s="171"/>
      <c r="Q110" s="171"/>
      <c r="R110" s="171"/>
      <c r="S110" s="171"/>
      <c r="T110" s="175"/>
      <c r="AT110" s="176" t="s">
        <v>355</v>
      </c>
      <c r="AU110" s="176" t="s">
        <v>83</v>
      </c>
      <c r="AV110" s="176" t="s">
        <v>22</v>
      </c>
      <c r="AW110" s="176" t="s">
        <v>222</v>
      </c>
      <c r="AX110" s="176" t="s">
        <v>75</v>
      </c>
      <c r="AY110" s="176" t="s">
        <v>243</v>
      </c>
    </row>
    <row r="111" spans="2:65" s="6" customFormat="1" ht="15.75" customHeight="1" x14ac:dyDescent="0.3">
      <c r="B111" s="170"/>
      <c r="C111" s="171"/>
      <c r="D111" s="177" t="s">
        <v>355</v>
      </c>
      <c r="E111" s="171"/>
      <c r="F111" s="172" t="s">
        <v>2627</v>
      </c>
      <c r="G111" s="171"/>
      <c r="H111" s="171"/>
      <c r="J111" s="171"/>
      <c r="K111" s="171"/>
      <c r="L111" s="173"/>
      <c r="M111" s="174"/>
      <c r="N111" s="171"/>
      <c r="O111" s="171"/>
      <c r="P111" s="171"/>
      <c r="Q111" s="171"/>
      <c r="R111" s="171"/>
      <c r="S111" s="171"/>
      <c r="T111" s="175"/>
      <c r="AT111" s="176" t="s">
        <v>355</v>
      </c>
      <c r="AU111" s="176" t="s">
        <v>83</v>
      </c>
      <c r="AV111" s="176" t="s">
        <v>22</v>
      </c>
      <c r="AW111" s="176" t="s">
        <v>222</v>
      </c>
      <c r="AX111" s="176" t="s">
        <v>75</v>
      </c>
      <c r="AY111" s="176" t="s">
        <v>243</v>
      </c>
    </row>
    <row r="112" spans="2:65" s="6" customFormat="1" ht="15.75" customHeight="1" x14ac:dyDescent="0.3">
      <c r="B112" s="178"/>
      <c r="C112" s="179"/>
      <c r="D112" s="177" t="s">
        <v>355</v>
      </c>
      <c r="E112" s="179"/>
      <c r="F112" s="180" t="s">
        <v>2628</v>
      </c>
      <c r="G112" s="179"/>
      <c r="H112" s="181">
        <v>92</v>
      </c>
      <c r="J112" s="179"/>
      <c r="K112" s="179"/>
      <c r="L112" s="182"/>
      <c r="M112" s="183"/>
      <c r="N112" s="179"/>
      <c r="O112" s="179"/>
      <c r="P112" s="179"/>
      <c r="Q112" s="179"/>
      <c r="R112" s="179"/>
      <c r="S112" s="179"/>
      <c r="T112" s="184"/>
      <c r="AT112" s="185" t="s">
        <v>355</v>
      </c>
      <c r="AU112" s="185" t="s">
        <v>83</v>
      </c>
      <c r="AV112" s="185" t="s">
        <v>83</v>
      </c>
      <c r="AW112" s="185" t="s">
        <v>222</v>
      </c>
      <c r="AX112" s="185" t="s">
        <v>75</v>
      </c>
      <c r="AY112" s="185" t="s">
        <v>243</v>
      </c>
    </row>
    <row r="113" spans="2:65" s="6" customFormat="1" ht="15.75" customHeight="1" x14ac:dyDescent="0.3">
      <c r="B113" s="178"/>
      <c r="C113" s="179"/>
      <c r="D113" s="177" t="s">
        <v>355</v>
      </c>
      <c r="E113" s="179"/>
      <c r="F113" s="180" t="s">
        <v>2629</v>
      </c>
      <c r="G113" s="179"/>
      <c r="H113" s="181">
        <v>6</v>
      </c>
      <c r="J113" s="179"/>
      <c r="K113" s="179"/>
      <c r="L113" s="182"/>
      <c r="M113" s="183"/>
      <c r="N113" s="179"/>
      <c r="O113" s="179"/>
      <c r="P113" s="179"/>
      <c r="Q113" s="179"/>
      <c r="R113" s="179"/>
      <c r="S113" s="179"/>
      <c r="T113" s="184"/>
      <c r="AT113" s="185" t="s">
        <v>355</v>
      </c>
      <c r="AU113" s="185" t="s">
        <v>83</v>
      </c>
      <c r="AV113" s="185" t="s">
        <v>83</v>
      </c>
      <c r="AW113" s="185" t="s">
        <v>222</v>
      </c>
      <c r="AX113" s="185" t="s">
        <v>75</v>
      </c>
      <c r="AY113" s="185" t="s">
        <v>243</v>
      </c>
    </row>
    <row r="114" spans="2:65" s="6" customFormat="1" ht="15.75" customHeight="1" x14ac:dyDescent="0.3">
      <c r="B114" s="186"/>
      <c r="C114" s="187"/>
      <c r="D114" s="177" t="s">
        <v>355</v>
      </c>
      <c r="E114" s="187"/>
      <c r="F114" s="188" t="s">
        <v>369</v>
      </c>
      <c r="G114" s="187"/>
      <c r="H114" s="189">
        <v>98</v>
      </c>
      <c r="J114" s="187"/>
      <c r="K114" s="187"/>
      <c r="L114" s="190"/>
      <c r="M114" s="191"/>
      <c r="N114" s="187"/>
      <c r="O114" s="187"/>
      <c r="P114" s="187"/>
      <c r="Q114" s="187"/>
      <c r="R114" s="187"/>
      <c r="S114" s="187"/>
      <c r="T114" s="192"/>
      <c r="AT114" s="193" t="s">
        <v>355</v>
      </c>
      <c r="AU114" s="193" t="s">
        <v>83</v>
      </c>
      <c r="AV114" s="193" t="s">
        <v>248</v>
      </c>
      <c r="AW114" s="193" t="s">
        <v>222</v>
      </c>
      <c r="AX114" s="193" t="s">
        <v>22</v>
      </c>
      <c r="AY114" s="193" t="s">
        <v>243</v>
      </c>
    </row>
    <row r="115" spans="2:65" s="6" customFormat="1" ht="15.75" customHeight="1" x14ac:dyDescent="0.3">
      <c r="B115" s="23"/>
      <c r="C115" s="194" t="s">
        <v>27</v>
      </c>
      <c r="D115" s="194" t="s">
        <v>481</v>
      </c>
      <c r="E115" s="195" t="s">
        <v>2630</v>
      </c>
      <c r="F115" s="196" t="s">
        <v>2631</v>
      </c>
      <c r="G115" s="197" t="s">
        <v>378</v>
      </c>
      <c r="H115" s="198">
        <v>100.45</v>
      </c>
      <c r="I115" s="199"/>
      <c r="J115" s="200">
        <f>ROUND($I$115*$H$115,2)</f>
        <v>0</v>
      </c>
      <c r="K115" s="196" t="s">
        <v>353</v>
      </c>
      <c r="L115" s="201"/>
      <c r="M115" s="202"/>
      <c r="N115" s="203" t="s">
        <v>46</v>
      </c>
      <c r="O115" s="24"/>
      <c r="P115" s="155">
        <f>$O$115*$H$115</f>
        <v>0</v>
      </c>
      <c r="Q115" s="155">
        <v>2.2599999999999999E-4</v>
      </c>
      <c r="R115" s="155">
        <f>$Q$115*$H$115</f>
        <v>2.2701699999999998E-2</v>
      </c>
      <c r="S115" s="155">
        <v>0</v>
      </c>
      <c r="T115" s="156">
        <f>$S$115*$H$115</f>
        <v>0</v>
      </c>
      <c r="AR115" s="97" t="s">
        <v>949</v>
      </c>
      <c r="AT115" s="97" t="s">
        <v>481</v>
      </c>
      <c r="AU115" s="97" t="s">
        <v>83</v>
      </c>
      <c r="AY115" s="6" t="s">
        <v>243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7" t="s">
        <v>22</v>
      </c>
      <c r="BK115" s="157">
        <f>ROUND($I$115*$H$115,2)</f>
        <v>0</v>
      </c>
      <c r="BL115" s="97" t="s">
        <v>949</v>
      </c>
      <c r="BM115" s="97" t="s">
        <v>2632</v>
      </c>
    </row>
    <row r="116" spans="2:65" s="6" customFormat="1" ht="15.75" customHeight="1" x14ac:dyDescent="0.3">
      <c r="B116" s="178"/>
      <c r="C116" s="179"/>
      <c r="D116" s="177" t="s">
        <v>355</v>
      </c>
      <c r="E116" s="179"/>
      <c r="F116" s="180" t="s">
        <v>2633</v>
      </c>
      <c r="G116" s="179"/>
      <c r="H116" s="181">
        <v>100.45</v>
      </c>
      <c r="J116" s="179"/>
      <c r="K116" s="179"/>
      <c r="L116" s="182"/>
      <c r="M116" s="183"/>
      <c r="N116" s="179"/>
      <c r="O116" s="179"/>
      <c r="P116" s="179"/>
      <c r="Q116" s="179"/>
      <c r="R116" s="179"/>
      <c r="S116" s="179"/>
      <c r="T116" s="184"/>
      <c r="AT116" s="185" t="s">
        <v>355</v>
      </c>
      <c r="AU116" s="185" t="s">
        <v>83</v>
      </c>
      <c r="AV116" s="185" t="s">
        <v>83</v>
      </c>
      <c r="AW116" s="185" t="s">
        <v>75</v>
      </c>
      <c r="AX116" s="185" t="s">
        <v>22</v>
      </c>
      <c r="AY116" s="185" t="s">
        <v>243</v>
      </c>
    </row>
    <row r="117" spans="2:65" s="6" customFormat="1" ht="15.75" customHeight="1" x14ac:dyDescent="0.3">
      <c r="B117" s="23"/>
      <c r="C117" s="146" t="s">
        <v>282</v>
      </c>
      <c r="D117" s="146" t="s">
        <v>244</v>
      </c>
      <c r="E117" s="147" t="s">
        <v>2634</v>
      </c>
      <c r="F117" s="148" t="s">
        <v>2635</v>
      </c>
      <c r="G117" s="149" t="s">
        <v>378</v>
      </c>
      <c r="H117" s="150">
        <v>6.5</v>
      </c>
      <c r="I117" s="151"/>
      <c r="J117" s="152">
        <f>ROUND($I$117*$H$117,2)</f>
        <v>0</v>
      </c>
      <c r="K117" s="148" t="s">
        <v>353</v>
      </c>
      <c r="L117" s="43"/>
      <c r="M117" s="153"/>
      <c r="N117" s="154" t="s">
        <v>46</v>
      </c>
      <c r="O117" s="24"/>
      <c r="P117" s="155">
        <f>$O$117*$H$117</f>
        <v>0</v>
      </c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7" t="s">
        <v>718</v>
      </c>
      <c r="AT117" s="97" t="s">
        <v>244</v>
      </c>
      <c r="AU117" s="97" t="s">
        <v>83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718</v>
      </c>
      <c r="BM117" s="97" t="s">
        <v>2636</v>
      </c>
    </row>
    <row r="118" spans="2:65" s="6" customFormat="1" ht="15.75" customHeight="1" x14ac:dyDescent="0.3">
      <c r="B118" s="170"/>
      <c r="C118" s="171"/>
      <c r="D118" s="158" t="s">
        <v>355</v>
      </c>
      <c r="E118" s="172"/>
      <c r="F118" s="172" t="s">
        <v>380</v>
      </c>
      <c r="G118" s="171"/>
      <c r="H118" s="171"/>
      <c r="J118" s="171"/>
      <c r="K118" s="171"/>
      <c r="L118" s="173"/>
      <c r="M118" s="174"/>
      <c r="N118" s="171"/>
      <c r="O118" s="171"/>
      <c r="P118" s="171"/>
      <c r="Q118" s="171"/>
      <c r="R118" s="171"/>
      <c r="S118" s="171"/>
      <c r="T118" s="175"/>
      <c r="AT118" s="176" t="s">
        <v>355</v>
      </c>
      <c r="AU118" s="176" t="s">
        <v>83</v>
      </c>
      <c r="AV118" s="176" t="s">
        <v>22</v>
      </c>
      <c r="AW118" s="176" t="s">
        <v>222</v>
      </c>
      <c r="AX118" s="176" t="s">
        <v>75</v>
      </c>
      <c r="AY118" s="176" t="s">
        <v>243</v>
      </c>
    </row>
    <row r="119" spans="2:65" s="6" customFormat="1" ht="15.75" customHeight="1" x14ac:dyDescent="0.3">
      <c r="B119" s="170"/>
      <c r="C119" s="171"/>
      <c r="D119" s="177" t="s">
        <v>355</v>
      </c>
      <c r="E119" s="171"/>
      <c r="F119" s="172" t="s">
        <v>2637</v>
      </c>
      <c r="G119" s="171"/>
      <c r="H119" s="171"/>
      <c r="J119" s="171"/>
      <c r="K119" s="171"/>
      <c r="L119" s="173"/>
      <c r="M119" s="174"/>
      <c r="N119" s="171"/>
      <c r="O119" s="171"/>
      <c r="P119" s="171"/>
      <c r="Q119" s="171"/>
      <c r="R119" s="171"/>
      <c r="S119" s="171"/>
      <c r="T119" s="175"/>
      <c r="AT119" s="176" t="s">
        <v>355</v>
      </c>
      <c r="AU119" s="176" t="s">
        <v>83</v>
      </c>
      <c r="AV119" s="176" t="s">
        <v>22</v>
      </c>
      <c r="AW119" s="176" t="s">
        <v>222</v>
      </c>
      <c r="AX119" s="176" t="s">
        <v>75</v>
      </c>
      <c r="AY119" s="176" t="s">
        <v>243</v>
      </c>
    </row>
    <row r="120" spans="2:65" s="6" customFormat="1" ht="15.75" customHeight="1" x14ac:dyDescent="0.3">
      <c r="B120" s="178"/>
      <c r="C120" s="179"/>
      <c r="D120" s="177" t="s">
        <v>355</v>
      </c>
      <c r="E120" s="179"/>
      <c r="F120" s="180" t="s">
        <v>2638</v>
      </c>
      <c r="G120" s="179"/>
      <c r="H120" s="181">
        <v>2.5</v>
      </c>
      <c r="J120" s="179"/>
      <c r="K120" s="179"/>
      <c r="L120" s="182"/>
      <c r="M120" s="183"/>
      <c r="N120" s="179"/>
      <c r="O120" s="179"/>
      <c r="P120" s="179"/>
      <c r="Q120" s="179"/>
      <c r="R120" s="179"/>
      <c r="S120" s="179"/>
      <c r="T120" s="184"/>
      <c r="AT120" s="185" t="s">
        <v>355</v>
      </c>
      <c r="AU120" s="185" t="s">
        <v>83</v>
      </c>
      <c r="AV120" s="185" t="s">
        <v>83</v>
      </c>
      <c r="AW120" s="185" t="s">
        <v>222</v>
      </c>
      <c r="AX120" s="185" t="s">
        <v>75</v>
      </c>
      <c r="AY120" s="185" t="s">
        <v>243</v>
      </c>
    </row>
    <row r="121" spans="2:65" s="6" customFormat="1" ht="15.75" customHeight="1" x14ac:dyDescent="0.3">
      <c r="B121" s="178"/>
      <c r="C121" s="179"/>
      <c r="D121" s="177" t="s">
        <v>355</v>
      </c>
      <c r="E121" s="179"/>
      <c r="F121" s="180" t="s">
        <v>2639</v>
      </c>
      <c r="G121" s="179"/>
      <c r="H121" s="181">
        <v>3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83</v>
      </c>
      <c r="AV121" s="185" t="s">
        <v>83</v>
      </c>
      <c r="AW121" s="185" t="s">
        <v>222</v>
      </c>
      <c r="AX121" s="185" t="s">
        <v>75</v>
      </c>
      <c r="AY121" s="185" t="s">
        <v>243</v>
      </c>
    </row>
    <row r="122" spans="2:65" s="6" customFormat="1" ht="15.75" customHeight="1" x14ac:dyDescent="0.3">
      <c r="B122" s="178"/>
      <c r="C122" s="179"/>
      <c r="D122" s="177" t="s">
        <v>355</v>
      </c>
      <c r="E122" s="179"/>
      <c r="F122" s="180" t="s">
        <v>2640</v>
      </c>
      <c r="G122" s="179"/>
      <c r="H122" s="181">
        <v>1</v>
      </c>
      <c r="J122" s="179"/>
      <c r="K122" s="179"/>
      <c r="L122" s="182"/>
      <c r="M122" s="183"/>
      <c r="N122" s="179"/>
      <c r="O122" s="179"/>
      <c r="P122" s="179"/>
      <c r="Q122" s="179"/>
      <c r="R122" s="179"/>
      <c r="S122" s="179"/>
      <c r="T122" s="184"/>
      <c r="AT122" s="185" t="s">
        <v>355</v>
      </c>
      <c r="AU122" s="185" t="s">
        <v>83</v>
      </c>
      <c r="AV122" s="185" t="s">
        <v>83</v>
      </c>
      <c r="AW122" s="185" t="s">
        <v>222</v>
      </c>
      <c r="AX122" s="185" t="s">
        <v>75</v>
      </c>
      <c r="AY122" s="185" t="s">
        <v>243</v>
      </c>
    </row>
    <row r="123" spans="2:65" s="6" customFormat="1" ht="15.75" customHeight="1" x14ac:dyDescent="0.3">
      <c r="B123" s="186"/>
      <c r="C123" s="187"/>
      <c r="D123" s="177" t="s">
        <v>355</v>
      </c>
      <c r="E123" s="187"/>
      <c r="F123" s="188" t="s">
        <v>369</v>
      </c>
      <c r="G123" s="187"/>
      <c r="H123" s="189">
        <v>6.5</v>
      </c>
      <c r="J123" s="187"/>
      <c r="K123" s="187"/>
      <c r="L123" s="190"/>
      <c r="M123" s="191"/>
      <c r="N123" s="187"/>
      <c r="O123" s="187"/>
      <c r="P123" s="187"/>
      <c r="Q123" s="187"/>
      <c r="R123" s="187"/>
      <c r="S123" s="187"/>
      <c r="T123" s="192"/>
      <c r="AT123" s="193" t="s">
        <v>355</v>
      </c>
      <c r="AU123" s="193" t="s">
        <v>83</v>
      </c>
      <c r="AV123" s="193" t="s">
        <v>248</v>
      </c>
      <c r="AW123" s="193" t="s">
        <v>222</v>
      </c>
      <c r="AX123" s="193" t="s">
        <v>22</v>
      </c>
      <c r="AY123" s="193" t="s">
        <v>243</v>
      </c>
    </row>
    <row r="124" spans="2:65" s="6" customFormat="1" ht="15.75" customHeight="1" x14ac:dyDescent="0.3">
      <c r="B124" s="23"/>
      <c r="C124" s="194" t="s">
        <v>285</v>
      </c>
      <c r="D124" s="194" t="s">
        <v>481</v>
      </c>
      <c r="E124" s="195" t="s">
        <v>2641</v>
      </c>
      <c r="F124" s="196" t="s">
        <v>2642</v>
      </c>
      <c r="G124" s="197" t="s">
        <v>378</v>
      </c>
      <c r="H124" s="198">
        <v>6.6630000000000003</v>
      </c>
      <c r="I124" s="199"/>
      <c r="J124" s="200">
        <f>ROUND($I$124*$H$124,2)</f>
        <v>0</v>
      </c>
      <c r="K124" s="196" t="s">
        <v>353</v>
      </c>
      <c r="L124" s="201"/>
      <c r="M124" s="202"/>
      <c r="N124" s="203" t="s">
        <v>46</v>
      </c>
      <c r="O124" s="24"/>
      <c r="P124" s="155">
        <f>$O$124*$H$124</f>
        <v>0</v>
      </c>
      <c r="Q124" s="155">
        <v>6.3400000000000001E-4</v>
      </c>
      <c r="R124" s="155">
        <f>$Q$124*$H$124</f>
        <v>4.2243419999999999E-3</v>
      </c>
      <c r="S124" s="155">
        <v>0</v>
      </c>
      <c r="T124" s="156">
        <f>$S$124*$H$124</f>
        <v>0</v>
      </c>
      <c r="AR124" s="97" t="s">
        <v>949</v>
      </c>
      <c r="AT124" s="97" t="s">
        <v>481</v>
      </c>
      <c r="AU124" s="97" t="s">
        <v>83</v>
      </c>
      <c r="AY124" s="6" t="s">
        <v>243</v>
      </c>
      <c r="BE124" s="157">
        <f>IF($N$124="základní",$J$124,0)</f>
        <v>0</v>
      </c>
      <c r="BF124" s="157">
        <f>IF($N$124="snížená",$J$124,0)</f>
        <v>0</v>
      </c>
      <c r="BG124" s="157">
        <f>IF($N$124="zákl. přenesená",$J$124,0)</f>
        <v>0</v>
      </c>
      <c r="BH124" s="157">
        <f>IF($N$124="sníž. přenesená",$J$124,0)</f>
        <v>0</v>
      </c>
      <c r="BI124" s="157">
        <f>IF($N$124="nulová",$J$124,0)</f>
        <v>0</v>
      </c>
      <c r="BJ124" s="97" t="s">
        <v>22</v>
      </c>
      <c r="BK124" s="157">
        <f>ROUND($I$124*$H$124,2)</f>
        <v>0</v>
      </c>
      <c r="BL124" s="97" t="s">
        <v>949</v>
      </c>
      <c r="BM124" s="97" t="s">
        <v>2643</v>
      </c>
    </row>
    <row r="125" spans="2:65" s="6" customFormat="1" ht="15.75" customHeight="1" x14ac:dyDescent="0.3">
      <c r="B125" s="178"/>
      <c r="C125" s="179"/>
      <c r="D125" s="177" t="s">
        <v>355</v>
      </c>
      <c r="E125" s="179"/>
      <c r="F125" s="180" t="s">
        <v>2644</v>
      </c>
      <c r="G125" s="179"/>
      <c r="H125" s="181">
        <v>6.6630000000000003</v>
      </c>
      <c r="J125" s="179"/>
      <c r="K125" s="179"/>
      <c r="L125" s="182"/>
      <c r="M125" s="183"/>
      <c r="N125" s="179"/>
      <c r="O125" s="179"/>
      <c r="P125" s="179"/>
      <c r="Q125" s="179"/>
      <c r="R125" s="179"/>
      <c r="S125" s="179"/>
      <c r="T125" s="184"/>
      <c r="AT125" s="185" t="s">
        <v>355</v>
      </c>
      <c r="AU125" s="185" t="s">
        <v>83</v>
      </c>
      <c r="AV125" s="185" t="s">
        <v>83</v>
      </c>
      <c r="AW125" s="185" t="s">
        <v>75</v>
      </c>
      <c r="AX125" s="185" t="s">
        <v>22</v>
      </c>
      <c r="AY125" s="185" t="s">
        <v>243</v>
      </c>
    </row>
    <row r="126" spans="2:65" s="135" customFormat="1" ht="30.75" customHeight="1" x14ac:dyDescent="0.3">
      <c r="B126" s="136"/>
      <c r="C126" s="137"/>
      <c r="D126" s="137" t="s">
        <v>74</v>
      </c>
      <c r="E126" s="168" t="s">
        <v>934</v>
      </c>
      <c r="F126" s="168" t="s">
        <v>935</v>
      </c>
      <c r="G126" s="137"/>
      <c r="H126" s="137"/>
      <c r="J126" s="169">
        <f>$BK$126</f>
        <v>0</v>
      </c>
      <c r="K126" s="137"/>
      <c r="L126" s="140"/>
      <c r="M126" s="141"/>
      <c r="N126" s="137"/>
      <c r="O126" s="137"/>
      <c r="P126" s="142">
        <f>SUM($P$127:$P$183)</f>
        <v>0</v>
      </c>
      <c r="Q126" s="137"/>
      <c r="R126" s="142">
        <f>SUM($R$127:$R$183)</f>
        <v>16.6126586</v>
      </c>
      <c r="S126" s="137"/>
      <c r="T126" s="143">
        <f>SUM($T$127:$T$183)</f>
        <v>0</v>
      </c>
      <c r="AR126" s="144" t="s">
        <v>103</v>
      </c>
      <c r="AT126" s="144" t="s">
        <v>74</v>
      </c>
      <c r="AU126" s="144" t="s">
        <v>22</v>
      </c>
      <c r="AY126" s="144" t="s">
        <v>243</v>
      </c>
      <c r="BK126" s="145">
        <f>SUM($BK$127:$BK$183)</f>
        <v>0</v>
      </c>
    </row>
    <row r="127" spans="2:65" s="6" customFormat="1" ht="15.75" customHeight="1" x14ac:dyDescent="0.3">
      <c r="B127" s="23"/>
      <c r="C127" s="146" t="s">
        <v>288</v>
      </c>
      <c r="D127" s="146" t="s">
        <v>244</v>
      </c>
      <c r="E127" s="147" t="s">
        <v>2645</v>
      </c>
      <c r="F127" s="148" t="s">
        <v>2646</v>
      </c>
      <c r="G127" s="149" t="s">
        <v>637</v>
      </c>
      <c r="H127" s="150">
        <v>1</v>
      </c>
      <c r="I127" s="151"/>
      <c r="J127" s="152">
        <f>ROUND($I$127*$H$127,2)</f>
        <v>0</v>
      </c>
      <c r="K127" s="148" t="s">
        <v>353</v>
      </c>
      <c r="L127" s="43"/>
      <c r="M127" s="153"/>
      <c r="N127" s="154" t="s">
        <v>46</v>
      </c>
      <c r="O127" s="24"/>
      <c r="P127" s="155">
        <f>$O$127*$H$127</f>
        <v>0</v>
      </c>
      <c r="Q127" s="155">
        <v>0</v>
      </c>
      <c r="R127" s="155">
        <f>$Q$127*$H$127</f>
        <v>0</v>
      </c>
      <c r="S127" s="155">
        <v>0</v>
      </c>
      <c r="T127" s="156">
        <f>$S$127*$H$127</f>
        <v>0</v>
      </c>
      <c r="AR127" s="97" t="s">
        <v>718</v>
      </c>
      <c r="AT127" s="97" t="s">
        <v>244</v>
      </c>
      <c r="AU127" s="97" t="s">
        <v>83</v>
      </c>
      <c r="AY127" s="6" t="s">
        <v>243</v>
      </c>
      <c r="BE127" s="157">
        <f>IF($N$127="základní",$J$127,0)</f>
        <v>0</v>
      </c>
      <c r="BF127" s="157">
        <f>IF($N$127="snížená",$J$127,0)</f>
        <v>0</v>
      </c>
      <c r="BG127" s="157">
        <f>IF($N$127="zákl. přenesená",$J$127,0)</f>
        <v>0</v>
      </c>
      <c r="BH127" s="157">
        <f>IF($N$127="sníž. přenesená",$J$127,0)</f>
        <v>0</v>
      </c>
      <c r="BI127" s="157">
        <f>IF($N$127="nulová",$J$127,0)</f>
        <v>0</v>
      </c>
      <c r="BJ127" s="97" t="s">
        <v>22</v>
      </c>
      <c r="BK127" s="157">
        <f>ROUND($I$127*$H$127,2)</f>
        <v>0</v>
      </c>
      <c r="BL127" s="97" t="s">
        <v>718</v>
      </c>
      <c r="BM127" s="97" t="s">
        <v>2647</v>
      </c>
    </row>
    <row r="128" spans="2:65" s="6" customFormat="1" ht="15.75" customHeight="1" x14ac:dyDescent="0.3">
      <c r="B128" s="170"/>
      <c r="C128" s="171"/>
      <c r="D128" s="158" t="s">
        <v>355</v>
      </c>
      <c r="E128" s="172"/>
      <c r="F128" s="172" t="s">
        <v>2610</v>
      </c>
      <c r="G128" s="171"/>
      <c r="H128" s="171"/>
      <c r="J128" s="171"/>
      <c r="K128" s="171"/>
      <c r="L128" s="173"/>
      <c r="M128" s="174"/>
      <c r="N128" s="171"/>
      <c r="O128" s="171"/>
      <c r="P128" s="171"/>
      <c r="Q128" s="171"/>
      <c r="R128" s="171"/>
      <c r="S128" s="171"/>
      <c r="T128" s="175"/>
      <c r="AT128" s="176" t="s">
        <v>355</v>
      </c>
      <c r="AU128" s="176" t="s">
        <v>83</v>
      </c>
      <c r="AV128" s="176" t="s">
        <v>22</v>
      </c>
      <c r="AW128" s="176" t="s">
        <v>222</v>
      </c>
      <c r="AX128" s="176" t="s">
        <v>75</v>
      </c>
      <c r="AY128" s="176" t="s">
        <v>243</v>
      </c>
    </row>
    <row r="129" spans="2:65" s="6" customFormat="1" ht="15.75" customHeight="1" x14ac:dyDescent="0.3">
      <c r="B129" s="170"/>
      <c r="C129" s="171"/>
      <c r="D129" s="177" t="s">
        <v>355</v>
      </c>
      <c r="E129" s="171"/>
      <c r="F129" s="172" t="s">
        <v>2648</v>
      </c>
      <c r="G129" s="171"/>
      <c r="H129" s="171"/>
      <c r="J129" s="171"/>
      <c r="K129" s="171"/>
      <c r="L129" s="173"/>
      <c r="M129" s="174"/>
      <c r="N129" s="171"/>
      <c r="O129" s="171"/>
      <c r="P129" s="171"/>
      <c r="Q129" s="171"/>
      <c r="R129" s="171"/>
      <c r="S129" s="171"/>
      <c r="T129" s="175"/>
      <c r="AT129" s="176" t="s">
        <v>355</v>
      </c>
      <c r="AU129" s="176" t="s">
        <v>83</v>
      </c>
      <c r="AV129" s="176" t="s">
        <v>22</v>
      </c>
      <c r="AW129" s="176" t="s">
        <v>222</v>
      </c>
      <c r="AX129" s="176" t="s">
        <v>75</v>
      </c>
      <c r="AY129" s="176" t="s">
        <v>243</v>
      </c>
    </row>
    <row r="130" spans="2:65" s="6" customFormat="1" ht="15.75" customHeight="1" x14ac:dyDescent="0.3">
      <c r="B130" s="178"/>
      <c r="C130" s="179"/>
      <c r="D130" s="177" t="s">
        <v>355</v>
      </c>
      <c r="E130" s="179"/>
      <c r="F130" s="180" t="s">
        <v>2649</v>
      </c>
      <c r="G130" s="179"/>
      <c r="H130" s="181">
        <v>1</v>
      </c>
      <c r="J130" s="179"/>
      <c r="K130" s="179"/>
      <c r="L130" s="182"/>
      <c r="M130" s="183"/>
      <c r="N130" s="179"/>
      <c r="O130" s="179"/>
      <c r="P130" s="179"/>
      <c r="Q130" s="179"/>
      <c r="R130" s="179"/>
      <c r="S130" s="179"/>
      <c r="T130" s="184"/>
      <c r="AT130" s="185" t="s">
        <v>355</v>
      </c>
      <c r="AU130" s="185" t="s">
        <v>83</v>
      </c>
      <c r="AV130" s="185" t="s">
        <v>83</v>
      </c>
      <c r="AW130" s="185" t="s">
        <v>222</v>
      </c>
      <c r="AX130" s="185" t="s">
        <v>22</v>
      </c>
      <c r="AY130" s="185" t="s">
        <v>243</v>
      </c>
    </row>
    <row r="131" spans="2:65" s="6" customFormat="1" ht="15.75" customHeight="1" x14ac:dyDescent="0.3">
      <c r="B131" s="23"/>
      <c r="C131" s="146" t="s">
        <v>291</v>
      </c>
      <c r="D131" s="146" t="s">
        <v>244</v>
      </c>
      <c r="E131" s="147" t="s">
        <v>2650</v>
      </c>
      <c r="F131" s="148" t="s">
        <v>2651</v>
      </c>
      <c r="G131" s="149" t="s">
        <v>394</v>
      </c>
      <c r="H131" s="150">
        <v>0.14199999999999999</v>
      </c>
      <c r="I131" s="151"/>
      <c r="J131" s="152">
        <f>ROUND($I$131*$H$131,2)</f>
        <v>0</v>
      </c>
      <c r="K131" s="148" t="s">
        <v>353</v>
      </c>
      <c r="L131" s="43"/>
      <c r="M131" s="153"/>
      <c r="N131" s="154" t="s">
        <v>46</v>
      </c>
      <c r="O131" s="24"/>
      <c r="P131" s="155">
        <f>$O$131*$H$131</f>
        <v>0</v>
      </c>
      <c r="Q131" s="155">
        <v>0</v>
      </c>
      <c r="R131" s="155">
        <f>$Q$131*$H$131</f>
        <v>0</v>
      </c>
      <c r="S131" s="155">
        <v>0</v>
      </c>
      <c r="T131" s="156">
        <f>$S$131*$H$131</f>
        <v>0</v>
      </c>
      <c r="AR131" s="97" t="s">
        <v>718</v>
      </c>
      <c r="AT131" s="97" t="s">
        <v>244</v>
      </c>
      <c r="AU131" s="97" t="s">
        <v>83</v>
      </c>
      <c r="AY131" s="6" t="s">
        <v>243</v>
      </c>
      <c r="BE131" s="157">
        <f>IF($N$131="základní",$J$131,0)</f>
        <v>0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7" t="s">
        <v>22</v>
      </c>
      <c r="BK131" s="157">
        <f>ROUND($I$131*$H$131,2)</f>
        <v>0</v>
      </c>
      <c r="BL131" s="97" t="s">
        <v>718</v>
      </c>
      <c r="BM131" s="97" t="s">
        <v>2652</v>
      </c>
    </row>
    <row r="132" spans="2:65" s="6" customFormat="1" ht="15.75" customHeight="1" x14ac:dyDescent="0.3">
      <c r="B132" s="170"/>
      <c r="C132" s="171"/>
      <c r="D132" s="158" t="s">
        <v>355</v>
      </c>
      <c r="E132" s="172"/>
      <c r="F132" s="172" t="s">
        <v>2610</v>
      </c>
      <c r="G132" s="171"/>
      <c r="H132" s="171"/>
      <c r="J132" s="171"/>
      <c r="K132" s="171"/>
      <c r="L132" s="173"/>
      <c r="M132" s="174"/>
      <c r="N132" s="171"/>
      <c r="O132" s="171"/>
      <c r="P132" s="171"/>
      <c r="Q132" s="171"/>
      <c r="R132" s="171"/>
      <c r="S132" s="171"/>
      <c r="T132" s="175"/>
      <c r="AT132" s="176" t="s">
        <v>355</v>
      </c>
      <c r="AU132" s="176" t="s">
        <v>83</v>
      </c>
      <c r="AV132" s="176" t="s">
        <v>22</v>
      </c>
      <c r="AW132" s="176" t="s">
        <v>222</v>
      </c>
      <c r="AX132" s="176" t="s">
        <v>75</v>
      </c>
      <c r="AY132" s="176" t="s">
        <v>243</v>
      </c>
    </row>
    <row r="133" spans="2:65" s="6" customFormat="1" ht="15.75" customHeight="1" x14ac:dyDescent="0.3">
      <c r="B133" s="178"/>
      <c r="C133" s="179"/>
      <c r="D133" s="177" t="s">
        <v>355</v>
      </c>
      <c r="E133" s="179"/>
      <c r="F133" s="180" t="s">
        <v>2653</v>
      </c>
      <c r="G133" s="179"/>
      <c r="H133" s="181">
        <v>0.14199999999999999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83</v>
      </c>
      <c r="AV133" s="185" t="s">
        <v>83</v>
      </c>
      <c r="AW133" s="185" t="s">
        <v>222</v>
      </c>
      <c r="AX133" s="185" t="s">
        <v>22</v>
      </c>
      <c r="AY133" s="185" t="s">
        <v>243</v>
      </c>
    </row>
    <row r="134" spans="2:65" s="6" customFormat="1" ht="15.75" customHeight="1" x14ac:dyDescent="0.3">
      <c r="B134" s="23"/>
      <c r="C134" s="194" t="s">
        <v>8</v>
      </c>
      <c r="D134" s="194" t="s">
        <v>481</v>
      </c>
      <c r="E134" s="195" t="s">
        <v>2654</v>
      </c>
      <c r="F134" s="196" t="s">
        <v>2273</v>
      </c>
      <c r="G134" s="197" t="s">
        <v>484</v>
      </c>
      <c r="H134" s="198">
        <v>0.22700000000000001</v>
      </c>
      <c r="I134" s="199"/>
      <c r="J134" s="200">
        <f>ROUND($I$134*$H$134,2)</f>
        <v>0</v>
      </c>
      <c r="K134" s="196" t="s">
        <v>353</v>
      </c>
      <c r="L134" s="201"/>
      <c r="M134" s="202"/>
      <c r="N134" s="203" t="s">
        <v>46</v>
      </c>
      <c r="O134" s="24"/>
      <c r="P134" s="155">
        <f>$O$134*$H$134</f>
        <v>0</v>
      </c>
      <c r="Q134" s="155">
        <v>1</v>
      </c>
      <c r="R134" s="155">
        <f>$Q$134*$H$134</f>
        <v>0.22700000000000001</v>
      </c>
      <c r="S134" s="155">
        <v>0</v>
      </c>
      <c r="T134" s="156">
        <f>$S$134*$H$134</f>
        <v>0</v>
      </c>
      <c r="AR134" s="97" t="s">
        <v>949</v>
      </c>
      <c r="AT134" s="97" t="s">
        <v>481</v>
      </c>
      <c r="AU134" s="97" t="s">
        <v>83</v>
      </c>
      <c r="AY134" s="6" t="s">
        <v>243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7" t="s">
        <v>22</v>
      </c>
      <c r="BK134" s="157">
        <f>ROUND($I$134*$H$134,2)</f>
        <v>0</v>
      </c>
      <c r="BL134" s="97" t="s">
        <v>949</v>
      </c>
      <c r="BM134" s="97" t="s">
        <v>2655</v>
      </c>
    </row>
    <row r="135" spans="2:65" s="6" customFormat="1" ht="15.75" customHeight="1" x14ac:dyDescent="0.3">
      <c r="B135" s="178"/>
      <c r="C135" s="179"/>
      <c r="D135" s="158" t="s">
        <v>355</v>
      </c>
      <c r="E135" s="180"/>
      <c r="F135" s="180" t="s">
        <v>2656</v>
      </c>
      <c r="G135" s="179"/>
      <c r="H135" s="181">
        <v>0.22700000000000001</v>
      </c>
      <c r="J135" s="179"/>
      <c r="K135" s="179"/>
      <c r="L135" s="182"/>
      <c r="M135" s="183"/>
      <c r="N135" s="179"/>
      <c r="O135" s="179"/>
      <c r="P135" s="179"/>
      <c r="Q135" s="179"/>
      <c r="R135" s="179"/>
      <c r="S135" s="179"/>
      <c r="T135" s="184"/>
      <c r="AT135" s="185" t="s">
        <v>355</v>
      </c>
      <c r="AU135" s="185" t="s">
        <v>83</v>
      </c>
      <c r="AV135" s="185" t="s">
        <v>83</v>
      </c>
      <c r="AW135" s="185" t="s">
        <v>222</v>
      </c>
      <c r="AX135" s="185" t="s">
        <v>22</v>
      </c>
      <c r="AY135" s="185" t="s">
        <v>243</v>
      </c>
    </row>
    <row r="136" spans="2:65" s="6" customFormat="1" ht="15.75" customHeight="1" x14ac:dyDescent="0.3">
      <c r="B136" s="23"/>
      <c r="C136" s="146" t="s">
        <v>297</v>
      </c>
      <c r="D136" s="146" t="s">
        <v>244</v>
      </c>
      <c r="E136" s="147" t="s">
        <v>2657</v>
      </c>
      <c r="F136" s="148" t="s">
        <v>2658</v>
      </c>
      <c r="G136" s="149" t="s">
        <v>394</v>
      </c>
      <c r="H136" s="150">
        <v>0.14299999999999999</v>
      </c>
      <c r="I136" s="151"/>
      <c r="J136" s="152">
        <f>ROUND($I$136*$H$136,2)</f>
        <v>0</v>
      </c>
      <c r="K136" s="148" t="s">
        <v>353</v>
      </c>
      <c r="L136" s="43"/>
      <c r="M136" s="153"/>
      <c r="N136" s="154" t="s">
        <v>46</v>
      </c>
      <c r="O136" s="24"/>
      <c r="P136" s="155">
        <f>$O$136*$H$136</f>
        <v>0</v>
      </c>
      <c r="Q136" s="155">
        <v>0</v>
      </c>
      <c r="R136" s="155">
        <f>$Q$136*$H$136</f>
        <v>0</v>
      </c>
      <c r="S136" s="155">
        <v>0</v>
      </c>
      <c r="T136" s="156">
        <f>$S$136*$H$136</f>
        <v>0</v>
      </c>
      <c r="AR136" s="97" t="s">
        <v>718</v>
      </c>
      <c r="AT136" s="97" t="s">
        <v>244</v>
      </c>
      <c r="AU136" s="97" t="s">
        <v>83</v>
      </c>
      <c r="AY136" s="6" t="s">
        <v>243</v>
      </c>
      <c r="BE136" s="157">
        <f>IF($N$136="základní",$J$136,0)</f>
        <v>0</v>
      </c>
      <c r="BF136" s="157">
        <f>IF($N$136="snížená",$J$136,0)</f>
        <v>0</v>
      </c>
      <c r="BG136" s="157">
        <f>IF($N$136="zákl. přenesená",$J$136,0)</f>
        <v>0</v>
      </c>
      <c r="BH136" s="157">
        <f>IF($N$136="sníž. přenesená",$J$136,0)</f>
        <v>0</v>
      </c>
      <c r="BI136" s="157">
        <f>IF($N$136="nulová",$J$136,0)</f>
        <v>0</v>
      </c>
      <c r="BJ136" s="97" t="s">
        <v>22</v>
      </c>
      <c r="BK136" s="157">
        <f>ROUND($I$136*$H$136,2)</f>
        <v>0</v>
      </c>
      <c r="BL136" s="97" t="s">
        <v>718</v>
      </c>
      <c r="BM136" s="97" t="s">
        <v>2659</v>
      </c>
    </row>
    <row r="137" spans="2:65" s="6" customFormat="1" ht="15.75" customHeight="1" x14ac:dyDescent="0.3">
      <c r="B137" s="170"/>
      <c r="C137" s="171"/>
      <c r="D137" s="158" t="s">
        <v>355</v>
      </c>
      <c r="E137" s="172"/>
      <c r="F137" s="172" t="s">
        <v>2610</v>
      </c>
      <c r="G137" s="171"/>
      <c r="H137" s="171"/>
      <c r="J137" s="171"/>
      <c r="K137" s="171"/>
      <c r="L137" s="173"/>
      <c r="M137" s="174"/>
      <c r="N137" s="171"/>
      <c r="O137" s="171"/>
      <c r="P137" s="171"/>
      <c r="Q137" s="171"/>
      <c r="R137" s="171"/>
      <c r="S137" s="171"/>
      <c r="T137" s="175"/>
      <c r="AT137" s="176" t="s">
        <v>355</v>
      </c>
      <c r="AU137" s="176" t="s">
        <v>83</v>
      </c>
      <c r="AV137" s="176" t="s">
        <v>22</v>
      </c>
      <c r="AW137" s="176" t="s">
        <v>222</v>
      </c>
      <c r="AX137" s="176" t="s">
        <v>75</v>
      </c>
      <c r="AY137" s="176" t="s">
        <v>243</v>
      </c>
    </row>
    <row r="138" spans="2:65" s="6" customFormat="1" ht="15.75" customHeight="1" x14ac:dyDescent="0.3">
      <c r="B138" s="178"/>
      <c r="C138" s="179"/>
      <c r="D138" s="177" t="s">
        <v>355</v>
      </c>
      <c r="E138" s="179"/>
      <c r="F138" s="180" t="s">
        <v>2660</v>
      </c>
      <c r="G138" s="179"/>
      <c r="H138" s="181">
        <v>0.14299999999999999</v>
      </c>
      <c r="J138" s="179"/>
      <c r="K138" s="179"/>
      <c r="L138" s="182"/>
      <c r="M138" s="183"/>
      <c r="N138" s="179"/>
      <c r="O138" s="179"/>
      <c r="P138" s="179"/>
      <c r="Q138" s="179"/>
      <c r="R138" s="179"/>
      <c r="S138" s="179"/>
      <c r="T138" s="184"/>
      <c r="AT138" s="185" t="s">
        <v>355</v>
      </c>
      <c r="AU138" s="185" t="s">
        <v>83</v>
      </c>
      <c r="AV138" s="185" t="s">
        <v>83</v>
      </c>
      <c r="AW138" s="185" t="s">
        <v>222</v>
      </c>
      <c r="AX138" s="185" t="s">
        <v>22</v>
      </c>
      <c r="AY138" s="185" t="s">
        <v>243</v>
      </c>
    </row>
    <row r="139" spans="2:65" s="6" customFormat="1" ht="15.75" customHeight="1" x14ac:dyDescent="0.3">
      <c r="B139" s="23"/>
      <c r="C139" s="146" t="s">
        <v>301</v>
      </c>
      <c r="D139" s="146" t="s">
        <v>244</v>
      </c>
      <c r="E139" s="147" t="s">
        <v>2276</v>
      </c>
      <c r="F139" s="148" t="s">
        <v>2277</v>
      </c>
      <c r="G139" s="149" t="s">
        <v>394</v>
      </c>
      <c r="H139" s="150">
        <v>27.86</v>
      </c>
      <c r="I139" s="151"/>
      <c r="J139" s="152">
        <f>ROUND($I$139*$H$139,2)</f>
        <v>0</v>
      </c>
      <c r="K139" s="148" t="s">
        <v>353</v>
      </c>
      <c r="L139" s="43"/>
      <c r="M139" s="153"/>
      <c r="N139" s="154" t="s">
        <v>46</v>
      </c>
      <c r="O139" s="24"/>
      <c r="P139" s="155">
        <f>$O$139*$H$139</f>
        <v>0</v>
      </c>
      <c r="Q139" s="155">
        <v>0</v>
      </c>
      <c r="R139" s="155">
        <f>$Q$139*$H$139</f>
        <v>0</v>
      </c>
      <c r="S139" s="155">
        <v>0</v>
      </c>
      <c r="T139" s="156">
        <f>$S$139*$H$139</f>
        <v>0</v>
      </c>
      <c r="AR139" s="97" t="s">
        <v>718</v>
      </c>
      <c r="AT139" s="97" t="s">
        <v>244</v>
      </c>
      <c r="AU139" s="97" t="s">
        <v>83</v>
      </c>
      <c r="AY139" s="6" t="s">
        <v>243</v>
      </c>
      <c r="BE139" s="157">
        <f>IF($N$139="základní",$J$139,0)</f>
        <v>0</v>
      </c>
      <c r="BF139" s="157">
        <f>IF($N$139="snížená",$J$139,0)</f>
        <v>0</v>
      </c>
      <c r="BG139" s="157">
        <f>IF($N$139="zákl. přenesená",$J$139,0)</f>
        <v>0</v>
      </c>
      <c r="BH139" s="157">
        <f>IF($N$139="sníž. přenesená",$J$139,0)</f>
        <v>0</v>
      </c>
      <c r="BI139" s="157">
        <f>IF($N$139="nulová",$J$139,0)</f>
        <v>0</v>
      </c>
      <c r="BJ139" s="97" t="s">
        <v>22</v>
      </c>
      <c r="BK139" s="157">
        <f>ROUND($I$139*$H$139,2)</f>
        <v>0</v>
      </c>
      <c r="BL139" s="97" t="s">
        <v>718</v>
      </c>
      <c r="BM139" s="97" t="s">
        <v>2661</v>
      </c>
    </row>
    <row r="140" spans="2:65" s="6" customFormat="1" ht="15.75" customHeight="1" x14ac:dyDescent="0.3">
      <c r="B140" s="170"/>
      <c r="C140" s="171"/>
      <c r="D140" s="158" t="s">
        <v>355</v>
      </c>
      <c r="E140" s="172"/>
      <c r="F140" s="172" t="s">
        <v>356</v>
      </c>
      <c r="G140" s="171"/>
      <c r="H140" s="171"/>
      <c r="J140" s="171"/>
      <c r="K140" s="171"/>
      <c r="L140" s="173"/>
      <c r="M140" s="174"/>
      <c r="N140" s="171"/>
      <c r="O140" s="171"/>
      <c r="P140" s="171"/>
      <c r="Q140" s="171"/>
      <c r="R140" s="171"/>
      <c r="S140" s="171"/>
      <c r="T140" s="175"/>
      <c r="AT140" s="176" t="s">
        <v>355</v>
      </c>
      <c r="AU140" s="176" t="s">
        <v>83</v>
      </c>
      <c r="AV140" s="176" t="s">
        <v>22</v>
      </c>
      <c r="AW140" s="176" t="s">
        <v>222</v>
      </c>
      <c r="AX140" s="176" t="s">
        <v>75</v>
      </c>
      <c r="AY140" s="176" t="s">
        <v>243</v>
      </c>
    </row>
    <row r="141" spans="2:65" s="6" customFormat="1" ht="15.75" customHeight="1" x14ac:dyDescent="0.3">
      <c r="B141" s="170"/>
      <c r="C141" s="171"/>
      <c r="D141" s="177" t="s">
        <v>355</v>
      </c>
      <c r="E141" s="171"/>
      <c r="F141" s="172" t="s">
        <v>2279</v>
      </c>
      <c r="G141" s="171"/>
      <c r="H141" s="171"/>
      <c r="J141" s="171"/>
      <c r="K141" s="171"/>
      <c r="L141" s="173"/>
      <c r="M141" s="174"/>
      <c r="N141" s="171"/>
      <c r="O141" s="171"/>
      <c r="P141" s="171"/>
      <c r="Q141" s="171"/>
      <c r="R141" s="171"/>
      <c r="S141" s="171"/>
      <c r="T141" s="175"/>
      <c r="AT141" s="176" t="s">
        <v>355</v>
      </c>
      <c r="AU141" s="176" t="s">
        <v>83</v>
      </c>
      <c r="AV141" s="176" t="s">
        <v>22</v>
      </c>
      <c r="AW141" s="176" t="s">
        <v>222</v>
      </c>
      <c r="AX141" s="176" t="s">
        <v>75</v>
      </c>
      <c r="AY141" s="176" t="s">
        <v>243</v>
      </c>
    </row>
    <row r="142" spans="2:65" s="6" customFormat="1" ht="15.75" customHeight="1" x14ac:dyDescent="0.3">
      <c r="B142" s="178"/>
      <c r="C142" s="179"/>
      <c r="D142" s="177" t="s">
        <v>355</v>
      </c>
      <c r="E142" s="179"/>
      <c r="F142" s="180" t="s">
        <v>2662</v>
      </c>
      <c r="G142" s="179"/>
      <c r="H142" s="181">
        <v>0.84</v>
      </c>
      <c r="J142" s="179"/>
      <c r="K142" s="179"/>
      <c r="L142" s="182"/>
      <c r="M142" s="183"/>
      <c r="N142" s="179"/>
      <c r="O142" s="179"/>
      <c r="P142" s="179"/>
      <c r="Q142" s="179"/>
      <c r="R142" s="179"/>
      <c r="S142" s="179"/>
      <c r="T142" s="184"/>
      <c r="AT142" s="185" t="s">
        <v>355</v>
      </c>
      <c r="AU142" s="185" t="s">
        <v>83</v>
      </c>
      <c r="AV142" s="185" t="s">
        <v>83</v>
      </c>
      <c r="AW142" s="185" t="s">
        <v>222</v>
      </c>
      <c r="AX142" s="185" t="s">
        <v>75</v>
      </c>
      <c r="AY142" s="185" t="s">
        <v>243</v>
      </c>
    </row>
    <row r="143" spans="2:65" s="6" customFormat="1" ht="15.75" customHeight="1" x14ac:dyDescent="0.3">
      <c r="B143" s="178"/>
      <c r="C143" s="179"/>
      <c r="D143" s="177" t="s">
        <v>355</v>
      </c>
      <c r="E143" s="179"/>
      <c r="F143" s="180" t="s">
        <v>2663</v>
      </c>
      <c r="G143" s="179"/>
      <c r="H143" s="181">
        <v>1.26</v>
      </c>
      <c r="J143" s="179"/>
      <c r="K143" s="179"/>
      <c r="L143" s="182"/>
      <c r="M143" s="183"/>
      <c r="N143" s="179"/>
      <c r="O143" s="179"/>
      <c r="P143" s="179"/>
      <c r="Q143" s="179"/>
      <c r="R143" s="179"/>
      <c r="S143" s="179"/>
      <c r="T143" s="184"/>
      <c r="AT143" s="185" t="s">
        <v>355</v>
      </c>
      <c r="AU143" s="185" t="s">
        <v>83</v>
      </c>
      <c r="AV143" s="185" t="s">
        <v>83</v>
      </c>
      <c r="AW143" s="185" t="s">
        <v>222</v>
      </c>
      <c r="AX143" s="185" t="s">
        <v>75</v>
      </c>
      <c r="AY143" s="185" t="s">
        <v>243</v>
      </c>
    </row>
    <row r="144" spans="2:65" s="6" customFormat="1" ht="15.75" customHeight="1" x14ac:dyDescent="0.3">
      <c r="B144" s="178"/>
      <c r="C144" s="179"/>
      <c r="D144" s="177" t="s">
        <v>355</v>
      </c>
      <c r="E144" s="179"/>
      <c r="F144" s="180" t="s">
        <v>2664</v>
      </c>
      <c r="G144" s="179"/>
      <c r="H144" s="181">
        <v>25.76</v>
      </c>
      <c r="J144" s="179"/>
      <c r="K144" s="179"/>
      <c r="L144" s="182"/>
      <c r="M144" s="183"/>
      <c r="N144" s="179"/>
      <c r="O144" s="179"/>
      <c r="P144" s="179"/>
      <c r="Q144" s="179"/>
      <c r="R144" s="179"/>
      <c r="S144" s="179"/>
      <c r="T144" s="184"/>
      <c r="AT144" s="185" t="s">
        <v>355</v>
      </c>
      <c r="AU144" s="185" t="s">
        <v>83</v>
      </c>
      <c r="AV144" s="185" t="s">
        <v>83</v>
      </c>
      <c r="AW144" s="185" t="s">
        <v>222</v>
      </c>
      <c r="AX144" s="185" t="s">
        <v>75</v>
      </c>
      <c r="AY144" s="185" t="s">
        <v>243</v>
      </c>
    </row>
    <row r="145" spans="2:65" s="6" customFormat="1" ht="15.75" customHeight="1" x14ac:dyDescent="0.3">
      <c r="B145" s="186"/>
      <c r="C145" s="187"/>
      <c r="D145" s="177" t="s">
        <v>355</v>
      </c>
      <c r="E145" s="187"/>
      <c r="F145" s="188" t="s">
        <v>369</v>
      </c>
      <c r="G145" s="187"/>
      <c r="H145" s="189">
        <v>27.86</v>
      </c>
      <c r="J145" s="187"/>
      <c r="K145" s="187"/>
      <c r="L145" s="190"/>
      <c r="M145" s="191"/>
      <c r="N145" s="187"/>
      <c r="O145" s="187"/>
      <c r="P145" s="187"/>
      <c r="Q145" s="187"/>
      <c r="R145" s="187"/>
      <c r="S145" s="187"/>
      <c r="T145" s="192"/>
      <c r="AT145" s="193" t="s">
        <v>355</v>
      </c>
      <c r="AU145" s="193" t="s">
        <v>83</v>
      </c>
      <c r="AV145" s="193" t="s">
        <v>248</v>
      </c>
      <c r="AW145" s="193" t="s">
        <v>222</v>
      </c>
      <c r="AX145" s="193" t="s">
        <v>22</v>
      </c>
      <c r="AY145" s="193" t="s">
        <v>243</v>
      </c>
    </row>
    <row r="146" spans="2:65" s="6" customFormat="1" ht="15.75" customHeight="1" x14ac:dyDescent="0.3">
      <c r="B146" s="23"/>
      <c r="C146" s="146" t="s">
        <v>304</v>
      </c>
      <c r="D146" s="146" t="s">
        <v>244</v>
      </c>
      <c r="E146" s="147" t="s">
        <v>2283</v>
      </c>
      <c r="F146" s="148" t="s">
        <v>2284</v>
      </c>
      <c r="G146" s="149" t="s">
        <v>378</v>
      </c>
      <c r="H146" s="150">
        <v>101</v>
      </c>
      <c r="I146" s="151"/>
      <c r="J146" s="152">
        <f>ROUND($I$146*$H$146,2)</f>
        <v>0</v>
      </c>
      <c r="K146" s="148" t="s">
        <v>353</v>
      </c>
      <c r="L146" s="43"/>
      <c r="M146" s="153"/>
      <c r="N146" s="154" t="s">
        <v>46</v>
      </c>
      <c r="O146" s="24"/>
      <c r="P146" s="155">
        <f>$O$146*$H$146</f>
        <v>0</v>
      </c>
      <c r="Q146" s="155">
        <v>0.15614</v>
      </c>
      <c r="R146" s="155">
        <f>$Q$146*$H$146</f>
        <v>15.77014</v>
      </c>
      <c r="S146" s="155">
        <v>0</v>
      </c>
      <c r="T146" s="156">
        <f>$S$146*$H$146</f>
        <v>0</v>
      </c>
      <c r="AR146" s="97" t="s">
        <v>718</v>
      </c>
      <c r="AT146" s="97" t="s">
        <v>244</v>
      </c>
      <c r="AU146" s="97" t="s">
        <v>83</v>
      </c>
      <c r="AY146" s="6" t="s">
        <v>243</v>
      </c>
      <c r="BE146" s="157">
        <f>IF($N$146="základní",$J$146,0)</f>
        <v>0</v>
      </c>
      <c r="BF146" s="157">
        <f>IF($N$146="snížená",$J$146,0)</f>
        <v>0</v>
      </c>
      <c r="BG146" s="157">
        <f>IF($N$146="zákl. přenesená",$J$146,0)</f>
        <v>0</v>
      </c>
      <c r="BH146" s="157">
        <f>IF($N$146="sníž. přenesená",$J$146,0)</f>
        <v>0</v>
      </c>
      <c r="BI146" s="157">
        <f>IF($N$146="nulová",$J$146,0)</f>
        <v>0</v>
      </c>
      <c r="BJ146" s="97" t="s">
        <v>22</v>
      </c>
      <c r="BK146" s="157">
        <f>ROUND($I$146*$H$146,2)</f>
        <v>0</v>
      </c>
      <c r="BL146" s="97" t="s">
        <v>718</v>
      </c>
      <c r="BM146" s="97" t="s">
        <v>2665</v>
      </c>
    </row>
    <row r="147" spans="2:65" s="6" customFormat="1" ht="15.75" customHeight="1" x14ac:dyDescent="0.3">
      <c r="B147" s="170"/>
      <c r="C147" s="171"/>
      <c r="D147" s="158" t="s">
        <v>355</v>
      </c>
      <c r="E147" s="172"/>
      <c r="F147" s="172" t="s">
        <v>356</v>
      </c>
      <c r="G147" s="171"/>
      <c r="H147" s="171"/>
      <c r="J147" s="171"/>
      <c r="K147" s="171"/>
      <c r="L147" s="173"/>
      <c r="M147" s="174"/>
      <c r="N147" s="171"/>
      <c r="O147" s="171"/>
      <c r="P147" s="171"/>
      <c r="Q147" s="171"/>
      <c r="R147" s="171"/>
      <c r="S147" s="171"/>
      <c r="T147" s="175"/>
      <c r="AT147" s="176" t="s">
        <v>355</v>
      </c>
      <c r="AU147" s="176" t="s">
        <v>83</v>
      </c>
      <c r="AV147" s="176" t="s">
        <v>22</v>
      </c>
      <c r="AW147" s="176" t="s">
        <v>222</v>
      </c>
      <c r="AX147" s="176" t="s">
        <v>75</v>
      </c>
      <c r="AY147" s="176" t="s">
        <v>243</v>
      </c>
    </row>
    <row r="148" spans="2:65" s="6" customFormat="1" ht="15.75" customHeight="1" x14ac:dyDescent="0.3">
      <c r="B148" s="178"/>
      <c r="C148" s="179"/>
      <c r="D148" s="177" t="s">
        <v>355</v>
      </c>
      <c r="E148" s="179"/>
      <c r="F148" s="180" t="s">
        <v>2666</v>
      </c>
      <c r="G148" s="179"/>
      <c r="H148" s="181">
        <v>3</v>
      </c>
      <c r="J148" s="179"/>
      <c r="K148" s="179"/>
      <c r="L148" s="182"/>
      <c r="M148" s="183"/>
      <c r="N148" s="179"/>
      <c r="O148" s="179"/>
      <c r="P148" s="179"/>
      <c r="Q148" s="179"/>
      <c r="R148" s="179"/>
      <c r="S148" s="179"/>
      <c r="T148" s="184"/>
      <c r="AT148" s="185" t="s">
        <v>355</v>
      </c>
      <c r="AU148" s="185" t="s">
        <v>83</v>
      </c>
      <c r="AV148" s="185" t="s">
        <v>83</v>
      </c>
      <c r="AW148" s="185" t="s">
        <v>222</v>
      </c>
      <c r="AX148" s="185" t="s">
        <v>75</v>
      </c>
      <c r="AY148" s="185" t="s">
        <v>243</v>
      </c>
    </row>
    <row r="149" spans="2:65" s="6" customFormat="1" ht="15.75" customHeight="1" x14ac:dyDescent="0.3">
      <c r="B149" s="178"/>
      <c r="C149" s="179"/>
      <c r="D149" s="177" t="s">
        <v>355</v>
      </c>
      <c r="E149" s="179"/>
      <c r="F149" s="180" t="s">
        <v>2667</v>
      </c>
      <c r="G149" s="179"/>
      <c r="H149" s="181">
        <v>6</v>
      </c>
      <c r="J149" s="179"/>
      <c r="K149" s="179"/>
      <c r="L149" s="182"/>
      <c r="M149" s="183"/>
      <c r="N149" s="179"/>
      <c r="O149" s="179"/>
      <c r="P149" s="179"/>
      <c r="Q149" s="179"/>
      <c r="R149" s="179"/>
      <c r="S149" s="179"/>
      <c r="T149" s="184"/>
      <c r="AT149" s="185" t="s">
        <v>355</v>
      </c>
      <c r="AU149" s="185" t="s">
        <v>83</v>
      </c>
      <c r="AV149" s="185" t="s">
        <v>83</v>
      </c>
      <c r="AW149" s="185" t="s">
        <v>222</v>
      </c>
      <c r="AX149" s="185" t="s">
        <v>75</v>
      </c>
      <c r="AY149" s="185" t="s">
        <v>243</v>
      </c>
    </row>
    <row r="150" spans="2:65" s="6" customFormat="1" ht="15.75" customHeight="1" x14ac:dyDescent="0.3">
      <c r="B150" s="178"/>
      <c r="C150" s="179"/>
      <c r="D150" s="177" t="s">
        <v>355</v>
      </c>
      <c r="E150" s="179"/>
      <c r="F150" s="180" t="s">
        <v>2668</v>
      </c>
      <c r="G150" s="179"/>
      <c r="H150" s="181">
        <v>92</v>
      </c>
      <c r="J150" s="179"/>
      <c r="K150" s="179"/>
      <c r="L150" s="182"/>
      <c r="M150" s="183"/>
      <c r="N150" s="179"/>
      <c r="O150" s="179"/>
      <c r="P150" s="179"/>
      <c r="Q150" s="179"/>
      <c r="R150" s="179"/>
      <c r="S150" s="179"/>
      <c r="T150" s="184"/>
      <c r="AT150" s="185" t="s">
        <v>355</v>
      </c>
      <c r="AU150" s="185" t="s">
        <v>83</v>
      </c>
      <c r="AV150" s="185" t="s">
        <v>83</v>
      </c>
      <c r="AW150" s="185" t="s">
        <v>222</v>
      </c>
      <c r="AX150" s="185" t="s">
        <v>75</v>
      </c>
      <c r="AY150" s="185" t="s">
        <v>243</v>
      </c>
    </row>
    <row r="151" spans="2:65" s="6" customFormat="1" ht="15.75" customHeight="1" x14ac:dyDescent="0.3">
      <c r="B151" s="186"/>
      <c r="C151" s="187"/>
      <c r="D151" s="177" t="s">
        <v>355</v>
      </c>
      <c r="E151" s="187"/>
      <c r="F151" s="188" t="s">
        <v>369</v>
      </c>
      <c r="G151" s="187"/>
      <c r="H151" s="189">
        <v>101</v>
      </c>
      <c r="J151" s="187"/>
      <c r="K151" s="187"/>
      <c r="L151" s="190"/>
      <c r="M151" s="191"/>
      <c r="N151" s="187"/>
      <c r="O151" s="187"/>
      <c r="P151" s="187"/>
      <c r="Q151" s="187"/>
      <c r="R151" s="187"/>
      <c r="S151" s="187"/>
      <c r="T151" s="192"/>
      <c r="AT151" s="193" t="s">
        <v>355</v>
      </c>
      <c r="AU151" s="193" t="s">
        <v>83</v>
      </c>
      <c r="AV151" s="193" t="s">
        <v>248</v>
      </c>
      <c r="AW151" s="193" t="s">
        <v>222</v>
      </c>
      <c r="AX151" s="193" t="s">
        <v>22</v>
      </c>
      <c r="AY151" s="193" t="s">
        <v>243</v>
      </c>
    </row>
    <row r="152" spans="2:65" s="6" customFormat="1" ht="15.75" customHeight="1" x14ac:dyDescent="0.3">
      <c r="B152" s="23"/>
      <c r="C152" s="146" t="s">
        <v>307</v>
      </c>
      <c r="D152" s="146" t="s">
        <v>244</v>
      </c>
      <c r="E152" s="147" t="s">
        <v>1808</v>
      </c>
      <c r="F152" s="148" t="s">
        <v>1809</v>
      </c>
      <c r="G152" s="149" t="s">
        <v>378</v>
      </c>
      <c r="H152" s="150">
        <v>98</v>
      </c>
      <c r="I152" s="151"/>
      <c r="J152" s="152">
        <f>ROUND($I$152*$H$152,2)</f>
        <v>0</v>
      </c>
      <c r="K152" s="148" t="s">
        <v>353</v>
      </c>
      <c r="L152" s="43"/>
      <c r="M152" s="153"/>
      <c r="N152" s="154" t="s">
        <v>46</v>
      </c>
      <c r="O152" s="24"/>
      <c r="P152" s="155">
        <f>$O$152*$H$152</f>
        <v>0</v>
      </c>
      <c r="Q152" s="155">
        <v>0</v>
      </c>
      <c r="R152" s="155">
        <f>$Q$152*$H$152</f>
        <v>0</v>
      </c>
      <c r="S152" s="155">
        <v>0</v>
      </c>
      <c r="T152" s="156">
        <f>$S$152*$H$152</f>
        <v>0</v>
      </c>
      <c r="AR152" s="97" t="s">
        <v>718</v>
      </c>
      <c r="AT152" s="97" t="s">
        <v>244</v>
      </c>
      <c r="AU152" s="97" t="s">
        <v>83</v>
      </c>
      <c r="AY152" s="6" t="s">
        <v>243</v>
      </c>
      <c r="BE152" s="157">
        <f>IF($N$152="základní",$J$152,0)</f>
        <v>0</v>
      </c>
      <c r="BF152" s="157">
        <f>IF($N$152="snížená",$J$152,0)</f>
        <v>0</v>
      </c>
      <c r="BG152" s="157">
        <f>IF($N$152="zákl. přenesená",$J$152,0)</f>
        <v>0</v>
      </c>
      <c r="BH152" s="157">
        <f>IF($N$152="sníž. přenesená",$J$152,0)</f>
        <v>0</v>
      </c>
      <c r="BI152" s="157">
        <f>IF($N$152="nulová",$J$152,0)</f>
        <v>0</v>
      </c>
      <c r="BJ152" s="97" t="s">
        <v>22</v>
      </c>
      <c r="BK152" s="157">
        <f>ROUND($I$152*$H$152,2)</f>
        <v>0</v>
      </c>
      <c r="BL152" s="97" t="s">
        <v>718</v>
      </c>
      <c r="BM152" s="97" t="s">
        <v>2669</v>
      </c>
    </row>
    <row r="153" spans="2:65" s="6" customFormat="1" ht="15.75" customHeight="1" x14ac:dyDescent="0.3">
      <c r="B153" s="170"/>
      <c r="C153" s="171"/>
      <c r="D153" s="158" t="s">
        <v>355</v>
      </c>
      <c r="E153" s="172"/>
      <c r="F153" s="172" t="s">
        <v>356</v>
      </c>
      <c r="G153" s="171"/>
      <c r="H153" s="171"/>
      <c r="J153" s="171"/>
      <c r="K153" s="171"/>
      <c r="L153" s="173"/>
      <c r="M153" s="174"/>
      <c r="N153" s="171"/>
      <c r="O153" s="171"/>
      <c r="P153" s="171"/>
      <c r="Q153" s="171"/>
      <c r="R153" s="171"/>
      <c r="S153" s="171"/>
      <c r="T153" s="175"/>
      <c r="AT153" s="176" t="s">
        <v>355</v>
      </c>
      <c r="AU153" s="176" t="s">
        <v>83</v>
      </c>
      <c r="AV153" s="176" t="s">
        <v>22</v>
      </c>
      <c r="AW153" s="176" t="s">
        <v>222</v>
      </c>
      <c r="AX153" s="176" t="s">
        <v>75</v>
      </c>
      <c r="AY153" s="176" t="s">
        <v>243</v>
      </c>
    </row>
    <row r="154" spans="2:65" s="6" customFormat="1" ht="15.75" customHeight="1" x14ac:dyDescent="0.3">
      <c r="B154" s="178"/>
      <c r="C154" s="179"/>
      <c r="D154" s="177" t="s">
        <v>355</v>
      </c>
      <c r="E154" s="179"/>
      <c r="F154" s="180" t="s">
        <v>2670</v>
      </c>
      <c r="G154" s="179"/>
      <c r="H154" s="181">
        <v>98</v>
      </c>
      <c r="J154" s="179"/>
      <c r="K154" s="179"/>
      <c r="L154" s="182"/>
      <c r="M154" s="183"/>
      <c r="N154" s="179"/>
      <c r="O154" s="179"/>
      <c r="P154" s="179"/>
      <c r="Q154" s="179"/>
      <c r="R154" s="179"/>
      <c r="S154" s="179"/>
      <c r="T154" s="184"/>
      <c r="AT154" s="185" t="s">
        <v>355</v>
      </c>
      <c r="AU154" s="185" t="s">
        <v>83</v>
      </c>
      <c r="AV154" s="185" t="s">
        <v>83</v>
      </c>
      <c r="AW154" s="185" t="s">
        <v>222</v>
      </c>
      <c r="AX154" s="185" t="s">
        <v>22</v>
      </c>
      <c r="AY154" s="185" t="s">
        <v>243</v>
      </c>
    </row>
    <row r="155" spans="2:65" s="6" customFormat="1" ht="15.75" customHeight="1" x14ac:dyDescent="0.3">
      <c r="B155" s="23"/>
      <c r="C155" s="194" t="s">
        <v>313</v>
      </c>
      <c r="D155" s="194" t="s">
        <v>481</v>
      </c>
      <c r="E155" s="195" t="s">
        <v>1812</v>
      </c>
      <c r="F155" s="196" t="s">
        <v>1813</v>
      </c>
      <c r="G155" s="197" t="s">
        <v>378</v>
      </c>
      <c r="H155" s="198">
        <v>102.9</v>
      </c>
      <c r="I155" s="199"/>
      <c r="J155" s="200">
        <f>ROUND($I$155*$H$155,2)</f>
        <v>0</v>
      </c>
      <c r="K155" s="196" t="s">
        <v>353</v>
      </c>
      <c r="L155" s="201"/>
      <c r="M155" s="202"/>
      <c r="N155" s="203" t="s">
        <v>46</v>
      </c>
      <c r="O155" s="24"/>
      <c r="P155" s="155">
        <f>$O$155*$H$155</f>
        <v>0</v>
      </c>
      <c r="Q155" s="155">
        <v>4.2999999999999999E-4</v>
      </c>
      <c r="R155" s="155">
        <f>$Q$155*$H$155</f>
        <v>4.4247000000000002E-2</v>
      </c>
      <c r="S155" s="155">
        <v>0</v>
      </c>
      <c r="T155" s="156">
        <f>$S$155*$H$155</f>
        <v>0</v>
      </c>
      <c r="AR155" s="97" t="s">
        <v>949</v>
      </c>
      <c r="AT155" s="97" t="s">
        <v>481</v>
      </c>
      <c r="AU155" s="97" t="s">
        <v>83</v>
      </c>
      <c r="AY155" s="6" t="s">
        <v>243</v>
      </c>
      <c r="BE155" s="157">
        <f>IF($N$155="základní",$J$155,0)</f>
        <v>0</v>
      </c>
      <c r="BF155" s="157">
        <f>IF($N$155="snížená",$J$155,0)</f>
        <v>0</v>
      </c>
      <c r="BG155" s="157">
        <f>IF($N$155="zákl. přenesená",$J$155,0)</f>
        <v>0</v>
      </c>
      <c r="BH155" s="157">
        <f>IF($N$155="sníž. přenesená",$J$155,0)</f>
        <v>0</v>
      </c>
      <c r="BI155" s="157">
        <f>IF($N$155="nulová",$J$155,0)</f>
        <v>0</v>
      </c>
      <c r="BJ155" s="97" t="s">
        <v>22</v>
      </c>
      <c r="BK155" s="157">
        <f>ROUND($I$155*$H$155,2)</f>
        <v>0</v>
      </c>
      <c r="BL155" s="97" t="s">
        <v>949</v>
      </c>
      <c r="BM155" s="97" t="s">
        <v>2671</v>
      </c>
    </row>
    <row r="156" spans="2:65" s="6" customFormat="1" ht="15.75" customHeight="1" x14ac:dyDescent="0.3">
      <c r="B156" s="170"/>
      <c r="C156" s="171"/>
      <c r="D156" s="158" t="s">
        <v>355</v>
      </c>
      <c r="E156" s="172"/>
      <c r="F156" s="172" t="s">
        <v>2672</v>
      </c>
      <c r="G156" s="171"/>
      <c r="H156" s="171"/>
      <c r="J156" s="171"/>
      <c r="K156" s="171"/>
      <c r="L156" s="173"/>
      <c r="M156" s="174"/>
      <c r="N156" s="171"/>
      <c r="O156" s="171"/>
      <c r="P156" s="171"/>
      <c r="Q156" s="171"/>
      <c r="R156" s="171"/>
      <c r="S156" s="171"/>
      <c r="T156" s="175"/>
      <c r="AT156" s="176" t="s">
        <v>355</v>
      </c>
      <c r="AU156" s="176" t="s">
        <v>83</v>
      </c>
      <c r="AV156" s="176" t="s">
        <v>22</v>
      </c>
      <c r="AW156" s="176" t="s">
        <v>222</v>
      </c>
      <c r="AX156" s="176" t="s">
        <v>75</v>
      </c>
      <c r="AY156" s="176" t="s">
        <v>243</v>
      </c>
    </row>
    <row r="157" spans="2:65" s="6" customFormat="1" ht="15.75" customHeight="1" x14ac:dyDescent="0.3">
      <c r="B157" s="178"/>
      <c r="C157" s="179"/>
      <c r="D157" s="177" t="s">
        <v>355</v>
      </c>
      <c r="E157" s="179"/>
      <c r="F157" s="180" t="s">
        <v>2673</v>
      </c>
      <c r="G157" s="179"/>
      <c r="H157" s="181">
        <v>98</v>
      </c>
      <c r="J157" s="179"/>
      <c r="K157" s="179"/>
      <c r="L157" s="182"/>
      <c r="M157" s="183"/>
      <c r="N157" s="179"/>
      <c r="O157" s="179"/>
      <c r="P157" s="179"/>
      <c r="Q157" s="179"/>
      <c r="R157" s="179"/>
      <c r="S157" s="179"/>
      <c r="T157" s="184"/>
      <c r="AT157" s="185" t="s">
        <v>355</v>
      </c>
      <c r="AU157" s="185" t="s">
        <v>83</v>
      </c>
      <c r="AV157" s="185" t="s">
        <v>83</v>
      </c>
      <c r="AW157" s="185" t="s">
        <v>222</v>
      </c>
      <c r="AX157" s="185" t="s">
        <v>22</v>
      </c>
      <c r="AY157" s="185" t="s">
        <v>243</v>
      </c>
    </row>
    <row r="158" spans="2:65" s="6" customFormat="1" ht="15.75" customHeight="1" x14ac:dyDescent="0.3">
      <c r="B158" s="178"/>
      <c r="C158" s="179"/>
      <c r="D158" s="177" t="s">
        <v>355</v>
      </c>
      <c r="E158" s="179"/>
      <c r="F158" s="180" t="s">
        <v>2674</v>
      </c>
      <c r="G158" s="179"/>
      <c r="H158" s="181">
        <v>102.9</v>
      </c>
      <c r="J158" s="179"/>
      <c r="K158" s="179"/>
      <c r="L158" s="182"/>
      <c r="M158" s="183"/>
      <c r="N158" s="179"/>
      <c r="O158" s="179"/>
      <c r="P158" s="179"/>
      <c r="Q158" s="179"/>
      <c r="R158" s="179"/>
      <c r="S158" s="179"/>
      <c r="T158" s="184"/>
      <c r="AT158" s="185" t="s">
        <v>355</v>
      </c>
      <c r="AU158" s="185" t="s">
        <v>83</v>
      </c>
      <c r="AV158" s="185" t="s">
        <v>83</v>
      </c>
      <c r="AW158" s="185" t="s">
        <v>75</v>
      </c>
      <c r="AX158" s="185" t="s">
        <v>22</v>
      </c>
      <c r="AY158" s="185" t="s">
        <v>243</v>
      </c>
    </row>
    <row r="159" spans="2:65" s="6" customFormat="1" ht="15.75" customHeight="1" x14ac:dyDescent="0.3">
      <c r="B159" s="23"/>
      <c r="C159" s="146" t="s">
        <v>7</v>
      </c>
      <c r="D159" s="146" t="s">
        <v>244</v>
      </c>
      <c r="E159" s="147" t="s">
        <v>2312</v>
      </c>
      <c r="F159" s="148" t="s">
        <v>2313</v>
      </c>
      <c r="G159" s="149" t="s">
        <v>394</v>
      </c>
      <c r="H159" s="150">
        <v>24.297000000000001</v>
      </c>
      <c r="I159" s="151"/>
      <c r="J159" s="152">
        <f>ROUND($I$159*$H$159,2)</f>
        <v>0</v>
      </c>
      <c r="K159" s="148" t="s">
        <v>353</v>
      </c>
      <c r="L159" s="43"/>
      <c r="M159" s="153"/>
      <c r="N159" s="154" t="s">
        <v>46</v>
      </c>
      <c r="O159" s="24"/>
      <c r="P159" s="155">
        <f>$O$159*$H$159</f>
        <v>0</v>
      </c>
      <c r="Q159" s="155">
        <v>0</v>
      </c>
      <c r="R159" s="155">
        <f>$Q$159*$H$159</f>
        <v>0</v>
      </c>
      <c r="S159" s="155">
        <v>0</v>
      </c>
      <c r="T159" s="156">
        <f>$S$159*$H$159</f>
        <v>0</v>
      </c>
      <c r="AR159" s="97" t="s">
        <v>718</v>
      </c>
      <c r="AT159" s="97" t="s">
        <v>244</v>
      </c>
      <c r="AU159" s="97" t="s">
        <v>83</v>
      </c>
      <c r="AY159" s="6" t="s">
        <v>243</v>
      </c>
      <c r="BE159" s="157">
        <f>IF($N$159="základní",$J$159,0)</f>
        <v>0</v>
      </c>
      <c r="BF159" s="157">
        <f>IF($N$159="snížená",$J$159,0)</f>
        <v>0</v>
      </c>
      <c r="BG159" s="157">
        <f>IF($N$159="zákl. přenesená",$J$159,0)</f>
        <v>0</v>
      </c>
      <c r="BH159" s="157">
        <f>IF($N$159="sníž. přenesená",$J$159,0)</f>
        <v>0</v>
      </c>
      <c r="BI159" s="157">
        <f>IF($N$159="nulová",$J$159,0)</f>
        <v>0</v>
      </c>
      <c r="BJ159" s="97" t="s">
        <v>22</v>
      </c>
      <c r="BK159" s="157">
        <f>ROUND($I$159*$H$159,2)</f>
        <v>0</v>
      </c>
      <c r="BL159" s="97" t="s">
        <v>718</v>
      </c>
      <c r="BM159" s="97" t="s">
        <v>2675</v>
      </c>
    </row>
    <row r="160" spans="2:65" s="6" customFormat="1" ht="15.75" customHeight="1" x14ac:dyDescent="0.3">
      <c r="B160" s="170"/>
      <c r="C160" s="171"/>
      <c r="D160" s="158" t="s">
        <v>355</v>
      </c>
      <c r="E160" s="172"/>
      <c r="F160" s="172" t="s">
        <v>356</v>
      </c>
      <c r="G160" s="171"/>
      <c r="H160" s="171"/>
      <c r="J160" s="171"/>
      <c r="K160" s="171"/>
      <c r="L160" s="173"/>
      <c r="M160" s="174"/>
      <c r="N160" s="171"/>
      <c r="O160" s="171"/>
      <c r="P160" s="171"/>
      <c r="Q160" s="171"/>
      <c r="R160" s="171"/>
      <c r="S160" s="171"/>
      <c r="T160" s="175"/>
      <c r="AT160" s="176" t="s">
        <v>355</v>
      </c>
      <c r="AU160" s="176" t="s">
        <v>83</v>
      </c>
      <c r="AV160" s="176" t="s">
        <v>22</v>
      </c>
      <c r="AW160" s="176" t="s">
        <v>222</v>
      </c>
      <c r="AX160" s="176" t="s">
        <v>75</v>
      </c>
      <c r="AY160" s="176" t="s">
        <v>243</v>
      </c>
    </row>
    <row r="161" spans="2:65" s="6" customFormat="1" ht="15.75" customHeight="1" x14ac:dyDescent="0.3">
      <c r="B161" s="170"/>
      <c r="C161" s="171"/>
      <c r="D161" s="177" t="s">
        <v>355</v>
      </c>
      <c r="E161" s="171"/>
      <c r="F161" s="172" t="s">
        <v>2315</v>
      </c>
      <c r="G161" s="171"/>
      <c r="H161" s="171"/>
      <c r="J161" s="171"/>
      <c r="K161" s="171"/>
      <c r="L161" s="173"/>
      <c r="M161" s="174"/>
      <c r="N161" s="171"/>
      <c r="O161" s="171"/>
      <c r="P161" s="171"/>
      <c r="Q161" s="171"/>
      <c r="R161" s="171"/>
      <c r="S161" s="171"/>
      <c r="T161" s="175"/>
      <c r="AT161" s="176" t="s">
        <v>355</v>
      </c>
      <c r="AU161" s="176" t="s">
        <v>83</v>
      </c>
      <c r="AV161" s="176" t="s">
        <v>22</v>
      </c>
      <c r="AW161" s="176" t="s">
        <v>222</v>
      </c>
      <c r="AX161" s="176" t="s">
        <v>75</v>
      </c>
      <c r="AY161" s="176" t="s">
        <v>243</v>
      </c>
    </row>
    <row r="162" spans="2:65" s="6" customFormat="1" ht="15.75" customHeight="1" x14ac:dyDescent="0.3">
      <c r="B162" s="178"/>
      <c r="C162" s="179"/>
      <c r="D162" s="177" t="s">
        <v>355</v>
      </c>
      <c r="E162" s="179"/>
      <c r="F162" s="180" t="s">
        <v>2676</v>
      </c>
      <c r="G162" s="179"/>
      <c r="H162" s="181">
        <v>0.65100000000000002</v>
      </c>
      <c r="J162" s="179"/>
      <c r="K162" s="179"/>
      <c r="L162" s="182"/>
      <c r="M162" s="183"/>
      <c r="N162" s="179"/>
      <c r="O162" s="179"/>
      <c r="P162" s="179"/>
      <c r="Q162" s="179"/>
      <c r="R162" s="179"/>
      <c r="S162" s="179"/>
      <c r="T162" s="184"/>
      <c r="AT162" s="185" t="s">
        <v>355</v>
      </c>
      <c r="AU162" s="185" t="s">
        <v>83</v>
      </c>
      <c r="AV162" s="185" t="s">
        <v>83</v>
      </c>
      <c r="AW162" s="185" t="s">
        <v>222</v>
      </c>
      <c r="AX162" s="185" t="s">
        <v>75</v>
      </c>
      <c r="AY162" s="185" t="s">
        <v>243</v>
      </c>
    </row>
    <row r="163" spans="2:65" s="6" customFormat="1" ht="15.75" customHeight="1" x14ac:dyDescent="0.3">
      <c r="B163" s="178"/>
      <c r="C163" s="179"/>
      <c r="D163" s="177" t="s">
        <v>355</v>
      </c>
      <c r="E163" s="179"/>
      <c r="F163" s="180" t="s">
        <v>2677</v>
      </c>
      <c r="G163" s="179"/>
      <c r="H163" s="181">
        <v>0.46200000000000002</v>
      </c>
      <c r="J163" s="179"/>
      <c r="K163" s="179"/>
      <c r="L163" s="182"/>
      <c r="M163" s="183"/>
      <c r="N163" s="179"/>
      <c r="O163" s="179"/>
      <c r="P163" s="179"/>
      <c r="Q163" s="179"/>
      <c r="R163" s="179"/>
      <c r="S163" s="179"/>
      <c r="T163" s="184"/>
      <c r="AT163" s="185" t="s">
        <v>355</v>
      </c>
      <c r="AU163" s="185" t="s">
        <v>83</v>
      </c>
      <c r="AV163" s="185" t="s">
        <v>83</v>
      </c>
      <c r="AW163" s="185" t="s">
        <v>222</v>
      </c>
      <c r="AX163" s="185" t="s">
        <v>75</v>
      </c>
      <c r="AY163" s="185" t="s">
        <v>243</v>
      </c>
    </row>
    <row r="164" spans="2:65" s="6" customFormat="1" ht="15.75" customHeight="1" x14ac:dyDescent="0.3">
      <c r="B164" s="178"/>
      <c r="C164" s="179"/>
      <c r="D164" s="177" t="s">
        <v>355</v>
      </c>
      <c r="E164" s="179"/>
      <c r="F164" s="180" t="s">
        <v>2678</v>
      </c>
      <c r="G164" s="179"/>
      <c r="H164" s="181">
        <v>23.184000000000001</v>
      </c>
      <c r="J164" s="179"/>
      <c r="K164" s="179"/>
      <c r="L164" s="182"/>
      <c r="M164" s="183"/>
      <c r="N164" s="179"/>
      <c r="O164" s="179"/>
      <c r="P164" s="179"/>
      <c r="Q164" s="179"/>
      <c r="R164" s="179"/>
      <c r="S164" s="179"/>
      <c r="T164" s="184"/>
      <c r="AT164" s="185" t="s">
        <v>355</v>
      </c>
      <c r="AU164" s="185" t="s">
        <v>83</v>
      </c>
      <c r="AV164" s="185" t="s">
        <v>83</v>
      </c>
      <c r="AW164" s="185" t="s">
        <v>222</v>
      </c>
      <c r="AX164" s="185" t="s">
        <v>75</v>
      </c>
      <c r="AY164" s="185" t="s">
        <v>243</v>
      </c>
    </row>
    <row r="165" spans="2:65" s="6" customFormat="1" ht="15.75" customHeight="1" x14ac:dyDescent="0.3">
      <c r="B165" s="186"/>
      <c r="C165" s="187"/>
      <c r="D165" s="177" t="s">
        <v>355</v>
      </c>
      <c r="E165" s="187"/>
      <c r="F165" s="188" t="s">
        <v>369</v>
      </c>
      <c r="G165" s="187"/>
      <c r="H165" s="189">
        <v>24.297000000000001</v>
      </c>
      <c r="J165" s="187"/>
      <c r="K165" s="187"/>
      <c r="L165" s="190"/>
      <c r="M165" s="191"/>
      <c r="N165" s="187"/>
      <c r="O165" s="187"/>
      <c r="P165" s="187"/>
      <c r="Q165" s="187"/>
      <c r="R165" s="187"/>
      <c r="S165" s="187"/>
      <c r="T165" s="192"/>
      <c r="AT165" s="193" t="s">
        <v>355</v>
      </c>
      <c r="AU165" s="193" t="s">
        <v>83</v>
      </c>
      <c r="AV165" s="193" t="s">
        <v>248</v>
      </c>
      <c r="AW165" s="193" t="s">
        <v>222</v>
      </c>
      <c r="AX165" s="193" t="s">
        <v>22</v>
      </c>
      <c r="AY165" s="193" t="s">
        <v>243</v>
      </c>
    </row>
    <row r="166" spans="2:65" s="6" customFormat="1" ht="15.75" customHeight="1" x14ac:dyDescent="0.3">
      <c r="B166" s="23"/>
      <c r="C166" s="146" t="s">
        <v>311</v>
      </c>
      <c r="D166" s="146" t="s">
        <v>244</v>
      </c>
      <c r="E166" s="147" t="s">
        <v>2319</v>
      </c>
      <c r="F166" s="148" t="s">
        <v>2320</v>
      </c>
      <c r="G166" s="149" t="s">
        <v>394</v>
      </c>
      <c r="H166" s="150">
        <v>3.665</v>
      </c>
      <c r="I166" s="151"/>
      <c r="J166" s="152">
        <f>ROUND($I$166*$H$166,2)</f>
        <v>0</v>
      </c>
      <c r="K166" s="148" t="s">
        <v>353</v>
      </c>
      <c r="L166" s="43"/>
      <c r="M166" s="153"/>
      <c r="N166" s="154" t="s">
        <v>46</v>
      </c>
      <c r="O166" s="24"/>
      <c r="P166" s="155">
        <f>$O$166*$H$166</f>
        <v>0</v>
      </c>
      <c r="Q166" s="155">
        <v>0</v>
      </c>
      <c r="R166" s="155">
        <f>$Q$166*$H$166</f>
        <v>0</v>
      </c>
      <c r="S166" s="155">
        <v>0</v>
      </c>
      <c r="T166" s="156">
        <f>$S$166*$H$166</f>
        <v>0</v>
      </c>
      <c r="AR166" s="97" t="s">
        <v>718</v>
      </c>
      <c r="AT166" s="97" t="s">
        <v>244</v>
      </c>
      <c r="AU166" s="97" t="s">
        <v>83</v>
      </c>
      <c r="AY166" s="6" t="s">
        <v>243</v>
      </c>
      <c r="BE166" s="157">
        <f>IF($N$166="základní",$J$166,0)</f>
        <v>0</v>
      </c>
      <c r="BF166" s="157">
        <f>IF($N$166="snížená",$J$166,0)</f>
        <v>0</v>
      </c>
      <c r="BG166" s="157">
        <f>IF($N$166="zákl. přenesená",$J$166,0)</f>
        <v>0</v>
      </c>
      <c r="BH166" s="157">
        <f>IF($N$166="sníž. přenesená",$J$166,0)</f>
        <v>0</v>
      </c>
      <c r="BI166" s="157">
        <f>IF($N$166="nulová",$J$166,0)</f>
        <v>0</v>
      </c>
      <c r="BJ166" s="97" t="s">
        <v>22</v>
      </c>
      <c r="BK166" s="157">
        <f>ROUND($I$166*$H$166,2)</f>
        <v>0</v>
      </c>
      <c r="BL166" s="97" t="s">
        <v>718</v>
      </c>
      <c r="BM166" s="97" t="s">
        <v>2679</v>
      </c>
    </row>
    <row r="167" spans="2:65" s="6" customFormat="1" ht="15.75" customHeight="1" x14ac:dyDescent="0.3">
      <c r="B167" s="170"/>
      <c r="C167" s="171"/>
      <c r="D167" s="158" t="s">
        <v>355</v>
      </c>
      <c r="E167" s="172"/>
      <c r="F167" s="172" t="s">
        <v>2322</v>
      </c>
      <c r="G167" s="171"/>
      <c r="H167" s="171"/>
      <c r="J167" s="171"/>
      <c r="K167" s="171"/>
      <c r="L167" s="173"/>
      <c r="M167" s="174"/>
      <c r="N167" s="171"/>
      <c r="O167" s="171"/>
      <c r="P167" s="171"/>
      <c r="Q167" s="171"/>
      <c r="R167" s="171"/>
      <c r="S167" s="171"/>
      <c r="T167" s="175"/>
      <c r="AT167" s="176" t="s">
        <v>355</v>
      </c>
      <c r="AU167" s="176" t="s">
        <v>83</v>
      </c>
      <c r="AV167" s="176" t="s">
        <v>22</v>
      </c>
      <c r="AW167" s="176" t="s">
        <v>222</v>
      </c>
      <c r="AX167" s="176" t="s">
        <v>75</v>
      </c>
      <c r="AY167" s="176" t="s">
        <v>243</v>
      </c>
    </row>
    <row r="168" spans="2:65" s="6" customFormat="1" ht="15.75" customHeight="1" x14ac:dyDescent="0.3">
      <c r="B168" s="178"/>
      <c r="C168" s="179"/>
      <c r="D168" s="177" t="s">
        <v>355</v>
      </c>
      <c r="E168" s="179"/>
      <c r="F168" s="180" t="s">
        <v>2680</v>
      </c>
      <c r="G168" s="179"/>
      <c r="H168" s="181">
        <v>0.10199999999999999</v>
      </c>
      <c r="J168" s="179"/>
      <c r="K168" s="179"/>
      <c r="L168" s="182"/>
      <c r="M168" s="183"/>
      <c r="N168" s="179"/>
      <c r="O168" s="179"/>
      <c r="P168" s="179"/>
      <c r="Q168" s="179"/>
      <c r="R168" s="179"/>
      <c r="S168" s="179"/>
      <c r="T168" s="184"/>
      <c r="AT168" s="185" t="s">
        <v>355</v>
      </c>
      <c r="AU168" s="185" t="s">
        <v>83</v>
      </c>
      <c r="AV168" s="185" t="s">
        <v>83</v>
      </c>
      <c r="AW168" s="185" t="s">
        <v>222</v>
      </c>
      <c r="AX168" s="185" t="s">
        <v>75</v>
      </c>
      <c r="AY168" s="185" t="s">
        <v>243</v>
      </c>
    </row>
    <row r="169" spans="2:65" s="6" customFormat="1" ht="15.75" customHeight="1" x14ac:dyDescent="0.3">
      <c r="B169" s="178"/>
      <c r="C169" s="179"/>
      <c r="D169" s="177" t="s">
        <v>355</v>
      </c>
      <c r="E169" s="179"/>
      <c r="F169" s="180" t="s">
        <v>2681</v>
      </c>
      <c r="G169" s="179"/>
      <c r="H169" s="181">
        <v>3.5630000000000002</v>
      </c>
      <c r="J169" s="179"/>
      <c r="K169" s="179"/>
      <c r="L169" s="182"/>
      <c r="M169" s="183"/>
      <c r="N169" s="179"/>
      <c r="O169" s="179"/>
      <c r="P169" s="179"/>
      <c r="Q169" s="179"/>
      <c r="R169" s="179"/>
      <c r="S169" s="179"/>
      <c r="T169" s="184"/>
      <c r="AT169" s="185" t="s">
        <v>355</v>
      </c>
      <c r="AU169" s="185" t="s">
        <v>83</v>
      </c>
      <c r="AV169" s="185" t="s">
        <v>83</v>
      </c>
      <c r="AW169" s="185" t="s">
        <v>222</v>
      </c>
      <c r="AX169" s="185" t="s">
        <v>75</v>
      </c>
      <c r="AY169" s="185" t="s">
        <v>243</v>
      </c>
    </row>
    <row r="170" spans="2:65" s="6" customFormat="1" ht="15.75" customHeight="1" x14ac:dyDescent="0.3">
      <c r="B170" s="186"/>
      <c r="C170" s="187"/>
      <c r="D170" s="177" t="s">
        <v>355</v>
      </c>
      <c r="E170" s="187"/>
      <c r="F170" s="188" t="s">
        <v>369</v>
      </c>
      <c r="G170" s="187"/>
      <c r="H170" s="189">
        <v>3.665</v>
      </c>
      <c r="J170" s="187"/>
      <c r="K170" s="187"/>
      <c r="L170" s="190"/>
      <c r="M170" s="191"/>
      <c r="N170" s="187"/>
      <c r="O170" s="187"/>
      <c r="P170" s="187"/>
      <c r="Q170" s="187"/>
      <c r="R170" s="187"/>
      <c r="S170" s="187"/>
      <c r="T170" s="192"/>
      <c r="AT170" s="193" t="s">
        <v>355</v>
      </c>
      <c r="AU170" s="193" t="s">
        <v>83</v>
      </c>
      <c r="AV170" s="193" t="s">
        <v>248</v>
      </c>
      <c r="AW170" s="193" t="s">
        <v>222</v>
      </c>
      <c r="AX170" s="193" t="s">
        <v>22</v>
      </c>
      <c r="AY170" s="193" t="s">
        <v>243</v>
      </c>
    </row>
    <row r="171" spans="2:65" s="6" customFormat="1" ht="15.75" customHeight="1" x14ac:dyDescent="0.3">
      <c r="B171" s="23"/>
      <c r="C171" s="146" t="s">
        <v>316</v>
      </c>
      <c r="D171" s="146" t="s">
        <v>244</v>
      </c>
      <c r="E171" s="147" t="s">
        <v>2325</v>
      </c>
      <c r="F171" s="148" t="s">
        <v>2326</v>
      </c>
      <c r="G171" s="149" t="s">
        <v>394</v>
      </c>
      <c r="H171" s="150">
        <v>14.66</v>
      </c>
      <c r="I171" s="151"/>
      <c r="J171" s="152">
        <f>ROUND($I$171*$H$171,2)</f>
        <v>0</v>
      </c>
      <c r="K171" s="148" t="s">
        <v>353</v>
      </c>
      <c r="L171" s="43"/>
      <c r="M171" s="153"/>
      <c r="N171" s="154" t="s">
        <v>46</v>
      </c>
      <c r="O171" s="24"/>
      <c r="P171" s="155">
        <f>$O$171*$H$171</f>
        <v>0</v>
      </c>
      <c r="Q171" s="155">
        <v>0</v>
      </c>
      <c r="R171" s="155">
        <f>$Q$171*$H$171</f>
        <v>0</v>
      </c>
      <c r="S171" s="155">
        <v>0</v>
      </c>
      <c r="T171" s="156">
        <f>$S$171*$H$171</f>
        <v>0</v>
      </c>
      <c r="AR171" s="97" t="s">
        <v>718</v>
      </c>
      <c r="AT171" s="97" t="s">
        <v>244</v>
      </c>
      <c r="AU171" s="97" t="s">
        <v>83</v>
      </c>
      <c r="AY171" s="6" t="s">
        <v>243</v>
      </c>
      <c r="BE171" s="157">
        <f>IF($N$171="základní",$J$171,0)</f>
        <v>0</v>
      </c>
      <c r="BF171" s="157">
        <f>IF($N$171="snížená",$J$171,0)</f>
        <v>0</v>
      </c>
      <c r="BG171" s="157">
        <f>IF($N$171="zákl. přenesená",$J$171,0)</f>
        <v>0</v>
      </c>
      <c r="BH171" s="157">
        <f>IF($N$171="sníž. přenesená",$J$171,0)</f>
        <v>0</v>
      </c>
      <c r="BI171" s="157">
        <f>IF($N$171="nulová",$J$171,0)</f>
        <v>0</v>
      </c>
      <c r="BJ171" s="97" t="s">
        <v>22</v>
      </c>
      <c r="BK171" s="157">
        <f>ROUND($I$171*$H$171,2)</f>
        <v>0</v>
      </c>
      <c r="BL171" s="97" t="s">
        <v>718</v>
      </c>
      <c r="BM171" s="97" t="s">
        <v>2682</v>
      </c>
    </row>
    <row r="172" spans="2:65" s="6" customFormat="1" ht="15.75" customHeight="1" x14ac:dyDescent="0.3">
      <c r="B172" s="178"/>
      <c r="C172" s="179"/>
      <c r="D172" s="158" t="s">
        <v>355</v>
      </c>
      <c r="E172" s="180"/>
      <c r="F172" s="180" t="s">
        <v>2683</v>
      </c>
      <c r="G172" s="179"/>
      <c r="H172" s="181">
        <v>3.665</v>
      </c>
      <c r="J172" s="179"/>
      <c r="K172" s="179"/>
      <c r="L172" s="182"/>
      <c r="M172" s="183"/>
      <c r="N172" s="179"/>
      <c r="O172" s="179"/>
      <c r="P172" s="179"/>
      <c r="Q172" s="179"/>
      <c r="R172" s="179"/>
      <c r="S172" s="179"/>
      <c r="T172" s="184"/>
      <c r="AT172" s="185" t="s">
        <v>355</v>
      </c>
      <c r="AU172" s="185" t="s">
        <v>83</v>
      </c>
      <c r="AV172" s="185" t="s">
        <v>83</v>
      </c>
      <c r="AW172" s="185" t="s">
        <v>222</v>
      </c>
      <c r="AX172" s="185" t="s">
        <v>22</v>
      </c>
      <c r="AY172" s="185" t="s">
        <v>243</v>
      </c>
    </row>
    <row r="173" spans="2:65" s="6" customFormat="1" ht="15.75" customHeight="1" x14ac:dyDescent="0.3">
      <c r="B173" s="178"/>
      <c r="C173" s="179"/>
      <c r="D173" s="177" t="s">
        <v>355</v>
      </c>
      <c r="E173" s="179"/>
      <c r="F173" s="180" t="s">
        <v>2684</v>
      </c>
      <c r="G173" s="179"/>
      <c r="H173" s="181">
        <v>14.66</v>
      </c>
      <c r="J173" s="179"/>
      <c r="K173" s="179"/>
      <c r="L173" s="182"/>
      <c r="M173" s="183"/>
      <c r="N173" s="179"/>
      <c r="O173" s="179"/>
      <c r="P173" s="179"/>
      <c r="Q173" s="179"/>
      <c r="R173" s="179"/>
      <c r="S173" s="179"/>
      <c r="T173" s="184"/>
      <c r="AT173" s="185" t="s">
        <v>355</v>
      </c>
      <c r="AU173" s="185" t="s">
        <v>83</v>
      </c>
      <c r="AV173" s="185" t="s">
        <v>83</v>
      </c>
      <c r="AW173" s="185" t="s">
        <v>75</v>
      </c>
      <c r="AX173" s="185" t="s">
        <v>22</v>
      </c>
      <c r="AY173" s="185" t="s">
        <v>243</v>
      </c>
    </row>
    <row r="174" spans="2:65" s="6" customFormat="1" ht="15.75" customHeight="1" x14ac:dyDescent="0.3">
      <c r="B174" s="23"/>
      <c r="C174" s="146" t="s">
        <v>319</v>
      </c>
      <c r="D174" s="146" t="s">
        <v>244</v>
      </c>
      <c r="E174" s="147" t="s">
        <v>493</v>
      </c>
      <c r="F174" s="148" t="s">
        <v>494</v>
      </c>
      <c r="G174" s="149" t="s">
        <v>484</v>
      </c>
      <c r="H174" s="150">
        <v>7.6970000000000001</v>
      </c>
      <c r="I174" s="151"/>
      <c r="J174" s="152">
        <f>ROUND($I$174*$H$174,2)</f>
        <v>0</v>
      </c>
      <c r="K174" s="148" t="s">
        <v>353</v>
      </c>
      <c r="L174" s="43"/>
      <c r="M174" s="153"/>
      <c r="N174" s="154" t="s">
        <v>46</v>
      </c>
      <c r="O174" s="24"/>
      <c r="P174" s="155">
        <f>$O$174*$H$174</f>
        <v>0</v>
      </c>
      <c r="Q174" s="155">
        <v>0</v>
      </c>
      <c r="R174" s="155">
        <f>$Q$174*$H$174</f>
        <v>0</v>
      </c>
      <c r="S174" s="155">
        <v>0</v>
      </c>
      <c r="T174" s="156">
        <f>$S$174*$H$174</f>
        <v>0</v>
      </c>
      <c r="AR174" s="97" t="s">
        <v>718</v>
      </c>
      <c r="AT174" s="97" t="s">
        <v>244</v>
      </c>
      <c r="AU174" s="97" t="s">
        <v>83</v>
      </c>
      <c r="AY174" s="6" t="s">
        <v>243</v>
      </c>
      <c r="BE174" s="157">
        <f>IF($N$174="základní",$J$174,0)</f>
        <v>0</v>
      </c>
      <c r="BF174" s="157">
        <f>IF($N$174="snížená",$J$174,0)</f>
        <v>0</v>
      </c>
      <c r="BG174" s="157">
        <f>IF($N$174="zákl. přenesená",$J$174,0)</f>
        <v>0</v>
      </c>
      <c r="BH174" s="157">
        <f>IF($N$174="sníž. přenesená",$J$174,0)</f>
        <v>0</v>
      </c>
      <c r="BI174" s="157">
        <f>IF($N$174="nulová",$J$174,0)</f>
        <v>0</v>
      </c>
      <c r="BJ174" s="97" t="s">
        <v>22</v>
      </c>
      <c r="BK174" s="157">
        <f>ROUND($I$174*$H$174,2)</f>
        <v>0</v>
      </c>
      <c r="BL174" s="97" t="s">
        <v>718</v>
      </c>
      <c r="BM174" s="97" t="s">
        <v>2685</v>
      </c>
    </row>
    <row r="175" spans="2:65" s="6" customFormat="1" ht="15.75" customHeight="1" x14ac:dyDescent="0.3">
      <c r="B175" s="178"/>
      <c r="C175" s="179"/>
      <c r="D175" s="158" t="s">
        <v>355</v>
      </c>
      <c r="E175" s="180"/>
      <c r="F175" s="180" t="s">
        <v>2686</v>
      </c>
      <c r="G175" s="179"/>
      <c r="H175" s="181">
        <v>7.6970000000000001</v>
      </c>
      <c r="J175" s="179"/>
      <c r="K175" s="179"/>
      <c r="L175" s="182"/>
      <c r="M175" s="183"/>
      <c r="N175" s="179"/>
      <c r="O175" s="179"/>
      <c r="P175" s="179"/>
      <c r="Q175" s="179"/>
      <c r="R175" s="179"/>
      <c r="S175" s="179"/>
      <c r="T175" s="184"/>
      <c r="AT175" s="185" t="s">
        <v>355</v>
      </c>
      <c r="AU175" s="185" t="s">
        <v>83</v>
      </c>
      <c r="AV175" s="185" t="s">
        <v>83</v>
      </c>
      <c r="AW175" s="185" t="s">
        <v>222</v>
      </c>
      <c r="AX175" s="185" t="s">
        <v>22</v>
      </c>
      <c r="AY175" s="185" t="s">
        <v>243</v>
      </c>
    </row>
    <row r="176" spans="2:65" s="6" customFormat="1" ht="15.75" customHeight="1" x14ac:dyDescent="0.3">
      <c r="B176" s="23"/>
      <c r="C176" s="146" t="s">
        <v>322</v>
      </c>
      <c r="D176" s="146" t="s">
        <v>244</v>
      </c>
      <c r="E176" s="147" t="s">
        <v>2687</v>
      </c>
      <c r="F176" s="148" t="s">
        <v>2688</v>
      </c>
      <c r="G176" s="149" t="s">
        <v>352</v>
      </c>
      <c r="H176" s="150">
        <v>1.343</v>
      </c>
      <c r="I176" s="151"/>
      <c r="J176" s="152">
        <f>ROUND($I$176*$H$176,2)</f>
        <v>0</v>
      </c>
      <c r="K176" s="148" t="s">
        <v>353</v>
      </c>
      <c r="L176" s="43"/>
      <c r="M176" s="153"/>
      <c r="N176" s="154" t="s">
        <v>46</v>
      </c>
      <c r="O176" s="24"/>
      <c r="P176" s="155">
        <f>$O$176*$H$176</f>
        <v>0</v>
      </c>
      <c r="Q176" s="155">
        <v>0.19694999999999999</v>
      </c>
      <c r="R176" s="155">
        <f>$Q$176*$H$176</f>
        <v>0.26450384999999998</v>
      </c>
      <c r="S176" s="155">
        <v>0</v>
      </c>
      <c r="T176" s="156">
        <f>$S$176*$H$176</f>
        <v>0</v>
      </c>
      <c r="AR176" s="97" t="s">
        <v>718</v>
      </c>
      <c r="AT176" s="97" t="s">
        <v>244</v>
      </c>
      <c r="AU176" s="97" t="s">
        <v>83</v>
      </c>
      <c r="AY176" s="6" t="s">
        <v>243</v>
      </c>
      <c r="BE176" s="157">
        <f>IF($N$176="základní",$J$176,0)</f>
        <v>0</v>
      </c>
      <c r="BF176" s="157">
        <f>IF($N$176="snížená",$J$176,0)</f>
        <v>0</v>
      </c>
      <c r="BG176" s="157">
        <f>IF($N$176="zákl. přenesená",$J$176,0)</f>
        <v>0</v>
      </c>
      <c r="BH176" s="157">
        <f>IF($N$176="sníž. přenesená",$J$176,0)</f>
        <v>0</v>
      </c>
      <c r="BI176" s="157">
        <f>IF($N$176="nulová",$J$176,0)</f>
        <v>0</v>
      </c>
      <c r="BJ176" s="97" t="s">
        <v>22</v>
      </c>
      <c r="BK176" s="157">
        <f>ROUND($I$176*$H$176,2)</f>
        <v>0</v>
      </c>
      <c r="BL176" s="97" t="s">
        <v>718</v>
      </c>
      <c r="BM176" s="97" t="s">
        <v>2689</v>
      </c>
    </row>
    <row r="177" spans="2:65" s="6" customFormat="1" ht="15.75" customHeight="1" x14ac:dyDescent="0.3">
      <c r="B177" s="170"/>
      <c r="C177" s="171"/>
      <c r="D177" s="158" t="s">
        <v>355</v>
      </c>
      <c r="E177" s="172"/>
      <c r="F177" s="172" t="s">
        <v>380</v>
      </c>
      <c r="G177" s="171"/>
      <c r="H177" s="171"/>
      <c r="J177" s="171"/>
      <c r="K177" s="171"/>
      <c r="L177" s="173"/>
      <c r="M177" s="174"/>
      <c r="N177" s="171"/>
      <c r="O177" s="171"/>
      <c r="P177" s="171"/>
      <c r="Q177" s="171"/>
      <c r="R177" s="171"/>
      <c r="S177" s="171"/>
      <c r="T177" s="175"/>
      <c r="AT177" s="176" t="s">
        <v>355</v>
      </c>
      <c r="AU177" s="176" t="s">
        <v>83</v>
      </c>
      <c r="AV177" s="176" t="s">
        <v>22</v>
      </c>
      <c r="AW177" s="176" t="s">
        <v>222</v>
      </c>
      <c r="AX177" s="176" t="s">
        <v>75</v>
      </c>
      <c r="AY177" s="176" t="s">
        <v>243</v>
      </c>
    </row>
    <row r="178" spans="2:65" s="6" customFormat="1" ht="15.75" customHeight="1" x14ac:dyDescent="0.3">
      <c r="B178" s="178"/>
      <c r="C178" s="179"/>
      <c r="D178" s="177" t="s">
        <v>355</v>
      </c>
      <c r="E178" s="179"/>
      <c r="F178" s="180" t="s">
        <v>2690</v>
      </c>
      <c r="G178" s="179"/>
      <c r="H178" s="181">
        <v>1.343</v>
      </c>
      <c r="J178" s="179"/>
      <c r="K178" s="179"/>
      <c r="L178" s="182"/>
      <c r="M178" s="183"/>
      <c r="N178" s="179"/>
      <c r="O178" s="179"/>
      <c r="P178" s="179"/>
      <c r="Q178" s="179"/>
      <c r="R178" s="179"/>
      <c r="S178" s="179"/>
      <c r="T178" s="184"/>
      <c r="AT178" s="185" t="s">
        <v>355</v>
      </c>
      <c r="AU178" s="185" t="s">
        <v>83</v>
      </c>
      <c r="AV178" s="185" t="s">
        <v>83</v>
      </c>
      <c r="AW178" s="185" t="s">
        <v>222</v>
      </c>
      <c r="AX178" s="185" t="s">
        <v>22</v>
      </c>
      <c r="AY178" s="185" t="s">
        <v>243</v>
      </c>
    </row>
    <row r="179" spans="2:65" s="6" customFormat="1" ht="15.75" customHeight="1" x14ac:dyDescent="0.3">
      <c r="B179" s="23"/>
      <c r="C179" s="146" t="s">
        <v>325</v>
      </c>
      <c r="D179" s="146" t="s">
        <v>244</v>
      </c>
      <c r="E179" s="147" t="s">
        <v>2691</v>
      </c>
      <c r="F179" s="148" t="s">
        <v>2692</v>
      </c>
      <c r="G179" s="149" t="s">
        <v>352</v>
      </c>
      <c r="H179" s="150">
        <v>1.343</v>
      </c>
      <c r="I179" s="151"/>
      <c r="J179" s="152">
        <f>ROUND($I$179*$H$179,2)</f>
        <v>0</v>
      </c>
      <c r="K179" s="148" t="s">
        <v>353</v>
      </c>
      <c r="L179" s="43"/>
      <c r="M179" s="153"/>
      <c r="N179" s="154" t="s">
        <v>46</v>
      </c>
      <c r="O179" s="24"/>
      <c r="P179" s="155">
        <f>$O$179*$H$179</f>
        <v>0</v>
      </c>
      <c r="Q179" s="155">
        <v>8.4250000000000005E-2</v>
      </c>
      <c r="R179" s="155">
        <f>$Q$179*$H$179</f>
        <v>0.11314775000000001</v>
      </c>
      <c r="S179" s="155">
        <v>0</v>
      </c>
      <c r="T179" s="156">
        <f>$S$179*$H$179</f>
        <v>0</v>
      </c>
      <c r="AR179" s="97" t="s">
        <v>718</v>
      </c>
      <c r="AT179" s="97" t="s">
        <v>244</v>
      </c>
      <c r="AU179" s="97" t="s">
        <v>83</v>
      </c>
      <c r="AY179" s="6" t="s">
        <v>243</v>
      </c>
      <c r="BE179" s="157">
        <f>IF($N$179="základní",$J$179,0)</f>
        <v>0</v>
      </c>
      <c r="BF179" s="157">
        <f>IF($N$179="snížená",$J$179,0)</f>
        <v>0</v>
      </c>
      <c r="BG179" s="157">
        <f>IF($N$179="zákl. přenesená",$J$179,0)</f>
        <v>0</v>
      </c>
      <c r="BH179" s="157">
        <f>IF($N$179="sníž. přenesená",$J$179,0)</f>
        <v>0</v>
      </c>
      <c r="BI179" s="157">
        <f>IF($N$179="nulová",$J$179,0)</f>
        <v>0</v>
      </c>
      <c r="BJ179" s="97" t="s">
        <v>22</v>
      </c>
      <c r="BK179" s="157">
        <f>ROUND($I$179*$H$179,2)</f>
        <v>0</v>
      </c>
      <c r="BL179" s="97" t="s">
        <v>718</v>
      </c>
      <c r="BM179" s="97" t="s">
        <v>2693</v>
      </c>
    </row>
    <row r="180" spans="2:65" s="6" customFormat="1" ht="15.75" customHeight="1" x14ac:dyDescent="0.3">
      <c r="B180" s="170"/>
      <c r="C180" s="171"/>
      <c r="D180" s="158" t="s">
        <v>355</v>
      </c>
      <c r="E180" s="172"/>
      <c r="F180" s="172" t="s">
        <v>380</v>
      </c>
      <c r="G180" s="171"/>
      <c r="H180" s="171"/>
      <c r="J180" s="171"/>
      <c r="K180" s="171"/>
      <c r="L180" s="173"/>
      <c r="M180" s="174"/>
      <c r="N180" s="171"/>
      <c r="O180" s="171"/>
      <c r="P180" s="171"/>
      <c r="Q180" s="171"/>
      <c r="R180" s="171"/>
      <c r="S180" s="171"/>
      <c r="T180" s="175"/>
      <c r="AT180" s="176" t="s">
        <v>355</v>
      </c>
      <c r="AU180" s="176" t="s">
        <v>83</v>
      </c>
      <c r="AV180" s="176" t="s">
        <v>22</v>
      </c>
      <c r="AW180" s="176" t="s">
        <v>222</v>
      </c>
      <c r="AX180" s="176" t="s">
        <v>75</v>
      </c>
      <c r="AY180" s="176" t="s">
        <v>243</v>
      </c>
    </row>
    <row r="181" spans="2:65" s="6" customFormat="1" ht="15.75" customHeight="1" x14ac:dyDescent="0.3">
      <c r="B181" s="178"/>
      <c r="C181" s="179"/>
      <c r="D181" s="177" t="s">
        <v>355</v>
      </c>
      <c r="E181" s="179"/>
      <c r="F181" s="180" t="s">
        <v>2694</v>
      </c>
      <c r="G181" s="179"/>
      <c r="H181" s="181">
        <v>1.343</v>
      </c>
      <c r="J181" s="179"/>
      <c r="K181" s="179"/>
      <c r="L181" s="182"/>
      <c r="M181" s="183"/>
      <c r="N181" s="179"/>
      <c r="O181" s="179"/>
      <c r="P181" s="179"/>
      <c r="Q181" s="179"/>
      <c r="R181" s="179"/>
      <c r="S181" s="179"/>
      <c r="T181" s="184"/>
      <c r="AT181" s="185" t="s">
        <v>355</v>
      </c>
      <c r="AU181" s="185" t="s">
        <v>83</v>
      </c>
      <c r="AV181" s="185" t="s">
        <v>83</v>
      </c>
      <c r="AW181" s="185" t="s">
        <v>222</v>
      </c>
      <c r="AX181" s="185" t="s">
        <v>22</v>
      </c>
      <c r="AY181" s="185" t="s">
        <v>243</v>
      </c>
    </row>
    <row r="182" spans="2:65" s="6" customFormat="1" ht="15.75" customHeight="1" x14ac:dyDescent="0.3">
      <c r="B182" s="23"/>
      <c r="C182" s="194" t="s">
        <v>328</v>
      </c>
      <c r="D182" s="194" t="s">
        <v>481</v>
      </c>
      <c r="E182" s="195" t="s">
        <v>2695</v>
      </c>
      <c r="F182" s="196" t="s">
        <v>2696</v>
      </c>
      <c r="G182" s="197" t="s">
        <v>352</v>
      </c>
      <c r="H182" s="198">
        <v>1.383</v>
      </c>
      <c r="I182" s="199"/>
      <c r="J182" s="200">
        <f>ROUND($I$182*$H$182,2)</f>
        <v>0</v>
      </c>
      <c r="K182" s="196" t="s">
        <v>353</v>
      </c>
      <c r="L182" s="201"/>
      <c r="M182" s="202"/>
      <c r="N182" s="203" t="s">
        <v>46</v>
      </c>
      <c r="O182" s="24"/>
      <c r="P182" s="155">
        <f>$O$182*$H$182</f>
        <v>0</v>
      </c>
      <c r="Q182" s="155">
        <v>0.14000000000000001</v>
      </c>
      <c r="R182" s="155">
        <f>$Q$182*$H$182</f>
        <v>0.19362000000000001</v>
      </c>
      <c r="S182" s="155">
        <v>0</v>
      </c>
      <c r="T182" s="156">
        <f>$S$182*$H$182</f>
        <v>0</v>
      </c>
      <c r="AR182" s="97" t="s">
        <v>949</v>
      </c>
      <c r="AT182" s="97" t="s">
        <v>481</v>
      </c>
      <c r="AU182" s="97" t="s">
        <v>83</v>
      </c>
      <c r="AY182" s="6" t="s">
        <v>243</v>
      </c>
      <c r="BE182" s="157">
        <f>IF($N$182="základní",$J$182,0)</f>
        <v>0</v>
      </c>
      <c r="BF182" s="157">
        <f>IF($N$182="snížená",$J$182,0)</f>
        <v>0</v>
      </c>
      <c r="BG182" s="157">
        <f>IF($N$182="zákl. přenesená",$J$182,0)</f>
        <v>0</v>
      </c>
      <c r="BH182" s="157">
        <f>IF($N$182="sníž. přenesená",$J$182,0)</f>
        <v>0</v>
      </c>
      <c r="BI182" s="157">
        <f>IF($N$182="nulová",$J$182,0)</f>
        <v>0</v>
      </c>
      <c r="BJ182" s="97" t="s">
        <v>22</v>
      </c>
      <c r="BK182" s="157">
        <f>ROUND($I$182*$H$182,2)</f>
        <v>0</v>
      </c>
      <c r="BL182" s="97" t="s">
        <v>949</v>
      </c>
      <c r="BM182" s="97" t="s">
        <v>2697</v>
      </c>
    </row>
    <row r="183" spans="2:65" s="6" customFormat="1" ht="15.75" customHeight="1" x14ac:dyDescent="0.3">
      <c r="B183" s="178"/>
      <c r="C183" s="179"/>
      <c r="D183" s="177" t="s">
        <v>355</v>
      </c>
      <c r="E183" s="179"/>
      <c r="F183" s="180" t="s">
        <v>2698</v>
      </c>
      <c r="G183" s="179"/>
      <c r="H183" s="181">
        <v>1.383</v>
      </c>
      <c r="J183" s="179"/>
      <c r="K183" s="179"/>
      <c r="L183" s="182"/>
      <c r="M183" s="204"/>
      <c r="N183" s="205"/>
      <c r="O183" s="205"/>
      <c r="P183" s="205"/>
      <c r="Q183" s="205"/>
      <c r="R183" s="205"/>
      <c r="S183" s="205"/>
      <c r="T183" s="206"/>
      <c r="AT183" s="185" t="s">
        <v>355</v>
      </c>
      <c r="AU183" s="185" t="s">
        <v>83</v>
      </c>
      <c r="AV183" s="185" t="s">
        <v>83</v>
      </c>
      <c r="AW183" s="185" t="s">
        <v>75</v>
      </c>
      <c r="AX183" s="185" t="s">
        <v>22</v>
      </c>
      <c r="AY183" s="185" t="s">
        <v>243</v>
      </c>
    </row>
    <row r="184" spans="2:65" s="6" customFormat="1" ht="7.5" customHeight="1" x14ac:dyDescent="0.3">
      <c r="B184" s="38"/>
      <c r="C184" s="39"/>
      <c r="D184" s="39"/>
      <c r="E184" s="39"/>
      <c r="F184" s="39"/>
      <c r="G184" s="39"/>
      <c r="H184" s="39"/>
      <c r="I184" s="110"/>
      <c r="J184" s="39"/>
      <c r="K184" s="39"/>
      <c r="L184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188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2699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2700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185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tr">
        <f>IF('Rekapitulace stavby'!$AN$16="","",'Rekapitulace stavby'!$AN$16)</f>
        <v>25324365</v>
      </c>
      <c r="K22" s="27"/>
    </row>
    <row r="23" spans="2:11" s="6" customFormat="1" ht="18.75" customHeight="1" x14ac:dyDescent="0.3">
      <c r="B23" s="23"/>
      <c r="C23" s="24"/>
      <c r="D23" s="24"/>
      <c r="E23" s="17" t="str">
        <f>IF('Rekapitulace stavby'!$E$17="","",'Rekapitulace stavby'!$E$17)</f>
        <v>SHB, akciová společnost</v>
      </c>
      <c r="F23" s="24"/>
      <c r="G23" s="24"/>
      <c r="H23" s="24"/>
      <c r="I23" s="101" t="s">
        <v>33</v>
      </c>
      <c r="J23" s="17" t="str">
        <f>IF('Rekapitulace stavby'!$AN$17="","",'Rekapitulace stavby'!$AN$17)</f>
        <v/>
      </c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ROUND($J$83,2)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ROUND(SUM($BE$83:$BE$85),2)</f>
        <v>0</v>
      </c>
      <c r="G32" s="24"/>
      <c r="H32" s="24"/>
      <c r="I32" s="106">
        <v>0.21</v>
      </c>
      <c r="J32" s="105">
        <f>ROUND(ROUND((SUM($BE$83:$BE$85)),2)*$I$32,2)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ROUND(SUM($BF$83:$BF$85),2)</f>
        <v>0</v>
      </c>
      <c r="G33" s="24"/>
      <c r="H33" s="24"/>
      <c r="I33" s="106">
        <v>0.15</v>
      </c>
      <c r="J33" s="105">
        <f>ROUND(ROUND((SUM($BF$83:$BF$85)),2)*$I$33,2)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ROUND(SUM($BG$83:$BG$85),2)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ROUND(SUM($BH$83:$BH$85),2)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ROUND(SUM($BI$83:$BI$85),2)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2699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451n - Objekt není předmětem veřejné soutěže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$J$83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2701</v>
      </c>
      <c r="E61" s="119"/>
      <c r="F61" s="119"/>
      <c r="G61" s="119"/>
      <c r="H61" s="119"/>
      <c r="I61" s="120"/>
      <c r="J61" s="121">
        <f>$J$84</f>
        <v>0</v>
      </c>
      <c r="K61" s="122"/>
    </row>
    <row r="62" spans="2:47" s="6" customFormat="1" ht="22.5" customHeight="1" x14ac:dyDescent="0.3">
      <c r="B62" s="23"/>
      <c r="C62" s="24"/>
      <c r="D62" s="24"/>
      <c r="E62" s="24"/>
      <c r="F62" s="24"/>
      <c r="G62" s="24"/>
      <c r="H62" s="24"/>
      <c r="J62" s="24"/>
      <c r="K62" s="27"/>
    </row>
    <row r="63" spans="2:47" s="6" customFormat="1" ht="7.5" customHeight="1" x14ac:dyDescent="0.3">
      <c r="B63" s="38"/>
      <c r="C63" s="39"/>
      <c r="D63" s="39"/>
      <c r="E63" s="39"/>
      <c r="F63" s="39"/>
      <c r="G63" s="39"/>
      <c r="H63" s="39"/>
      <c r="I63" s="110"/>
      <c r="J63" s="39"/>
      <c r="K63" s="40"/>
    </row>
    <row r="67" spans="2:12" s="6" customFormat="1" ht="7.5" customHeight="1" x14ac:dyDescent="0.3">
      <c r="B67" s="41"/>
      <c r="C67" s="42"/>
      <c r="D67" s="42"/>
      <c r="E67" s="42"/>
      <c r="F67" s="42"/>
      <c r="G67" s="42"/>
      <c r="H67" s="42"/>
      <c r="I67" s="112"/>
      <c r="J67" s="42"/>
      <c r="K67" s="42"/>
      <c r="L67" s="43"/>
    </row>
    <row r="68" spans="2:12" s="6" customFormat="1" ht="37.5" customHeight="1" x14ac:dyDescent="0.3">
      <c r="B68" s="23"/>
      <c r="C68" s="12" t="s">
        <v>226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 x14ac:dyDescent="0.3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 x14ac:dyDescent="0.3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 x14ac:dyDescent="0.3">
      <c r="B71" s="23"/>
      <c r="C71" s="24"/>
      <c r="D71" s="24"/>
      <c r="E71" s="342" t="str">
        <f>$E$7</f>
        <v>Silnice III/4721 Ostrava, ul. Michálkovická okružní křižovatka s ulicí Hladnovskou a Keltičkovou</v>
      </c>
      <c r="F71" s="323"/>
      <c r="G71" s="323"/>
      <c r="H71" s="323"/>
      <c r="J71" s="24"/>
      <c r="K71" s="24"/>
      <c r="L71" s="43"/>
    </row>
    <row r="72" spans="2:12" s="2" customFormat="1" ht="15.75" customHeight="1" x14ac:dyDescent="0.3">
      <c r="B72" s="10"/>
      <c r="C72" s="19" t="s">
        <v>214</v>
      </c>
      <c r="D72" s="11"/>
      <c r="E72" s="11"/>
      <c r="F72" s="11"/>
      <c r="G72" s="11"/>
      <c r="H72" s="11"/>
      <c r="J72" s="11"/>
      <c r="K72" s="11"/>
      <c r="L72" s="123"/>
    </row>
    <row r="73" spans="2:12" s="6" customFormat="1" ht="16.5" customHeight="1" x14ac:dyDescent="0.3">
      <c r="B73" s="23"/>
      <c r="C73" s="24"/>
      <c r="D73" s="24"/>
      <c r="E73" s="342" t="s">
        <v>2699</v>
      </c>
      <c r="F73" s="323"/>
      <c r="G73" s="323"/>
      <c r="H73" s="323"/>
      <c r="J73" s="24"/>
      <c r="K73" s="24"/>
      <c r="L73" s="43"/>
    </row>
    <row r="74" spans="2:12" s="6" customFormat="1" ht="15" customHeight="1" x14ac:dyDescent="0.3">
      <c r="B74" s="23"/>
      <c r="C74" s="19" t="s">
        <v>216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 x14ac:dyDescent="0.3">
      <c r="B75" s="23"/>
      <c r="C75" s="24"/>
      <c r="D75" s="24"/>
      <c r="E75" s="320" t="str">
        <f>$E$11</f>
        <v>SO 451n - Objekt není předmětem veřejné soutěže</v>
      </c>
      <c r="F75" s="323"/>
      <c r="G75" s="323"/>
      <c r="H75" s="323"/>
      <c r="J75" s="24"/>
      <c r="K75" s="24"/>
      <c r="L75" s="43"/>
    </row>
    <row r="76" spans="2:12" s="6" customFormat="1" ht="7.5" customHeight="1" x14ac:dyDescent="0.3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 x14ac:dyDescent="0.3">
      <c r="B77" s="23"/>
      <c r="C77" s="19" t="s">
        <v>23</v>
      </c>
      <c r="D77" s="24"/>
      <c r="E77" s="24"/>
      <c r="F77" s="17" t="str">
        <f>$F$14</f>
        <v>Ostrava</v>
      </c>
      <c r="G77" s="24"/>
      <c r="H77" s="24"/>
      <c r="I77" s="101" t="s">
        <v>25</v>
      </c>
      <c r="J77" s="52" t="str">
        <f>IF($J$14="","",$J$14)</f>
        <v>15.09.2014</v>
      </c>
      <c r="K77" s="24"/>
      <c r="L77" s="43"/>
    </row>
    <row r="78" spans="2:12" s="6" customFormat="1" ht="7.5" customHeight="1" x14ac:dyDescent="0.3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 x14ac:dyDescent="0.3">
      <c r="B79" s="23"/>
      <c r="C79" s="19" t="s">
        <v>29</v>
      </c>
      <c r="D79" s="24"/>
      <c r="E79" s="24"/>
      <c r="F79" s="17" t="str">
        <f>$E$17</f>
        <v>Správa silnic Moravskoslezského kraje</v>
      </c>
      <c r="G79" s="24"/>
      <c r="H79" s="24"/>
      <c r="I79" s="101" t="s">
        <v>36</v>
      </c>
      <c r="J79" s="17" t="str">
        <f>$E$23</f>
        <v>SHB, akciová společnost</v>
      </c>
      <c r="K79" s="24"/>
      <c r="L79" s="43"/>
    </row>
    <row r="80" spans="2:12" s="6" customFormat="1" ht="15" customHeight="1" x14ac:dyDescent="0.3">
      <c r="B80" s="23"/>
      <c r="C80" s="19" t="s">
        <v>34</v>
      </c>
      <c r="D80" s="24"/>
      <c r="E80" s="24"/>
      <c r="F80" s="17" t="str">
        <f>IF($E$20="","",$E$20)</f>
        <v/>
      </c>
      <c r="G80" s="24"/>
      <c r="H80" s="24"/>
      <c r="J80" s="24"/>
      <c r="K80" s="24"/>
      <c r="L80" s="43"/>
    </row>
    <row r="81" spans="2:65" s="6" customFormat="1" ht="11.25" customHeight="1" x14ac:dyDescent="0.3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65" s="124" customFormat="1" ht="30" customHeight="1" x14ac:dyDescent="0.3">
      <c r="B82" s="125"/>
      <c r="C82" s="126" t="s">
        <v>227</v>
      </c>
      <c r="D82" s="127" t="s">
        <v>60</v>
      </c>
      <c r="E82" s="127" t="s">
        <v>56</v>
      </c>
      <c r="F82" s="127" t="s">
        <v>228</v>
      </c>
      <c r="G82" s="127" t="s">
        <v>229</v>
      </c>
      <c r="H82" s="127" t="s">
        <v>230</v>
      </c>
      <c r="I82" s="128" t="s">
        <v>231</v>
      </c>
      <c r="J82" s="127" t="s">
        <v>232</v>
      </c>
      <c r="K82" s="129" t="s">
        <v>233</v>
      </c>
      <c r="L82" s="130"/>
      <c r="M82" s="59" t="s">
        <v>234</v>
      </c>
      <c r="N82" s="60" t="s">
        <v>45</v>
      </c>
      <c r="O82" s="60" t="s">
        <v>235</v>
      </c>
      <c r="P82" s="60" t="s">
        <v>236</v>
      </c>
      <c r="Q82" s="60" t="s">
        <v>237</v>
      </c>
      <c r="R82" s="60" t="s">
        <v>238</v>
      </c>
      <c r="S82" s="60" t="s">
        <v>239</v>
      </c>
      <c r="T82" s="61" t="s">
        <v>240</v>
      </c>
    </row>
    <row r="83" spans="2:65" s="6" customFormat="1" ht="30" customHeight="1" x14ac:dyDescent="0.35">
      <c r="B83" s="23"/>
      <c r="C83" s="66" t="s">
        <v>221</v>
      </c>
      <c r="D83" s="24"/>
      <c r="E83" s="24"/>
      <c r="F83" s="24"/>
      <c r="G83" s="24"/>
      <c r="H83" s="24"/>
      <c r="J83" s="131">
        <f>$BK$83</f>
        <v>0</v>
      </c>
      <c r="K83" s="24"/>
      <c r="L83" s="43"/>
      <c r="M83" s="63"/>
      <c r="N83" s="64"/>
      <c r="O83" s="64"/>
      <c r="P83" s="132">
        <f>$P$84</f>
        <v>0</v>
      </c>
      <c r="Q83" s="64"/>
      <c r="R83" s="132">
        <f>$R$84</f>
        <v>0</v>
      </c>
      <c r="S83" s="64"/>
      <c r="T83" s="133">
        <f>$T$84</f>
        <v>0</v>
      </c>
      <c r="AT83" s="6" t="s">
        <v>74</v>
      </c>
      <c r="AU83" s="6" t="s">
        <v>222</v>
      </c>
      <c r="BK83" s="134">
        <f>$BK$84</f>
        <v>0</v>
      </c>
    </row>
    <row r="84" spans="2:65" s="135" customFormat="1" ht="37.5" customHeight="1" x14ac:dyDescent="0.35">
      <c r="B84" s="136"/>
      <c r="C84" s="137"/>
      <c r="D84" s="137" t="s">
        <v>74</v>
      </c>
      <c r="E84" s="138" t="s">
        <v>2702</v>
      </c>
      <c r="F84" s="138" t="s">
        <v>2703</v>
      </c>
      <c r="G84" s="137"/>
      <c r="H84" s="137"/>
      <c r="J84" s="139">
        <f>$BK$84</f>
        <v>0</v>
      </c>
      <c r="K84" s="137"/>
      <c r="L84" s="140"/>
      <c r="M84" s="141"/>
      <c r="N84" s="137"/>
      <c r="O84" s="137"/>
      <c r="P84" s="142">
        <f>$P$85</f>
        <v>0</v>
      </c>
      <c r="Q84" s="137"/>
      <c r="R84" s="142">
        <f>$R$85</f>
        <v>0</v>
      </c>
      <c r="S84" s="137"/>
      <c r="T84" s="143">
        <f>$T$85</f>
        <v>0</v>
      </c>
      <c r="AR84" s="144" t="s">
        <v>248</v>
      </c>
      <c r="AT84" s="144" t="s">
        <v>74</v>
      </c>
      <c r="AU84" s="144" t="s">
        <v>75</v>
      </c>
      <c r="AY84" s="144" t="s">
        <v>243</v>
      </c>
      <c r="BK84" s="145">
        <f>$BK$85</f>
        <v>0</v>
      </c>
    </row>
    <row r="85" spans="2:65" s="6" customFormat="1" ht="15.75" customHeight="1" x14ac:dyDescent="0.3">
      <c r="B85" s="23"/>
      <c r="C85" s="146" t="s">
        <v>22</v>
      </c>
      <c r="D85" s="146" t="s">
        <v>244</v>
      </c>
      <c r="E85" s="147" t="s">
        <v>2704</v>
      </c>
      <c r="F85" s="148" t="s">
        <v>187</v>
      </c>
      <c r="G85" s="149" t="s">
        <v>2705</v>
      </c>
      <c r="H85" s="150">
        <v>0</v>
      </c>
      <c r="I85" s="151"/>
      <c r="J85" s="152">
        <f>ROUND($I$85*$H$85,2)</f>
        <v>0</v>
      </c>
      <c r="K85" s="148"/>
      <c r="L85" s="43"/>
      <c r="M85" s="153"/>
      <c r="N85" s="207" t="s">
        <v>46</v>
      </c>
      <c r="O85" s="161"/>
      <c r="P85" s="208">
        <f>$O$85*$H$85</f>
        <v>0</v>
      </c>
      <c r="Q85" s="208">
        <v>0</v>
      </c>
      <c r="R85" s="208">
        <f>$Q$85*$H$85</f>
        <v>0</v>
      </c>
      <c r="S85" s="208">
        <v>0</v>
      </c>
      <c r="T85" s="209">
        <f>$S$85*$H$85</f>
        <v>0</v>
      </c>
      <c r="AR85" s="97" t="s">
        <v>2467</v>
      </c>
      <c r="AT85" s="97" t="s">
        <v>244</v>
      </c>
      <c r="AU85" s="97" t="s">
        <v>22</v>
      </c>
      <c r="AY85" s="6" t="s">
        <v>243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7" t="s">
        <v>22</v>
      </c>
      <c r="BK85" s="157">
        <f>ROUND($I$85*$H$85,2)</f>
        <v>0</v>
      </c>
      <c r="BL85" s="97" t="s">
        <v>2467</v>
      </c>
      <c r="BM85" s="97" t="s">
        <v>2706</v>
      </c>
    </row>
    <row r="86" spans="2:65" s="6" customFormat="1" ht="7.5" customHeight="1" x14ac:dyDescent="0.3">
      <c r="B86" s="38"/>
      <c r="C86" s="39"/>
      <c r="D86" s="39"/>
      <c r="E86" s="39"/>
      <c r="F86" s="39"/>
      <c r="G86" s="39"/>
      <c r="H86" s="39"/>
      <c r="I86" s="110"/>
      <c r="J86" s="39"/>
      <c r="K86" s="39"/>
      <c r="L86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2:K82"/>
  <mergeCells count="12">
    <mergeCell ref="E47:H47"/>
    <mergeCell ref="E49:H49"/>
    <mergeCell ref="E51:H51"/>
    <mergeCell ref="E71:H71"/>
    <mergeCell ref="E73:H73"/>
    <mergeCell ref="E75:H75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193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2707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2708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185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tr">
        <f>IF('Rekapitulace stavby'!$AN$16="","",'Rekapitulace stavby'!$AN$16)</f>
        <v>25324365</v>
      </c>
      <c r="K22" s="27"/>
    </row>
    <row r="23" spans="2:11" s="6" customFormat="1" ht="18.75" customHeight="1" x14ac:dyDescent="0.3">
      <c r="B23" s="23"/>
      <c r="C23" s="24"/>
      <c r="D23" s="24"/>
      <c r="E23" s="17" t="str">
        <f>IF('Rekapitulace stavby'!$E$17="","",'Rekapitulace stavby'!$E$17)</f>
        <v>SHB, akciová společnost</v>
      </c>
      <c r="F23" s="24"/>
      <c r="G23" s="24"/>
      <c r="H23" s="24"/>
      <c r="I23" s="101" t="s">
        <v>33</v>
      </c>
      <c r="J23" s="17" t="str">
        <f>IF('Rekapitulace stavby'!$AN$17="","",'Rekapitulace stavby'!$AN$17)</f>
        <v/>
      </c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ROUND($J$83,2)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ROUND(SUM($BE$83:$BE$85),2)</f>
        <v>0</v>
      </c>
      <c r="G32" s="24"/>
      <c r="H32" s="24"/>
      <c r="I32" s="106">
        <v>0.21</v>
      </c>
      <c r="J32" s="105">
        <f>ROUND(ROUND((SUM($BE$83:$BE$85)),2)*$I$32,2)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ROUND(SUM($BF$83:$BF$85),2)</f>
        <v>0</v>
      </c>
      <c r="G33" s="24"/>
      <c r="H33" s="24"/>
      <c r="I33" s="106">
        <v>0.15</v>
      </c>
      <c r="J33" s="105">
        <f>ROUND(ROUND((SUM($BF$83:$BF$85)),2)*$I$33,2)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ROUND(SUM($BG$83:$BG$85),2)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ROUND(SUM($BH$83:$BH$85),2)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ROUND(SUM($BI$83:$BI$85),2)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2707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452n - Objekt není předmětem veřejné soutěže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$J$83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2701</v>
      </c>
      <c r="E61" s="119"/>
      <c r="F61" s="119"/>
      <c r="G61" s="119"/>
      <c r="H61" s="119"/>
      <c r="I61" s="120"/>
      <c r="J61" s="121">
        <f>$J$84</f>
        <v>0</v>
      </c>
      <c r="K61" s="122"/>
    </row>
    <row r="62" spans="2:47" s="6" customFormat="1" ht="22.5" customHeight="1" x14ac:dyDescent="0.3">
      <c r="B62" s="23"/>
      <c r="C62" s="24"/>
      <c r="D62" s="24"/>
      <c r="E62" s="24"/>
      <c r="F62" s="24"/>
      <c r="G62" s="24"/>
      <c r="H62" s="24"/>
      <c r="J62" s="24"/>
      <c r="K62" s="27"/>
    </row>
    <row r="63" spans="2:47" s="6" customFormat="1" ht="7.5" customHeight="1" x14ac:dyDescent="0.3">
      <c r="B63" s="38"/>
      <c r="C63" s="39"/>
      <c r="D63" s="39"/>
      <c r="E63" s="39"/>
      <c r="F63" s="39"/>
      <c r="G63" s="39"/>
      <c r="H63" s="39"/>
      <c r="I63" s="110"/>
      <c r="J63" s="39"/>
      <c r="K63" s="40"/>
    </row>
    <row r="67" spans="2:12" s="6" customFormat="1" ht="7.5" customHeight="1" x14ac:dyDescent="0.3">
      <c r="B67" s="41"/>
      <c r="C67" s="42"/>
      <c r="D67" s="42"/>
      <c r="E67" s="42"/>
      <c r="F67" s="42"/>
      <c r="G67" s="42"/>
      <c r="H67" s="42"/>
      <c r="I67" s="112"/>
      <c r="J67" s="42"/>
      <c r="K67" s="42"/>
      <c r="L67" s="43"/>
    </row>
    <row r="68" spans="2:12" s="6" customFormat="1" ht="37.5" customHeight="1" x14ac:dyDescent="0.3">
      <c r="B68" s="23"/>
      <c r="C68" s="12" t="s">
        <v>226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 x14ac:dyDescent="0.3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 x14ac:dyDescent="0.3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 x14ac:dyDescent="0.3">
      <c r="B71" s="23"/>
      <c r="C71" s="24"/>
      <c r="D71" s="24"/>
      <c r="E71" s="342" t="str">
        <f>$E$7</f>
        <v>Silnice III/4721 Ostrava, ul. Michálkovická okružní křižovatka s ulicí Hladnovskou a Keltičkovou</v>
      </c>
      <c r="F71" s="323"/>
      <c r="G71" s="323"/>
      <c r="H71" s="323"/>
      <c r="J71" s="24"/>
      <c r="K71" s="24"/>
      <c r="L71" s="43"/>
    </row>
    <row r="72" spans="2:12" s="2" customFormat="1" ht="15.75" customHeight="1" x14ac:dyDescent="0.3">
      <c r="B72" s="10"/>
      <c r="C72" s="19" t="s">
        <v>214</v>
      </c>
      <c r="D72" s="11"/>
      <c r="E72" s="11"/>
      <c r="F72" s="11"/>
      <c r="G72" s="11"/>
      <c r="H72" s="11"/>
      <c r="J72" s="11"/>
      <c r="K72" s="11"/>
      <c r="L72" s="123"/>
    </row>
    <row r="73" spans="2:12" s="6" customFormat="1" ht="16.5" customHeight="1" x14ac:dyDescent="0.3">
      <c r="B73" s="23"/>
      <c r="C73" s="24"/>
      <c r="D73" s="24"/>
      <c r="E73" s="342" t="s">
        <v>2707</v>
      </c>
      <c r="F73" s="323"/>
      <c r="G73" s="323"/>
      <c r="H73" s="323"/>
      <c r="J73" s="24"/>
      <c r="K73" s="24"/>
      <c r="L73" s="43"/>
    </row>
    <row r="74" spans="2:12" s="6" customFormat="1" ht="15" customHeight="1" x14ac:dyDescent="0.3">
      <c r="B74" s="23"/>
      <c r="C74" s="19" t="s">
        <v>216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 x14ac:dyDescent="0.3">
      <c r="B75" s="23"/>
      <c r="C75" s="24"/>
      <c r="D75" s="24"/>
      <c r="E75" s="320" t="str">
        <f>$E$11</f>
        <v>SO 452n - Objekt není předmětem veřejné soutěže</v>
      </c>
      <c r="F75" s="323"/>
      <c r="G75" s="323"/>
      <c r="H75" s="323"/>
      <c r="J75" s="24"/>
      <c r="K75" s="24"/>
      <c r="L75" s="43"/>
    </row>
    <row r="76" spans="2:12" s="6" customFormat="1" ht="7.5" customHeight="1" x14ac:dyDescent="0.3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 x14ac:dyDescent="0.3">
      <c r="B77" s="23"/>
      <c r="C77" s="19" t="s">
        <v>23</v>
      </c>
      <c r="D77" s="24"/>
      <c r="E77" s="24"/>
      <c r="F77" s="17" t="str">
        <f>$F$14</f>
        <v>Ostrava</v>
      </c>
      <c r="G77" s="24"/>
      <c r="H77" s="24"/>
      <c r="I77" s="101" t="s">
        <v>25</v>
      </c>
      <c r="J77" s="52" t="str">
        <f>IF($J$14="","",$J$14)</f>
        <v>15.09.2014</v>
      </c>
      <c r="K77" s="24"/>
      <c r="L77" s="43"/>
    </row>
    <row r="78" spans="2:12" s="6" customFormat="1" ht="7.5" customHeight="1" x14ac:dyDescent="0.3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 x14ac:dyDescent="0.3">
      <c r="B79" s="23"/>
      <c r="C79" s="19" t="s">
        <v>29</v>
      </c>
      <c r="D79" s="24"/>
      <c r="E79" s="24"/>
      <c r="F79" s="17" t="str">
        <f>$E$17</f>
        <v>Správa silnic Moravskoslezského kraje</v>
      </c>
      <c r="G79" s="24"/>
      <c r="H79" s="24"/>
      <c r="I79" s="101" t="s">
        <v>36</v>
      </c>
      <c r="J79" s="17" t="str">
        <f>$E$23</f>
        <v>SHB, akciová společnost</v>
      </c>
      <c r="K79" s="24"/>
      <c r="L79" s="43"/>
    </row>
    <row r="80" spans="2:12" s="6" customFormat="1" ht="15" customHeight="1" x14ac:dyDescent="0.3">
      <c r="B80" s="23"/>
      <c r="C80" s="19" t="s">
        <v>34</v>
      </c>
      <c r="D80" s="24"/>
      <c r="E80" s="24"/>
      <c r="F80" s="17" t="str">
        <f>IF($E$20="","",$E$20)</f>
        <v/>
      </c>
      <c r="G80" s="24"/>
      <c r="H80" s="24"/>
      <c r="J80" s="24"/>
      <c r="K80" s="24"/>
      <c r="L80" s="43"/>
    </row>
    <row r="81" spans="2:65" s="6" customFormat="1" ht="11.25" customHeight="1" x14ac:dyDescent="0.3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65" s="124" customFormat="1" ht="30" customHeight="1" x14ac:dyDescent="0.3">
      <c r="B82" s="125"/>
      <c r="C82" s="126" t="s">
        <v>227</v>
      </c>
      <c r="D82" s="127" t="s">
        <v>60</v>
      </c>
      <c r="E82" s="127" t="s">
        <v>56</v>
      </c>
      <c r="F82" s="127" t="s">
        <v>228</v>
      </c>
      <c r="G82" s="127" t="s">
        <v>229</v>
      </c>
      <c r="H82" s="127" t="s">
        <v>230</v>
      </c>
      <c r="I82" s="128" t="s">
        <v>231</v>
      </c>
      <c r="J82" s="127" t="s">
        <v>232</v>
      </c>
      <c r="K82" s="129" t="s">
        <v>233</v>
      </c>
      <c r="L82" s="130"/>
      <c r="M82" s="59" t="s">
        <v>234</v>
      </c>
      <c r="N82" s="60" t="s">
        <v>45</v>
      </c>
      <c r="O82" s="60" t="s">
        <v>235</v>
      </c>
      <c r="P82" s="60" t="s">
        <v>236</v>
      </c>
      <c r="Q82" s="60" t="s">
        <v>237</v>
      </c>
      <c r="R82" s="60" t="s">
        <v>238</v>
      </c>
      <c r="S82" s="60" t="s">
        <v>239</v>
      </c>
      <c r="T82" s="61" t="s">
        <v>240</v>
      </c>
    </row>
    <row r="83" spans="2:65" s="6" customFormat="1" ht="30" customHeight="1" x14ac:dyDescent="0.35">
      <c r="B83" s="23"/>
      <c r="C83" s="66" t="s">
        <v>221</v>
      </c>
      <c r="D83" s="24"/>
      <c r="E83" s="24"/>
      <c r="F83" s="24"/>
      <c r="G83" s="24"/>
      <c r="H83" s="24"/>
      <c r="J83" s="131">
        <f>$BK$83</f>
        <v>0</v>
      </c>
      <c r="K83" s="24"/>
      <c r="L83" s="43"/>
      <c r="M83" s="63"/>
      <c r="N83" s="64"/>
      <c r="O83" s="64"/>
      <c r="P83" s="132">
        <f>$P$84</f>
        <v>0</v>
      </c>
      <c r="Q83" s="64"/>
      <c r="R83" s="132">
        <f>$R$84</f>
        <v>0</v>
      </c>
      <c r="S83" s="64"/>
      <c r="T83" s="133">
        <f>$T$84</f>
        <v>0</v>
      </c>
      <c r="AT83" s="6" t="s">
        <v>74</v>
      </c>
      <c r="AU83" s="6" t="s">
        <v>222</v>
      </c>
      <c r="BK83" s="134">
        <f>$BK$84</f>
        <v>0</v>
      </c>
    </row>
    <row r="84" spans="2:65" s="135" customFormat="1" ht="37.5" customHeight="1" x14ac:dyDescent="0.35">
      <c r="B84" s="136"/>
      <c r="C84" s="137"/>
      <c r="D84" s="137" t="s">
        <v>74</v>
      </c>
      <c r="E84" s="138" t="s">
        <v>2702</v>
      </c>
      <c r="F84" s="138" t="s">
        <v>2703</v>
      </c>
      <c r="G84" s="137"/>
      <c r="H84" s="137"/>
      <c r="J84" s="139">
        <f>$BK$84</f>
        <v>0</v>
      </c>
      <c r="K84" s="137"/>
      <c r="L84" s="140"/>
      <c r="M84" s="141"/>
      <c r="N84" s="137"/>
      <c r="O84" s="137"/>
      <c r="P84" s="142">
        <f>$P$85</f>
        <v>0</v>
      </c>
      <c r="Q84" s="137"/>
      <c r="R84" s="142">
        <f>$R$85</f>
        <v>0</v>
      </c>
      <c r="S84" s="137"/>
      <c r="T84" s="143">
        <f>$T$85</f>
        <v>0</v>
      </c>
      <c r="AR84" s="144" t="s">
        <v>248</v>
      </c>
      <c r="AT84" s="144" t="s">
        <v>74</v>
      </c>
      <c r="AU84" s="144" t="s">
        <v>75</v>
      </c>
      <c r="AY84" s="144" t="s">
        <v>243</v>
      </c>
      <c r="BK84" s="145">
        <f>$BK$85</f>
        <v>0</v>
      </c>
    </row>
    <row r="85" spans="2:65" s="6" customFormat="1" ht="15.75" customHeight="1" x14ac:dyDescent="0.3">
      <c r="B85" s="23"/>
      <c r="C85" s="146" t="s">
        <v>22</v>
      </c>
      <c r="D85" s="146" t="s">
        <v>244</v>
      </c>
      <c r="E85" s="147" t="s">
        <v>2704</v>
      </c>
      <c r="F85" s="148" t="s">
        <v>187</v>
      </c>
      <c r="G85" s="149" t="s">
        <v>2705</v>
      </c>
      <c r="H85" s="150">
        <v>0</v>
      </c>
      <c r="I85" s="151"/>
      <c r="J85" s="152">
        <f>ROUND($I$85*$H$85,2)</f>
        <v>0</v>
      </c>
      <c r="K85" s="148"/>
      <c r="L85" s="43"/>
      <c r="M85" s="153"/>
      <c r="N85" s="207" t="s">
        <v>46</v>
      </c>
      <c r="O85" s="161"/>
      <c r="P85" s="208">
        <f>$O$85*$H$85</f>
        <v>0</v>
      </c>
      <c r="Q85" s="208">
        <v>0</v>
      </c>
      <c r="R85" s="208">
        <f>$Q$85*$H$85</f>
        <v>0</v>
      </c>
      <c r="S85" s="208">
        <v>0</v>
      </c>
      <c r="T85" s="209">
        <f>$S$85*$H$85</f>
        <v>0</v>
      </c>
      <c r="AR85" s="97" t="s">
        <v>2467</v>
      </c>
      <c r="AT85" s="97" t="s">
        <v>244</v>
      </c>
      <c r="AU85" s="97" t="s">
        <v>22</v>
      </c>
      <c r="AY85" s="6" t="s">
        <v>243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7" t="s">
        <v>22</v>
      </c>
      <c r="BK85" s="157">
        <f>ROUND($I$85*$H$85,2)</f>
        <v>0</v>
      </c>
      <c r="BL85" s="97" t="s">
        <v>2467</v>
      </c>
      <c r="BM85" s="97" t="s">
        <v>2706</v>
      </c>
    </row>
    <row r="86" spans="2:65" s="6" customFormat="1" ht="7.5" customHeight="1" x14ac:dyDescent="0.3">
      <c r="B86" s="38"/>
      <c r="C86" s="39"/>
      <c r="D86" s="39"/>
      <c r="E86" s="39"/>
      <c r="F86" s="39"/>
      <c r="G86" s="39"/>
      <c r="H86" s="39"/>
      <c r="I86" s="110"/>
      <c r="J86" s="39"/>
      <c r="K86" s="39"/>
      <c r="L86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2:K82"/>
  <mergeCells count="12">
    <mergeCell ref="E47:H47"/>
    <mergeCell ref="E49:H49"/>
    <mergeCell ref="E51:H51"/>
    <mergeCell ref="E71:H71"/>
    <mergeCell ref="E73:H73"/>
    <mergeCell ref="E75:H75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198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2709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2710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185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tr">
        <f>IF('Rekapitulace stavby'!$AN$16="","",'Rekapitulace stavby'!$AN$16)</f>
        <v>25324365</v>
      </c>
      <c r="K22" s="27"/>
    </row>
    <row r="23" spans="2:11" s="6" customFormat="1" ht="18.75" customHeight="1" x14ac:dyDescent="0.3">
      <c r="B23" s="23"/>
      <c r="C23" s="24"/>
      <c r="D23" s="24"/>
      <c r="E23" s="17" t="str">
        <f>IF('Rekapitulace stavby'!$E$17="","",'Rekapitulace stavby'!$E$17)</f>
        <v>SHB, akciová společnost</v>
      </c>
      <c r="F23" s="24"/>
      <c r="G23" s="24"/>
      <c r="H23" s="24"/>
      <c r="I23" s="101" t="s">
        <v>33</v>
      </c>
      <c r="J23" s="17" t="str">
        <f>IF('Rekapitulace stavby'!$AN$17="","",'Rekapitulace stavby'!$AN$17)</f>
        <v/>
      </c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ROUND($J$83,2)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ROUND(SUM($BE$83:$BE$85),2)</f>
        <v>0</v>
      </c>
      <c r="G32" s="24"/>
      <c r="H32" s="24"/>
      <c r="I32" s="106">
        <v>0.21</v>
      </c>
      <c r="J32" s="105">
        <f>ROUND(ROUND((SUM($BE$83:$BE$85)),2)*$I$32,2)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ROUND(SUM($BF$83:$BF$85),2)</f>
        <v>0</v>
      </c>
      <c r="G33" s="24"/>
      <c r="H33" s="24"/>
      <c r="I33" s="106">
        <v>0.15</v>
      </c>
      <c r="J33" s="105">
        <f>ROUND(ROUND((SUM($BF$83:$BF$85)),2)*$I$33,2)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ROUND(SUM($BG$83:$BG$85),2)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ROUND(SUM($BH$83:$BH$85),2)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ROUND(SUM($BI$83:$BI$85),2)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2709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453n - Objekt není předmětem veřejné soutěže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$J$83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2701</v>
      </c>
      <c r="E61" s="119"/>
      <c r="F61" s="119"/>
      <c r="G61" s="119"/>
      <c r="H61" s="119"/>
      <c r="I61" s="120"/>
      <c r="J61" s="121">
        <f>$J$84</f>
        <v>0</v>
      </c>
      <c r="K61" s="122"/>
    </row>
    <row r="62" spans="2:47" s="6" customFormat="1" ht="22.5" customHeight="1" x14ac:dyDescent="0.3">
      <c r="B62" s="23"/>
      <c r="C62" s="24"/>
      <c r="D62" s="24"/>
      <c r="E62" s="24"/>
      <c r="F62" s="24"/>
      <c r="G62" s="24"/>
      <c r="H62" s="24"/>
      <c r="J62" s="24"/>
      <c r="K62" s="27"/>
    </row>
    <row r="63" spans="2:47" s="6" customFormat="1" ht="7.5" customHeight="1" x14ac:dyDescent="0.3">
      <c r="B63" s="38"/>
      <c r="C63" s="39"/>
      <c r="D63" s="39"/>
      <c r="E63" s="39"/>
      <c r="F63" s="39"/>
      <c r="G63" s="39"/>
      <c r="H63" s="39"/>
      <c r="I63" s="110"/>
      <c r="J63" s="39"/>
      <c r="K63" s="40"/>
    </row>
    <row r="67" spans="2:12" s="6" customFormat="1" ht="7.5" customHeight="1" x14ac:dyDescent="0.3">
      <c r="B67" s="41"/>
      <c r="C67" s="42"/>
      <c r="D67" s="42"/>
      <c r="E67" s="42"/>
      <c r="F67" s="42"/>
      <c r="G67" s="42"/>
      <c r="H67" s="42"/>
      <c r="I67" s="112"/>
      <c r="J67" s="42"/>
      <c r="K67" s="42"/>
      <c r="L67" s="43"/>
    </row>
    <row r="68" spans="2:12" s="6" customFormat="1" ht="37.5" customHeight="1" x14ac:dyDescent="0.3">
      <c r="B68" s="23"/>
      <c r="C68" s="12" t="s">
        <v>226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 x14ac:dyDescent="0.3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 x14ac:dyDescent="0.3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 x14ac:dyDescent="0.3">
      <c r="B71" s="23"/>
      <c r="C71" s="24"/>
      <c r="D71" s="24"/>
      <c r="E71" s="342" t="str">
        <f>$E$7</f>
        <v>Silnice III/4721 Ostrava, ul. Michálkovická okružní křižovatka s ulicí Hladnovskou a Keltičkovou</v>
      </c>
      <c r="F71" s="323"/>
      <c r="G71" s="323"/>
      <c r="H71" s="323"/>
      <c r="J71" s="24"/>
      <c r="K71" s="24"/>
      <c r="L71" s="43"/>
    </row>
    <row r="72" spans="2:12" s="2" customFormat="1" ht="15.75" customHeight="1" x14ac:dyDescent="0.3">
      <c r="B72" s="10"/>
      <c r="C72" s="19" t="s">
        <v>214</v>
      </c>
      <c r="D72" s="11"/>
      <c r="E72" s="11"/>
      <c r="F72" s="11"/>
      <c r="G72" s="11"/>
      <c r="H72" s="11"/>
      <c r="J72" s="11"/>
      <c r="K72" s="11"/>
      <c r="L72" s="123"/>
    </row>
    <row r="73" spans="2:12" s="6" customFormat="1" ht="16.5" customHeight="1" x14ac:dyDescent="0.3">
      <c r="B73" s="23"/>
      <c r="C73" s="24"/>
      <c r="D73" s="24"/>
      <c r="E73" s="342" t="s">
        <v>2709</v>
      </c>
      <c r="F73" s="323"/>
      <c r="G73" s="323"/>
      <c r="H73" s="323"/>
      <c r="J73" s="24"/>
      <c r="K73" s="24"/>
      <c r="L73" s="43"/>
    </row>
    <row r="74" spans="2:12" s="6" customFormat="1" ht="15" customHeight="1" x14ac:dyDescent="0.3">
      <c r="B74" s="23"/>
      <c r="C74" s="19" t="s">
        <v>216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 x14ac:dyDescent="0.3">
      <c r="B75" s="23"/>
      <c r="C75" s="24"/>
      <c r="D75" s="24"/>
      <c r="E75" s="320" t="str">
        <f>$E$11</f>
        <v>SO 453n - Objekt není předmětem veřejné soutěže</v>
      </c>
      <c r="F75" s="323"/>
      <c r="G75" s="323"/>
      <c r="H75" s="323"/>
      <c r="J75" s="24"/>
      <c r="K75" s="24"/>
      <c r="L75" s="43"/>
    </row>
    <row r="76" spans="2:12" s="6" customFormat="1" ht="7.5" customHeight="1" x14ac:dyDescent="0.3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 x14ac:dyDescent="0.3">
      <c r="B77" s="23"/>
      <c r="C77" s="19" t="s">
        <v>23</v>
      </c>
      <c r="D77" s="24"/>
      <c r="E77" s="24"/>
      <c r="F77" s="17" t="str">
        <f>$F$14</f>
        <v>Ostrava</v>
      </c>
      <c r="G77" s="24"/>
      <c r="H77" s="24"/>
      <c r="I77" s="101" t="s">
        <v>25</v>
      </c>
      <c r="J77" s="52" t="str">
        <f>IF($J$14="","",$J$14)</f>
        <v>15.09.2014</v>
      </c>
      <c r="K77" s="24"/>
      <c r="L77" s="43"/>
    </row>
    <row r="78" spans="2:12" s="6" customFormat="1" ht="7.5" customHeight="1" x14ac:dyDescent="0.3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 x14ac:dyDescent="0.3">
      <c r="B79" s="23"/>
      <c r="C79" s="19" t="s">
        <v>29</v>
      </c>
      <c r="D79" s="24"/>
      <c r="E79" s="24"/>
      <c r="F79" s="17" t="str">
        <f>$E$17</f>
        <v>Správa silnic Moravskoslezského kraje</v>
      </c>
      <c r="G79" s="24"/>
      <c r="H79" s="24"/>
      <c r="I79" s="101" t="s">
        <v>36</v>
      </c>
      <c r="J79" s="17" t="str">
        <f>$E$23</f>
        <v>SHB, akciová společnost</v>
      </c>
      <c r="K79" s="24"/>
      <c r="L79" s="43"/>
    </row>
    <row r="80" spans="2:12" s="6" customFormat="1" ht="15" customHeight="1" x14ac:dyDescent="0.3">
      <c r="B80" s="23"/>
      <c r="C80" s="19" t="s">
        <v>34</v>
      </c>
      <c r="D80" s="24"/>
      <c r="E80" s="24"/>
      <c r="F80" s="17" t="str">
        <f>IF($E$20="","",$E$20)</f>
        <v/>
      </c>
      <c r="G80" s="24"/>
      <c r="H80" s="24"/>
      <c r="J80" s="24"/>
      <c r="K80" s="24"/>
      <c r="L80" s="43"/>
    </row>
    <row r="81" spans="2:65" s="6" customFormat="1" ht="11.25" customHeight="1" x14ac:dyDescent="0.3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65" s="124" customFormat="1" ht="30" customHeight="1" x14ac:dyDescent="0.3">
      <c r="B82" s="125"/>
      <c r="C82" s="126" t="s">
        <v>227</v>
      </c>
      <c r="D82" s="127" t="s">
        <v>60</v>
      </c>
      <c r="E82" s="127" t="s">
        <v>56</v>
      </c>
      <c r="F82" s="127" t="s">
        <v>228</v>
      </c>
      <c r="G82" s="127" t="s">
        <v>229</v>
      </c>
      <c r="H82" s="127" t="s">
        <v>230</v>
      </c>
      <c r="I82" s="128" t="s">
        <v>231</v>
      </c>
      <c r="J82" s="127" t="s">
        <v>232</v>
      </c>
      <c r="K82" s="129" t="s">
        <v>233</v>
      </c>
      <c r="L82" s="130"/>
      <c r="M82" s="59" t="s">
        <v>234</v>
      </c>
      <c r="N82" s="60" t="s">
        <v>45</v>
      </c>
      <c r="O82" s="60" t="s">
        <v>235</v>
      </c>
      <c r="P82" s="60" t="s">
        <v>236</v>
      </c>
      <c r="Q82" s="60" t="s">
        <v>237</v>
      </c>
      <c r="R82" s="60" t="s">
        <v>238</v>
      </c>
      <c r="S82" s="60" t="s">
        <v>239</v>
      </c>
      <c r="T82" s="61" t="s">
        <v>240</v>
      </c>
    </row>
    <row r="83" spans="2:65" s="6" customFormat="1" ht="30" customHeight="1" x14ac:dyDescent="0.35">
      <c r="B83" s="23"/>
      <c r="C83" s="66" t="s">
        <v>221</v>
      </c>
      <c r="D83" s="24"/>
      <c r="E83" s="24"/>
      <c r="F83" s="24"/>
      <c r="G83" s="24"/>
      <c r="H83" s="24"/>
      <c r="J83" s="131">
        <f>$BK$83</f>
        <v>0</v>
      </c>
      <c r="K83" s="24"/>
      <c r="L83" s="43"/>
      <c r="M83" s="63"/>
      <c r="N83" s="64"/>
      <c r="O83" s="64"/>
      <c r="P83" s="132">
        <f>$P$84</f>
        <v>0</v>
      </c>
      <c r="Q83" s="64"/>
      <c r="R83" s="132">
        <f>$R$84</f>
        <v>0</v>
      </c>
      <c r="S83" s="64"/>
      <c r="T83" s="133">
        <f>$T$84</f>
        <v>0</v>
      </c>
      <c r="AT83" s="6" t="s">
        <v>74</v>
      </c>
      <c r="AU83" s="6" t="s">
        <v>222</v>
      </c>
      <c r="BK83" s="134">
        <f>$BK$84</f>
        <v>0</v>
      </c>
    </row>
    <row r="84" spans="2:65" s="135" customFormat="1" ht="37.5" customHeight="1" x14ac:dyDescent="0.35">
      <c r="B84" s="136"/>
      <c r="C84" s="137"/>
      <c r="D84" s="137" t="s">
        <v>74</v>
      </c>
      <c r="E84" s="138" t="s">
        <v>2702</v>
      </c>
      <c r="F84" s="138" t="s">
        <v>2703</v>
      </c>
      <c r="G84" s="137"/>
      <c r="H84" s="137"/>
      <c r="J84" s="139">
        <f>$BK$84</f>
        <v>0</v>
      </c>
      <c r="K84" s="137"/>
      <c r="L84" s="140"/>
      <c r="M84" s="141"/>
      <c r="N84" s="137"/>
      <c r="O84" s="137"/>
      <c r="P84" s="142">
        <f>$P$85</f>
        <v>0</v>
      </c>
      <c r="Q84" s="137"/>
      <c r="R84" s="142">
        <f>$R$85</f>
        <v>0</v>
      </c>
      <c r="S84" s="137"/>
      <c r="T84" s="143">
        <f>$T$85</f>
        <v>0</v>
      </c>
      <c r="AR84" s="144" t="s">
        <v>248</v>
      </c>
      <c r="AT84" s="144" t="s">
        <v>74</v>
      </c>
      <c r="AU84" s="144" t="s">
        <v>75</v>
      </c>
      <c r="AY84" s="144" t="s">
        <v>243</v>
      </c>
      <c r="BK84" s="145">
        <f>$BK$85</f>
        <v>0</v>
      </c>
    </row>
    <row r="85" spans="2:65" s="6" customFormat="1" ht="15.75" customHeight="1" x14ac:dyDescent="0.3">
      <c r="B85" s="23"/>
      <c r="C85" s="146" t="s">
        <v>22</v>
      </c>
      <c r="D85" s="146" t="s">
        <v>244</v>
      </c>
      <c r="E85" s="147" t="s">
        <v>2704</v>
      </c>
      <c r="F85" s="148" t="s">
        <v>187</v>
      </c>
      <c r="G85" s="149" t="s">
        <v>2705</v>
      </c>
      <c r="H85" s="150">
        <v>0</v>
      </c>
      <c r="I85" s="151"/>
      <c r="J85" s="152">
        <f>ROUND($I$85*$H$85,2)</f>
        <v>0</v>
      </c>
      <c r="K85" s="148"/>
      <c r="L85" s="43"/>
      <c r="M85" s="153"/>
      <c r="N85" s="207" t="s">
        <v>46</v>
      </c>
      <c r="O85" s="161"/>
      <c r="P85" s="208">
        <f>$O$85*$H$85</f>
        <v>0</v>
      </c>
      <c r="Q85" s="208">
        <v>0</v>
      </c>
      <c r="R85" s="208">
        <f>$Q$85*$H$85</f>
        <v>0</v>
      </c>
      <c r="S85" s="208">
        <v>0</v>
      </c>
      <c r="T85" s="209">
        <f>$S$85*$H$85</f>
        <v>0</v>
      </c>
      <c r="AR85" s="97" t="s">
        <v>2467</v>
      </c>
      <c r="AT85" s="97" t="s">
        <v>244</v>
      </c>
      <c r="AU85" s="97" t="s">
        <v>22</v>
      </c>
      <c r="AY85" s="6" t="s">
        <v>243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7" t="s">
        <v>22</v>
      </c>
      <c r="BK85" s="157">
        <f>ROUND($I$85*$H$85,2)</f>
        <v>0</v>
      </c>
      <c r="BL85" s="97" t="s">
        <v>2467</v>
      </c>
      <c r="BM85" s="97" t="s">
        <v>2706</v>
      </c>
    </row>
    <row r="86" spans="2:65" s="6" customFormat="1" ht="7.5" customHeight="1" x14ac:dyDescent="0.3">
      <c r="B86" s="38"/>
      <c r="C86" s="39"/>
      <c r="D86" s="39"/>
      <c r="E86" s="39"/>
      <c r="F86" s="39"/>
      <c r="G86" s="39"/>
      <c r="H86" s="39"/>
      <c r="I86" s="110"/>
      <c r="J86" s="39"/>
      <c r="K86" s="39"/>
      <c r="L86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2:K82"/>
  <mergeCells count="12">
    <mergeCell ref="E47:H47"/>
    <mergeCell ref="E49:H49"/>
    <mergeCell ref="E51:H51"/>
    <mergeCell ref="E71:H71"/>
    <mergeCell ref="E73:H73"/>
    <mergeCell ref="E75:H75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205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2711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2712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202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tr">
        <f>IF('Rekapitulace stavby'!$AN$16="","",'Rekapitulace stavby'!$AN$16)</f>
        <v>25324365</v>
      </c>
      <c r="K22" s="27"/>
    </row>
    <row r="23" spans="2:11" s="6" customFormat="1" ht="18.75" customHeight="1" x14ac:dyDescent="0.3">
      <c r="B23" s="23"/>
      <c r="C23" s="24"/>
      <c r="D23" s="24"/>
      <c r="E23" s="17" t="str">
        <f>IF('Rekapitulace stavby'!$E$17="","",'Rekapitulace stavby'!$E$17)</f>
        <v>SHB, akciová společnost</v>
      </c>
      <c r="F23" s="24"/>
      <c r="G23" s="24"/>
      <c r="H23" s="24"/>
      <c r="I23" s="101" t="s">
        <v>33</v>
      </c>
      <c r="J23" s="17" t="str">
        <f>IF('Rekapitulace stavby'!$AN$17="","",'Rekapitulace stavby'!$AN$17)</f>
        <v/>
      </c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ROUND($J$85,2)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ROUND(SUM($BE$85:$BE$150),2)</f>
        <v>0</v>
      </c>
      <c r="G32" s="24"/>
      <c r="H32" s="24"/>
      <c r="I32" s="106">
        <v>0.21</v>
      </c>
      <c r="J32" s="105">
        <f>ROUND(ROUND((SUM($BE$85:$BE$150)),2)*$I$32,2)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ROUND(SUM($BF$85:$BF$150),2)</f>
        <v>0</v>
      </c>
      <c r="G33" s="24"/>
      <c r="H33" s="24"/>
      <c r="I33" s="106">
        <v>0.15</v>
      </c>
      <c r="J33" s="105">
        <f>ROUND(ROUND((SUM($BF$85:$BF$150)),2)*$I$33,2)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ROUND(SUM($BG$85:$BG$150),2)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ROUND(SUM($BH$85:$BH$150),2)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ROUND(SUM($BI$85:$BI$150),2)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2711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801.1 - Vegetační úpravy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$J$85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2713</v>
      </c>
      <c r="E61" s="119"/>
      <c r="F61" s="119"/>
      <c r="G61" s="119"/>
      <c r="H61" s="119"/>
      <c r="I61" s="120"/>
      <c r="J61" s="121">
        <f>$J$86</f>
        <v>0</v>
      </c>
      <c r="K61" s="122"/>
    </row>
    <row r="62" spans="2:47" s="73" customFormat="1" ht="25.5" customHeight="1" x14ac:dyDescent="0.3">
      <c r="B62" s="117"/>
      <c r="C62" s="118"/>
      <c r="D62" s="119" t="s">
        <v>2714</v>
      </c>
      <c r="E62" s="119"/>
      <c r="F62" s="119"/>
      <c r="G62" s="119"/>
      <c r="H62" s="119"/>
      <c r="I62" s="120"/>
      <c r="J62" s="121">
        <f>$J$105</f>
        <v>0</v>
      </c>
      <c r="K62" s="122"/>
    </row>
    <row r="63" spans="2:47" s="73" customFormat="1" ht="25.5" customHeight="1" x14ac:dyDescent="0.3">
      <c r="B63" s="117"/>
      <c r="C63" s="118"/>
      <c r="D63" s="119" t="s">
        <v>2715</v>
      </c>
      <c r="E63" s="119"/>
      <c r="F63" s="119"/>
      <c r="G63" s="119"/>
      <c r="H63" s="119"/>
      <c r="I63" s="120"/>
      <c r="J63" s="121">
        <f>$J$149</f>
        <v>0</v>
      </c>
      <c r="K63" s="122"/>
    </row>
    <row r="64" spans="2:47" s="6" customFormat="1" ht="22.5" customHeight="1" x14ac:dyDescent="0.3">
      <c r="B64" s="23"/>
      <c r="C64" s="24"/>
      <c r="D64" s="24"/>
      <c r="E64" s="24"/>
      <c r="F64" s="24"/>
      <c r="G64" s="24"/>
      <c r="H64" s="24"/>
      <c r="J64" s="24"/>
      <c r="K64" s="27"/>
    </row>
    <row r="65" spans="2:12" s="6" customFormat="1" ht="7.5" customHeight="1" x14ac:dyDescent="0.3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 x14ac:dyDescent="0.3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 x14ac:dyDescent="0.3">
      <c r="B70" s="23"/>
      <c r="C70" s="12" t="s">
        <v>226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 x14ac:dyDescent="0.3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 x14ac:dyDescent="0.3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 x14ac:dyDescent="0.3">
      <c r="B73" s="23"/>
      <c r="C73" s="24"/>
      <c r="D73" s="24"/>
      <c r="E73" s="342" t="str">
        <f>$E$7</f>
        <v>Silnice III/4721 Ostrava, ul. Michálkovická okružní křižovatka s ulicí Hladnovskou a Keltičkovou</v>
      </c>
      <c r="F73" s="323"/>
      <c r="G73" s="323"/>
      <c r="H73" s="323"/>
      <c r="J73" s="24"/>
      <c r="K73" s="24"/>
      <c r="L73" s="43"/>
    </row>
    <row r="74" spans="2:12" s="2" customFormat="1" ht="15.75" customHeight="1" x14ac:dyDescent="0.3">
      <c r="B74" s="10"/>
      <c r="C74" s="19" t="s">
        <v>214</v>
      </c>
      <c r="D74" s="11"/>
      <c r="E74" s="11"/>
      <c r="F74" s="11"/>
      <c r="G74" s="11"/>
      <c r="H74" s="11"/>
      <c r="J74" s="11"/>
      <c r="K74" s="11"/>
      <c r="L74" s="123"/>
    </row>
    <row r="75" spans="2:12" s="6" customFormat="1" ht="16.5" customHeight="1" x14ac:dyDescent="0.3">
      <c r="B75" s="23"/>
      <c r="C75" s="24"/>
      <c r="D75" s="24"/>
      <c r="E75" s="342" t="s">
        <v>2711</v>
      </c>
      <c r="F75" s="323"/>
      <c r="G75" s="323"/>
      <c r="H75" s="323"/>
      <c r="J75" s="24"/>
      <c r="K75" s="24"/>
      <c r="L75" s="43"/>
    </row>
    <row r="76" spans="2:12" s="6" customFormat="1" ht="15" customHeight="1" x14ac:dyDescent="0.3">
      <c r="B76" s="23"/>
      <c r="C76" s="19" t="s">
        <v>216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 x14ac:dyDescent="0.3">
      <c r="B77" s="23"/>
      <c r="C77" s="24"/>
      <c r="D77" s="24"/>
      <c r="E77" s="320" t="str">
        <f>$E$11</f>
        <v>SO 801.1 - Vegetační úpravy</v>
      </c>
      <c r="F77" s="323"/>
      <c r="G77" s="323"/>
      <c r="H77" s="323"/>
      <c r="J77" s="24"/>
      <c r="K77" s="24"/>
      <c r="L77" s="43"/>
    </row>
    <row r="78" spans="2:12" s="6" customFormat="1" ht="7.5" customHeight="1" x14ac:dyDescent="0.3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 x14ac:dyDescent="0.3">
      <c r="B79" s="23"/>
      <c r="C79" s="19" t="s">
        <v>23</v>
      </c>
      <c r="D79" s="24"/>
      <c r="E79" s="24"/>
      <c r="F79" s="17" t="str">
        <f>$F$14</f>
        <v>Ostrava</v>
      </c>
      <c r="G79" s="24"/>
      <c r="H79" s="24"/>
      <c r="I79" s="101" t="s">
        <v>25</v>
      </c>
      <c r="J79" s="52" t="str">
        <f>IF($J$14="","",$J$14)</f>
        <v>15.09.2014</v>
      </c>
      <c r="K79" s="24"/>
      <c r="L79" s="43"/>
    </row>
    <row r="80" spans="2:12" s="6" customFormat="1" ht="7.5" customHeight="1" x14ac:dyDescent="0.3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65" s="6" customFormat="1" ht="15.75" customHeight="1" x14ac:dyDescent="0.3">
      <c r="B81" s="23"/>
      <c r="C81" s="19" t="s">
        <v>29</v>
      </c>
      <c r="D81" s="24"/>
      <c r="E81" s="24"/>
      <c r="F81" s="17" t="str">
        <f>$E$17</f>
        <v>Správa silnic Moravskoslezského kraje</v>
      </c>
      <c r="G81" s="24"/>
      <c r="H81" s="24"/>
      <c r="I81" s="101" t="s">
        <v>36</v>
      </c>
      <c r="J81" s="17" t="str">
        <f>$E$23</f>
        <v>SHB, akciová společnost</v>
      </c>
      <c r="K81" s="24"/>
      <c r="L81" s="43"/>
    </row>
    <row r="82" spans="2:65" s="6" customFormat="1" ht="15" customHeight="1" x14ac:dyDescent="0.3">
      <c r="B82" s="23"/>
      <c r="C82" s="19" t="s">
        <v>34</v>
      </c>
      <c r="D82" s="24"/>
      <c r="E82" s="24"/>
      <c r="F82" s="17" t="str">
        <f>IF($E$20="","",$E$20)</f>
        <v/>
      </c>
      <c r="G82" s="24"/>
      <c r="H82" s="24"/>
      <c r="J82" s="24"/>
      <c r="K82" s="24"/>
      <c r="L82" s="43"/>
    </row>
    <row r="83" spans="2:65" s="6" customFormat="1" ht="11.25" customHeight="1" x14ac:dyDescent="0.3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65" s="124" customFormat="1" ht="30" customHeight="1" x14ac:dyDescent="0.3">
      <c r="B84" s="125"/>
      <c r="C84" s="126" t="s">
        <v>227</v>
      </c>
      <c r="D84" s="127" t="s">
        <v>60</v>
      </c>
      <c r="E84" s="127" t="s">
        <v>56</v>
      </c>
      <c r="F84" s="127" t="s">
        <v>228</v>
      </c>
      <c r="G84" s="127" t="s">
        <v>229</v>
      </c>
      <c r="H84" s="127" t="s">
        <v>230</v>
      </c>
      <c r="I84" s="128" t="s">
        <v>231</v>
      </c>
      <c r="J84" s="127" t="s">
        <v>232</v>
      </c>
      <c r="K84" s="129" t="s">
        <v>233</v>
      </c>
      <c r="L84" s="130"/>
      <c r="M84" s="59" t="s">
        <v>234</v>
      </c>
      <c r="N84" s="60" t="s">
        <v>45</v>
      </c>
      <c r="O84" s="60" t="s">
        <v>235</v>
      </c>
      <c r="P84" s="60" t="s">
        <v>236</v>
      </c>
      <c r="Q84" s="60" t="s">
        <v>237</v>
      </c>
      <c r="R84" s="60" t="s">
        <v>238</v>
      </c>
      <c r="S84" s="60" t="s">
        <v>239</v>
      </c>
      <c r="T84" s="61" t="s">
        <v>240</v>
      </c>
    </row>
    <row r="85" spans="2:65" s="6" customFormat="1" ht="30" customHeight="1" x14ac:dyDescent="0.35">
      <c r="B85" s="23"/>
      <c r="C85" s="66" t="s">
        <v>221</v>
      </c>
      <c r="D85" s="24"/>
      <c r="E85" s="24"/>
      <c r="F85" s="24"/>
      <c r="G85" s="24"/>
      <c r="H85" s="24"/>
      <c r="J85" s="131">
        <f>$BK$85</f>
        <v>0</v>
      </c>
      <c r="K85" s="24"/>
      <c r="L85" s="43"/>
      <c r="M85" s="63"/>
      <c r="N85" s="64"/>
      <c r="O85" s="64"/>
      <c r="P85" s="132">
        <f>$P$86+$P$105+$P$149</f>
        <v>0</v>
      </c>
      <c r="Q85" s="64"/>
      <c r="R85" s="132">
        <f>$R$86+$R$105+$R$149</f>
        <v>0</v>
      </c>
      <c r="S85" s="64"/>
      <c r="T85" s="133">
        <f>$T$86+$T$105+$T$149</f>
        <v>0</v>
      </c>
      <c r="AT85" s="6" t="s">
        <v>74</v>
      </c>
      <c r="AU85" s="6" t="s">
        <v>222</v>
      </c>
      <c r="BK85" s="134">
        <f>$BK$86+$BK$105+$BK$149</f>
        <v>0</v>
      </c>
    </row>
    <row r="86" spans="2:65" s="135" customFormat="1" ht="37.5" customHeight="1" x14ac:dyDescent="0.35">
      <c r="B86" s="136"/>
      <c r="C86" s="137"/>
      <c r="D86" s="137" t="s">
        <v>74</v>
      </c>
      <c r="E86" s="138" t="s">
        <v>22</v>
      </c>
      <c r="F86" s="138" t="s">
        <v>349</v>
      </c>
      <c r="G86" s="137"/>
      <c r="H86" s="137"/>
      <c r="J86" s="139">
        <f>$BK$86</f>
        <v>0</v>
      </c>
      <c r="K86" s="137"/>
      <c r="L86" s="140"/>
      <c r="M86" s="141"/>
      <c r="N86" s="137"/>
      <c r="O86" s="137"/>
      <c r="P86" s="142">
        <f>SUM($P$87:$P$104)</f>
        <v>0</v>
      </c>
      <c r="Q86" s="137"/>
      <c r="R86" s="142">
        <f>SUM($R$87:$R$104)</f>
        <v>0</v>
      </c>
      <c r="S86" s="137"/>
      <c r="T86" s="143">
        <f>SUM($T$87:$T$104)</f>
        <v>0</v>
      </c>
      <c r="AR86" s="144" t="s">
        <v>22</v>
      </c>
      <c r="AT86" s="144" t="s">
        <v>74</v>
      </c>
      <c r="AU86" s="144" t="s">
        <v>75</v>
      </c>
      <c r="AY86" s="144" t="s">
        <v>243</v>
      </c>
      <c r="BK86" s="145">
        <f>SUM($BK$87:$BK$104)</f>
        <v>0</v>
      </c>
    </row>
    <row r="87" spans="2:65" s="6" customFormat="1" ht="15.75" customHeight="1" x14ac:dyDescent="0.3">
      <c r="B87" s="23"/>
      <c r="C87" s="146" t="s">
        <v>22</v>
      </c>
      <c r="D87" s="146" t="s">
        <v>244</v>
      </c>
      <c r="E87" s="147" t="s">
        <v>2716</v>
      </c>
      <c r="F87" s="148" t="s">
        <v>2717</v>
      </c>
      <c r="G87" s="149" t="s">
        <v>637</v>
      </c>
      <c r="H87" s="150">
        <v>1</v>
      </c>
      <c r="I87" s="151"/>
      <c r="J87" s="152">
        <f>ROUND($I$87*$H$87,2)</f>
        <v>0</v>
      </c>
      <c r="K87" s="148"/>
      <c r="L87" s="43"/>
      <c r="M87" s="153"/>
      <c r="N87" s="154" t="s">
        <v>46</v>
      </c>
      <c r="O87" s="24"/>
      <c r="P87" s="155">
        <f>$O$87*$H$87</f>
        <v>0</v>
      </c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7" t="s">
        <v>248</v>
      </c>
      <c r="AT87" s="97" t="s">
        <v>244</v>
      </c>
      <c r="AU87" s="97" t="s">
        <v>22</v>
      </c>
      <c r="AY87" s="6" t="s">
        <v>243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7" t="s">
        <v>22</v>
      </c>
      <c r="BK87" s="157">
        <f>ROUND($I$87*$H$87,2)</f>
        <v>0</v>
      </c>
      <c r="BL87" s="97" t="s">
        <v>248</v>
      </c>
      <c r="BM87" s="97" t="s">
        <v>2718</v>
      </c>
    </row>
    <row r="88" spans="2:65" s="6" customFormat="1" ht="15.75" customHeight="1" x14ac:dyDescent="0.3">
      <c r="B88" s="178"/>
      <c r="C88" s="179"/>
      <c r="D88" s="158" t="s">
        <v>355</v>
      </c>
      <c r="E88" s="180"/>
      <c r="F88" s="180" t="s">
        <v>2719</v>
      </c>
      <c r="G88" s="179"/>
      <c r="H88" s="181">
        <v>1</v>
      </c>
      <c r="J88" s="179"/>
      <c r="K88" s="179"/>
      <c r="L88" s="182"/>
      <c r="M88" s="183"/>
      <c r="N88" s="179"/>
      <c r="O88" s="179"/>
      <c r="P88" s="179"/>
      <c r="Q88" s="179"/>
      <c r="R88" s="179"/>
      <c r="S88" s="179"/>
      <c r="T88" s="184"/>
      <c r="AT88" s="185" t="s">
        <v>355</v>
      </c>
      <c r="AU88" s="185" t="s">
        <v>22</v>
      </c>
      <c r="AV88" s="185" t="s">
        <v>83</v>
      </c>
      <c r="AW88" s="185" t="s">
        <v>222</v>
      </c>
      <c r="AX88" s="185" t="s">
        <v>22</v>
      </c>
      <c r="AY88" s="185" t="s">
        <v>243</v>
      </c>
    </row>
    <row r="89" spans="2:65" s="6" customFormat="1" ht="15.75" customHeight="1" x14ac:dyDescent="0.3">
      <c r="B89" s="23"/>
      <c r="C89" s="146" t="s">
        <v>83</v>
      </c>
      <c r="D89" s="146" t="s">
        <v>244</v>
      </c>
      <c r="E89" s="147" t="s">
        <v>2720</v>
      </c>
      <c r="F89" s="148" t="s">
        <v>2721</v>
      </c>
      <c r="G89" s="149" t="s">
        <v>637</v>
      </c>
      <c r="H89" s="150">
        <v>1</v>
      </c>
      <c r="I89" s="151"/>
      <c r="J89" s="152">
        <f>ROUND($I$89*$H$89,2)</f>
        <v>0</v>
      </c>
      <c r="K89" s="148"/>
      <c r="L89" s="43"/>
      <c r="M89" s="153"/>
      <c r="N89" s="154" t="s">
        <v>46</v>
      </c>
      <c r="O89" s="24"/>
      <c r="P89" s="155">
        <f>$O$89*$H$89</f>
        <v>0</v>
      </c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7" t="s">
        <v>248</v>
      </c>
      <c r="AT89" s="97" t="s">
        <v>244</v>
      </c>
      <c r="AU89" s="97" t="s">
        <v>22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2722</v>
      </c>
    </row>
    <row r="90" spans="2:65" s="6" customFormat="1" ht="15.75" customHeight="1" x14ac:dyDescent="0.3">
      <c r="B90" s="178"/>
      <c r="C90" s="179"/>
      <c r="D90" s="158" t="s">
        <v>355</v>
      </c>
      <c r="E90" s="180"/>
      <c r="F90" s="180" t="s">
        <v>2719</v>
      </c>
      <c r="G90" s="179"/>
      <c r="H90" s="181">
        <v>1</v>
      </c>
      <c r="J90" s="179"/>
      <c r="K90" s="179"/>
      <c r="L90" s="182"/>
      <c r="M90" s="183"/>
      <c r="N90" s="179"/>
      <c r="O90" s="179"/>
      <c r="P90" s="179"/>
      <c r="Q90" s="179"/>
      <c r="R90" s="179"/>
      <c r="S90" s="179"/>
      <c r="T90" s="184"/>
      <c r="AT90" s="185" t="s">
        <v>355</v>
      </c>
      <c r="AU90" s="185" t="s">
        <v>22</v>
      </c>
      <c r="AV90" s="185" t="s">
        <v>83</v>
      </c>
      <c r="AW90" s="185" t="s">
        <v>222</v>
      </c>
      <c r="AX90" s="185" t="s">
        <v>22</v>
      </c>
      <c r="AY90" s="185" t="s">
        <v>243</v>
      </c>
    </row>
    <row r="91" spans="2:65" s="6" customFormat="1" ht="15.75" customHeight="1" x14ac:dyDescent="0.3">
      <c r="B91" s="23"/>
      <c r="C91" s="146" t="s">
        <v>103</v>
      </c>
      <c r="D91" s="146" t="s">
        <v>244</v>
      </c>
      <c r="E91" s="147" t="s">
        <v>2723</v>
      </c>
      <c r="F91" s="148" t="s">
        <v>2724</v>
      </c>
      <c r="G91" s="149" t="s">
        <v>637</v>
      </c>
      <c r="H91" s="150">
        <v>1</v>
      </c>
      <c r="I91" s="151"/>
      <c r="J91" s="152">
        <f>ROUND($I$91*$H$91,2)</f>
        <v>0</v>
      </c>
      <c r="K91" s="148"/>
      <c r="L91" s="43"/>
      <c r="M91" s="153"/>
      <c r="N91" s="154" t="s">
        <v>46</v>
      </c>
      <c r="O91" s="24"/>
      <c r="P91" s="155">
        <f>$O$91*$H$91</f>
        <v>0</v>
      </c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7" t="s">
        <v>248</v>
      </c>
      <c r="AT91" s="97" t="s">
        <v>244</v>
      </c>
      <c r="AU91" s="97" t="s">
        <v>22</v>
      </c>
      <c r="AY91" s="6" t="s">
        <v>243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7" t="s">
        <v>22</v>
      </c>
      <c r="BK91" s="157">
        <f>ROUND($I$91*$H$91,2)</f>
        <v>0</v>
      </c>
      <c r="BL91" s="97" t="s">
        <v>248</v>
      </c>
      <c r="BM91" s="97" t="s">
        <v>2725</v>
      </c>
    </row>
    <row r="92" spans="2:65" s="6" customFormat="1" ht="15.75" customHeight="1" x14ac:dyDescent="0.3">
      <c r="B92" s="178"/>
      <c r="C92" s="179"/>
      <c r="D92" s="158" t="s">
        <v>355</v>
      </c>
      <c r="E92" s="180"/>
      <c r="F92" s="180" t="s">
        <v>2719</v>
      </c>
      <c r="G92" s="179"/>
      <c r="H92" s="181">
        <v>1</v>
      </c>
      <c r="J92" s="179"/>
      <c r="K92" s="179"/>
      <c r="L92" s="182"/>
      <c r="M92" s="183"/>
      <c r="N92" s="179"/>
      <c r="O92" s="179"/>
      <c r="P92" s="179"/>
      <c r="Q92" s="179"/>
      <c r="R92" s="179"/>
      <c r="S92" s="179"/>
      <c r="T92" s="184"/>
      <c r="AT92" s="185" t="s">
        <v>355</v>
      </c>
      <c r="AU92" s="185" t="s">
        <v>22</v>
      </c>
      <c r="AV92" s="185" t="s">
        <v>83</v>
      </c>
      <c r="AW92" s="185" t="s">
        <v>222</v>
      </c>
      <c r="AX92" s="185" t="s">
        <v>22</v>
      </c>
      <c r="AY92" s="185" t="s">
        <v>243</v>
      </c>
    </row>
    <row r="93" spans="2:65" s="6" customFormat="1" ht="15.75" customHeight="1" x14ac:dyDescent="0.3">
      <c r="B93" s="23"/>
      <c r="C93" s="146" t="s">
        <v>248</v>
      </c>
      <c r="D93" s="146" t="s">
        <v>244</v>
      </c>
      <c r="E93" s="147" t="s">
        <v>2726</v>
      </c>
      <c r="F93" s="148" t="s">
        <v>2727</v>
      </c>
      <c r="G93" s="149" t="s">
        <v>637</v>
      </c>
      <c r="H93" s="150">
        <v>1</v>
      </c>
      <c r="I93" s="151"/>
      <c r="J93" s="152">
        <f>ROUND($I$93*$H$93,2)</f>
        <v>0</v>
      </c>
      <c r="K93" s="148"/>
      <c r="L93" s="43"/>
      <c r="M93" s="153"/>
      <c r="N93" s="154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248</v>
      </c>
      <c r="AT93" s="97" t="s">
        <v>244</v>
      </c>
      <c r="AU93" s="97" t="s">
        <v>22</v>
      </c>
      <c r="AY93" s="6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2728</v>
      </c>
    </row>
    <row r="94" spans="2:65" s="6" customFormat="1" ht="15.75" customHeight="1" x14ac:dyDescent="0.3">
      <c r="B94" s="178"/>
      <c r="C94" s="179"/>
      <c r="D94" s="158" t="s">
        <v>355</v>
      </c>
      <c r="E94" s="180"/>
      <c r="F94" s="180" t="s">
        <v>2719</v>
      </c>
      <c r="G94" s="179"/>
      <c r="H94" s="181">
        <v>1</v>
      </c>
      <c r="J94" s="179"/>
      <c r="K94" s="179"/>
      <c r="L94" s="182"/>
      <c r="M94" s="183"/>
      <c r="N94" s="179"/>
      <c r="O94" s="179"/>
      <c r="P94" s="179"/>
      <c r="Q94" s="179"/>
      <c r="R94" s="179"/>
      <c r="S94" s="179"/>
      <c r="T94" s="184"/>
      <c r="AT94" s="185" t="s">
        <v>355</v>
      </c>
      <c r="AU94" s="185" t="s">
        <v>22</v>
      </c>
      <c r="AV94" s="185" t="s">
        <v>83</v>
      </c>
      <c r="AW94" s="185" t="s">
        <v>222</v>
      </c>
      <c r="AX94" s="185" t="s">
        <v>22</v>
      </c>
      <c r="AY94" s="185" t="s">
        <v>243</v>
      </c>
    </row>
    <row r="95" spans="2:65" s="6" customFormat="1" ht="15.75" customHeight="1" x14ac:dyDescent="0.3">
      <c r="B95" s="23"/>
      <c r="C95" s="146" t="s">
        <v>263</v>
      </c>
      <c r="D95" s="146" t="s">
        <v>244</v>
      </c>
      <c r="E95" s="147" t="s">
        <v>2729</v>
      </c>
      <c r="F95" s="148" t="s">
        <v>2730</v>
      </c>
      <c r="G95" s="149" t="s">
        <v>637</v>
      </c>
      <c r="H95" s="150">
        <v>1</v>
      </c>
      <c r="I95" s="151"/>
      <c r="J95" s="152">
        <f>ROUND($I$95*$H$95,2)</f>
        <v>0</v>
      </c>
      <c r="K95" s="148"/>
      <c r="L95" s="43"/>
      <c r="M95" s="153"/>
      <c r="N95" s="154" t="s">
        <v>46</v>
      </c>
      <c r="O95" s="24"/>
      <c r="P95" s="155">
        <f>$O$95*$H$95</f>
        <v>0</v>
      </c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97" t="s">
        <v>248</v>
      </c>
      <c r="AT95" s="97" t="s">
        <v>244</v>
      </c>
      <c r="AU95" s="97" t="s">
        <v>22</v>
      </c>
      <c r="AY95" s="6" t="s">
        <v>243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7" t="s">
        <v>22</v>
      </c>
      <c r="BK95" s="157">
        <f>ROUND($I$95*$H$95,2)</f>
        <v>0</v>
      </c>
      <c r="BL95" s="97" t="s">
        <v>248</v>
      </c>
      <c r="BM95" s="97" t="s">
        <v>2731</v>
      </c>
    </row>
    <row r="96" spans="2:65" s="6" customFormat="1" ht="15.75" customHeight="1" x14ac:dyDescent="0.3">
      <c r="B96" s="178"/>
      <c r="C96" s="179"/>
      <c r="D96" s="158" t="s">
        <v>355</v>
      </c>
      <c r="E96" s="180"/>
      <c r="F96" s="180" t="s">
        <v>2719</v>
      </c>
      <c r="G96" s="179"/>
      <c r="H96" s="181">
        <v>1</v>
      </c>
      <c r="J96" s="179"/>
      <c r="K96" s="179"/>
      <c r="L96" s="182"/>
      <c r="M96" s="183"/>
      <c r="N96" s="179"/>
      <c r="O96" s="179"/>
      <c r="P96" s="179"/>
      <c r="Q96" s="179"/>
      <c r="R96" s="179"/>
      <c r="S96" s="179"/>
      <c r="T96" s="184"/>
      <c r="AT96" s="185" t="s">
        <v>355</v>
      </c>
      <c r="AU96" s="185" t="s">
        <v>22</v>
      </c>
      <c r="AV96" s="185" t="s">
        <v>83</v>
      </c>
      <c r="AW96" s="185" t="s">
        <v>222</v>
      </c>
      <c r="AX96" s="185" t="s">
        <v>22</v>
      </c>
      <c r="AY96" s="185" t="s">
        <v>243</v>
      </c>
    </row>
    <row r="97" spans="2:65" s="6" customFormat="1" ht="15.75" customHeight="1" x14ac:dyDescent="0.3">
      <c r="B97" s="23"/>
      <c r="C97" s="146" t="s">
        <v>266</v>
      </c>
      <c r="D97" s="146" t="s">
        <v>244</v>
      </c>
      <c r="E97" s="147" t="s">
        <v>2732</v>
      </c>
      <c r="F97" s="148" t="s">
        <v>2733</v>
      </c>
      <c r="G97" s="149" t="s">
        <v>637</v>
      </c>
      <c r="H97" s="150">
        <v>1</v>
      </c>
      <c r="I97" s="151"/>
      <c r="J97" s="152">
        <f>ROUND($I$97*$H$97,2)</f>
        <v>0</v>
      </c>
      <c r="K97" s="148"/>
      <c r="L97" s="43"/>
      <c r="M97" s="153"/>
      <c r="N97" s="154" t="s">
        <v>46</v>
      </c>
      <c r="O97" s="24"/>
      <c r="P97" s="155">
        <f>$O$97*$H$97</f>
        <v>0</v>
      </c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7" t="s">
        <v>248</v>
      </c>
      <c r="AT97" s="97" t="s">
        <v>244</v>
      </c>
      <c r="AU97" s="97" t="s">
        <v>22</v>
      </c>
      <c r="AY97" s="6" t="s">
        <v>243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7" t="s">
        <v>22</v>
      </c>
      <c r="BK97" s="157">
        <f>ROUND($I$97*$H$97,2)</f>
        <v>0</v>
      </c>
      <c r="BL97" s="97" t="s">
        <v>248</v>
      </c>
      <c r="BM97" s="97" t="s">
        <v>2734</v>
      </c>
    </row>
    <row r="98" spans="2:65" s="6" customFormat="1" ht="15.75" customHeight="1" x14ac:dyDescent="0.3">
      <c r="B98" s="178"/>
      <c r="C98" s="179"/>
      <c r="D98" s="158" t="s">
        <v>355</v>
      </c>
      <c r="E98" s="180"/>
      <c r="F98" s="180" t="s">
        <v>2719</v>
      </c>
      <c r="G98" s="179"/>
      <c r="H98" s="181">
        <v>1</v>
      </c>
      <c r="J98" s="179"/>
      <c r="K98" s="179"/>
      <c r="L98" s="182"/>
      <c r="M98" s="183"/>
      <c r="N98" s="179"/>
      <c r="O98" s="179"/>
      <c r="P98" s="179"/>
      <c r="Q98" s="179"/>
      <c r="R98" s="179"/>
      <c r="S98" s="179"/>
      <c r="T98" s="184"/>
      <c r="AT98" s="185" t="s">
        <v>355</v>
      </c>
      <c r="AU98" s="185" t="s">
        <v>22</v>
      </c>
      <c r="AV98" s="185" t="s">
        <v>83</v>
      </c>
      <c r="AW98" s="185" t="s">
        <v>222</v>
      </c>
      <c r="AX98" s="185" t="s">
        <v>22</v>
      </c>
      <c r="AY98" s="185" t="s">
        <v>243</v>
      </c>
    </row>
    <row r="99" spans="2:65" s="6" customFormat="1" ht="15.75" customHeight="1" x14ac:dyDescent="0.3">
      <c r="B99" s="23"/>
      <c r="C99" s="146" t="s">
        <v>269</v>
      </c>
      <c r="D99" s="146" t="s">
        <v>244</v>
      </c>
      <c r="E99" s="147" t="s">
        <v>2735</v>
      </c>
      <c r="F99" s="148" t="s">
        <v>2736</v>
      </c>
      <c r="G99" s="149" t="s">
        <v>637</v>
      </c>
      <c r="H99" s="150">
        <v>1</v>
      </c>
      <c r="I99" s="151"/>
      <c r="J99" s="152">
        <f>ROUND($I$99*$H$99,2)</f>
        <v>0</v>
      </c>
      <c r="K99" s="148"/>
      <c r="L99" s="43"/>
      <c r="M99" s="153"/>
      <c r="N99" s="154" t="s">
        <v>46</v>
      </c>
      <c r="O99" s="24"/>
      <c r="P99" s="155">
        <f>$O$99*$H$99</f>
        <v>0</v>
      </c>
      <c r="Q99" s="155">
        <v>0</v>
      </c>
      <c r="R99" s="155">
        <f>$Q$99*$H$99</f>
        <v>0</v>
      </c>
      <c r="S99" s="155">
        <v>0</v>
      </c>
      <c r="T99" s="156">
        <f>$S$99*$H$99</f>
        <v>0</v>
      </c>
      <c r="AR99" s="97" t="s">
        <v>248</v>
      </c>
      <c r="AT99" s="97" t="s">
        <v>244</v>
      </c>
      <c r="AU99" s="97" t="s">
        <v>22</v>
      </c>
      <c r="AY99" s="6" t="s">
        <v>243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7" t="s">
        <v>22</v>
      </c>
      <c r="BK99" s="157">
        <f>ROUND($I$99*$H$99,2)</f>
        <v>0</v>
      </c>
      <c r="BL99" s="97" t="s">
        <v>248</v>
      </c>
      <c r="BM99" s="97" t="s">
        <v>2737</v>
      </c>
    </row>
    <row r="100" spans="2:65" s="6" customFormat="1" ht="15.75" customHeight="1" x14ac:dyDescent="0.3">
      <c r="B100" s="178"/>
      <c r="C100" s="179"/>
      <c r="D100" s="158" t="s">
        <v>355</v>
      </c>
      <c r="E100" s="180"/>
      <c r="F100" s="180" t="s">
        <v>2719</v>
      </c>
      <c r="G100" s="179"/>
      <c r="H100" s="181">
        <v>1</v>
      </c>
      <c r="J100" s="179"/>
      <c r="K100" s="179"/>
      <c r="L100" s="182"/>
      <c r="M100" s="183"/>
      <c r="N100" s="179"/>
      <c r="O100" s="179"/>
      <c r="P100" s="179"/>
      <c r="Q100" s="179"/>
      <c r="R100" s="179"/>
      <c r="S100" s="179"/>
      <c r="T100" s="184"/>
      <c r="AT100" s="185" t="s">
        <v>355</v>
      </c>
      <c r="AU100" s="185" t="s">
        <v>22</v>
      </c>
      <c r="AV100" s="185" t="s">
        <v>83</v>
      </c>
      <c r="AW100" s="185" t="s">
        <v>222</v>
      </c>
      <c r="AX100" s="185" t="s">
        <v>22</v>
      </c>
      <c r="AY100" s="185" t="s">
        <v>243</v>
      </c>
    </row>
    <row r="101" spans="2:65" s="6" customFormat="1" ht="15.75" customHeight="1" x14ac:dyDescent="0.3">
      <c r="B101" s="23"/>
      <c r="C101" s="146" t="s">
        <v>272</v>
      </c>
      <c r="D101" s="146" t="s">
        <v>244</v>
      </c>
      <c r="E101" s="147" t="s">
        <v>2738</v>
      </c>
      <c r="F101" s="148" t="s">
        <v>2739</v>
      </c>
      <c r="G101" s="149" t="s">
        <v>637</v>
      </c>
      <c r="H101" s="150">
        <v>1</v>
      </c>
      <c r="I101" s="151"/>
      <c r="J101" s="152">
        <f>ROUND($I$101*$H$101,2)</f>
        <v>0</v>
      </c>
      <c r="K101" s="148"/>
      <c r="L101" s="43"/>
      <c r="M101" s="153"/>
      <c r="N101" s="154" t="s">
        <v>46</v>
      </c>
      <c r="O101" s="24"/>
      <c r="P101" s="155">
        <f>$O$101*$H$101</f>
        <v>0</v>
      </c>
      <c r="Q101" s="155">
        <v>0</v>
      </c>
      <c r="R101" s="155">
        <f>$Q$101*$H$101</f>
        <v>0</v>
      </c>
      <c r="S101" s="155">
        <v>0</v>
      </c>
      <c r="T101" s="156">
        <f>$S$101*$H$101</f>
        <v>0</v>
      </c>
      <c r="AR101" s="97" t="s">
        <v>248</v>
      </c>
      <c r="AT101" s="97" t="s">
        <v>244</v>
      </c>
      <c r="AU101" s="97" t="s">
        <v>22</v>
      </c>
      <c r="AY101" s="6" t="s">
        <v>243</v>
      </c>
      <c r="BE101" s="157">
        <f>IF($N$101="základní",$J$101,0)</f>
        <v>0</v>
      </c>
      <c r="BF101" s="157">
        <f>IF($N$101="snížená",$J$101,0)</f>
        <v>0</v>
      </c>
      <c r="BG101" s="157">
        <f>IF($N$101="zákl. přenesená",$J$101,0)</f>
        <v>0</v>
      </c>
      <c r="BH101" s="157">
        <f>IF($N$101="sníž. přenesená",$J$101,0)</f>
        <v>0</v>
      </c>
      <c r="BI101" s="157">
        <f>IF($N$101="nulová",$J$101,0)</f>
        <v>0</v>
      </c>
      <c r="BJ101" s="97" t="s">
        <v>22</v>
      </c>
      <c r="BK101" s="157">
        <f>ROUND($I$101*$H$101,2)</f>
        <v>0</v>
      </c>
      <c r="BL101" s="97" t="s">
        <v>248</v>
      </c>
      <c r="BM101" s="97" t="s">
        <v>2740</v>
      </c>
    </row>
    <row r="102" spans="2:65" s="6" customFormat="1" ht="15.75" customHeight="1" x14ac:dyDescent="0.3">
      <c r="B102" s="178"/>
      <c r="C102" s="179"/>
      <c r="D102" s="158" t="s">
        <v>355</v>
      </c>
      <c r="E102" s="180"/>
      <c r="F102" s="180" t="s">
        <v>2719</v>
      </c>
      <c r="G102" s="179"/>
      <c r="H102" s="181">
        <v>1</v>
      </c>
      <c r="J102" s="179"/>
      <c r="K102" s="179"/>
      <c r="L102" s="182"/>
      <c r="M102" s="183"/>
      <c r="N102" s="179"/>
      <c r="O102" s="179"/>
      <c r="P102" s="179"/>
      <c r="Q102" s="179"/>
      <c r="R102" s="179"/>
      <c r="S102" s="179"/>
      <c r="T102" s="184"/>
      <c r="AT102" s="185" t="s">
        <v>355</v>
      </c>
      <c r="AU102" s="185" t="s">
        <v>22</v>
      </c>
      <c r="AV102" s="185" t="s">
        <v>83</v>
      </c>
      <c r="AW102" s="185" t="s">
        <v>222</v>
      </c>
      <c r="AX102" s="185" t="s">
        <v>22</v>
      </c>
      <c r="AY102" s="185" t="s">
        <v>243</v>
      </c>
    </row>
    <row r="103" spans="2:65" s="6" customFormat="1" ht="15.75" customHeight="1" x14ac:dyDescent="0.3">
      <c r="B103" s="23"/>
      <c r="C103" s="146" t="s">
        <v>276</v>
      </c>
      <c r="D103" s="146" t="s">
        <v>244</v>
      </c>
      <c r="E103" s="147" t="s">
        <v>2741</v>
      </c>
      <c r="F103" s="148" t="s">
        <v>2742</v>
      </c>
      <c r="G103" s="149" t="s">
        <v>2743</v>
      </c>
      <c r="H103" s="150">
        <v>1</v>
      </c>
      <c r="I103" s="151"/>
      <c r="J103" s="152">
        <f>ROUND($I$103*$H$103,2)</f>
        <v>0</v>
      </c>
      <c r="K103" s="148"/>
      <c r="L103" s="43"/>
      <c r="M103" s="153"/>
      <c r="N103" s="154" t="s">
        <v>46</v>
      </c>
      <c r="O103" s="24"/>
      <c r="P103" s="155">
        <f>$O$103*$H$103</f>
        <v>0</v>
      </c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97" t="s">
        <v>248</v>
      </c>
      <c r="AT103" s="97" t="s">
        <v>244</v>
      </c>
      <c r="AU103" s="97" t="s">
        <v>22</v>
      </c>
      <c r="AY103" s="6" t="s">
        <v>243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7" t="s">
        <v>22</v>
      </c>
      <c r="BK103" s="157">
        <f>ROUND($I$103*$H$103,2)</f>
        <v>0</v>
      </c>
      <c r="BL103" s="97" t="s">
        <v>248</v>
      </c>
      <c r="BM103" s="97" t="s">
        <v>2744</v>
      </c>
    </row>
    <row r="104" spans="2:65" s="6" customFormat="1" ht="15.75" customHeight="1" x14ac:dyDescent="0.3">
      <c r="B104" s="178"/>
      <c r="C104" s="179"/>
      <c r="D104" s="158" t="s">
        <v>355</v>
      </c>
      <c r="E104" s="180"/>
      <c r="F104" s="180" t="s">
        <v>2719</v>
      </c>
      <c r="G104" s="179"/>
      <c r="H104" s="181">
        <v>1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22</v>
      </c>
      <c r="AV104" s="185" t="s">
        <v>83</v>
      </c>
      <c r="AW104" s="185" t="s">
        <v>222</v>
      </c>
      <c r="AX104" s="185" t="s">
        <v>22</v>
      </c>
      <c r="AY104" s="185" t="s">
        <v>243</v>
      </c>
    </row>
    <row r="105" spans="2:65" s="135" customFormat="1" ht="37.5" customHeight="1" x14ac:dyDescent="0.35">
      <c r="B105" s="136"/>
      <c r="C105" s="137"/>
      <c r="D105" s="137" t="s">
        <v>74</v>
      </c>
      <c r="E105" s="138" t="s">
        <v>304</v>
      </c>
      <c r="F105" s="138" t="s">
        <v>2745</v>
      </c>
      <c r="G105" s="137"/>
      <c r="H105" s="137"/>
      <c r="J105" s="139">
        <f>$BK$105</f>
        <v>0</v>
      </c>
      <c r="K105" s="137"/>
      <c r="L105" s="140"/>
      <c r="M105" s="141"/>
      <c r="N105" s="137"/>
      <c r="O105" s="137"/>
      <c r="P105" s="142">
        <f>SUM($P$106:$P$148)</f>
        <v>0</v>
      </c>
      <c r="Q105" s="137"/>
      <c r="R105" s="142">
        <f>SUM($R$106:$R$148)</f>
        <v>0</v>
      </c>
      <c r="S105" s="137"/>
      <c r="T105" s="143">
        <f>SUM($T$106:$T$148)</f>
        <v>0</v>
      </c>
      <c r="AR105" s="144" t="s">
        <v>22</v>
      </c>
      <c r="AT105" s="144" t="s">
        <v>74</v>
      </c>
      <c r="AU105" s="144" t="s">
        <v>75</v>
      </c>
      <c r="AY105" s="144" t="s">
        <v>243</v>
      </c>
      <c r="BK105" s="145">
        <f>SUM($BK$106:$BK$148)</f>
        <v>0</v>
      </c>
    </row>
    <row r="106" spans="2:65" s="6" customFormat="1" ht="15.75" customHeight="1" x14ac:dyDescent="0.3">
      <c r="B106" s="23"/>
      <c r="C106" s="146" t="s">
        <v>27</v>
      </c>
      <c r="D106" s="146" t="s">
        <v>244</v>
      </c>
      <c r="E106" s="147" t="s">
        <v>2746</v>
      </c>
      <c r="F106" s="148" t="s">
        <v>2747</v>
      </c>
      <c r="G106" s="149" t="s">
        <v>352</v>
      </c>
      <c r="H106" s="150">
        <v>3478</v>
      </c>
      <c r="I106" s="151"/>
      <c r="J106" s="152">
        <f>ROUND($I$106*$H$106,2)</f>
        <v>0</v>
      </c>
      <c r="K106" s="148"/>
      <c r="L106" s="43"/>
      <c r="M106" s="153"/>
      <c r="N106" s="154" t="s">
        <v>46</v>
      </c>
      <c r="O106" s="24"/>
      <c r="P106" s="155">
        <f>$O$106*$H$106</f>
        <v>0</v>
      </c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97" t="s">
        <v>248</v>
      </c>
      <c r="AT106" s="97" t="s">
        <v>244</v>
      </c>
      <c r="AU106" s="97" t="s">
        <v>22</v>
      </c>
      <c r="AY106" s="6" t="s">
        <v>243</v>
      </c>
      <c r="BE106" s="157">
        <f>IF($N$106="základní",$J$106,0)</f>
        <v>0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7" t="s">
        <v>22</v>
      </c>
      <c r="BK106" s="157">
        <f>ROUND($I$106*$H$106,2)</f>
        <v>0</v>
      </c>
      <c r="BL106" s="97" t="s">
        <v>248</v>
      </c>
      <c r="BM106" s="97" t="s">
        <v>2748</v>
      </c>
    </row>
    <row r="107" spans="2:65" s="6" customFormat="1" ht="15.75" customHeight="1" x14ac:dyDescent="0.3">
      <c r="B107" s="170"/>
      <c r="C107" s="171"/>
      <c r="D107" s="158" t="s">
        <v>355</v>
      </c>
      <c r="E107" s="172"/>
      <c r="F107" s="172" t="s">
        <v>2749</v>
      </c>
      <c r="G107" s="171"/>
      <c r="H107" s="171"/>
      <c r="J107" s="171"/>
      <c r="K107" s="171"/>
      <c r="L107" s="173"/>
      <c r="M107" s="174"/>
      <c r="N107" s="171"/>
      <c r="O107" s="171"/>
      <c r="P107" s="171"/>
      <c r="Q107" s="171"/>
      <c r="R107" s="171"/>
      <c r="S107" s="171"/>
      <c r="T107" s="175"/>
      <c r="AT107" s="176" t="s">
        <v>355</v>
      </c>
      <c r="AU107" s="176" t="s">
        <v>22</v>
      </c>
      <c r="AV107" s="176" t="s">
        <v>22</v>
      </c>
      <c r="AW107" s="176" t="s">
        <v>222</v>
      </c>
      <c r="AX107" s="176" t="s">
        <v>75</v>
      </c>
      <c r="AY107" s="176" t="s">
        <v>243</v>
      </c>
    </row>
    <row r="108" spans="2:65" s="6" customFormat="1" ht="15.75" customHeight="1" x14ac:dyDescent="0.3">
      <c r="B108" s="178"/>
      <c r="C108" s="179"/>
      <c r="D108" s="177" t="s">
        <v>355</v>
      </c>
      <c r="E108" s="179"/>
      <c r="F108" s="180" t="s">
        <v>2750</v>
      </c>
      <c r="G108" s="179"/>
      <c r="H108" s="181">
        <v>3478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22</v>
      </c>
      <c r="AV108" s="185" t="s">
        <v>83</v>
      </c>
      <c r="AW108" s="185" t="s">
        <v>222</v>
      </c>
      <c r="AX108" s="185" t="s">
        <v>22</v>
      </c>
      <c r="AY108" s="185" t="s">
        <v>243</v>
      </c>
    </row>
    <row r="109" spans="2:65" s="6" customFormat="1" ht="15.75" customHeight="1" x14ac:dyDescent="0.3">
      <c r="B109" s="23"/>
      <c r="C109" s="146" t="s">
        <v>282</v>
      </c>
      <c r="D109" s="146" t="s">
        <v>244</v>
      </c>
      <c r="E109" s="147" t="s">
        <v>2751</v>
      </c>
      <c r="F109" s="148" t="s">
        <v>2752</v>
      </c>
      <c r="G109" s="149" t="s">
        <v>352</v>
      </c>
      <c r="H109" s="150">
        <v>1739</v>
      </c>
      <c r="I109" s="151"/>
      <c r="J109" s="152">
        <f>ROUND($I$109*$H$109,2)</f>
        <v>0</v>
      </c>
      <c r="K109" s="148"/>
      <c r="L109" s="43"/>
      <c r="M109" s="153"/>
      <c r="N109" s="154" t="s">
        <v>46</v>
      </c>
      <c r="O109" s="24"/>
      <c r="P109" s="155">
        <f>$O$109*$H$109</f>
        <v>0</v>
      </c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97" t="s">
        <v>248</v>
      </c>
      <c r="AT109" s="97" t="s">
        <v>244</v>
      </c>
      <c r="AU109" s="97" t="s">
        <v>22</v>
      </c>
      <c r="AY109" s="6" t="s">
        <v>243</v>
      </c>
      <c r="BE109" s="157">
        <f>IF($N$109="základní",$J$109,0)</f>
        <v>0</v>
      </c>
      <c r="BF109" s="157">
        <f>IF($N$109="snížená",$J$109,0)</f>
        <v>0</v>
      </c>
      <c r="BG109" s="157">
        <f>IF($N$109="zákl. přenesená",$J$109,0)</f>
        <v>0</v>
      </c>
      <c r="BH109" s="157">
        <f>IF($N$109="sníž. přenesená",$J$109,0)</f>
        <v>0</v>
      </c>
      <c r="BI109" s="157">
        <f>IF($N$109="nulová",$J$109,0)</f>
        <v>0</v>
      </c>
      <c r="BJ109" s="97" t="s">
        <v>22</v>
      </c>
      <c r="BK109" s="157">
        <f>ROUND($I$109*$H$109,2)</f>
        <v>0</v>
      </c>
      <c r="BL109" s="97" t="s">
        <v>248</v>
      </c>
      <c r="BM109" s="97" t="s">
        <v>2753</v>
      </c>
    </row>
    <row r="110" spans="2:65" s="6" customFormat="1" ht="15.75" customHeight="1" x14ac:dyDescent="0.3">
      <c r="B110" s="170"/>
      <c r="C110" s="171"/>
      <c r="D110" s="158" t="s">
        <v>355</v>
      </c>
      <c r="E110" s="172"/>
      <c r="F110" s="172" t="s">
        <v>2749</v>
      </c>
      <c r="G110" s="171"/>
      <c r="H110" s="171"/>
      <c r="J110" s="171"/>
      <c r="K110" s="171"/>
      <c r="L110" s="173"/>
      <c r="M110" s="174"/>
      <c r="N110" s="171"/>
      <c r="O110" s="171"/>
      <c r="P110" s="171"/>
      <c r="Q110" s="171"/>
      <c r="R110" s="171"/>
      <c r="S110" s="171"/>
      <c r="T110" s="175"/>
      <c r="AT110" s="176" t="s">
        <v>355</v>
      </c>
      <c r="AU110" s="176" t="s">
        <v>22</v>
      </c>
      <c r="AV110" s="176" t="s">
        <v>22</v>
      </c>
      <c r="AW110" s="176" t="s">
        <v>222</v>
      </c>
      <c r="AX110" s="176" t="s">
        <v>75</v>
      </c>
      <c r="AY110" s="176" t="s">
        <v>243</v>
      </c>
    </row>
    <row r="111" spans="2:65" s="6" customFormat="1" ht="15.75" customHeight="1" x14ac:dyDescent="0.3">
      <c r="B111" s="178"/>
      <c r="C111" s="179"/>
      <c r="D111" s="177" t="s">
        <v>355</v>
      </c>
      <c r="E111" s="179"/>
      <c r="F111" s="180" t="s">
        <v>2754</v>
      </c>
      <c r="G111" s="179"/>
      <c r="H111" s="181">
        <v>1739</v>
      </c>
      <c r="J111" s="179"/>
      <c r="K111" s="179"/>
      <c r="L111" s="182"/>
      <c r="M111" s="183"/>
      <c r="N111" s="179"/>
      <c r="O111" s="179"/>
      <c r="P111" s="179"/>
      <c r="Q111" s="179"/>
      <c r="R111" s="179"/>
      <c r="S111" s="179"/>
      <c r="T111" s="184"/>
      <c r="AT111" s="185" t="s">
        <v>355</v>
      </c>
      <c r="AU111" s="185" t="s">
        <v>22</v>
      </c>
      <c r="AV111" s="185" t="s">
        <v>83</v>
      </c>
      <c r="AW111" s="185" t="s">
        <v>222</v>
      </c>
      <c r="AX111" s="185" t="s">
        <v>22</v>
      </c>
      <c r="AY111" s="185" t="s">
        <v>243</v>
      </c>
    </row>
    <row r="112" spans="2:65" s="6" customFormat="1" ht="15.75" customHeight="1" x14ac:dyDescent="0.3">
      <c r="B112" s="23"/>
      <c r="C112" s="146" t="s">
        <v>285</v>
      </c>
      <c r="D112" s="146" t="s">
        <v>244</v>
      </c>
      <c r="E112" s="147" t="s">
        <v>2755</v>
      </c>
      <c r="F112" s="148" t="s">
        <v>2756</v>
      </c>
      <c r="G112" s="149" t="s">
        <v>352</v>
      </c>
      <c r="H112" s="150">
        <v>1739</v>
      </c>
      <c r="I112" s="151"/>
      <c r="J112" s="152">
        <f>ROUND($I$112*$H$112,2)</f>
        <v>0</v>
      </c>
      <c r="K112" s="148"/>
      <c r="L112" s="43"/>
      <c r="M112" s="153"/>
      <c r="N112" s="154" t="s">
        <v>46</v>
      </c>
      <c r="O112" s="24"/>
      <c r="P112" s="155">
        <f>$O$112*$H$112</f>
        <v>0</v>
      </c>
      <c r="Q112" s="155">
        <v>0</v>
      </c>
      <c r="R112" s="155">
        <f>$Q$112*$H$112</f>
        <v>0</v>
      </c>
      <c r="S112" s="155">
        <v>0</v>
      </c>
      <c r="T112" s="156">
        <f>$S$112*$H$112</f>
        <v>0</v>
      </c>
      <c r="AR112" s="97" t="s">
        <v>248</v>
      </c>
      <c r="AT112" s="97" t="s">
        <v>244</v>
      </c>
      <c r="AU112" s="97" t="s">
        <v>22</v>
      </c>
      <c r="AY112" s="6" t="s">
        <v>243</v>
      </c>
      <c r="BE112" s="157">
        <f>IF($N$112="základní",$J$112,0)</f>
        <v>0</v>
      </c>
      <c r="BF112" s="157">
        <f>IF($N$112="snížená",$J$112,0)</f>
        <v>0</v>
      </c>
      <c r="BG112" s="157">
        <f>IF($N$112="zákl. přenesená",$J$112,0)</f>
        <v>0</v>
      </c>
      <c r="BH112" s="157">
        <f>IF($N$112="sníž. přenesená",$J$112,0)</f>
        <v>0</v>
      </c>
      <c r="BI112" s="157">
        <f>IF($N$112="nulová",$J$112,0)</f>
        <v>0</v>
      </c>
      <c r="BJ112" s="97" t="s">
        <v>22</v>
      </c>
      <c r="BK112" s="157">
        <f>ROUND($I$112*$H$112,2)</f>
        <v>0</v>
      </c>
      <c r="BL112" s="97" t="s">
        <v>248</v>
      </c>
      <c r="BM112" s="97" t="s">
        <v>2757</v>
      </c>
    </row>
    <row r="113" spans="2:65" s="6" customFormat="1" ht="15.75" customHeight="1" x14ac:dyDescent="0.3">
      <c r="B113" s="170"/>
      <c r="C113" s="171"/>
      <c r="D113" s="158" t="s">
        <v>355</v>
      </c>
      <c r="E113" s="172"/>
      <c r="F113" s="172" t="s">
        <v>2749</v>
      </c>
      <c r="G113" s="171"/>
      <c r="H113" s="171"/>
      <c r="J113" s="171"/>
      <c r="K113" s="171"/>
      <c r="L113" s="173"/>
      <c r="M113" s="174"/>
      <c r="N113" s="171"/>
      <c r="O113" s="171"/>
      <c r="P113" s="171"/>
      <c r="Q113" s="171"/>
      <c r="R113" s="171"/>
      <c r="S113" s="171"/>
      <c r="T113" s="175"/>
      <c r="AT113" s="176" t="s">
        <v>355</v>
      </c>
      <c r="AU113" s="176" t="s">
        <v>22</v>
      </c>
      <c r="AV113" s="176" t="s">
        <v>22</v>
      </c>
      <c r="AW113" s="176" t="s">
        <v>222</v>
      </c>
      <c r="AX113" s="176" t="s">
        <v>75</v>
      </c>
      <c r="AY113" s="176" t="s">
        <v>243</v>
      </c>
    </row>
    <row r="114" spans="2:65" s="6" customFormat="1" ht="15.75" customHeight="1" x14ac:dyDescent="0.3">
      <c r="B114" s="178"/>
      <c r="C114" s="179"/>
      <c r="D114" s="177" t="s">
        <v>355</v>
      </c>
      <c r="E114" s="179"/>
      <c r="F114" s="180" t="s">
        <v>2758</v>
      </c>
      <c r="G114" s="179"/>
      <c r="H114" s="181">
        <v>1739</v>
      </c>
      <c r="J114" s="179"/>
      <c r="K114" s="179"/>
      <c r="L114" s="182"/>
      <c r="M114" s="183"/>
      <c r="N114" s="179"/>
      <c r="O114" s="179"/>
      <c r="P114" s="179"/>
      <c r="Q114" s="179"/>
      <c r="R114" s="179"/>
      <c r="S114" s="179"/>
      <c r="T114" s="184"/>
      <c r="AT114" s="185" t="s">
        <v>355</v>
      </c>
      <c r="AU114" s="185" t="s">
        <v>22</v>
      </c>
      <c r="AV114" s="185" t="s">
        <v>83</v>
      </c>
      <c r="AW114" s="185" t="s">
        <v>222</v>
      </c>
      <c r="AX114" s="185" t="s">
        <v>22</v>
      </c>
      <c r="AY114" s="185" t="s">
        <v>243</v>
      </c>
    </row>
    <row r="115" spans="2:65" s="6" customFormat="1" ht="15.75" customHeight="1" x14ac:dyDescent="0.3">
      <c r="B115" s="23"/>
      <c r="C115" s="146" t="s">
        <v>288</v>
      </c>
      <c r="D115" s="146" t="s">
        <v>244</v>
      </c>
      <c r="E115" s="147" t="s">
        <v>2759</v>
      </c>
      <c r="F115" s="148" t="s">
        <v>2760</v>
      </c>
      <c r="G115" s="149" t="s">
        <v>352</v>
      </c>
      <c r="H115" s="150">
        <v>1739</v>
      </c>
      <c r="I115" s="151"/>
      <c r="J115" s="152">
        <f>ROUND($I$115*$H$115,2)</f>
        <v>0</v>
      </c>
      <c r="K115" s="148"/>
      <c r="L115" s="43"/>
      <c r="M115" s="153"/>
      <c r="N115" s="154" t="s">
        <v>46</v>
      </c>
      <c r="O115" s="24"/>
      <c r="P115" s="155">
        <f>$O$115*$H$115</f>
        <v>0</v>
      </c>
      <c r="Q115" s="155">
        <v>0</v>
      </c>
      <c r="R115" s="155">
        <f>$Q$115*$H$115</f>
        <v>0</v>
      </c>
      <c r="S115" s="155">
        <v>0</v>
      </c>
      <c r="T115" s="156">
        <f>$S$115*$H$115</f>
        <v>0</v>
      </c>
      <c r="AR115" s="97" t="s">
        <v>248</v>
      </c>
      <c r="AT115" s="97" t="s">
        <v>244</v>
      </c>
      <c r="AU115" s="97" t="s">
        <v>22</v>
      </c>
      <c r="AY115" s="6" t="s">
        <v>243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7" t="s">
        <v>22</v>
      </c>
      <c r="BK115" s="157">
        <f>ROUND($I$115*$H$115,2)</f>
        <v>0</v>
      </c>
      <c r="BL115" s="97" t="s">
        <v>248</v>
      </c>
      <c r="BM115" s="97" t="s">
        <v>2761</v>
      </c>
    </row>
    <row r="116" spans="2:65" s="6" customFormat="1" ht="15.75" customHeight="1" x14ac:dyDescent="0.3">
      <c r="B116" s="170"/>
      <c r="C116" s="171"/>
      <c r="D116" s="158" t="s">
        <v>355</v>
      </c>
      <c r="E116" s="172"/>
      <c r="F116" s="172" t="s">
        <v>2749</v>
      </c>
      <c r="G116" s="171"/>
      <c r="H116" s="171"/>
      <c r="J116" s="171"/>
      <c r="K116" s="171"/>
      <c r="L116" s="173"/>
      <c r="M116" s="174"/>
      <c r="N116" s="171"/>
      <c r="O116" s="171"/>
      <c r="P116" s="171"/>
      <c r="Q116" s="171"/>
      <c r="R116" s="171"/>
      <c r="S116" s="171"/>
      <c r="T116" s="175"/>
      <c r="AT116" s="176" t="s">
        <v>355</v>
      </c>
      <c r="AU116" s="176" t="s">
        <v>22</v>
      </c>
      <c r="AV116" s="176" t="s">
        <v>22</v>
      </c>
      <c r="AW116" s="176" t="s">
        <v>222</v>
      </c>
      <c r="AX116" s="176" t="s">
        <v>75</v>
      </c>
      <c r="AY116" s="176" t="s">
        <v>243</v>
      </c>
    </row>
    <row r="117" spans="2:65" s="6" customFormat="1" ht="15.75" customHeight="1" x14ac:dyDescent="0.3">
      <c r="B117" s="178"/>
      <c r="C117" s="179"/>
      <c r="D117" s="177" t="s">
        <v>355</v>
      </c>
      <c r="E117" s="179"/>
      <c r="F117" s="180" t="s">
        <v>2762</v>
      </c>
      <c r="G117" s="179"/>
      <c r="H117" s="181">
        <v>1739</v>
      </c>
      <c r="J117" s="179"/>
      <c r="K117" s="179"/>
      <c r="L117" s="182"/>
      <c r="M117" s="183"/>
      <c r="N117" s="179"/>
      <c r="O117" s="179"/>
      <c r="P117" s="179"/>
      <c r="Q117" s="179"/>
      <c r="R117" s="179"/>
      <c r="S117" s="179"/>
      <c r="T117" s="184"/>
      <c r="AT117" s="185" t="s">
        <v>355</v>
      </c>
      <c r="AU117" s="185" t="s">
        <v>22</v>
      </c>
      <c r="AV117" s="185" t="s">
        <v>83</v>
      </c>
      <c r="AW117" s="185" t="s">
        <v>222</v>
      </c>
      <c r="AX117" s="185" t="s">
        <v>22</v>
      </c>
      <c r="AY117" s="185" t="s">
        <v>243</v>
      </c>
    </row>
    <row r="118" spans="2:65" s="6" customFormat="1" ht="15.75" customHeight="1" x14ac:dyDescent="0.3">
      <c r="B118" s="23"/>
      <c r="C118" s="146" t="s">
        <v>291</v>
      </c>
      <c r="D118" s="146" t="s">
        <v>244</v>
      </c>
      <c r="E118" s="147" t="s">
        <v>2763</v>
      </c>
      <c r="F118" s="148" t="s">
        <v>2764</v>
      </c>
      <c r="G118" s="149" t="s">
        <v>352</v>
      </c>
      <c r="H118" s="150">
        <v>1739</v>
      </c>
      <c r="I118" s="151"/>
      <c r="J118" s="152">
        <f>ROUND($I$118*$H$118,2)</f>
        <v>0</v>
      </c>
      <c r="K118" s="148"/>
      <c r="L118" s="43"/>
      <c r="M118" s="153"/>
      <c r="N118" s="154" t="s">
        <v>46</v>
      </c>
      <c r="O118" s="24"/>
      <c r="P118" s="155">
        <f>$O$118*$H$118</f>
        <v>0</v>
      </c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97" t="s">
        <v>248</v>
      </c>
      <c r="AT118" s="97" t="s">
        <v>244</v>
      </c>
      <c r="AU118" s="97" t="s">
        <v>22</v>
      </c>
      <c r="AY118" s="6" t="s">
        <v>243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7" t="s">
        <v>22</v>
      </c>
      <c r="BK118" s="157">
        <f>ROUND($I$118*$H$118,2)</f>
        <v>0</v>
      </c>
      <c r="BL118" s="97" t="s">
        <v>248</v>
      </c>
      <c r="BM118" s="97" t="s">
        <v>2765</v>
      </c>
    </row>
    <row r="119" spans="2:65" s="6" customFormat="1" ht="15.75" customHeight="1" x14ac:dyDescent="0.3">
      <c r="B119" s="170"/>
      <c r="C119" s="171"/>
      <c r="D119" s="158" t="s">
        <v>355</v>
      </c>
      <c r="E119" s="172"/>
      <c r="F119" s="172" t="s">
        <v>2749</v>
      </c>
      <c r="G119" s="171"/>
      <c r="H119" s="171"/>
      <c r="J119" s="171"/>
      <c r="K119" s="171"/>
      <c r="L119" s="173"/>
      <c r="M119" s="174"/>
      <c r="N119" s="171"/>
      <c r="O119" s="171"/>
      <c r="P119" s="171"/>
      <c r="Q119" s="171"/>
      <c r="R119" s="171"/>
      <c r="S119" s="171"/>
      <c r="T119" s="175"/>
      <c r="AT119" s="176" t="s">
        <v>355</v>
      </c>
      <c r="AU119" s="176" t="s">
        <v>22</v>
      </c>
      <c r="AV119" s="176" t="s">
        <v>22</v>
      </c>
      <c r="AW119" s="176" t="s">
        <v>222</v>
      </c>
      <c r="AX119" s="176" t="s">
        <v>75</v>
      </c>
      <c r="AY119" s="176" t="s">
        <v>243</v>
      </c>
    </row>
    <row r="120" spans="2:65" s="6" customFormat="1" ht="15.75" customHeight="1" x14ac:dyDescent="0.3">
      <c r="B120" s="178"/>
      <c r="C120" s="179"/>
      <c r="D120" s="177" t="s">
        <v>355</v>
      </c>
      <c r="E120" s="179"/>
      <c r="F120" s="180" t="s">
        <v>2762</v>
      </c>
      <c r="G120" s="179"/>
      <c r="H120" s="181">
        <v>1739</v>
      </c>
      <c r="J120" s="179"/>
      <c r="K120" s="179"/>
      <c r="L120" s="182"/>
      <c r="M120" s="183"/>
      <c r="N120" s="179"/>
      <c r="O120" s="179"/>
      <c r="P120" s="179"/>
      <c r="Q120" s="179"/>
      <c r="R120" s="179"/>
      <c r="S120" s="179"/>
      <c r="T120" s="184"/>
      <c r="AT120" s="185" t="s">
        <v>355</v>
      </c>
      <c r="AU120" s="185" t="s">
        <v>22</v>
      </c>
      <c r="AV120" s="185" t="s">
        <v>83</v>
      </c>
      <c r="AW120" s="185" t="s">
        <v>222</v>
      </c>
      <c r="AX120" s="185" t="s">
        <v>22</v>
      </c>
      <c r="AY120" s="185" t="s">
        <v>243</v>
      </c>
    </row>
    <row r="121" spans="2:65" s="6" customFormat="1" ht="15.75" customHeight="1" x14ac:dyDescent="0.3">
      <c r="B121" s="23"/>
      <c r="C121" s="146" t="s">
        <v>8</v>
      </c>
      <c r="D121" s="146" t="s">
        <v>244</v>
      </c>
      <c r="E121" s="147" t="s">
        <v>2766</v>
      </c>
      <c r="F121" s="148" t="s">
        <v>2767</v>
      </c>
      <c r="G121" s="149" t="s">
        <v>352</v>
      </c>
      <c r="H121" s="150">
        <v>1739</v>
      </c>
      <c r="I121" s="151"/>
      <c r="J121" s="152">
        <f>ROUND($I$121*$H$121,2)</f>
        <v>0</v>
      </c>
      <c r="K121" s="148"/>
      <c r="L121" s="43"/>
      <c r="M121" s="153"/>
      <c r="N121" s="154" t="s">
        <v>46</v>
      </c>
      <c r="O121" s="24"/>
      <c r="P121" s="155">
        <f>$O$121*$H$121</f>
        <v>0</v>
      </c>
      <c r="Q121" s="155">
        <v>0</v>
      </c>
      <c r="R121" s="155">
        <f>$Q$121*$H$121</f>
        <v>0</v>
      </c>
      <c r="S121" s="155">
        <v>0</v>
      </c>
      <c r="T121" s="156">
        <f>$S$121*$H$121</f>
        <v>0</v>
      </c>
      <c r="AR121" s="97" t="s">
        <v>248</v>
      </c>
      <c r="AT121" s="97" t="s">
        <v>244</v>
      </c>
      <c r="AU121" s="97" t="s">
        <v>22</v>
      </c>
      <c r="AY121" s="6" t="s">
        <v>243</v>
      </c>
      <c r="BE121" s="157">
        <f>IF($N$121="základní",$J$121,0)</f>
        <v>0</v>
      </c>
      <c r="BF121" s="157">
        <f>IF($N$121="snížená",$J$121,0)</f>
        <v>0</v>
      </c>
      <c r="BG121" s="157">
        <f>IF($N$121="zákl. přenesená",$J$121,0)</f>
        <v>0</v>
      </c>
      <c r="BH121" s="157">
        <f>IF($N$121="sníž. přenesená",$J$121,0)</f>
        <v>0</v>
      </c>
      <c r="BI121" s="157">
        <f>IF($N$121="nulová",$J$121,0)</f>
        <v>0</v>
      </c>
      <c r="BJ121" s="97" t="s">
        <v>22</v>
      </c>
      <c r="BK121" s="157">
        <f>ROUND($I$121*$H$121,2)</f>
        <v>0</v>
      </c>
      <c r="BL121" s="97" t="s">
        <v>248</v>
      </c>
      <c r="BM121" s="97" t="s">
        <v>2768</v>
      </c>
    </row>
    <row r="122" spans="2:65" s="6" customFormat="1" ht="15.75" customHeight="1" x14ac:dyDescent="0.3">
      <c r="B122" s="170"/>
      <c r="C122" s="171"/>
      <c r="D122" s="158" t="s">
        <v>355</v>
      </c>
      <c r="E122" s="172"/>
      <c r="F122" s="172" t="s">
        <v>2749</v>
      </c>
      <c r="G122" s="171"/>
      <c r="H122" s="171"/>
      <c r="J122" s="171"/>
      <c r="K122" s="171"/>
      <c r="L122" s="173"/>
      <c r="M122" s="174"/>
      <c r="N122" s="171"/>
      <c r="O122" s="171"/>
      <c r="P122" s="171"/>
      <c r="Q122" s="171"/>
      <c r="R122" s="171"/>
      <c r="S122" s="171"/>
      <c r="T122" s="175"/>
      <c r="AT122" s="176" t="s">
        <v>355</v>
      </c>
      <c r="AU122" s="176" t="s">
        <v>22</v>
      </c>
      <c r="AV122" s="176" t="s">
        <v>22</v>
      </c>
      <c r="AW122" s="176" t="s">
        <v>222</v>
      </c>
      <c r="AX122" s="176" t="s">
        <v>75</v>
      </c>
      <c r="AY122" s="176" t="s">
        <v>243</v>
      </c>
    </row>
    <row r="123" spans="2:65" s="6" customFormat="1" ht="15.75" customHeight="1" x14ac:dyDescent="0.3">
      <c r="B123" s="178"/>
      <c r="C123" s="179"/>
      <c r="D123" s="177" t="s">
        <v>355</v>
      </c>
      <c r="E123" s="179"/>
      <c r="F123" s="180" t="s">
        <v>2762</v>
      </c>
      <c r="G123" s="179"/>
      <c r="H123" s="181">
        <v>1739</v>
      </c>
      <c r="J123" s="179"/>
      <c r="K123" s="179"/>
      <c r="L123" s="182"/>
      <c r="M123" s="183"/>
      <c r="N123" s="179"/>
      <c r="O123" s="179"/>
      <c r="P123" s="179"/>
      <c r="Q123" s="179"/>
      <c r="R123" s="179"/>
      <c r="S123" s="179"/>
      <c r="T123" s="184"/>
      <c r="AT123" s="185" t="s">
        <v>355</v>
      </c>
      <c r="AU123" s="185" t="s">
        <v>22</v>
      </c>
      <c r="AV123" s="185" t="s">
        <v>83</v>
      </c>
      <c r="AW123" s="185" t="s">
        <v>222</v>
      </c>
      <c r="AX123" s="185" t="s">
        <v>22</v>
      </c>
      <c r="AY123" s="185" t="s">
        <v>243</v>
      </c>
    </row>
    <row r="124" spans="2:65" s="6" customFormat="1" ht="15.75" customHeight="1" x14ac:dyDescent="0.3">
      <c r="B124" s="23"/>
      <c r="C124" s="146" t="s">
        <v>297</v>
      </c>
      <c r="D124" s="146" t="s">
        <v>244</v>
      </c>
      <c r="E124" s="147" t="s">
        <v>2769</v>
      </c>
      <c r="F124" s="148" t="s">
        <v>2770</v>
      </c>
      <c r="G124" s="149" t="s">
        <v>352</v>
      </c>
      <c r="H124" s="150">
        <v>1739</v>
      </c>
      <c r="I124" s="151"/>
      <c r="J124" s="152">
        <f>ROUND($I$124*$H$124,2)</f>
        <v>0</v>
      </c>
      <c r="K124" s="148"/>
      <c r="L124" s="43"/>
      <c r="M124" s="153"/>
      <c r="N124" s="154" t="s">
        <v>46</v>
      </c>
      <c r="O124" s="24"/>
      <c r="P124" s="155">
        <f>$O$124*$H$124</f>
        <v>0</v>
      </c>
      <c r="Q124" s="155">
        <v>0</v>
      </c>
      <c r="R124" s="155">
        <f>$Q$124*$H$124</f>
        <v>0</v>
      </c>
      <c r="S124" s="155">
        <v>0</v>
      </c>
      <c r="T124" s="156">
        <f>$S$124*$H$124</f>
        <v>0</v>
      </c>
      <c r="AR124" s="97" t="s">
        <v>248</v>
      </c>
      <c r="AT124" s="97" t="s">
        <v>244</v>
      </c>
      <c r="AU124" s="97" t="s">
        <v>22</v>
      </c>
      <c r="AY124" s="6" t="s">
        <v>243</v>
      </c>
      <c r="BE124" s="157">
        <f>IF($N$124="základní",$J$124,0)</f>
        <v>0</v>
      </c>
      <c r="BF124" s="157">
        <f>IF($N$124="snížená",$J$124,0)</f>
        <v>0</v>
      </c>
      <c r="BG124" s="157">
        <f>IF($N$124="zákl. přenesená",$J$124,0)</f>
        <v>0</v>
      </c>
      <c r="BH124" s="157">
        <f>IF($N$124="sníž. přenesená",$J$124,0)</f>
        <v>0</v>
      </c>
      <c r="BI124" s="157">
        <f>IF($N$124="nulová",$J$124,0)</f>
        <v>0</v>
      </c>
      <c r="BJ124" s="97" t="s">
        <v>22</v>
      </c>
      <c r="BK124" s="157">
        <f>ROUND($I$124*$H$124,2)</f>
        <v>0</v>
      </c>
      <c r="BL124" s="97" t="s">
        <v>248</v>
      </c>
      <c r="BM124" s="97" t="s">
        <v>2771</v>
      </c>
    </row>
    <row r="125" spans="2:65" s="6" customFormat="1" ht="15.75" customHeight="1" x14ac:dyDescent="0.3">
      <c r="B125" s="170"/>
      <c r="C125" s="171"/>
      <c r="D125" s="158" t="s">
        <v>355</v>
      </c>
      <c r="E125" s="172"/>
      <c r="F125" s="172" t="s">
        <v>2749</v>
      </c>
      <c r="G125" s="171"/>
      <c r="H125" s="171"/>
      <c r="J125" s="171"/>
      <c r="K125" s="171"/>
      <c r="L125" s="173"/>
      <c r="M125" s="174"/>
      <c r="N125" s="171"/>
      <c r="O125" s="171"/>
      <c r="P125" s="171"/>
      <c r="Q125" s="171"/>
      <c r="R125" s="171"/>
      <c r="S125" s="171"/>
      <c r="T125" s="175"/>
      <c r="AT125" s="176" t="s">
        <v>355</v>
      </c>
      <c r="AU125" s="176" t="s">
        <v>22</v>
      </c>
      <c r="AV125" s="176" t="s">
        <v>22</v>
      </c>
      <c r="AW125" s="176" t="s">
        <v>222</v>
      </c>
      <c r="AX125" s="176" t="s">
        <v>75</v>
      </c>
      <c r="AY125" s="176" t="s">
        <v>243</v>
      </c>
    </row>
    <row r="126" spans="2:65" s="6" customFormat="1" ht="15.75" customHeight="1" x14ac:dyDescent="0.3">
      <c r="B126" s="178"/>
      <c r="C126" s="179"/>
      <c r="D126" s="177" t="s">
        <v>355</v>
      </c>
      <c r="E126" s="179"/>
      <c r="F126" s="180" t="s">
        <v>2762</v>
      </c>
      <c r="G126" s="179"/>
      <c r="H126" s="181">
        <v>1739</v>
      </c>
      <c r="J126" s="179"/>
      <c r="K126" s="179"/>
      <c r="L126" s="182"/>
      <c r="M126" s="183"/>
      <c r="N126" s="179"/>
      <c r="O126" s="179"/>
      <c r="P126" s="179"/>
      <c r="Q126" s="179"/>
      <c r="R126" s="179"/>
      <c r="S126" s="179"/>
      <c r="T126" s="184"/>
      <c r="AT126" s="185" t="s">
        <v>355</v>
      </c>
      <c r="AU126" s="185" t="s">
        <v>22</v>
      </c>
      <c r="AV126" s="185" t="s">
        <v>83</v>
      </c>
      <c r="AW126" s="185" t="s">
        <v>222</v>
      </c>
      <c r="AX126" s="185" t="s">
        <v>22</v>
      </c>
      <c r="AY126" s="185" t="s">
        <v>243</v>
      </c>
    </row>
    <row r="127" spans="2:65" s="6" customFormat="1" ht="15.75" customHeight="1" x14ac:dyDescent="0.3">
      <c r="B127" s="23"/>
      <c r="C127" s="146" t="s">
        <v>301</v>
      </c>
      <c r="D127" s="146" t="s">
        <v>244</v>
      </c>
      <c r="E127" s="147" t="s">
        <v>2772</v>
      </c>
      <c r="F127" s="148" t="s">
        <v>2773</v>
      </c>
      <c r="G127" s="149" t="s">
        <v>394</v>
      </c>
      <c r="H127" s="150">
        <v>17.39</v>
      </c>
      <c r="I127" s="151"/>
      <c r="J127" s="152">
        <f>ROUND($I$127*$H$127,2)</f>
        <v>0</v>
      </c>
      <c r="K127" s="148"/>
      <c r="L127" s="43"/>
      <c r="M127" s="153"/>
      <c r="N127" s="154" t="s">
        <v>46</v>
      </c>
      <c r="O127" s="24"/>
      <c r="P127" s="155">
        <f>$O$127*$H$127</f>
        <v>0</v>
      </c>
      <c r="Q127" s="155">
        <v>0</v>
      </c>
      <c r="R127" s="155">
        <f>$Q$127*$H$127</f>
        <v>0</v>
      </c>
      <c r="S127" s="155">
        <v>0</v>
      </c>
      <c r="T127" s="156">
        <f>$S$127*$H$127</f>
        <v>0</v>
      </c>
      <c r="AR127" s="97" t="s">
        <v>248</v>
      </c>
      <c r="AT127" s="97" t="s">
        <v>244</v>
      </c>
      <c r="AU127" s="97" t="s">
        <v>22</v>
      </c>
      <c r="AY127" s="6" t="s">
        <v>243</v>
      </c>
      <c r="BE127" s="157">
        <f>IF($N$127="základní",$J$127,0)</f>
        <v>0</v>
      </c>
      <c r="BF127" s="157">
        <f>IF($N$127="snížená",$J$127,0)</f>
        <v>0</v>
      </c>
      <c r="BG127" s="157">
        <f>IF($N$127="zákl. přenesená",$J$127,0)</f>
        <v>0</v>
      </c>
      <c r="BH127" s="157">
        <f>IF($N$127="sníž. přenesená",$J$127,0)</f>
        <v>0</v>
      </c>
      <c r="BI127" s="157">
        <f>IF($N$127="nulová",$J$127,0)</f>
        <v>0</v>
      </c>
      <c r="BJ127" s="97" t="s">
        <v>22</v>
      </c>
      <c r="BK127" s="157">
        <f>ROUND($I$127*$H$127,2)</f>
        <v>0</v>
      </c>
      <c r="BL127" s="97" t="s">
        <v>248</v>
      </c>
      <c r="BM127" s="97" t="s">
        <v>2774</v>
      </c>
    </row>
    <row r="128" spans="2:65" s="6" customFormat="1" ht="15.75" customHeight="1" x14ac:dyDescent="0.3">
      <c r="B128" s="170"/>
      <c r="C128" s="171"/>
      <c r="D128" s="158" t="s">
        <v>355</v>
      </c>
      <c r="E128" s="172"/>
      <c r="F128" s="172" t="s">
        <v>2749</v>
      </c>
      <c r="G128" s="171"/>
      <c r="H128" s="171"/>
      <c r="J128" s="171"/>
      <c r="K128" s="171"/>
      <c r="L128" s="173"/>
      <c r="M128" s="174"/>
      <c r="N128" s="171"/>
      <c r="O128" s="171"/>
      <c r="P128" s="171"/>
      <c r="Q128" s="171"/>
      <c r="R128" s="171"/>
      <c r="S128" s="171"/>
      <c r="T128" s="175"/>
      <c r="AT128" s="176" t="s">
        <v>355</v>
      </c>
      <c r="AU128" s="176" t="s">
        <v>22</v>
      </c>
      <c r="AV128" s="176" t="s">
        <v>22</v>
      </c>
      <c r="AW128" s="176" t="s">
        <v>222</v>
      </c>
      <c r="AX128" s="176" t="s">
        <v>75</v>
      </c>
      <c r="AY128" s="176" t="s">
        <v>243</v>
      </c>
    </row>
    <row r="129" spans="2:65" s="6" customFormat="1" ht="15.75" customHeight="1" x14ac:dyDescent="0.3">
      <c r="B129" s="178"/>
      <c r="C129" s="179"/>
      <c r="D129" s="177" t="s">
        <v>355</v>
      </c>
      <c r="E129" s="179"/>
      <c r="F129" s="180" t="s">
        <v>2775</v>
      </c>
      <c r="G129" s="179"/>
      <c r="H129" s="181">
        <v>17.39</v>
      </c>
      <c r="J129" s="179"/>
      <c r="K129" s="179"/>
      <c r="L129" s="182"/>
      <c r="M129" s="183"/>
      <c r="N129" s="179"/>
      <c r="O129" s="179"/>
      <c r="P129" s="179"/>
      <c r="Q129" s="179"/>
      <c r="R129" s="179"/>
      <c r="S129" s="179"/>
      <c r="T129" s="184"/>
      <c r="AT129" s="185" t="s">
        <v>355</v>
      </c>
      <c r="AU129" s="185" t="s">
        <v>22</v>
      </c>
      <c r="AV129" s="185" t="s">
        <v>83</v>
      </c>
      <c r="AW129" s="185" t="s">
        <v>222</v>
      </c>
      <c r="AX129" s="185" t="s">
        <v>22</v>
      </c>
      <c r="AY129" s="185" t="s">
        <v>243</v>
      </c>
    </row>
    <row r="130" spans="2:65" s="6" customFormat="1" ht="15.75" customHeight="1" x14ac:dyDescent="0.3">
      <c r="B130" s="23"/>
      <c r="C130" s="146" t="s">
        <v>304</v>
      </c>
      <c r="D130" s="146" t="s">
        <v>244</v>
      </c>
      <c r="E130" s="147" t="s">
        <v>2776</v>
      </c>
      <c r="F130" s="148" t="s">
        <v>2777</v>
      </c>
      <c r="G130" s="149" t="s">
        <v>394</v>
      </c>
      <c r="H130" s="150">
        <v>17.39</v>
      </c>
      <c r="I130" s="151"/>
      <c r="J130" s="152">
        <f>ROUND($I$130*$H$130,2)</f>
        <v>0</v>
      </c>
      <c r="K130" s="148"/>
      <c r="L130" s="43"/>
      <c r="M130" s="153"/>
      <c r="N130" s="154" t="s">
        <v>46</v>
      </c>
      <c r="O130" s="24"/>
      <c r="P130" s="155">
        <f>$O$130*$H$130</f>
        <v>0</v>
      </c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7" t="s">
        <v>248</v>
      </c>
      <c r="AT130" s="97" t="s">
        <v>244</v>
      </c>
      <c r="AU130" s="97" t="s">
        <v>22</v>
      </c>
      <c r="AY130" s="6" t="s">
        <v>243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7" t="s">
        <v>22</v>
      </c>
      <c r="BK130" s="157">
        <f>ROUND($I$130*$H$130,2)</f>
        <v>0</v>
      </c>
      <c r="BL130" s="97" t="s">
        <v>248</v>
      </c>
      <c r="BM130" s="97" t="s">
        <v>2778</v>
      </c>
    </row>
    <row r="131" spans="2:65" s="6" customFormat="1" ht="15.75" customHeight="1" x14ac:dyDescent="0.3">
      <c r="B131" s="23"/>
      <c r="C131" s="149" t="s">
        <v>307</v>
      </c>
      <c r="D131" s="149" t="s">
        <v>244</v>
      </c>
      <c r="E131" s="147" t="s">
        <v>2779</v>
      </c>
      <c r="F131" s="148" t="s">
        <v>2780</v>
      </c>
      <c r="G131" s="149" t="s">
        <v>352</v>
      </c>
      <c r="H131" s="150">
        <v>1739</v>
      </c>
      <c r="I131" s="151"/>
      <c r="J131" s="152">
        <f>ROUND($I$131*$H$131,2)</f>
        <v>0</v>
      </c>
      <c r="K131" s="148"/>
      <c r="L131" s="43"/>
      <c r="M131" s="153"/>
      <c r="N131" s="154" t="s">
        <v>46</v>
      </c>
      <c r="O131" s="24"/>
      <c r="P131" s="155">
        <f>$O$131*$H$131</f>
        <v>0</v>
      </c>
      <c r="Q131" s="155">
        <v>0</v>
      </c>
      <c r="R131" s="155">
        <f>$Q$131*$H$131</f>
        <v>0</v>
      </c>
      <c r="S131" s="155">
        <v>0</v>
      </c>
      <c r="T131" s="156">
        <f>$S$131*$H$131</f>
        <v>0</v>
      </c>
      <c r="AR131" s="97" t="s">
        <v>248</v>
      </c>
      <c r="AT131" s="97" t="s">
        <v>244</v>
      </c>
      <c r="AU131" s="97" t="s">
        <v>22</v>
      </c>
      <c r="AY131" s="97" t="s">
        <v>243</v>
      </c>
      <c r="BE131" s="157">
        <f>IF($N$131="základní",$J$131,0)</f>
        <v>0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7" t="s">
        <v>22</v>
      </c>
      <c r="BK131" s="157">
        <f>ROUND($I$131*$H$131,2)</f>
        <v>0</v>
      </c>
      <c r="BL131" s="97" t="s">
        <v>248</v>
      </c>
      <c r="BM131" s="97" t="s">
        <v>2781</v>
      </c>
    </row>
    <row r="132" spans="2:65" s="6" customFormat="1" ht="15.75" customHeight="1" x14ac:dyDescent="0.3">
      <c r="B132" s="170"/>
      <c r="C132" s="171"/>
      <c r="D132" s="158" t="s">
        <v>355</v>
      </c>
      <c r="E132" s="172"/>
      <c r="F132" s="172" t="s">
        <v>2749</v>
      </c>
      <c r="G132" s="171"/>
      <c r="H132" s="171"/>
      <c r="J132" s="171"/>
      <c r="K132" s="171"/>
      <c r="L132" s="173"/>
      <c r="M132" s="174"/>
      <c r="N132" s="171"/>
      <c r="O132" s="171"/>
      <c r="P132" s="171"/>
      <c r="Q132" s="171"/>
      <c r="R132" s="171"/>
      <c r="S132" s="171"/>
      <c r="T132" s="175"/>
      <c r="AT132" s="176" t="s">
        <v>355</v>
      </c>
      <c r="AU132" s="176" t="s">
        <v>22</v>
      </c>
      <c r="AV132" s="176" t="s">
        <v>22</v>
      </c>
      <c r="AW132" s="176" t="s">
        <v>222</v>
      </c>
      <c r="AX132" s="176" t="s">
        <v>75</v>
      </c>
      <c r="AY132" s="176" t="s">
        <v>243</v>
      </c>
    </row>
    <row r="133" spans="2:65" s="6" customFormat="1" ht="15.75" customHeight="1" x14ac:dyDescent="0.3">
      <c r="B133" s="178"/>
      <c r="C133" s="179"/>
      <c r="D133" s="177" t="s">
        <v>355</v>
      </c>
      <c r="E133" s="179"/>
      <c r="F133" s="180" t="s">
        <v>2762</v>
      </c>
      <c r="G133" s="179"/>
      <c r="H133" s="181">
        <v>1739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22</v>
      </c>
      <c r="AV133" s="185" t="s">
        <v>83</v>
      </c>
      <c r="AW133" s="185" t="s">
        <v>222</v>
      </c>
      <c r="AX133" s="185" t="s">
        <v>22</v>
      </c>
      <c r="AY133" s="185" t="s">
        <v>243</v>
      </c>
    </row>
    <row r="134" spans="2:65" s="6" customFormat="1" ht="15.75" customHeight="1" x14ac:dyDescent="0.3">
      <c r="B134" s="23"/>
      <c r="C134" s="146" t="s">
        <v>313</v>
      </c>
      <c r="D134" s="146" t="s">
        <v>244</v>
      </c>
      <c r="E134" s="147" t="s">
        <v>2782</v>
      </c>
      <c r="F134" s="148" t="s">
        <v>2783</v>
      </c>
      <c r="G134" s="149" t="s">
        <v>352</v>
      </c>
      <c r="H134" s="150">
        <v>1739</v>
      </c>
      <c r="I134" s="151"/>
      <c r="J134" s="152">
        <f>ROUND($I$134*$H$134,2)</f>
        <v>0</v>
      </c>
      <c r="K134" s="148"/>
      <c r="L134" s="43"/>
      <c r="M134" s="153"/>
      <c r="N134" s="154" t="s">
        <v>46</v>
      </c>
      <c r="O134" s="24"/>
      <c r="P134" s="155">
        <f>$O$134*$H$134</f>
        <v>0</v>
      </c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97" t="s">
        <v>248</v>
      </c>
      <c r="AT134" s="97" t="s">
        <v>244</v>
      </c>
      <c r="AU134" s="97" t="s">
        <v>22</v>
      </c>
      <c r="AY134" s="6" t="s">
        <v>243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7" t="s">
        <v>22</v>
      </c>
      <c r="BK134" s="157">
        <f>ROUND($I$134*$H$134,2)</f>
        <v>0</v>
      </c>
      <c r="BL134" s="97" t="s">
        <v>248</v>
      </c>
      <c r="BM134" s="97" t="s">
        <v>2784</v>
      </c>
    </row>
    <row r="135" spans="2:65" s="6" customFormat="1" ht="15.75" customHeight="1" x14ac:dyDescent="0.3">
      <c r="B135" s="170"/>
      <c r="C135" s="171"/>
      <c r="D135" s="158" t="s">
        <v>355</v>
      </c>
      <c r="E135" s="172"/>
      <c r="F135" s="172" t="s">
        <v>2749</v>
      </c>
      <c r="G135" s="171"/>
      <c r="H135" s="171"/>
      <c r="J135" s="171"/>
      <c r="K135" s="171"/>
      <c r="L135" s="173"/>
      <c r="M135" s="174"/>
      <c r="N135" s="171"/>
      <c r="O135" s="171"/>
      <c r="P135" s="171"/>
      <c r="Q135" s="171"/>
      <c r="R135" s="171"/>
      <c r="S135" s="171"/>
      <c r="T135" s="175"/>
      <c r="AT135" s="176" t="s">
        <v>355</v>
      </c>
      <c r="AU135" s="176" t="s">
        <v>22</v>
      </c>
      <c r="AV135" s="176" t="s">
        <v>22</v>
      </c>
      <c r="AW135" s="176" t="s">
        <v>222</v>
      </c>
      <c r="AX135" s="176" t="s">
        <v>75</v>
      </c>
      <c r="AY135" s="176" t="s">
        <v>243</v>
      </c>
    </row>
    <row r="136" spans="2:65" s="6" customFormat="1" ht="15.75" customHeight="1" x14ac:dyDescent="0.3">
      <c r="B136" s="170"/>
      <c r="C136" s="171"/>
      <c r="D136" s="177" t="s">
        <v>355</v>
      </c>
      <c r="E136" s="171"/>
      <c r="F136" s="172" t="s">
        <v>2785</v>
      </c>
      <c r="G136" s="171"/>
      <c r="H136" s="171"/>
      <c r="J136" s="171"/>
      <c r="K136" s="171"/>
      <c r="L136" s="173"/>
      <c r="M136" s="174"/>
      <c r="N136" s="171"/>
      <c r="O136" s="171"/>
      <c r="P136" s="171"/>
      <c r="Q136" s="171"/>
      <c r="R136" s="171"/>
      <c r="S136" s="171"/>
      <c r="T136" s="175"/>
      <c r="AT136" s="176" t="s">
        <v>355</v>
      </c>
      <c r="AU136" s="176" t="s">
        <v>22</v>
      </c>
      <c r="AV136" s="176" t="s">
        <v>22</v>
      </c>
      <c r="AW136" s="176" t="s">
        <v>222</v>
      </c>
      <c r="AX136" s="176" t="s">
        <v>75</v>
      </c>
      <c r="AY136" s="176" t="s">
        <v>243</v>
      </c>
    </row>
    <row r="137" spans="2:65" s="6" customFormat="1" ht="27" customHeight="1" x14ac:dyDescent="0.3">
      <c r="B137" s="170"/>
      <c r="C137" s="171"/>
      <c r="D137" s="177" t="s">
        <v>355</v>
      </c>
      <c r="E137" s="171"/>
      <c r="F137" s="172" t="s">
        <v>2786</v>
      </c>
      <c r="G137" s="171"/>
      <c r="H137" s="171"/>
      <c r="J137" s="171"/>
      <c r="K137" s="171"/>
      <c r="L137" s="173"/>
      <c r="M137" s="174"/>
      <c r="N137" s="171"/>
      <c r="O137" s="171"/>
      <c r="P137" s="171"/>
      <c r="Q137" s="171"/>
      <c r="R137" s="171"/>
      <c r="S137" s="171"/>
      <c r="T137" s="175"/>
      <c r="AT137" s="176" t="s">
        <v>355</v>
      </c>
      <c r="AU137" s="176" t="s">
        <v>22</v>
      </c>
      <c r="AV137" s="176" t="s">
        <v>22</v>
      </c>
      <c r="AW137" s="176" t="s">
        <v>222</v>
      </c>
      <c r="AX137" s="176" t="s">
        <v>75</v>
      </c>
      <c r="AY137" s="176" t="s">
        <v>243</v>
      </c>
    </row>
    <row r="138" spans="2:65" s="6" customFormat="1" ht="15.75" customHeight="1" x14ac:dyDescent="0.3">
      <c r="B138" s="178"/>
      <c r="C138" s="179"/>
      <c r="D138" s="177" t="s">
        <v>355</v>
      </c>
      <c r="E138" s="179"/>
      <c r="F138" s="180" t="s">
        <v>2762</v>
      </c>
      <c r="G138" s="179"/>
      <c r="H138" s="181">
        <v>1739</v>
      </c>
      <c r="J138" s="179"/>
      <c r="K138" s="179"/>
      <c r="L138" s="182"/>
      <c r="M138" s="183"/>
      <c r="N138" s="179"/>
      <c r="O138" s="179"/>
      <c r="P138" s="179"/>
      <c r="Q138" s="179"/>
      <c r="R138" s="179"/>
      <c r="S138" s="179"/>
      <c r="T138" s="184"/>
      <c r="AT138" s="185" t="s">
        <v>355</v>
      </c>
      <c r="AU138" s="185" t="s">
        <v>22</v>
      </c>
      <c r="AV138" s="185" t="s">
        <v>83</v>
      </c>
      <c r="AW138" s="185" t="s">
        <v>222</v>
      </c>
      <c r="AX138" s="185" t="s">
        <v>22</v>
      </c>
      <c r="AY138" s="185" t="s">
        <v>243</v>
      </c>
    </row>
    <row r="139" spans="2:65" s="6" customFormat="1" ht="15.75" customHeight="1" x14ac:dyDescent="0.3">
      <c r="B139" s="23"/>
      <c r="C139" s="194" t="s">
        <v>7</v>
      </c>
      <c r="D139" s="194" t="s">
        <v>481</v>
      </c>
      <c r="E139" s="195" t="s">
        <v>2787</v>
      </c>
      <c r="F139" s="196" t="s">
        <v>2788</v>
      </c>
      <c r="G139" s="197" t="s">
        <v>1804</v>
      </c>
      <c r="H139" s="198">
        <v>44.779000000000003</v>
      </c>
      <c r="I139" s="199"/>
      <c r="J139" s="200">
        <f>ROUND($I$139*$H$139,2)</f>
        <v>0</v>
      </c>
      <c r="K139" s="196"/>
      <c r="L139" s="201"/>
      <c r="M139" s="202"/>
      <c r="N139" s="203" t="s">
        <v>46</v>
      </c>
      <c r="O139" s="24"/>
      <c r="P139" s="155">
        <f>$O$139*$H$139</f>
        <v>0</v>
      </c>
      <c r="Q139" s="155">
        <v>0</v>
      </c>
      <c r="R139" s="155">
        <f>$Q$139*$H$139</f>
        <v>0</v>
      </c>
      <c r="S139" s="155">
        <v>0</v>
      </c>
      <c r="T139" s="156">
        <f>$S$139*$H$139</f>
        <v>0</v>
      </c>
      <c r="AR139" s="97" t="s">
        <v>272</v>
      </c>
      <c r="AT139" s="97" t="s">
        <v>481</v>
      </c>
      <c r="AU139" s="97" t="s">
        <v>22</v>
      </c>
      <c r="AY139" s="6" t="s">
        <v>243</v>
      </c>
      <c r="BE139" s="157">
        <f>IF($N$139="základní",$J$139,0)</f>
        <v>0</v>
      </c>
      <c r="BF139" s="157">
        <f>IF($N$139="snížená",$J$139,0)</f>
        <v>0</v>
      </c>
      <c r="BG139" s="157">
        <f>IF($N$139="zákl. přenesená",$J$139,0)</f>
        <v>0</v>
      </c>
      <c r="BH139" s="157">
        <f>IF($N$139="sníž. přenesená",$J$139,0)</f>
        <v>0</v>
      </c>
      <c r="BI139" s="157">
        <f>IF($N$139="nulová",$J$139,0)</f>
        <v>0</v>
      </c>
      <c r="BJ139" s="97" t="s">
        <v>22</v>
      </c>
      <c r="BK139" s="157">
        <f>ROUND($I$139*$H$139,2)</f>
        <v>0</v>
      </c>
      <c r="BL139" s="97" t="s">
        <v>248</v>
      </c>
      <c r="BM139" s="97" t="s">
        <v>2789</v>
      </c>
    </row>
    <row r="140" spans="2:65" s="6" customFormat="1" ht="15.75" customHeight="1" x14ac:dyDescent="0.3">
      <c r="B140" s="170"/>
      <c r="C140" s="171"/>
      <c r="D140" s="158" t="s">
        <v>355</v>
      </c>
      <c r="E140" s="172"/>
      <c r="F140" s="172" t="s">
        <v>2749</v>
      </c>
      <c r="G140" s="171"/>
      <c r="H140" s="171"/>
      <c r="J140" s="171"/>
      <c r="K140" s="171"/>
      <c r="L140" s="173"/>
      <c r="M140" s="174"/>
      <c r="N140" s="171"/>
      <c r="O140" s="171"/>
      <c r="P140" s="171"/>
      <c r="Q140" s="171"/>
      <c r="R140" s="171"/>
      <c r="S140" s="171"/>
      <c r="T140" s="175"/>
      <c r="AT140" s="176" t="s">
        <v>355</v>
      </c>
      <c r="AU140" s="176" t="s">
        <v>22</v>
      </c>
      <c r="AV140" s="176" t="s">
        <v>22</v>
      </c>
      <c r="AW140" s="176" t="s">
        <v>222</v>
      </c>
      <c r="AX140" s="176" t="s">
        <v>75</v>
      </c>
      <c r="AY140" s="176" t="s">
        <v>243</v>
      </c>
    </row>
    <row r="141" spans="2:65" s="6" customFormat="1" ht="15.75" customHeight="1" x14ac:dyDescent="0.3">
      <c r="B141" s="178"/>
      <c r="C141" s="179"/>
      <c r="D141" s="177" t="s">
        <v>355</v>
      </c>
      <c r="E141" s="179"/>
      <c r="F141" s="180" t="s">
        <v>2790</v>
      </c>
      <c r="G141" s="179"/>
      <c r="H141" s="181">
        <v>44.779000000000003</v>
      </c>
      <c r="J141" s="179"/>
      <c r="K141" s="179"/>
      <c r="L141" s="182"/>
      <c r="M141" s="183"/>
      <c r="N141" s="179"/>
      <c r="O141" s="179"/>
      <c r="P141" s="179"/>
      <c r="Q141" s="179"/>
      <c r="R141" s="179"/>
      <c r="S141" s="179"/>
      <c r="T141" s="184"/>
      <c r="AT141" s="185" t="s">
        <v>355</v>
      </c>
      <c r="AU141" s="185" t="s">
        <v>22</v>
      </c>
      <c r="AV141" s="185" t="s">
        <v>83</v>
      </c>
      <c r="AW141" s="185" t="s">
        <v>222</v>
      </c>
      <c r="AX141" s="185" t="s">
        <v>22</v>
      </c>
      <c r="AY141" s="185" t="s">
        <v>243</v>
      </c>
    </row>
    <row r="142" spans="2:65" s="6" customFormat="1" ht="15.75" customHeight="1" x14ac:dyDescent="0.3">
      <c r="B142" s="23"/>
      <c r="C142" s="194" t="s">
        <v>311</v>
      </c>
      <c r="D142" s="194" t="s">
        <v>481</v>
      </c>
      <c r="E142" s="195" t="s">
        <v>2791</v>
      </c>
      <c r="F142" s="196" t="s">
        <v>2792</v>
      </c>
      <c r="G142" s="197" t="s">
        <v>394</v>
      </c>
      <c r="H142" s="198">
        <v>17.39</v>
      </c>
      <c r="I142" s="199"/>
      <c r="J142" s="200">
        <f>ROUND($I$142*$H$142,2)</f>
        <v>0</v>
      </c>
      <c r="K142" s="196"/>
      <c r="L142" s="201"/>
      <c r="M142" s="202"/>
      <c r="N142" s="203" t="s">
        <v>46</v>
      </c>
      <c r="O142" s="24"/>
      <c r="P142" s="155">
        <f>$O$142*$H$142</f>
        <v>0</v>
      </c>
      <c r="Q142" s="155">
        <v>0</v>
      </c>
      <c r="R142" s="155">
        <f>$Q$142*$H$142</f>
        <v>0</v>
      </c>
      <c r="S142" s="155">
        <v>0</v>
      </c>
      <c r="T142" s="156">
        <f>$S$142*$H$142</f>
        <v>0</v>
      </c>
      <c r="AR142" s="97" t="s">
        <v>272</v>
      </c>
      <c r="AT142" s="97" t="s">
        <v>481</v>
      </c>
      <c r="AU142" s="97" t="s">
        <v>22</v>
      </c>
      <c r="AY142" s="6" t="s">
        <v>243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7" t="s">
        <v>22</v>
      </c>
      <c r="BK142" s="157">
        <f>ROUND($I$142*$H$142,2)</f>
        <v>0</v>
      </c>
      <c r="BL142" s="97" t="s">
        <v>248</v>
      </c>
      <c r="BM142" s="97" t="s">
        <v>2793</v>
      </c>
    </row>
    <row r="143" spans="2:65" s="6" customFormat="1" ht="15.75" customHeight="1" x14ac:dyDescent="0.3">
      <c r="B143" s="23"/>
      <c r="C143" s="197" t="s">
        <v>316</v>
      </c>
      <c r="D143" s="197" t="s">
        <v>481</v>
      </c>
      <c r="E143" s="195" t="s">
        <v>2794</v>
      </c>
      <c r="F143" s="196" t="s">
        <v>2795</v>
      </c>
      <c r="G143" s="197" t="s">
        <v>2796</v>
      </c>
      <c r="H143" s="198">
        <v>0.89600000000000002</v>
      </c>
      <c r="I143" s="199"/>
      <c r="J143" s="200">
        <f>ROUND($I$143*$H$143,2)</f>
        <v>0</v>
      </c>
      <c r="K143" s="196"/>
      <c r="L143" s="201"/>
      <c r="M143" s="202"/>
      <c r="N143" s="203" t="s">
        <v>46</v>
      </c>
      <c r="O143" s="24"/>
      <c r="P143" s="155">
        <f>$O$143*$H$143</f>
        <v>0</v>
      </c>
      <c r="Q143" s="155">
        <v>0</v>
      </c>
      <c r="R143" s="155">
        <f>$Q$143*$H$143</f>
        <v>0</v>
      </c>
      <c r="S143" s="155">
        <v>0</v>
      </c>
      <c r="T143" s="156">
        <f>$S$143*$H$143</f>
        <v>0</v>
      </c>
      <c r="AR143" s="97" t="s">
        <v>272</v>
      </c>
      <c r="AT143" s="97" t="s">
        <v>481</v>
      </c>
      <c r="AU143" s="97" t="s">
        <v>22</v>
      </c>
      <c r="AY143" s="97" t="s">
        <v>243</v>
      </c>
      <c r="BE143" s="157">
        <f>IF($N$143="základní",$J$143,0)</f>
        <v>0</v>
      </c>
      <c r="BF143" s="157">
        <f>IF($N$143="snížená",$J$143,0)</f>
        <v>0</v>
      </c>
      <c r="BG143" s="157">
        <f>IF($N$143="zákl. přenesená",$J$143,0)</f>
        <v>0</v>
      </c>
      <c r="BH143" s="157">
        <f>IF($N$143="sníž. přenesená",$J$143,0)</f>
        <v>0</v>
      </c>
      <c r="BI143" s="157">
        <f>IF($N$143="nulová",$J$143,0)</f>
        <v>0</v>
      </c>
      <c r="BJ143" s="97" t="s">
        <v>22</v>
      </c>
      <c r="BK143" s="157">
        <f>ROUND($I$143*$H$143,2)</f>
        <v>0</v>
      </c>
      <c r="BL143" s="97" t="s">
        <v>248</v>
      </c>
      <c r="BM143" s="97" t="s">
        <v>2797</v>
      </c>
    </row>
    <row r="144" spans="2:65" s="6" customFormat="1" ht="15.75" customHeight="1" x14ac:dyDescent="0.3">
      <c r="B144" s="170"/>
      <c r="C144" s="171"/>
      <c r="D144" s="158" t="s">
        <v>355</v>
      </c>
      <c r="E144" s="172"/>
      <c r="F144" s="172" t="s">
        <v>2749</v>
      </c>
      <c r="G144" s="171"/>
      <c r="H144" s="171"/>
      <c r="J144" s="171"/>
      <c r="K144" s="171"/>
      <c r="L144" s="173"/>
      <c r="M144" s="174"/>
      <c r="N144" s="171"/>
      <c r="O144" s="171"/>
      <c r="P144" s="171"/>
      <c r="Q144" s="171"/>
      <c r="R144" s="171"/>
      <c r="S144" s="171"/>
      <c r="T144" s="175"/>
      <c r="AT144" s="176" t="s">
        <v>355</v>
      </c>
      <c r="AU144" s="176" t="s">
        <v>22</v>
      </c>
      <c r="AV144" s="176" t="s">
        <v>22</v>
      </c>
      <c r="AW144" s="176" t="s">
        <v>222</v>
      </c>
      <c r="AX144" s="176" t="s">
        <v>75</v>
      </c>
      <c r="AY144" s="176" t="s">
        <v>243</v>
      </c>
    </row>
    <row r="145" spans="2:65" s="6" customFormat="1" ht="15.75" customHeight="1" x14ac:dyDescent="0.3">
      <c r="B145" s="178"/>
      <c r="C145" s="179"/>
      <c r="D145" s="177" t="s">
        <v>355</v>
      </c>
      <c r="E145" s="179"/>
      <c r="F145" s="180" t="s">
        <v>2798</v>
      </c>
      <c r="G145" s="179"/>
      <c r="H145" s="181">
        <v>0.89600000000000002</v>
      </c>
      <c r="J145" s="179"/>
      <c r="K145" s="179"/>
      <c r="L145" s="182"/>
      <c r="M145" s="183"/>
      <c r="N145" s="179"/>
      <c r="O145" s="179"/>
      <c r="P145" s="179"/>
      <c r="Q145" s="179"/>
      <c r="R145" s="179"/>
      <c r="S145" s="179"/>
      <c r="T145" s="184"/>
      <c r="AT145" s="185" t="s">
        <v>355</v>
      </c>
      <c r="AU145" s="185" t="s">
        <v>22</v>
      </c>
      <c r="AV145" s="185" t="s">
        <v>83</v>
      </c>
      <c r="AW145" s="185" t="s">
        <v>222</v>
      </c>
      <c r="AX145" s="185" t="s">
        <v>22</v>
      </c>
      <c r="AY145" s="185" t="s">
        <v>243</v>
      </c>
    </row>
    <row r="146" spans="2:65" s="6" customFormat="1" ht="15.75" customHeight="1" x14ac:dyDescent="0.3">
      <c r="B146" s="23"/>
      <c r="C146" s="194" t="s">
        <v>319</v>
      </c>
      <c r="D146" s="194" t="s">
        <v>481</v>
      </c>
      <c r="E146" s="195" t="s">
        <v>2799</v>
      </c>
      <c r="F146" s="196" t="s">
        <v>2800</v>
      </c>
      <c r="G146" s="197" t="s">
        <v>394</v>
      </c>
      <c r="H146" s="198">
        <v>53.734999999999999</v>
      </c>
      <c r="I146" s="199"/>
      <c r="J146" s="200">
        <f>ROUND($I$146*$H$146,2)</f>
        <v>0</v>
      </c>
      <c r="K146" s="196"/>
      <c r="L146" s="201"/>
      <c r="M146" s="202"/>
      <c r="N146" s="203" t="s">
        <v>46</v>
      </c>
      <c r="O146" s="24"/>
      <c r="P146" s="155">
        <f>$O$146*$H$146</f>
        <v>0</v>
      </c>
      <c r="Q146" s="155">
        <v>0</v>
      </c>
      <c r="R146" s="155">
        <f>$Q$146*$H$146</f>
        <v>0</v>
      </c>
      <c r="S146" s="155">
        <v>0</v>
      </c>
      <c r="T146" s="156">
        <f>$S$146*$H$146</f>
        <v>0</v>
      </c>
      <c r="AR146" s="97" t="s">
        <v>272</v>
      </c>
      <c r="AT146" s="97" t="s">
        <v>481</v>
      </c>
      <c r="AU146" s="97" t="s">
        <v>22</v>
      </c>
      <c r="AY146" s="6" t="s">
        <v>243</v>
      </c>
      <c r="BE146" s="157">
        <f>IF($N$146="základní",$J$146,0)</f>
        <v>0</v>
      </c>
      <c r="BF146" s="157">
        <f>IF($N$146="snížená",$J$146,0)</f>
        <v>0</v>
      </c>
      <c r="BG146" s="157">
        <f>IF($N$146="zákl. přenesená",$J$146,0)</f>
        <v>0</v>
      </c>
      <c r="BH146" s="157">
        <f>IF($N$146="sníž. přenesená",$J$146,0)</f>
        <v>0</v>
      </c>
      <c r="BI146" s="157">
        <f>IF($N$146="nulová",$J$146,0)</f>
        <v>0</v>
      </c>
      <c r="BJ146" s="97" t="s">
        <v>22</v>
      </c>
      <c r="BK146" s="157">
        <f>ROUND($I$146*$H$146,2)</f>
        <v>0</v>
      </c>
      <c r="BL146" s="97" t="s">
        <v>248</v>
      </c>
      <c r="BM146" s="97" t="s">
        <v>2801</v>
      </c>
    </row>
    <row r="147" spans="2:65" s="6" customFormat="1" ht="15.75" customHeight="1" x14ac:dyDescent="0.3">
      <c r="B147" s="170"/>
      <c r="C147" s="171"/>
      <c r="D147" s="158" t="s">
        <v>355</v>
      </c>
      <c r="E147" s="172"/>
      <c r="F147" s="172" t="s">
        <v>2749</v>
      </c>
      <c r="G147" s="171"/>
      <c r="H147" s="171"/>
      <c r="J147" s="171"/>
      <c r="K147" s="171"/>
      <c r="L147" s="173"/>
      <c r="M147" s="174"/>
      <c r="N147" s="171"/>
      <c r="O147" s="171"/>
      <c r="P147" s="171"/>
      <c r="Q147" s="171"/>
      <c r="R147" s="171"/>
      <c r="S147" s="171"/>
      <c r="T147" s="175"/>
      <c r="AT147" s="176" t="s">
        <v>355</v>
      </c>
      <c r="AU147" s="176" t="s">
        <v>22</v>
      </c>
      <c r="AV147" s="176" t="s">
        <v>22</v>
      </c>
      <c r="AW147" s="176" t="s">
        <v>222</v>
      </c>
      <c r="AX147" s="176" t="s">
        <v>75</v>
      </c>
      <c r="AY147" s="176" t="s">
        <v>243</v>
      </c>
    </row>
    <row r="148" spans="2:65" s="6" customFormat="1" ht="15.75" customHeight="1" x14ac:dyDescent="0.3">
      <c r="B148" s="178"/>
      <c r="C148" s="179"/>
      <c r="D148" s="177" t="s">
        <v>355</v>
      </c>
      <c r="E148" s="179"/>
      <c r="F148" s="180" t="s">
        <v>2802</v>
      </c>
      <c r="G148" s="179"/>
      <c r="H148" s="181">
        <v>53.734999999999999</v>
      </c>
      <c r="J148" s="179"/>
      <c r="K148" s="179"/>
      <c r="L148" s="182"/>
      <c r="M148" s="183"/>
      <c r="N148" s="179"/>
      <c r="O148" s="179"/>
      <c r="P148" s="179"/>
      <c r="Q148" s="179"/>
      <c r="R148" s="179"/>
      <c r="S148" s="179"/>
      <c r="T148" s="184"/>
      <c r="AT148" s="185" t="s">
        <v>355</v>
      </c>
      <c r="AU148" s="185" t="s">
        <v>22</v>
      </c>
      <c r="AV148" s="185" t="s">
        <v>83</v>
      </c>
      <c r="AW148" s="185" t="s">
        <v>222</v>
      </c>
      <c r="AX148" s="185" t="s">
        <v>22</v>
      </c>
      <c r="AY148" s="185" t="s">
        <v>243</v>
      </c>
    </row>
    <row r="149" spans="2:65" s="135" customFormat="1" ht="37.5" customHeight="1" x14ac:dyDescent="0.35">
      <c r="B149" s="136"/>
      <c r="C149" s="137"/>
      <c r="D149" s="137" t="s">
        <v>74</v>
      </c>
      <c r="E149" s="138" t="s">
        <v>907</v>
      </c>
      <c r="F149" s="138" t="s">
        <v>2803</v>
      </c>
      <c r="G149" s="137"/>
      <c r="H149" s="137"/>
      <c r="J149" s="139">
        <f>$BK$149</f>
        <v>0</v>
      </c>
      <c r="K149" s="137"/>
      <c r="L149" s="140"/>
      <c r="M149" s="141"/>
      <c r="N149" s="137"/>
      <c r="O149" s="137"/>
      <c r="P149" s="142">
        <f>$P$150</f>
        <v>0</v>
      </c>
      <c r="Q149" s="137"/>
      <c r="R149" s="142">
        <f>$R$150</f>
        <v>0</v>
      </c>
      <c r="S149" s="137"/>
      <c r="T149" s="143">
        <f>$T$150</f>
        <v>0</v>
      </c>
      <c r="AR149" s="144" t="s">
        <v>22</v>
      </c>
      <c r="AT149" s="144" t="s">
        <v>74</v>
      </c>
      <c r="AU149" s="144" t="s">
        <v>75</v>
      </c>
      <c r="AY149" s="144" t="s">
        <v>243</v>
      </c>
      <c r="BK149" s="145">
        <f>$BK$150</f>
        <v>0</v>
      </c>
    </row>
    <row r="150" spans="2:65" s="6" customFormat="1" ht="15.75" customHeight="1" x14ac:dyDescent="0.3">
      <c r="B150" s="23"/>
      <c r="C150" s="146" t="s">
        <v>322</v>
      </c>
      <c r="D150" s="146" t="s">
        <v>244</v>
      </c>
      <c r="E150" s="147" t="s">
        <v>2804</v>
      </c>
      <c r="F150" s="148" t="s">
        <v>2805</v>
      </c>
      <c r="G150" s="149" t="s">
        <v>484</v>
      </c>
      <c r="H150" s="150">
        <v>15.68</v>
      </c>
      <c r="I150" s="151"/>
      <c r="J150" s="152">
        <f>ROUND($I$150*$H$150,2)</f>
        <v>0</v>
      </c>
      <c r="K150" s="148"/>
      <c r="L150" s="43"/>
      <c r="M150" s="153"/>
      <c r="N150" s="207" t="s">
        <v>46</v>
      </c>
      <c r="O150" s="161"/>
      <c r="P150" s="208">
        <f>$O$150*$H$150</f>
        <v>0</v>
      </c>
      <c r="Q150" s="208">
        <v>0</v>
      </c>
      <c r="R150" s="208">
        <f>$Q$150*$H$150</f>
        <v>0</v>
      </c>
      <c r="S150" s="208">
        <v>0</v>
      </c>
      <c r="T150" s="209">
        <f>$S$150*$H$150</f>
        <v>0</v>
      </c>
      <c r="AR150" s="97" t="s">
        <v>248</v>
      </c>
      <c r="AT150" s="97" t="s">
        <v>244</v>
      </c>
      <c r="AU150" s="97" t="s">
        <v>22</v>
      </c>
      <c r="AY150" s="6" t="s">
        <v>243</v>
      </c>
      <c r="BE150" s="157">
        <f>IF($N$150="základní",$J$150,0)</f>
        <v>0</v>
      </c>
      <c r="BF150" s="157">
        <f>IF($N$150="snížená",$J$150,0)</f>
        <v>0</v>
      </c>
      <c r="BG150" s="157">
        <f>IF($N$150="zákl. přenesená",$J$150,0)</f>
        <v>0</v>
      </c>
      <c r="BH150" s="157">
        <f>IF($N$150="sníž. přenesená",$J$150,0)</f>
        <v>0</v>
      </c>
      <c r="BI150" s="157">
        <f>IF($N$150="nulová",$J$150,0)</f>
        <v>0</v>
      </c>
      <c r="BJ150" s="97" t="s">
        <v>22</v>
      </c>
      <c r="BK150" s="157">
        <f>ROUND($I$150*$H$150,2)</f>
        <v>0</v>
      </c>
      <c r="BL150" s="97" t="s">
        <v>248</v>
      </c>
      <c r="BM150" s="97" t="s">
        <v>2806</v>
      </c>
    </row>
    <row r="151" spans="2:65" s="6" customFormat="1" ht="7.5" customHeight="1" x14ac:dyDescent="0.3">
      <c r="B151" s="38"/>
      <c r="C151" s="39"/>
      <c r="D151" s="39"/>
      <c r="E151" s="39"/>
      <c r="F151" s="39"/>
      <c r="G151" s="39"/>
      <c r="H151" s="39"/>
      <c r="I151" s="110"/>
      <c r="J151" s="39"/>
      <c r="K151" s="39"/>
      <c r="L151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208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2711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2807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202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tr">
        <f>IF('Rekapitulace stavby'!$AN$16="","",'Rekapitulace stavby'!$AN$16)</f>
        <v>25324365</v>
      </c>
      <c r="K22" s="27"/>
    </row>
    <row r="23" spans="2:11" s="6" customFormat="1" ht="18.75" customHeight="1" x14ac:dyDescent="0.3">
      <c r="B23" s="23"/>
      <c r="C23" s="24"/>
      <c r="D23" s="24"/>
      <c r="E23" s="17" t="str">
        <f>IF('Rekapitulace stavby'!$E$17="","",'Rekapitulace stavby'!$E$17)</f>
        <v>SHB, akciová společnost</v>
      </c>
      <c r="F23" s="24"/>
      <c r="G23" s="24"/>
      <c r="H23" s="24"/>
      <c r="I23" s="101" t="s">
        <v>33</v>
      </c>
      <c r="J23" s="17" t="str">
        <f>IF('Rekapitulace stavby'!$AN$17="","",'Rekapitulace stavby'!$AN$17)</f>
        <v/>
      </c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ROUND($J$84,2)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ROUND(SUM($BE$84:$BE$134),2)</f>
        <v>0</v>
      </c>
      <c r="G32" s="24"/>
      <c r="H32" s="24"/>
      <c r="I32" s="106">
        <v>0.21</v>
      </c>
      <c r="J32" s="105">
        <f>ROUND(ROUND((SUM($BE$84:$BE$134)),2)*$I$32,2)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ROUND(SUM($BF$84:$BF$134),2)</f>
        <v>0</v>
      </c>
      <c r="G33" s="24"/>
      <c r="H33" s="24"/>
      <c r="I33" s="106">
        <v>0.15</v>
      </c>
      <c r="J33" s="105">
        <f>ROUND(ROUND((SUM($BF$84:$BF$134)),2)*$I$33,2)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ROUND(SUM($BG$84:$BG$134),2)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ROUND(SUM($BH$84:$BH$134),2)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ROUND(SUM($BI$84:$BI$134),2)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2711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801.2 - Vegetační úpravy - ostrůvky ul. Michálkovická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$J$84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2714</v>
      </c>
      <c r="E61" s="119"/>
      <c r="F61" s="119"/>
      <c r="G61" s="119"/>
      <c r="H61" s="119"/>
      <c r="I61" s="120"/>
      <c r="J61" s="121">
        <f>$J$85</f>
        <v>0</v>
      </c>
      <c r="K61" s="122"/>
    </row>
    <row r="62" spans="2:47" s="73" customFormat="1" ht="25.5" customHeight="1" x14ac:dyDescent="0.3">
      <c r="B62" s="117"/>
      <c r="C62" s="118"/>
      <c r="D62" s="119" t="s">
        <v>2715</v>
      </c>
      <c r="E62" s="119"/>
      <c r="F62" s="119"/>
      <c r="G62" s="119"/>
      <c r="H62" s="119"/>
      <c r="I62" s="120"/>
      <c r="J62" s="121">
        <f>$J$133</f>
        <v>0</v>
      </c>
      <c r="K62" s="122"/>
    </row>
    <row r="63" spans="2:47" s="6" customFormat="1" ht="22.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7.5" customHeight="1" x14ac:dyDescent="0.3">
      <c r="B64" s="38"/>
      <c r="C64" s="39"/>
      <c r="D64" s="39"/>
      <c r="E64" s="39"/>
      <c r="F64" s="39"/>
      <c r="G64" s="39"/>
      <c r="H64" s="39"/>
      <c r="I64" s="110"/>
      <c r="J64" s="39"/>
      <c r="K64" s="40"/>
    </row>
    <row r="68" spans="2:12" s="6" customFormat="1" ht="7.5" customHeight="1" x14ac:dyDescent="0.3">
      <c r="B68" s="41"/>
      <c r="C68" s="42"/>
      <c r="D68" s="42"/>
      <c r="E68" s="42"/>
      <c r="F68" s="42"/>
      <c r="G68" s="42"/>
      <c r="H68" s="42"/>
      <c r="I68" s="112"/>
      <c r="J68" s="42"/>
      <c r="K68" s="42"/>
      <c r="L68" s="43"/>
    </row>
    <row r="69" spans="2:12" s="6" customFormat="1" ht="37.5" customHeight="1" x14ac:dyDescent="0.3">
      <c r="B69" s="23"/>
      <c r="C69" s="12" t="s">
        <v>226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 x14ac:dyDescent="0.3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 x14ac:dyDescent="0.3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 x14ac:dyDescent="0.3">
      <c r="B72" s="23"/>
      <c r="C72" s="24"/>
      <c r="D72" s="24"/>
      <c r="E72" s="342" t="str">
        <f>$E$7</f>
        <v>Silnice III/4721 Ostrava, ul. Michálkovická okružní křižovatka s ulicí Hladnovskou a Keltičkovou</v>
      </c>
      <c r="F72" s="323"/>
      <c r="G72" s="323"/>
      <c r="H72" s="323"/>
      <c r="J72" s="24"/>
      <c r="K72" s="24"/>
      <c r="L72" s="43"/>
    </row>
    <row r="73" spans="2:12" s="2" customFormat="1" ht="15.75" customHeight="1" x14ac:dyDescent="0.3">
      <c r="B73" s="10"/>
      <c r="C73" s="19" t="s">
        <v>214</v>
      </c>
      <c r="D73" s="11"/>
      <c r="E73" s="11"/>
      <c r="F73" s="11"/>
      <c r="G73" s="11"/>
      <c r="H73" s="11"/>
      <c r="J73" s="11"/>
      <c r="K73" s="11"/>
      <c r="L73" s="123"/>
    </row>
    <row r="74" spans="2:12" s="6" customFormat="1" ht="16.5" customHeight="1" x14ac:dyDescent="0.3">
      <c r="B74" s="23"/>
      <c r="C74" s="24"/>
      <c r="D74" s="24"/>
      <c r="E74" s="342" t="s">
        <v>2711</v>
      </c>
      <c r="F74" s="323"/>
      <c r="G74" s="323"/>
      <c r="H74" s="323"/>
      <c r="J74" s="24"/>
      <c r="K74" s="24"/>
      <c r="L74" s="43"/>
    </row>
    <row r="75" spans="2:12" s="6" customFormat="1" ht="15" customHeight="1" x14ac:dyDescent="0.3">
      <c r="B75" s="23"/>
      <c r="C75" s="19" t="s">
        <v>216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 x14ac:dyDescent="0.3">
      <c r="B76" s="23"/>
      <c r="C76" s="24"/>
      <c r="D76" s="24"/>
      <c r="E76" s="320" t="str">
        <f>$E$11</f>
        <v>SO 801.2 - Vegetační úpravy - ostrůvky ul. Michálkovická</v>
      </c>
      <c r="F76" s="323"/>
      <c r="G76" s="323"/>
      <c r="H76" s="323"/>
      <c r="J76" s="24"/>
      <c r="K76" s="24"/>
      <c r="L76" s="43"/>
    </row>
    <row r="77" spans="2:12" s="6" customFormat="1" ht="7.5" customHeight="1" x14ac:dyDescent="0.3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 x14ac:dyDescent="0.3">
      <c r="B78" s="23"/>
      <c r="C78" s="19" t="s">
        <v>23</v>
      </c>
      <c r="D78" s="24"/>
      <c r="E78" s="24"/>
      <c r="F78" s="17" t="str">
        <f>$F$14</f>
        <v>Ostrava</v>
      </c>
      <c r="G78" s="24"/>
      <c r="H78" s="24"/>
      <c r="I78" s="101" t="s">
        <v>25</v>
      </c>
      <c r="J78" s="52" t="str">
        <f>IF($J$14="","",$J$14)</f>
        <v>15.09.2014</v>
      </c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 x14ac:dyDescent="0.3">
      <c r="B80" s="23"/>
      <c r="C80" s="19" t="s">
        <v>29</v>
      </c>
      <c r="D80" s="24"/>
      <c r="E80" s="24"/>
      <c r="F80" s="17" t="str">
        <f>$E$17</f>
        <v>Správa silnic Moravskoslezského kraje</v>
      </c>
      <c r="G80" s="24"/>
      <c r="H80" s="24"/>
      <c r="I80" s="101" t="s">
        <v>36</v>
      </c>
      <c r="J80" s="17" t="str">
        <f>$E$23</f>
        <v>SHB, akciová společnost</v>
      </c>
      <c r="K80" s="24"/>
      <c r="L80" s="43"/>
    </row>
    <row r="81" spans="2:65" s="6" customFormat="1" ht="15" customHeight="1" x14ac:dyDescent="0.3">
      <c r="B81" s="23"/>
      <c r="C81" s="19" t="s">
        <v>34</v>
      </c>
      <c r="D81" s="24"/>
      <c r="E81" s="24"/>
      <c r="F81" s="17" t="str">
        <f>IF($E$20="","",$E$20)</f>
        <v/>
      </c>
      <c r="G81" s="24"/>
      <c r="H81" s="24"/>
      <c r="J81" s="24"/>
      <c r="K81" s="24"/>
      <c r="L81" s="43"/>
    </row>
    <row r="82" spans="2:65" s="6" customFormat="1" ht="11.25" customHeight="1" x14ac:dyDescent="0.3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65" s="124" customFormat="1" ht="30" customHeight="1" x14ac:dyDescent="0.3">
      <c r="B83" s="125"/>
      <c r="C83" s="126" t="s">
        <v>227</v>
      </c>
      <c r="D83" s="127" t="s">
        <v>60</v>
      </c>
      <c r="E83" s="127" t="s">
        <v>56</v>
      </c>
      <c r="F83" s="127" t="s">
        <v>228</v>
      </c>
      <c r="G83" s="127" t="s">
        <v>229</v>
      </c>
      <c r="H83" s="127" t="s">
        <v>230</v>
      </c>
      <c r="I83" s="128" t="s">
        <v>231</v>
      </c>
      <c r="J83" s="127" t="s">
        <v>232</v>
      </c>
      <c r="K83" s="129" t="s">
        <v>233</v>
      </c>
      <c r="L83" s="130"/>
      <c r="M83" s="59" t="s">
        <v>234</v>
      </c>
      <c r="N83" s="60" t="s">
        <v>45</v>
      </c>
      <c r="O83" s="60" t="s">
        <v>235</v>
      </c>
      <c r="P83" s="60" t="s">
        <v>236</v>
      </c>
      <c r="Q83" s="60" t="s">
        <v>237</v>
      </c>
      <c r="R83" s="60" t="s">
        <v>238</v>
      </c>
      <c r="S83" s="60" t="s">
        <v>239</v>
      </c>
      <c r="T83" s="61" t="s">
        <v>240</v>
      </c>
    </row>
    <row r="84" spans="2:65" s="6" customFormat="1" ht="30" customHeight="1" x14ac:dyDescent="0.35">
      <c r="B84" s="23"/>
      <c r="C84" s="66" t="s">
        <v>221</v>
      </c>
      <c r="D84" s="24"/>
      <c r="E84" s="24"/>
      <c r="F84" s="24"/>
      <c r="G84" s="24"/>
      <c r="H84" s="24"/>
      <c r="J84" s="131">
        <f>$BK$84</f>
        <v>0</v>
      </c>
      <c r="K84" s="24"/>
      <c r="L84" s="43"/>
      <c r="M84" s="63"/>
      <c r="N84" s="64"/>
      <c r="O84" s="64"/>
      <c r="P84" s="132">
        <f>$P$85+$P$133</f>
        <v>0</v>
      </c>
      <c r="Q84" s="64"/>
      <c r="R84" s="132">
        <f>$R$85+$R$133</f>
        <v>19.653469999999999</v>
      </c>
      <c r="S84" s="64"/>
      <c r="T84" s="133">
        <f>$T$85+$T$133</f>
        <v>0</v>
      </c>
      <c r="AT84" s="6" t="s">
        <v>74</v>
      </c>
      <c r="AU84" s="6" t="s">
        <v>222</v>
      </c>
      <c r="BK84" s="134">
        <f>$BK$85+$BK$133</f>
        <v>0</v>
      </c>
    </row>
    <row r="85" spans="2:65" s="135" customFormat="1" ht="37.5" customHeight="1" x14ac:dyDescent="0.35">
      <c r="B85" s="136"/>
      <c r="C85" s="137"/>
      <c r="D85" s="137" t="s">
        <v>74</v>
      </c>
      <c r="E85" s="138" t="s">
        <v>304</v>
      </c>
      <c r="F85" s="138" t="s">
        <v>2745</v>
      </c>
      <c r="G85" s="137"/>
      <c r="H85" s="137"/>
      <c r="J85" s="139">
        <f>$BK$85</f>
        <v>0</v>
      </c>
      <c r="K85" s="137"/>
      <c r="L85" s="140"/>
      <c r="M85" s="141"/>
      <c r="N85" s="137"/>
      <c r="O85" s="137"/>
      <c r="P85" s="142">
        <f>SUM($P$86:$P$132)</f>
        <v>0</v>
      </c>
      <c r="Q85" s="137"/>
      <c r="R85" s="142">
        <f>SUM($R$86:$R$132)</f>
        <v>19.653469999999999</v>
      </c>
      <c r="S85" s="137"/>
      <c r="T85" s="143">
        <f>SUM($T$86:$T$132)</f>
        <v>0</v>
      </c>
      <c r="AR85" s="144" t="s">
        <v>22</v>
      </c>
      <c r="AT85" s="144" t="s">
        <v>74</v>
      </c>
      <c r="AU85" s="144" t="s">
        <v>75</v>
      </c>
      <c r="AY85" s="144" t="s">
        <v>243</v>
      </c>
      <c r="BK85" s="145">
        <f>SUM($BK$86:$BK$132)</f>
        <v>0</v>
      </c>
    </row>
    <row r="86" spans="2:65" s="6" customFormat="1" ht="15.75" customHeight="1" x14ac:dyDescent="0.3">
      <c r="B86" s="23"/>
      <c r="C86" s="146" t="s">
        <v>22</v>
      </c>
      <c r="D86" s="146" t="s">
        <v>244</v>
      </c>
      <c r="E86" s="147" t="s">
        <v>2746</v>
      </c>
      <c r="F86" s="148" t="s">
        <v>2747</v>
      </c>
      <c r="G86" s="149" t="s">
        <v>352</v>
      </c>
      <c r="H86" s="150">
        <v>1376</v>
      </c>
      <c r="I86" s="151"/>
      <c r="J86" s="152">
        <f>ROUND($I$86*$H$86,2)</f>
        <v>0</v>
      </c>
      <c r="K86" s="148"/>
      <c r="L86" s="43"/>
      <c r="M86" s="153"/>
      <c r="N86" s="154" t="s">
        <v>46</v>
      </c>
      <c r="O86" s="24"/>
      <c r="P86" s="155">
        <f>$O$86*$H$86</f>
        <v>0</v>
      </c>
      <c r="Q86" s="155">
        <v>0</v>
      </c>
      <c r="R86" s="155">
        <f>$Q$86*$H$86</f>
        <v>0</v>
      </c>
      <c r="S86" s="155">
        <v>0</v>
      </c>
      <c r="T86" s="156">
        <f>$S$86*$H$86</f>
        <v>0</v>
      </c>
      <c r="AR86" s="97" t="s">
        <v>248</v>
      </c>
      <c r="AT86" s="97" t="s">
        <v>244</v>
      </c>
      <c r="AU86" s="97" t="s">
        <v>22</v>
      </c>
      <c r="AY86" s="6" t="s">
        <v>243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7" t="s">
        <v>22</v>
      </c>
      <c r="BK86" s="157">
        <f>ROUND($I$86*$H$86,2)</f>
        <v>0</v>
      </c>
      <c r="BL86" s="97" t="s">
        <v>248</v>
      </c>
      <c r="BM86" s="97" t="s">
        <v>2808</v>
      </c>
    </row>
    <row r="87" spans="2:65" s="6" customFormat="1" ht="15.75" customHeight="1" x14ac:dyDescent="0.3">
      <c r="B87" s="170"/>
      <c r="C87" s="171"/>
      <c r="D87" s="158" t="s">
        <v>355</v>
      </c>
      <c r="E87" s="172"/>
      <c r="F87" s="172" t="s">
        <v>2809</v>
      </c>
      <c r="G87" s="171"/>
      <c r="H87" s="171"/>
      <c r="J87" s="171"/>
      <c r="K87" s="171"/>
      <c r="L87" s="173"/>
      <c r="M87" s="174"/>
      <c r="N87" s="171"/>
      <c r="O87" s="171"/>
      <c r="P87" s="171"/>
      <c r="Q87" s="171"/>
      <c r="R87" s="171"/>
      <c r="S87" s="171"/>
      <c r="T87" s="175"/>
      <c r="AT87" s="176" t="s">
        <v>355</v>
      </c>
      <c r="AU87" s="176" t="s">
        <v>22</v>
      </c>
      <c r="AV87" s="176" t="s">
        <v>22</v>
      </c>
      <c r="AW87" s="176" t="s">
        <v>222</v>
      </c>
      <c r="AX87" s="176" t="s">
        <v>75</v>
      </c>
      <c r="AY87" s="176" t="s">
        <v>243</v>
      </c>
    </row>
    <row r="88" spans="2:65" s="6" customFormat="1" ht="15.75" customHeight="1" x14ac:dyDescent="0.3">
      <c r="B88" s="178"/>
      <c r="C88" s="179"/>
      <c r="D88" s="177" t="s">
        <v>355</v>
      </c>
      <c r="E88" s="179"/>
      <c r="F88" s="180" t="s">
        <v>2810</v>
      </c>
      <c r="G88" s="179"/>
      <c r="H88" s="181">
        <v>1376</v>
      </c>
      <c r="J88" s="179"/>
      <c r="K88" s="179"/>
      <c r="L88" s="182"/>
      <c r="M88" s="183"/>
      <c r="N88" s="179"/>
      <c r="O88" s="179"/>
      <c r="P88" s="179"/>
      <c r="Q88" s="179"/>
      <c r="R88" s="179"/>
      <c r="S88" s="179"/>
      <c r="T88" s="184"/>
      <c r="AT88" s="185" t="s">
        <v>355</v>
      </c>
      <c r="AU88" s="185" t="s">
        <v>22</v>
      </c>
      <c r="AV88" s="185" t="s">
        <v>83</v>
      </c>
      <c r="AW88" s="185" t="s">
        <v>222</v>
      </c>
      <c r="AX88" s="185" t="s">
        <v>22</v>
      </c>
      <c r="AY88" s="185" t="s">
        <v>243</v>
      </c>
    </row>
    <row r="89" spans="2:65" s="6" customFormat="1" ht="15.75" customHeight="1" x14ac:dyDescent="0.3">
      <c r="B89" s="23"/>
      <c r="C89" s="146" t="s">
        <v>83</v>
      </c>
      <c r="D89" s="146" t="s">
        <v>244</v>
      </c>
      <c r="E89" s="147" t="s">
        <v>2751</v>
      </c>
      <c r="F89" s="148" t="s">
        <v>2752</v>
      </c>
      <c r="G89" s="149" t="s">
        <v>352</v>
      </c>
      <c r="H89" s="150">
        <v>688</v>
      </c>
      <c r="I89" s="151"/>
      <c r="J89" s="152">
        <f>ROUND($I$89*$H$89,2)</f>
        <v>0</v>
      </c>
      <c r="K89" s="148"/>
      <c r="L89" s="43"/>
      <c r="M89" s="153"/>
      <c r="N89" s="154" t="s">
        <v>46</v>
      </c>
      <c r="O89" s="24"/>
      <c r="P89" s="155">
        <f>$O$89*$H$89</f>
        <v>0</v>
      </c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7" t="s">
        <v>248</v>
      </c>
      <c r="AT89" s="97" t="s">
        <v>244</v>
      </c>
      <c r="AU89" s="97" t="s">
        <v>22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2811</v>
      </c>
    </row>
    <row r="90" spans="2:65" s="6" customFormat="1" ht="15.75" customHeight="1" x14ac:dyDescent="0.3">
      <c r="B90" s="170"/>
      <c r="C90" s="171"/>
      <c r="D90" s="158" t="s">
        <v>355</v>
      </c>
      <c r="E90" s="172"/>
      <c r="F90" s="172" t="s">
        <v>2809</v>
      </c>
      <c r="G90" s="171"/>
      <c r="H90" s="171"/>
      <c r="J90" s="171"/>
      <c r="K90" s="171"/>
      <c r="L90" s="173"/>
      <c r="M90" s="174"/>
      <c r="N90" s="171"/>
      <c r="O90" s="171"/>
      <c r="P90" s="171"/>
      <c r="Q90" s="171"/>
      <c r="R90" s="171"/>
      <c r="S90" s="171"/>
      <c r="T90" s="175"/>
      <c r="AT90" s="176" t="s">
        <v>355</v>
      </c>
      <c r="AU90" s="176" t="s">
        <v>22</v>
      </c>
      <c r="AV90" s="176" t="s">
        <v>22</v>
      </c>
      <c r="AW90" s="176" t="s">
        <v>222</v>
      </c>
      <c r="AX90" s="176" t="s">
        <v>75</v>
      </c>
      <c r="AY90" s="176" t="s">
        <v>243</v>
      </c>
    </row>
    <row r="91" spans="2:65" s="6" customFormat="1" ht="15.75" customHeight="1" x14ac:dyDescent="0.3">
      <c r="B91" s="178"/>
      <c r="C91" s="179"/>
      <c r="D91" s="177" t="s">
        <v>355</v>
      </c>
      <c r="E91" s="179"/>
      <c r="F91" s="180" t="s">
        <v>2812</v>
      </c>
      <c r="G91" s="179"/>
      <c r="H91" s="181">
        <v>688</v>
      </c>
      <c r="J91" s="179"/>
      <c r="K91" s="179"/>
      <c r="L91" s="182"/>
      <c r="M91" s="183"/>
      <c r="N91" s="179"/>
      <c r="O91" s="179"/>
      <c r="P91" s="179"/>
      <c r="Q91" s="179"/>
      <c r="R91" s="179"/>
      <c r="S91" s="179"/>
      <c r="T91" s="184"/>
      <c r="AT91" s="185" t="s">
        <v>355</v>
      </c>
      <c r="AU91" s="185" t="s">
        <v>22</v>
      </c>
      <c r="AV91" s="185" t="s">
        <v>83</v>
      </c>
      <c r="AW91" s="185" t="s">
        <v>222</v>
      </c>
      <c r="AX91" s="185" t="s">
        <v>22</v>
      </c>
      <c r="AY91" s="185" t="s">
        <v>243</v>
      </c>
    </row>
    <row r="92" spans="2:65" s="6" customFormat="1" ht="15.75" customHeight="1" x14ac:dyDescent="0.3">
      <c r="B92" s="23"/>
      <c r="C92" s="146" t="s">
        <v>103</v>
      </c>
      <c r="D92" s="146" t="s">
        <v>244</v>
      </c>
      <c r="E92" s="147" t="s">
        <v>2813</v>
      </c>
      <c r="F92" s="148" t="s">
        <v>2814</v>
      </c>
      <c r="G92" s="149" t="s">
        <v>352</v>
      </c>
      <c r="H92" s="150">
        <v>837</v>
      </c>
      <c r="I92" s="151"/>
      <c r="J92" s="152">
        <f>ROUND($I$92*$H$92,2)</f>
        <v>0</v>
      </c>
      <c r="K92" s="148"/>
      <c r="L92" s="43"/>
      <c r="M92" s="153"/>
      <c r="N92" s="154" t="s">
        <v>46</v>
      </c>
      <c r="O92" s="24"/>
      <c r="P92" s="155">
        <f>$O$92*$H$92</f>
        <v>0</v>
      </c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7" t="s">
        <v>248</v>
      </c>
      <c r="AT92" s="97" t="s">
        <v>244</v>
      </c>
      <c r="AU92" s="97" t="s">
        <v>22</v>
      </c>
      <c r="AY92" s="6" t="s">
        <v>243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7" t="s">
        <v>22</v>
      </c>
      <c r="BK92" s="157">
        <f>ROUND($I$92*$H$92,2)</f>
        <v>0</v>
      </c>
      <c r="BL92" s="97" t="s">
        <v>248</v>
      </c>
      <c r="BM92" s="97" t="s">
        <v>2815</v>
      </c>
    </row>
    <row r="93" spans="2:65" s="6" customFormat="1" ht="15.75" customHeight="1" x14ac:dyDescent="0.3">
      <c r="B93" s="170"/>
      <c r="C93" s="171"/>
      <c r="D93" s="158" t="s">
        <v>355</v>
      </c>
      <c r="E93" s="172"/>
      <c r="F93" s="172" t="s">
        <v>2809</v>
      </c>
      <c r="G93" s="171"/>
      <c r="H93" s="171"/>
      <c r="J93" s="171"/>
      <c r="K93" s="171"/>
      <c r="L93" s="173"/>
      <c r="M93" s="174"/>
      <c r="N93" s="171"/>
      <c r="O93" s="171"/>
      <c r="P93" s="171"/>
      <c r="Q93" s="171"/>
      <c r="R93" s="171"/>
      <c r="S93" s="171"/>
      <c r="T93" s="175"/>
      <c r="AT93" s="176" t="s">
        <v>355</v>
      </c>
      <c r="AU93" s="176" t="s">
        <v>22</v>
      </c>
      <c r="AV93" s="176" t="s">
        <v>22</v>
      </c>
      <c r="AW93" s="176" t="s">
        <v>222</v>
      </c>
      <c r="AX93" s="176" t="s">
        <v>75</v>
      </c>
      <c r="AY93" s="176" t="s">
        <v>243</v>
      </c>
    </row>
    <row r="94" spans="2:65" s="6" customFormat="1" ht="15.75" customHeight="1" x14ac:dyDescent="0.3">
      <c r="B94" s="178"/>
      <c r="C94" s="179"/>
      <c r="D94" s="177" t="s">
        <v>355</v>
      </c>
      <c r="E94" s="179"/>
      <c r="F94" s="180" t="s">
        <v>2816</v>
      </c>
      <c r="G94" s="179"/>
      <c r="H94" s="181">
        <v>149</v>
      </c>
      <c r="J94" s="179"/>
      <c r="K94" s="179"/>
      <c r="L94" s="182"/>
      <c r="M94" s="183"/>
      <c r="N94" s="179"/>
      <c r="O94" s="179"/>
      <c r="P94" s="179"/>
      <c r="Q94" s="179"/>
      <c r="R94" s="179"/>
      <c r="S94" s="179"/>
      <c r="T94" s="184"/>
      <c r="AT94" s="185" t="s">
        <v>355</v>
      </c>
      <c r="AU94" s="185" t="s">
        <v>22</v>
      </c>
      <c r="AV94" s="185" t="s">
        <v>83</v>
      </c>
      <c r="AW94" s="185" t="s">
        <v>222</v>
      </c>
      <c r="AX94" s="185" t="s">
        <v>75</v>
      </c>
      <c r="AY94" s="185" t="s">
        <v>243</v>
      </c>
    </row>
    <row r="95" spans="2:65" s="6" customFormat="1" ht="15.75" customHeight="1" x14ac:dyDescent="0.3">
      <c r="B95" s="178"/>
      <c r="C95" s="179"/>
      <c r="D95" s="177" t="s">
        <v>355</v>
      </c>
      <c r="E95" s="179"/>
      <c r="F95" s="180" t="s">
        <v>2817</v>
      </c>
      <c r="G95" s="179"/>
      <c r="H95" s="181">
        <v>688</v>
      </c>
      <c r="J95" s="179"/>
      <c r="K95" s="179"/>
      <c r="L95" s="182"/>
      <c r="M95" s="183"/>
      <c r="N95" s="179"/>
      <c r="O95" s="179"/>
      <c r="P95" s="179"/>
      <c r="Q95" s="179"/>
      <c r="R95" s="179"/>
      <c r="S95" s="179"/>
      <c r="T95" s="184"/>
      <c r="AT95" s="185" t="s">
        <v>355</v>
      </c>
      <c r="AU95" s="185" t="s">
        <v>22</v>
      </c>
      <c r="AV95" s="185" t="s">
        <v>83</v>
      </c>
      <c r="AW95" s="185" t="s">
        <v>222</v>
      </c>
      <c r="AX95" s="185" t="s">
        <v>75</v>
      </c>
      <c r="AY95" s="185" t="s">
        <v>243</v>
      </c>
    </row>
    <row r="96" spans="2:65" s="6" customFormat="1" ht="15.75" customHeight="1" x14ac:dyDescent="0.3">
      <c r="B96" s="186"/>
      <c r="C96" s="187"/>
      <c r="D96" s="177" t="s">
        <v>355</v>
      </c>
      <c r="E96" s="187"/>
      <c r="F96" s="188" t="s">
        <v>369</v>
      </c>
      <c r="G96" s="187"/>
      <c r="H96" s="189">
        <v>837</v>
      </c>
      <c r="J96" s="187"/>
      <c r="K96" s="187"/>
      <c r="L96" s="190"/>
      <c r="M96" s="191"/>
      <c r="N96" s="187"/>
      <c r="O96" s="187"/>
      <c r="P96" s="187"/>
      <c r="Q96" s="187"/>
      <c r="R96" s="187"/>
      <c r="S96" s="187"/>
      <c r="T96" s="192"/>
      <c r="AT96" s="193" t="s">
        <v>355</v>
      </c>
      <c r="AU96" s="193" t="s">
        <v>22</v>
      </c>
      <c r="AV96" s="193" t="s">
        <v>248</v>
      </c>
      <c r="AW96" s="193" t="s">
        <v>75</v>
      </c>
      <c r="AX96" s="193" t="s">
        <v>22</v>
      </c>
      <c r="AY96" s="193" t="s">
        <v>243</v>
      </c>
    </row>
    <row r="97" spans="2:65" s="6" customFormat="1" ht="15.75" customHeight="1" x14ac:dyDescent="0.3">
      <c r="B97" s="23"/>
      <c r="C97" s="146" t="s">
        <v>248</v>
      </c>
      <c r="D97" s="146" t="s">
        <v>244</v>
      </c>
      <c r="E97" s="147" t="s">
        <v>2759</v>
      </c>
      <c r="F97" s="148" t="s">
        <v>2760</v>
      </c>
      <c r="G97" s="149" t="s">
        <v>352</v>
      </c>
      <c r="H97" s="150">
        <v>688</v>
      </c>
      <c r="I97" s="151"/>
      <c r="J97" s="152">
        <f>ROUND($I$97*$H$97,2)</f>
        <v>0</v>
      </c>
      <c r="K97" s="148"/>
      <c r="L97" s="43"/>
      <c r="M97" s="153"/>
      <c r="N97" s="154" t="s">
        <v>46</v>
      </c>
      <c r="O97" s="24"/>
      <c r="P97" s="155">
        <f>$O$97*$H$97</f>
        <v>0</v>
      </c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7" t="s">
        <v>248</v>
      </c>
      <c r="AT97" s="97" t="s">
        <v>244</v>
      </c>
      <c r="AU97" s="97" t="s">
        <v>22</v>
      </c>
      <c r="AY97" s="6" t="s">
        <v>243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7" t="s">
        <v>22</v>
      </c>
      <c r="BK97" s="157">
        <f>ROUND($I$97*$H$97,2)</f>
        <v>0</v>
      </c>
      <c r="BL97" s="97" t="s">
        <v>248</v>
      </c>
      <c r="BM97" s="97" t="s">
        <v>2818</v>
      </c>
    </row>
    <row r="98" spans="2:65" s="6" customFormat="1" ht="15.75" customHeight="1" x14ac:dyDescent="0.3">
      <c r="B98" s="170"/>
      <c r="C98" s="171"/>
      <c r="D98" s="158" t="s">
        <v>355</v>
      </c>
      <c r="E98" s="172"/>
      <c r="F98" s="172" t="s">
        <v>2809</v>
      </c>
      <c r="G98" s="171"/>
      <c r="H98" s="171"/>
      <c r="J98" s="171"/>
      <c r="K98" s="171"/>
      <c r="L98" s="173"/>
      <c r="M98" s="174"/>
      <c r="N98" s="171"/>
      <c r="O98" s="171"/>
      <c r="P98" s="171"/>
      <c r="Q98" s="171"/>
      <c r="R98" s="171"/>
      <c r="S98" s="171"/>
      <c r="T98" s="175"/>
      <c r="AT98" s="176" t="s">
        <v>355</v>
      </c>
      <c r="AU98" s="176" t="s">
        <v>22</v>
      </c>
      <c r="AV98" s="176" t="s">
        <v>22</v>
      </c>
      <c r="AW98" s="176" t="s">
        <v>222</v>
      </c>
      <c r="AX98" s="176" t="s">
        <v>75</v>
      </c>
      <c r="AY98" s="176" t="s">
        <v>243</v>
      </c>
    </row>
    <row r="99" spans="2:65" s="6" customFormat="1" ht="15.75" customHeight="1" x14ac:dyDescent="0.3">
      <c r="B99" s="178"/>
      <c r="C99" s="179"/>
      <c r="D99" s="177" t="s">
        <v>355</v>
      </c>
      <c r="E99" s="179"/>
      <c r="F99" s="180" t="s">
        <v>2812</v>
      </c>
      <c r="G99" s="179"/>
      <c r="H99" s="181">
        <v>688</v>
      </c>
      <c r="J99" s="179"/>
      <c r="K99" s="179"/>
      <c r="L99" s="182"/>
      <c r="M99" s="183"/>
      <c r="N99" s="179"/>
      <c r="O99" s="179"/>
      <c r="P99" s="179"/>
      <c r="Q99" s="179"/>
      <c r="R99" s="179"/>
      <c r="S99" s="179"/>
      <c r="T99" s="184"/>
      <c r="AT99" s="185" t="s">
        <v>355</v>
      </c>
      <c r="AU99" s="185" t="s">
        <v>22</v>
      </c>
      <c r="AV99" s="185" t="s">
        <v>83</v>
      </c>
      <c r="AW99" s="185" t="s">
        <v>222</v>
      </c>
      <c r="AX99" s="185" t="s">
        <v>22</v>
      </c>
      <c r="AY99" s="185" t="s">
        <v>243</v>
      </c>
    </row>
    <row r="100" spans="2:65" s="6" customFormat="1" ht="15.75" customHeight="1" x14ac:dyDescent="0.3">
      <c r="B100" s="23"/>
      <c r="C100" s="146" t="s">
        <v>263</v>
      </c>
      <c r="D100" s="146" t="s">
        <v>244</v>
      </c>
      <c r="E100" s="147" t="s">
        <v>2763</v>
      </c>
      <c r="F100" s="148" t="s">
        <v>2764</v>
      </c>
      <c r="G100" s="149" t="s">
        <v>352</v>
      </c>
      <c r="H100" s="150">
        <v>688</v>
      </c>
      <c r="I100" s="151"/>
      <c r="J100" s="152">
        <f>ROUND($I$100*$H$100,2)</f>
        <v>0</v>
      </c>
      <c r="K100" s="148"/>
      <c r="L100" s="43"/>
      <c r="M100" s="153"/>
      <c r="N100" s="154" t="s">
        <v>46</v>
      </c>
      <c r="O100" s="24"/>
      <c r="P100" s="155">
        <f>$O$100*$H$100</f>
        <v>0</v>
      </c>
      <c r="Q100" s="155">
        <v>0</v>
      </c>
      <c r="R100" s="155">
        <f>$Q$100*$H$100</f>
        <v>0</v>
      </c>
      <c r="S100" s="155">
        <v>0</v>
      </c>
      <c r="T100" s="156">
        <f>$S$100*$H$100</f>
        <v>0</v>
      </c>
      <c r="AR100" s="97" t="s">
        <v>248</v>
      </c>
      <c r="AT100" s="97" t="s">
        <v>244</v>
      </c>
      <c r="AU100" s="97" t="s">
        <v>22</v>
      </c>
      <c r="AY100" s="6" t="s">
        <v>243</v>
      </c>
      <c r="BE100" s="157">
        <f>IF($N$100="základní",$J$100,0)</f>
        <v>0</v>
      </c>
      <c r="BF100" s="157">
        <f>IF($N$100="snížená",$J$100,0)</f>
        <v>0</v>
      </c>
      <c r="BG100" s="157">
        <f>IF($N$100="zákl. přenesená",$J$100,0)</f>
        <v>0</v>
      </c>
      <c r="BH100" s="157">
        <f>IF($N$100="sníž. přenesená",$J$100,0)</f>
        <v>0</v>
      </c>
      <c r="BI100" s="157">
        <f>IF($N$100="nulová",$J$100,0)</f>
        <v>0</v>
      </c>
      <c r="BJ100" s="97" t="s">
        <v>22</v>
      </c>
      <c r="BK100" s="157">
        <f>ROUND($I$100*$H$100,2)</f>
        <v>0</v>
      </c>
      <c r="BL100" s="97" t="s">
        <v>248</v>
      </c>
      <c r="BM100" s="97" t="s">
        <v>2819</v>
      </c>
    </row>
    <row r="101" spans="2:65" s="6" customFormat="1" ht="15.75" customHeight="1" x14ac:dyDescent="0.3">
      <c r="B101" s="170"/>
      <c r="C101" s="171"/>
      <c r="D101" s="158" t="s">
        <v>355</v>
      </c>
      <c r="E101" s="172"/>
      <c r="F101" s="172" t="s">
        <v>2809</v>
      </c>
      <c r="G101" s="171"/>
      <c r="H101" s="171"/>
      <c r="J101" s="171"/>
      <c r="K101" s="171"/>
      <c r="L101" s="173"/>
      <c r="M101" s="174"/>
      <c r="N101" s="171"/>
      <c r="O101" s="171"/>
      <c r="P101" s="171"/>
      <c r="Q101" s="171"/>
      <c r="R101" s="171"/>
      <c r="S101" s="171"/>
      <c r="T101" s="175"/>
      <c r="AT101" s="176" t="s">
        <v>355</v>
      </c>
      <c r="AU101" s="176" t="s">
        <v>22</v>
      </c>
      <c r="AV101" s="176" t="s">
        <v>22</v>
      </c>
      <c r="AW101" s="176" t="s">
        <v>222</v>
      </c>
      <c r="AX101" s="176" t="s">
        <v>75</v>
      </c>
      <c r="AY101" s="176" t="s">
        <v>243</v>
      </c>
    </row>
    <row r="102" spans="2:65" s="6" customFormat="1" ht="15.75" customHeight="1" x14ac:dyDescent="0.3">
      <c r="B102" s="178"/>
      <c r="C102" s="179"/>
      <c r="D102" s="177" t="s">
        <v>355</v>
      </c>
      <c r="E102" s="179"/>
      <c r="F102" s="180" t="s">
        <v>2812</v>
      </c>
      <c r="G102" s="179"/>
      <c r="H102" s="181">
        <v>688</v>
      </c>
      <c r="J102" s="179"/>
      <c r="K102" s="179"/>
      <c r="L102" s="182"/>
      <c r="M102" s="183"/>
      <c r="N102" s="179"/>
      <c r="O102" s="179"/>
      <c r="P102" s="179"/>
      <c r="Q102" s="179"/>
      <c r="R102" s="179"/>
      <c r="S102" s="179"/>
      <c r="T102" s="184"/>
      <c r="AT102" s="185" t="s">
        <v>355</v>
      </c>
      <c r="AU102" s="185" t="s">
        <v>22</v>
      </c>
      <c r="AV102" s="185" t="s">
        <v>83</v>
      </c>
      <c r="AW102" s="185" t="s">
        <v>222</v>
      </c>
      <c r="AX102" s="185" t="s">
        <v>22</v>
      </c>
      <c r="AY102" s="185" t="s">
        <v>243</v>
      </c>
    </row>
    <row r="103" spans="2:65" s="6" customFormat="1" ht="15.75" customHeight="1" x14ac:dyDescent="0.3">
      <c r="B103" s="23"/>
      <c r="C103" s="146" t="s">
        <v>266</v>
      </c>
      <c r="D103" s="146" t="s">
        <v>244</v>
      </c>
      <c r="E103" s="147" t="s">
        <v>2766</v>
      </c>
      <c r="F103" s="148" t="s">
        <v>2767</v>
      </c>
      <c r="G103" s="149" t="s">
        <v>352</v>
      </c>
      <c r="H103" s="150">
        <v>688</v>
      </c>
      <c r="I103" s="151"/>
      <c r="J103" s="152">
        <f>ROUND($I$103*$H$103,2)</f>
        <v>0</v>
      </c>
      <c r="K103" s="148"/>
      <c r="L103" s="43"/>
      <c r="M103" s="153"/>
      <c r="N103" s="154" t="s">
        <v>46</v>
      </c>
      <c r="O103" s="24"/>
      <c r="P103" s="155">
        <f>$O$103*$H$103</f>
        <v>0</v>
      </c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97" t="s">
        <v>248</v>
      </c>
      <c r="AT103" s="97" t="s">
        <v>244</v>
      </c>
      <c r="AU103" s="97" t="s">
        <v>22</v>
      </c>
      <c r="AY103" s="6" t="s">
        <v>243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7" t="s">
        <v>22</v>
      </c>
      <c r="BK103" s="157">
        <f>ROUND($I$103*$H$103,2)</f>
        <v>0</v>
      </c>
      <c r="BL103" s="97" t="s">
        <v>248</v>
      </c>
      <c r="BM103" s="97" t="s">
        <v>2820</v>
      </c>
    </row>
    <row r="104" spans="2:65" s="6" customFormat="1" ht="15.75" customHeight="1" x14ac:dyDescent="0.3">
      <c r="B104" s="170"/>
      <c r="C104" s="171"/>
      <c r="D104" s="158" t="s">
        <v>355</v>
      </c>
      <c r="E104" s="172"/>
      <c r="F104" s="172" t="s">
        <v>2809</v>
      </c>
      <c r="G104" s="171"/>
      <c r="H104" s="171"/>
      <c r="J104" s="171"/>
      <c r="K104" s="171"/>
      <c r="L104" s="173"/>
      <c r="M104" s="174"/>
      <c r="N104" s="171"/>
      <c r="O104" s="171"/>
      <c r="P104" s="171"/>
      <c r="Q104" s="171"/>
      <c r="R104" s="171"/>
      <c r="S104" s="171"/>
      <c r="T104" s="175"/>
      <c r="AT104" s="176" t="s">
        <v>355</v>
      </c>
      <c r="AU104" s="176" t="s">
        <v>22</v>
      </c>
      <c r="AV104" s="176" t="s">
        <v>22</v>
      </c>
      <c r="AW104" s="176" t="s">
        <v>222</v>
      </c>
      <c r="AX104" s="176" t="s">
        <v>75</v>
      </c>
      <c r="AY104" s="176" t="s">
        <v>243</v>
      </c>
    </row>
    <row r="105" spans="2:65" s="6" customFormat="1" ht="15.75" customHeight="1" x14ac:dyDescent="0.3">
      <c r="B105" s="178"/>
      <c r="C105" s="179"/>
      <c r="D105" s="177" t="s">
        <v>355</v>
      </c>
      <c r="E105" s="179"/>
      <c r="F105" s="180" t="s">
        <v>2812</v>
      </c>
      <c r="G105" s="179"/>
      <c r="H105" s="181">
        <v>688</v>
      </c>
      <c r="J105" s="179"/>
      <c r="K105" s="179"/>
      <c r="L105" s="182"/>
      <c r="M105" s="183"/>
      <c r="N105" s="179"/>
      <c r="O105" s="179"/>
      <c r="P105" s="179"/>
      <c r="Q105" s="179"/>
      <c r="R105" s="179"/>
      <c r="S105" s="179"/>
      <c r="T105" s="184"/>
      <c r="AT105" s="185" t="s">
        <v>355</v>
      </c>
      <c r="AU105" s="185" t="s">
        <v>22</v>
      </c>
      <c r="AV105" s="185" t="s">
        <v>83</v>
      </c>
      <c r="AW105" s="185" t="s">
        <v>222</v>
      </c>
      <c r="AX105" s="185" t="s">
        <v>22</v>
      </c>
      <c r="AY105" s="185" t="s">
        <v>243</v>
      </c>
    </row>
    <row r="106" spans="2:65" s="6" customFormat="1" ht="15.75" customHeight="1" x14ac:dyDescent="0.3">
      <c r="B106" s="23"/>
      <c r="C106" s="146" t="s">
        <v>269</v>
      </c>
      <c r="D106" s="146" t="s">
        <v>244</v>
      </c>
      <c r="E106" s="147" t="s">
        <v>2769</v>
      </c>
      <c r="F106" s="148" t="s">
        <v>2770</v>
      </c>
      <c r="G106" s="149" t="s">
        <v>352</v>
      </c>
      <c r="H106" s="150">
        <v>688</v>
      </c>
      <c r="I106" s="151"/>
      <c r="J106" s="152">
        <f>ROUND($I$106*$H$106,2)</f>
        <v>0</v>
      </c>
      <c r="K106" s="148"/>
      <c r="L106" s="43"/>
      <c r="M106" s="153"/>
      <c r="N106" s="154" t="s">
        <v>46</v>
      </c>
      <c r="O106" s="24"/>
      <c r="P106" s="155">
        <f>$O$106*$H$106</f>
        <v>0</v>
      </c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97" t="s">
        <v>248</v>
      </c>
      <c r="AT106" s="97" t="s">
        <v>244</v>
      </c>
      <c r="AU106" s="97" t="s">
        <v>22</v>
      </c>
      <c r="AY106" s="6" t="s">
        <v>243</v>
      </c>
      <c r="BE106" s="157">
        <f>IF($N$106="základní",$J$106,0)</f>
        <v>0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7" t="s">
        <v>22</v>
      </c>
      <c r="BK106" s="157">
        <f>ROUND($I$106*$H$106,2)</f>
        <v>0</v>
      </c>
      <c r="BL106" s="97" t="s">
        <v>248</v>
      </c>
      <c r="BM106" s="97" t="s">
        <v>2821</v>
      </c>
    </row>
    <row r="107" spans="2:65" s="6" customFormat="1" ht="15.75" customHeight="1" x14ac:dyDescent="0.3">
      <c r="B107" s="170"/>
      <c r="C107" s="171"/>
      <c r="D107" s="158" t="s">
        <v>355</v>
      </c>
      <c r="E107" s="172"/>
      <c r="F107" s="172" t="s">
        <v>2809</v>
      </c>
      <c r="G107" s="171"/>
      <c r="H107" s="171"/>
      <c r="J107" s="171"/>
      <c r="K107" s="171"/>
      <c r="L107" s="173"/>
      <c r="M107" s="174"/>
      <c r="N107" s="171"/>
      <c r="O107" s="171"/>
      <c r="P107" s="171"/>
      <c r="Q107" s="171"/>
      <c r="R107" s="171"/>
      <c r="S107" s="171"/>
      <c r="T107" s="175"/>
      <c r="AT107" s="176" t="s">
        <v>355</v>
      </c>
      <c r="AU107" s="176" t="s">
        <v>22</v>
      </c>
      <c r="AV107" s="176" t="s">
        <v>22</v>
      </c>
      <c r="AW107" s="176" t="s">
        <v>222</v>
      </c>
      <c r="AX107" s="176" t="s">
        <v>75</v>
      </c>
      <c r="AY107" s="176" t="s">
        <v>243</v>
      </c>
    </row>
    <row r="108" spans="2:65" s="6" customFormat="1" ht="15.75" customHeight="1" x14ac:dyDescent="0.3">
      <c r="B108" s="178"/>
      <c r="C108" s="179"/>
      <c r="D108" s="177" t="s">
        <v>355</v>
      </c>
      <c r="E108" s="179"/>
      <c r="F108" s="180" t="s">
        <v>2812</v>
      </c>
      <c r="G108" s="179"/>
      <c r="H108" s="181">
        <v>688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22</v>
      </c>
      <c r="AV108" s="185" t="s">
        <v>83</v>
      </c>
      <c r="AW108" s="185" t="s">
        <v>222</v>
      </c>
      <c r="AX108" s="185" t="s">
        <v>22</v>
      </c>
      <c r="AY108" s="185" t="s">
        <v>243</v>
      </c>
    </row>
    <row r="109" spans="2:65" s="6" customFormat="1" ht="15.75" customHeight="1" x14ac:dyDescent="0.3">
      <c r="B109" s="23"/>
      <c r="C109" s="146" t="s">
        <v>272</v>
      </c>
      <c r="D109" s="146" t="s">
        <v>244</v>
      </c>
      <c r="E109" s="147" t="s">
        <v>2772</v>
      </c>
      <c r="F109" s="148" t="s">
        <v>2773</v>
      </c>
      <c r="G109" s="149" t="s">
        <v>394</v>
      </c>
      <c r="H109" s="150">
        <v>6.88</v>
      </c>
      <c r="I109" s="151"/>
      <c r="J109" s="152">
        <f>ROUND($I$109*$H$109,2)</f>
        <v>0</v>
      </c>
      <c r="K109" s="148"/>
      <c r="L109" s="43"/>
      <c r="M109" s="153"/>
      <c r="N109" s="154" t="s">
        <v>46</v>
      </c>
      <c r="O109" s="24"/>
      <c r="P109" s="155">
        <f>$O$109*$H$109</f>
        <v>0</v>
      </c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97" t="s">
        <v>248</v>
      </c>
      <c r="AT109" s="97" t="s">
        <v>244</v>
      </c>
      <c r="AU109" s="97" t="s">
        <v>22</v>
      </c>
      <c r="AY109" s="6" t="s">
        <v>243</v>
      </c>
      <c r="BE109" s="157">
        <f>IF($N$109="základní",$J$109,0)</f>
        <v>0</v>
      </c>
      <c r="BF109" s="157">
        <f>IF($N$109="snížená",$J$109,0)</f>
        <v>0</v>
      </c>
      <c r="BG109" s="157">
        <f>IF($N$109="zákl. přenesená",$J$109,0)</f>
        <v>0</v>
      </c>
      <c r="BH109" s="157">
        <f>IF($N$109="sníž. přenesená",$J$109,0)</f>
        <v>0</v>
      </c>
      <c r="BI109" s="157">
        <f>IF($N$109="nulová",$J$109,0)</f>
        <v>0</v>
      </c>
      <c r="BJ109" s="97" t="s">
        <v>22</v>
      </c>
      <c r="BK109" s="157">
        <f>ROUND($I$109*$H$109,2)</f>
        <v>0</v>
      </c>
      <c r="BL109" s="97" t="s">
        <v>248</v>
      </c>
      <c r="BM109" s="97" t="s">
        <v>2822</v>
      </c>
    </row>
    <row r="110" spans="2:65" s="6" customFormat="1" ht="15.75" customHeight="1" x14ac:dyDescent="0.3">
      <c r="B110" s="170"/>
      <c r="C110" s="171"/>
      <c r="D110" s="158" t="s">
        <v>355</v>
      </c>
      <c r="E110" s="172"/>
      <c r="F110" s="172" t="s">
        <v>2809</v>
      </c>
      <c r="G110" s="171"/>
      <c r="H110" s="171"/>
      <c r="J110" s="171"/>
      <c r="K110" s="171"/>
      <c r="L110" s="173"/>
      <c r="M110" s="174"/>
      <c r="N110" s="171"/>
      <c r="O110" s="171"/>
      <c r="P110" s="171"/>
      <c r="Q110" s="171"/>
      <c r="R110" s="171"/>
      <c r="S110" s="171"/>
      <c r="T110" s="175"/>
      <c r="AT110" s="176" t="s">
        <v>355</v>
      </c>
      <c r="AU110" s="176" t="s">
        <v>22</v>
      </c>
      <c r="AV110" s="176" t="s">
        <v>22</v>
      </c>
      <c r="AW110" s="176" t="s">
        <v>222</v>
      </c>
      <c r="AX110" s="176" t="s">
        <v>75</v>
      </c>
      <c r="AY110" s="176" t="s">
        <v>243</v>
      </c>
    </row>
    <row r="111" spans="2:65" s="6" customFormat="1" ht="15.75" customHeight="1" x14ac:dyDescent="0.3">
      <c r="B111" s="178"/>
      <c r="C111" s="179"/>
      <c r="D111" s="177" t="s">
        <v>355</v>
      </c>
      <c r="E111" s="179"/>
      <c r="F111" s="180" t="s">
        <v>2823</v>
      </c>
      <c r="G111" s="179"/>
      <c r="H111" s="181">
        <v>6.88</v>
      </c>
      <c r="J111" s="179"/>
      <c r="K111" s="179"/>
      <c r="L111" s="182"/>
      <c r="M111" s="183"/>
      <c r="N111" s="179"/>
      <c r="O111" s="179"/>
      <c r="P111" s="179"/>
      <c r="Q111" s="179"/>
      <c r="R111" s="179"/>
      <c r="S111" s="179"/>
      <c r="T111" s="184"/>
      <c r="AT111" s="185" t="s">
        <v>355</v>
      </c>
      <c r="AU111" s="185" t="s">
        <v>22</v>
      </c>
      <c r="AV111" s="185" t="s">
        <v>83</v>
      </c>
      <c r="AW111" s="185" t="s">
        <v>222</v>
      </c>
      <c r="AX111" s="185" t="s">
        <v>22</v>
      </c>
      <c r="AY111" s="185" t="s">
        <v>243</v>
      </c>
    </row>
    <row r="112" spans="2:65" s="6" customFormat="1" ht="15.75" customHeight="1" x14ac:dyDescent="0.3">
      <c r="B112" s="23"/>
      <c r="C112" s="146" t="s">
        <v>276</v>
      </c>
      <c r="D112" s="146" t="s">
        <v>244</v>
      </c>
      <c r="E112" s="147" t="s">
        <v>2776</v>
      </c>
      <c r="F112" s="148" t="s">
        <v>2777</v>
      </c>
      <c r="G112" s="149" t="s">
        <v>394</v>
      </c>
      <c r="H112" s="150">
        <v>6.88</v>
      </c>
      <c r="I112" s="151"/>
      <c r="J112" s="152">
        <f>ROUND($I$112*$H$112,2)</f>
        <v>0</v>
      </c>
      <c r="K112" s="148"/>
      <c r="L112" s="43"/>
      <c r="M112" s="153"/>
      <c r="N112" s="154" t="s">
        <v>46</v>
      </c>
      <c r="O112" s="24"/>
      <c r="P112" s="155">
        <f>$O$112*$H$112</f>
        <v>0</v>
      </c>
      <c r="Q112" s="155">
        <v>0</v>
      </c>
      <c r="R112" s="155">
        <f>$Q$112*$H$112</f>
        <v>0</v>
      </c>
      <c r="S112" s="155">
        <v>0</v>
      </c>
      <c r="T112" s="156">
        <f>$S$112*$H$112</f>
        <v>0</v>
      </c>
      <c r="AR112" s="97" t="s">
        <v>248</v>
      </c>
      <c r="AT112" s="97" t="s">
        <v>244</v>
      </c>
      <c r="AU112" s="97" t="s">
        <v>22</v>
      </c>
      <c r="AY112" s="6" t="s">
        <v>243</v>
      </c>
      <c r="BE112" s="157">
        <f>IF($N$112="základní",$J$112,0)</f>
        <v>0</v>
      </c>
      <c r="BF112" s="157">
        <f>IF($N$112="snížená",$J$112,0)</f>
        <v>0</v>
      </c>
      <c r="BG112" s="157">
        <f>IF($N$112="zákl. přenesená",$J$112,0)</f>
        <v>0</v>
      </c>
      <c r="BH112" s="157">
        <f>IF($N$112="sníž. přenesená",$J$112,0)</f>
        <v>0</v>
      </c>
      <c r="BI112" s="157">
        <f>IF($N$112="nulová",$J$112,0)</f>
        <v>0</v>
      </c>
      <c r="BJ112" s="97" t="s">
        <v>22</v>
      </c>
      <c r="BK112" s="157">
        <f>ROUND($I$112*$H$112,2)</f>
        <v>0</v>
      </c>
      <c r="BL112" s="97" t="s">
        <v>248</v>
      </c>
      <c r="BM112" s="97" t="s">
        <v>2824</v>
      </c>
    </row>
    <row r="113" spans="2:65" s="6" customFormat="1" ht="15.75" customHeight="1" x14ac:dyDescent="0.3">
      <c r="B113" s="178"/>
      <c r="C113" s="179"/>
      <c r="D113" s="158" t="s">
        <v>355</v>
      </c>
      <c r="E113" s="180"/>
      <c r="F113" s="180" t="s">
        <v>2825</v>
      </c>
      <c r="G113" s="179"/>
      <c r="H113" s="181">
        <v>6.88</v>
      </c>
      <c r="J113" s="179"/>
      <c r="K113" s="179"/>
      <c r="L113" s="182"/>
      <c r="M113" s="183"/>
      <c r="N113" s="179"/>
      <c r="O113" s="179"/>
      <c r="P113" s="179"/>
      <c r="Q113" s="179"/>
      <c r="R113" s="179"/>
      <c r="S113" s="179"/>
      <c r="T113" s="184"/>
      <c r="AT113" s="185" t="s">
        <v>355</v>
      </c>
      <c r="AU113" s="185" t="s">
        <v>22</v>
      </c>
      <c r="AV113" s="185" t="s">
        <v>83</v>
      </c>
      <c r="AW113" s="185" t="s">
        <v>222</v>
      </c>
      <c r="AX113" s="185" t="s">
        <v>22</v>
      </c>
      <c r="AY113" s="185" t="s">
        <v>243</v>
      </c>
    </row>
    <row r="114" spans="2:65" s="6" customFormat="1" ht="15.75" customHeight="1" x14ac:dyDescent="0.3">
      <c r="B114" s="23"/>
      <c r="C114" s="146" t="s">
        <v>27</v>
      </c>
      <c r="D114" s="146" t="s">
        <v>244</v>
      </c>
      <c r="E114" s="147" t="s">
        <v>2779</v>
      </c>
      <c r="F114" s="148" t="s">
        <v>2780</v>
      </c>
      <c r="G114" s="149" t="s">
        <v>352</v>
      </c>
      <c r="H114" s="150">
        <v>688</v>
      </c>
      <c r="I114" s="151"/>
      <c r="J114" s="152">
        <f>ROUND($I$114*$H$114,2)</f>
        <v>0</v>
      </c>
      <c r="K114" s="148"/>
      <c r="L114" s="43"/>
      <c r="M114" s="153"/>
      <c r="N114" s="154" t="s">
        <v>46</v>
      </c>
      <c r="O114" s="24"/>
      <c r="P114" s="155">
        <f>$O$114*$H$114</f>
        <v>0</v>
      </c>
      <c r="Q114" s="155">
        <v>0</v>
      </c>
      <c r="R114" s="155">
        <f>$Q$114*$H$114</f>
        <v>0</v>
      </c>
      <c r="S114" s="155">
        <v>0</v>
      </c>
      <c r="T114" s="156">
        <f>$S$114*$H$114</f>
        <v>0</v>
      </c>
      <c r="AR114" s="97" t="s">
        <v>248</v>
      </c>
      <c r="AT114" s="97" t="s">
        <v>244</v>
      </c>
      <c r="AU114" s="97" t="s">
        <v>22</v>
      </c>
      <c r="AY114" s="6" t="s">
        <v>243</v>
      </c>
      <c r="BE114" s="157">
        <f>IF($N$114="základní",$J$114,0)</f>
        <v>0</v>
      </c>
      <c r="BF114" s="157">
        <f>IF($N$114="snížená",$J$114,0)</f>
        <v>0</v>
      </c>
      <c r="BG114" s="157">
        <f>IF($N$114="zákl. přenesená",$J$114,0)</f>
        <v>0</v>
      </c>
      <c r="BH114" s="157">
        <f>IF($N$114="sníž. přenesená",$J$114,0)</f>
        <v>0</v>
      </c>
      <c r="BI114" s="157">
        <f>IF($N$114="nulová",$J$114,0)</f>
        <v>0</v>
      </c>
      <c r="BJ114" s="97" t="s">
        <v>22</v>
      </c>
      <c r="BK114" s="157">
        <f>ROUND($I$114*$H$114,2)</f>
        <v>0</v>
      </c>
      <c r="BL114" s="97" t="s">
        <v>248</v>
      </c>
      <c r="BM114" s="97" t="s">
        <v>2826</v>
      </c>
    </row>
    <row r="115" spans="2:65" s="6" customFormat="1" ht="15.75" customHeight="1" x14ac:dyDescent="0.3">
      <c r="B115" s="170"/>
      <c r="C115" s="171"/>
      <c r="D115" s="158" t="s">
        <v>355</v>
      </c>
      <c r="E115" s="172"/>
      <c r="F115" s="172" t="s">
        <v>2809</v>
      </c>
      <c r="G115" s="171"/>
      <c r="H115" s="171"/>
      <c r="J115" s="171"/>
      <c r="K115" s="171"/>
      <c r="L115" s="173"/>
      <c r="M115" s="174"/>
      <c r="N115" s="171"/>
      <c r="O115" s="171"/>
      <c r="P115" s="171"/>
      <c r="Q115" s="171"/>
      <c r="R115" s="171"/>
      <c r="S115" s="171"/>
      <c r="T115" s="175"/>
      <c r="AT115" s="176" t="s">
        <v>355</v>
      </c>
      <c r="AU115" s="176" t="s">
        <v>22</v>
      </c>
      <c r="AV115" s="176" t="s">
        <v>22</v>
      </c>
      <c r="AW115" s="176" t="s">
        <v>222</v>
      </c>
      <c r="AX115" s="176" t="s">
        <v>75</v>
      </c>
      <c r="AY115" s="176" t="s">
        <v>243</v>
      </c>
    </row>
    <row r="116" spans="2:65" s="6" customFormat="1" ht="15.75" customHeight="1" x14ac:dyDescent="0.3">
      <c r="B116" s="178"/>
      <c r="C116" s="179"/>
      <c r="D116" s="177" t="s">
        <v>355</v>
      </c>
      <c r="E116" s="179"/>
      <c r="F116" s="180" t="s">
        <v>2812</v>
      </c>
      <c r="G116" s="179"/>
      <c r="H116" s="181">
        <v>688</v>
      </c>
      <c r="J116" s="179"/>
      <c r="K116" s="179"/>
      <c r="L116" s="182"/>
      <c r="M116" s="183"/>
      <c r="N116" s="179"/>
      <c r="O116" s="179"/>
      <c r="P116" s="179"/>
      <c r="Q116" s="179"/>
      <c r="R116" s="179"/>
      <c r="S116" s="179"/>
      <c r="T116" s="184"/>
      <c r="AT116" s="185" t="s">
        <v>355</v>
      </c>
      <c r="AU116" s="185" t="s">
        <v>22</v>
      </c>
      <c r="AV116" s="185" t="s">
        <v>83</v>
      </c>
      <c r="AW116" s="185" t="s">
        <v>222</v>
      </c>
      <c r="AX116" s="185" t="s">
        <v>22</v>
      </c>
      <c r="AY116" s="185" t="s">
        <v>243</v>
      </c>
    </row>
    <row r="117" spans="2:65" s="6" customFormat="1" ht="15.75" customHeight="1" x14ac:dyDescent="0.3">
      <c r="B117" s="23"/>
      <c r="C117" s="146" t="s">
        <v>282</v>
      </c>
      <c r="D117" s="146" t="s">
        <v>244</v>
      </c>
      <c r="E117" s="147" t="s">
        <v>2782</v>
      </c>
      <c r="F117" s="148" t="s">
        <v>2783</v>
      </c>
      <c r="G117" s="149" t="s">
        <v>352</v>
      </c>
      <c r="H117" s="150">
        <v>688</v>
      </c>
      <c r="I117" s="151"/>
      <c r="J117" s="152">
        <f>ROUND($I$117*$H$117,2)</f>
        <v>0</v>
      </c>
      <c r="K117" s="148"/>
      <c r="L117" s="43"/>
      <c r="M117" s="153"/>
      <c r="N117" s="154" t="s">
        <v>46</v>
      </c>
      <c r="O117" s="24"/>
      <c r="P117" s="155">
        <f>$O$117*$H$117</f>
        <v>0</v>
      </c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7" t="s">
        <v>248</v>
      </c>
      <c r="AT117" s="97" t="s">
        <v>244</v>
      </c>
      <c r="AU117" s="97" t="s">
        <v>22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248</v>
      </c>
      <c r="BM117" s="97" t="s">
        <v>2827</v>
      </c>
    </row>
    <row r="118" spans="2:65" s="6" customFormat="1" ht="15.75" customHeight="1" x14ac:dyDescent="0.3">
      <c r="B118" s="170"/>
      <c r="C118" s="171"/>
      <c r="D118" s="158" t="s">
        <v>355</v>
      </c>
      <c r="E118" s="172"/>
      <c r="F118" s="172" t="s">
        <v>2809</v>
      </c>
      <c r="G118" s="171"/>
      <c r="H118" s="171"/>
      <c r="J118" s="171"/>
      <c r="K118" s="171"/>
      <c r="L118" s="173"/>
      <c r="M118" s="174"/>
      <c r="N118" s="171"/>
      <c r="O118" s="171"/>
      <c r="P118" s="171"/>
      <c r="Q118" s="171"/>
      <c r="R118" s="171"/>
      <c r="S118" s="171"/>
      <c r="T118" s="175"/>
      <c r="AT118" s="176" t="s">
        <v>355</v>
      </c>
      <c r="AU118" s="176" t="s">
        <v>22</v>
      </c>
      <c r="AV118" s="176" t="s">
        <v>22</v>
      </c>
      <c r="AW118" s="176" t="s">
        <v>222</v>
      </c>
      <c r="AX118" s="176" t="s">
        <v>75</v>
      </c>
      <c r="AY118" s="176" t="s">
        <v>243</v>
      </c>
    </row>
    <row r="119" spans="2:65" s="6" customFormat="1" ht="15.75" customHeight="1" x14ac:dyDescent="0.3">
      <c r="B119" s="170"/>
      <c r="C119" s="171"/>
      <c r="D119" s="177" t="s">
        <v>355</v>
      </c>
      <c r="E119" s="171"/>
      <c r="F119" s="172" t="s">
        <v>2828</v>
      </c>
      <c r="G119" s="171"/>
      <c r="H119" s="171"/>
      <c r="J119" s="171"/>
      <c r="K119" s="171"/>
      <c r="L119" s="173"/>
      <c r="M119" s="174"/>
      <c r="N119" s="171"/>
      <c r="O119" s="171"/>
      <c r="P119" s="171"/>
      <c r="Q119" s="171"/>
      <c r="R119" s="171"/>
      <c r="S119" s="171"/>
      <c r="T119" s="175"/>
      <c r="AT119" s="176" t="s">
        <v>355</v>
      </c>
      <c r="AU119" s="176" t="s">
        <v>22</v>
      </c>
      <c r="AV119" s="176" t="s">
        <v>22</v>
      </c>
      <c r="AW119" s="176" t="s">
        <v>222</v>
      </c>
      <c r="AX119" s="176" t="s">
        <v>75</v>
      </c>
      <c r="AY119" s="176" t="s">
        <v>243</v>
      </c>
    </row>
    <row r="120" spans="2:65" s="6" customFormat="1" ht="27" customHeight="1" x14ac:dyDescent="0.3">
      <c r="B120" s="170"/>
      <c r="C120" s="171"/>
      <c r="D120" s="177" t="s">
        <v>355</v>
      </c>
      <c r="E120" s="171"/>
      <c r="F120" s="172" t="s">
        <v>2786</v>
      </c>
      <c r="G120" s="171"/>
      <c r="H120" s="171"/>
      <c r="J120" s="171"/>
      <c r="K120" s="171"/>
      <c r="L120" s="173"/>
      <c r="M120" s="174"/>
      <c r="N120" s="171"/>
      <c r="O120" s="171"/>
      <c r="P120" s="171"/>
      <c r="Q120" s="171"/>
      <c r="R120" s="171"/>
      <c r="S120" s="171"/>
      <c r="T120" s="175"/>
      <c r="AT120" s="176" t="s">
        <v>355</v>
      </c>
      <c r="AU120" s="176" t="s">
        <v>22</v>
      </c>
      <c r="AV120" s="176" t="s">
        <v>22</v>
      </c>
      <c r="AW120" s="176" t="s">
        <v>222</v>
      </c>
      <c r="AX120" s="176" t="s">
        <v>75</v>
      </c>
      <c r="AY120" s="176" t="s">
        <v>243</v>
      </c>
    </row>
    <row r="121" spans="2:65" s="6" customFormat="1" ht="15.75" customHeight="1" x14ac:dyDescent="0.3">
      <c r="B121" s="178"/>
      <c r="C121" s="179"/>
      <c r="D121" s="177" t="s">
        <v>355</v>
      </c>
      <c r="E121" s="179"/>
      <c r="F121" s="180" t="s">
        <v>2812</v>
      </c>
      <c r="G121" s="179"/>
      <c r="H121" s="181">
        <v>688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22</v>
      </c>
      <c r="AV121" s="185" t="s">
        <v>83</v>
      </c>
      <c r="AW121" s="185" t="s">
        <v>222</v>
      </c>
      <c r="AX121" s="185" t="s">
        <v>22</v>
      </c>
      <c r="AY121" s="185" t="s">
        <v>243</v>
      </c>
    </row>
    <row r="122" spans="2:65" s="6" customFormat="1" ht="15.75" customHeight="1" x14ac:dyDescent="0.3">
      <c r="B122" s="23"/>
      <c r="C122" s="194" t="s">
        <v>285</v>
      </c>
      <c r="D122" s="194" t="s">
        <v>481</v>
      </c>
      <c r="E122" s="195" t="s">
        <v>2787</v>
      </c>
      <c r="F122" s="196" t="s">
        <v>2788</v>
      </c>
      <c r="G122" s="197" t="s">
        <v>1804</v>
      </c>
      <c r="H122" s="198">
        <v>17.716000000000001</v>
      </c>
      <c r="I122" s="199"/>
      <c r="J122" s="200">
        <f>ROUND($I$122*$H$122,2)</f>
        <v>0</v>
      </c>
      <c r="K122" s="196"/>
      <c r="L122" s="201"/>
      <c r="M122" s="202"/>
      <c r="N122" s="203" t="s">
        <v>46</v>
      </c>
      <c r="O122" s="24"/>
      <c r="P122" s="155">
        <f>$O$122*$H$122</f>
        <v>0</v>
      </c>
      <c r="Q122" s="155">
        <v>1E-3</v>
      </c>
      <c r="R122" s="155">
        <f>$Q$122*$H$122</f>
        <v>1.7716000000000003E-2</v>
      </c>
      <c r="S122" s="155">
        <v>0</v>
      </c>
      <c r="T122" s="156">
        <f>$S$122*$H$122</f>
        <v>0</v>
      </c>
      <c r="AR122" s="97" t="s">
        <v>272</v>
      </c>
      <c r="AT122" s="97" t="s">
        <v>481</v>
      </c>
      <c r="AU122" s="97" t="s">
        <v>22</v>
      </c>
      <c r="AY122" s="6" t="s">
        <v>243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7" t="s">
        <v>22</v>
      </c>
      <c r="BK122" s="157">
        <f>ROUND($I$122*$H$122,2)</f>
        <v>0</v>
      </c>
      <c r="BL122" s="97" t="s">
        <v>248</v>
      </c>
      <c r="BM122" s="97" t="s">
        <v>2829</v>
      </c>
    </row>
    <row r="123" spans="2:65" s="6" customFormat="1" ht="15.75" customHeight="1" x14ac:dyDescent="0.3">
      <c r="B123" s="170"/>
      <c r="C123" s="171"/>
      <c r="D123" s="158" t="s">
        <v>355</v>
      </c>
      <c r="E123" s="172"/>
      <c r="F123" s="172" t="s">
        <v>2809</v>
      </c>
      <c r="G123" s="171"/>
      <c r="H123" s="171"/>
      <c r="J123" s="171"/>
      <c r="K123" s="171"/>
      <c r="L123" s="173"/>
      <c r="M123" s="174"/>
      <c r="N123" s="171"/>
      <c r="O123" s="171"/>
      <c r="P123" s="171"/>
      <c r="Q123" s="171"/>
      <c r="R123" s="171"/>
      <c r="S123" s="171"/>
      <c r="T123" s="175"/>
      <c r="AT123" s="176" t="s">
        <v>355</v>
      </c>
      <c r="AU123" s="176" t="s">
        <v>22</v>
      </c>
      <c r="AV123" s="176" t="s">
        <v>22</v>
      </c>
      <c r="AW123" s="176" t="s">
        <v>222</v>
      </c>
      <c r="AX123" s="176" t="s">
        <v>75</v>
      </c>
      <c r="AY123" s="176" t="s">
        <v>243</v>
      </c>
    </row>
    <row r="124" spans="2:65" s="6" customFormat="1" ht="15.75" customHeight="1" x14ac:dyDescent="0.3">
      <c r="B124" s="178"/>
      <c r="C124" s="179"/>
      <c r="D124" s="177" t="s">
        <v>355</v>
      </c>
      <c r="E124" s="179"/>
      <c r="F124" s="180" t="s">
        <v>2830</v>
      </c>
      <c r="G124" s="179"/>
      <c r="H124" s="181">
        <v>17.716000000000001</v>
      </c>
      <c r="J124" s="179"/>
      <c r="K124" s="179"/>
      <c r="L124" s="182"/>
      <c r="M124" s="183"/>
      <c r="N124" s="179"/>
      <c r="O124" s="179"/>
      <c r="P124" s="179"/>
      <c r="Q124" s="179"/>
      <c r="R124" s="179"/>
      <c r="S124" s="179"/>
      <c r="T124" s="184"/>
      <c r="AT124" s="185" t="s">
        <v>355</v>
      </c>
      <c r="AU124" s="185" t="s">
        <v>22</v>
      </c>
      <c r="AV124" s="185" t="s">
        <v>83</v>
      </c>
      <c r="AW124" s="185" t="s">
        <v>222</v>
      </c>
      <c r="AX124" s="185" t="s">
        <v>22</v>
      </c>
      <c r="AY124" s="185" t="s">
        <v>243</v>
      </c>
    </row>
    <row r="125" spans="2:65" s="6" customFormat="1" ht="15.75" customHeight="1" x14ac:dyDescent="0.3">
      <c r="B125" s="23"/>
      <c r="C125" s="194" t="s">
        <v>288</v>
      </c>
      <c r="D125" s="194" t="s">
        <v>481</v>
      </c>
      <c r="E125" s="195" t="s">
        <v>2791</v>
      </c>
      <c r="F125" s="196" t="s">
        <v>2792</v>
      </c>
      <c r="G125" s="197" t="s">
        <v>394</v>
      </c>
      <c r="H125" s="198">
        <v>6.88</v>
      </c>
      <c r="I125" s="199"/>
      <c r="J125" s="200">
        <f>ROUND($I$125*$H$125,2)</f>
        <v>0</v>
      </c>
      <c r="K125" s="196"/>
      <c r="L125" s="201"/>
      <c r="M125" s="202"/>
      <c r="N125" s="203" t="s">
        <v>46</v>
      </c>
      <c r="O125" s="24"/>
      <c r="P125" s="155">
        <f>$O$125*$H$125</f>
        <v>0</v>
      </c>
      <c r="Q125" s="155">
        <v>1</v>
      </c>
      <c r="R125" s="155">
        <f>$Q$125*$H$125</f>
        <v>6.88</v>
      </c>
      <c r="S125" s="155">
        <v>0</v>
      </c>
      <c r="T125" s="156">
        <f>$S$125*$H$125</f>
        <v>0</v>
      </c>
      <c r="AR125" s="97" t="s">
        <v>272</v>
      </c>
      <c r="AT125" s="97" t="s">
        <v>481</v>
      </c>
      <c r="AU125" s="97" t="s">
        <v>22</v>
      </c>
      <c r="AY125" s="6" t="s">
        <v>243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7" t="s">
        <v>22</v>
      </c>
      <c r="BK125" s="157">
        <f>ROUND($I$125*$H$125,2)</f>
        <v>0</v>
      </c>
      <c r="BL125" s="97" t="s">
        <v>248</v>
      </c>
      <c r="BM125" s="97" t="s">
        <v>2831</v>
      </c>
    </row>
    <row r="126" spans="2:65" s="6" customFormat="1" ht="15.75" customHeight="1" x14ac:dyDescent="0.3">
      <c r="B126" s="178"/>
      <c r="C126" s="179"/>
      <c r="D126" s="158" t="s">
        <v>355</v>
      </c>
      <c r="E126" s="180"/>
      <c r="F126" s="180" t="s">
        <v>2832</v>
      </c>
      <c r="G126" s="179"/>
      <c r="H126" s="181">
        <v>6.88</v>
      </c>
      <c r="J126" s="179"/>
      <c r="K126" s="179"/>
      <c r="L126" s="182"/>
      <c r="M126" s="183"/>
      <c r="N126" s="179"/>
      <c r="O126" s="179"/>
      <c r="P126" s="179"/>
      <c r="Q126" s="179"/>
      <c r="R126" s="179"/>
      <c r="S126" s="179"/>
      <c r="T126" s="184"/>
      <c r="AT126" s="185" t="s">
        <v>355</v>
      </c>
      <c r="AU126" s="185" t="s">
        <v>22</v>
      </c>
      <c r="AV126" s="185" t="s">
        <v>83</v>
      </c>
      <c r="AW126" s="185" t="s">
        <v>222</v>
      </c>
      <c r="AX126" s="185" t="s">
        <v>22</v>
      </c>
      <c r="AY126" s="185" t="s">
        <v>243</v>
      </c>
    </row>
    <row r="127" spans="2:65" s="6" customFormat="1" ht="15.75" customHeight="1" x14ac:dyDescent="0.3">
      <c r="B127" s="23"/>
      <c r="C127" s="194" t="s">
        <v>291</v>
      </c>
      <c r="D127" s="194" t="s">
        <v>481</v>
      </c>
      <c r="E127" s="195" t="s">
        <v>2794</v>
      </c>
      <c r="F127" s="196" t="s">
        <v>2795</v>
      </c>
      <c r="G127" s="197" t="s">
        <v>2796</v>
      </c>
      <c r="H127" s="198">
        <v>0.35399999999999998</v>
      </c>
      <c r="I127" s="199"/>
      <c r="J127" s="200">
        <f>ROUND($I$127*$H$127,2)</f>
        <v>0</v>
      </c>
      <c r="K127" s="196"/>
      <c r="L127" s="201"/>
      <c r="M127" s="202"/>
      <c r="N127" s="203" t="s">
        <v>46</v>
      </c>
      <c r="O127" s="24"/>
      <c r="P127" s="155">
        <f>$O$127*$H$127</f>
        <v>0</v>
      </c>
      <c r="Q127" s="155">
        <v>1E-3</v>
      </c>
      <c r="R127" s="155">
        <f>$Q$127*$H$127</f>
        <v>3.5399999999999999E-4</v>
      </c>
      <c r="S127" s="155">
        <v>0</v>
      </c>
      <c r="T127" s="156">
        <f>$S$127*$H$127</f>
        <v>0</v>
      </c>
      <c r="AR127" s="97" t="s">
        <v>272</v>
      </c>
      <c r="AT127" s="97" t="s">
        <v>481</v>
      </c>
      <c r="AU127" s="97" t="s">
        <v>22</v>
      </c>
      <c r="AY127" s="6" t="s">
        <v>243</v>
      </c>
      <c r="BE127" s="157">
        <f>IF($N$127="základní",$J$127,0)</f>
        <v>0</v>
      </c>
      <c r="BF127" s="157">
        <f>IF($N$127="snížená",$J$127,0)</f>
        <v>0</v>
      </c>
      <c r="BG127" s="157">
        <f>IF($N$127="zákl. přenesená",$J$127,0)</f>
        <v>0</v>
      </c>
      <c r="BH127" s="157">
        <f>IF($N$127="sníž. přenesená",$J$127,0)</f>
        <v>0</v>
      </c>
      <c r="BI127" s="157">
        <f>IF($N$127="nulová",$J$127,0)</f>
        <v>0</v>
      </c>
      <c r="BJ127" s="97" t="s">
        <v>22</v>
      </c>
      <c r="BK127" s="157">
        <f>ROUND($I$127*$H$127,2)</f>
        <v>0</v>
      </c>
      <c r="BL127" s="97" t="s">
        <v>248</v>
      </c>
      <c r="BM127" s="97" t="s">
        <v>2833</v>
      </c>
    </row>
    <row r="128" spans="2:65" s="6" customFormat="1" ht="15.75" customHeight="1" x14ac:dyDescent="0.3">
      <c r="B128" s="170"/>
      <c r="C128" s="171"/>
      <c r="D128" s="158" t="s">
        <v>355</v>
      </c>
      <c r="E128" s="172"/>
      <c r="F128" s="172" t="s">
        <v>2809</v>
      </c>
      <c r="G128" s="171"/>
      <c r="H128" s="171"/>
      <c r="J128" s="171"/>
      <c r="K128" s="171"/>
      <c r="L128" s="173"/>
      <c r="M128" s="174"/>
      <c r="N128" s="171"/>
      <c r="O128" s="171"/>
      <c r="P128" s="171"/>
      <c r="Q128" s="171"/>
      <c r="R128" s="171"/>
      <c r="S128" s="171"/>
      <c r="T128" s="175"/>
      <c r="AT128" s="176" t="s">
        <v>355</v>
      </c>
      <c r="AU128" s="176" t="s">
        <v>22</v>
      </c>
      <c r="AV128" s="176" t="s">
        <v>22</v>
      </c>
      <c r="AW128" s="176" t="s">
        <v>222</v>
      </c>
      <c r="AX128" s="176" t="s">
        <v>75</v>
      </c>
      <c r="AY128" s="176" t="s">
        <v>243</v>
      </c>
    </row>
    <row r="129" spans="2:65" s="6" customFormat="1" ht="15.75" customHeight="1" x14ac:dyDescent="0.3">
      <c r="B129" s="178"/>
      <c r="C129" s="179"/>
      <c r="D129" s="177" t="s">
        <v>355</v>
      </c>
      <c r="E129" s="179"/>
      <c r="F129" s="180" t="s">
        <v>2834</v>
      </c>
      <c r="G129" s="179"/>
      <c r="H129" s="181">
        <v>0.35399999999999998</v>
      </c>
      <c r="J129" s="179"/>
      <c r="K129" s="179"/>
      <c r="L129" s="182"/>
      <c r="M129" s="183"/>
      <c r="N129" s="179"/>
      <c r="O129" s="179"/>
      <c r="P129" s="179"/>
      <c r="Q129" s="179"/>
      <c r="R129" s="179"/>
      <c r="S129" s="179"/>
      <c r="T129" s="184"/>
      <c r="AT129" s="185" t="s">
        <v>355</v>
      </c>
      <c r="AU129" s="185" t="s">
        <v>22</v>
      </c>
      <c r="AV129" s="185" t="s">
        <v>83</v>
      </c>
      <c r="AW129" s="185" t="s">
        <v>222</v>
      </c>
      <c r="AX129" s="185" t="s">
        <v>22</v>
      </c>
      <c r="AY129" s="185" t="s">
        <v>243</v>
      </c>
    </row>
    <row r="130" spans="2:65" s="6" customFormat="1" ht="15.75" customHeight="1" x14ac:dyDescent="0.3">
      <c r="B130" s="23"/>
      <c r="C130" s="194" t="s">
        <v>8</v>
      </c>
      <c r="D130" s="194" t="s">
        <v>481</v>
      </c>
      <c r="E130" s="195" t="s">
        <v>2799</v>
      </c>
      <c r="F130" s="196" t="s">
        <v>2800</v>
      </c>
      <c r="G130" s="197" t="s">
        <v>394</v>
      </c>
      <c r="H130" s="198">
        <v>21.259</v>
      </c>
      <c r="I130" s="199"/>
      <c r="J130" s="200">
        <f>ROUND($I$130*$H$130,2)</f>
        <v>0</v>
      </c>
      <c r="K130" s="196"/>
      <c r="L130" s="201"/>
      <c r="M130" s="202"/>
      <c r="N130" s="203" t="s">
        <v>46</v>
      </c>
      <c r="O130" s="24"/>
      <c r="P130" s="155">
        <f>$O$130*$H$130</f>
        <v>0</v>
      </c>
      <c r="Q130" s="155">
        <v>0.6</v>
      </c>
      <c r="R130" s="155">
        <f>$Q$130*$H$130</f>
        <v>12.7554</v>
      </c>
      <c r="S130" s="155">
        <v>0</v>
      </c>
      <c r="T130" s="156">
        <f>$S$130*$H$130</f>
        <v>0</v>
      </c>
      <c r="AR130" s="97" t="s">
        <v>272</v>
      </c>
      <c r="AT130" s="97" t="s">
        <v>481</v>
      </c>
      <c r="AU130" s="97" t="s">
        <v>22</v>
      </c>
      <c r="AY130" s="6" t="s">
        <v>243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7" t="s">
        <v>22</v>
      </c>
      <c r="BK130" s="157">
        <f>ROUND($I$130*$H$130,2)</f>
        <v>0</v>
      </c>
      <c r="BL130" s="97" t="s">
        <v>248</v>
      </c>
      <c r="BM130" s="97" t="s">
        <v>2835</v>
      </c>
    </row>
    <row r="131" spans="2:65" s="6" customFormat="1" ht="15.75" customHeight="1" x14ac:dyDescent="0.3">
      <c r="B131" s="170"/>
      <c r="C131" s="171"/>
      <c r="D131" s="158" t="s">
        <v>355</v>
      </c>
      <c r="E131" s="172"/>
      <c r="F131" s="172" t="s">
        <v>2809</v>
      </c>
      <c r="G131" s="171"/>
      <c r="H131" s="171"/>
      <c r="J131" s="171"/>
      <c r="K131" s="171"/>
      <c r="L131" s="173"/>
      <c r="M131" s="174"/>
      <c r="N131" s="171"/>
      <c r="O131" s="171"/>
      <c r="P131" s="171"/>
      <c r="Q131" s="171"/>
      <c r="R131" s="171"/>
      <c r="S131" s="171"/>
      <c r="T131" s="175"/>
      <c r="AT131" s="176" t="s">
        <v>355</v>
      </c>
      <c r="AU131" s="176" t="s">
        <v>22</v>
      </c>
      <c r="AV131" s="176" t="s">
        <v>22</v>
      </c>
      <c r="AW131" s="176" t="s">
        <v>222</v>
      </c>
      <c r="AX131" s="176" t="s">
        <v>75</v>
      </c>
      <c r="AY131" s="176" t="s">
        <v>243</v>
      </c>
    </row>
    <row r="132" spans="2:65" s="6" customFormat="1" ht="15.75" customHeight="1" x14ac:dyDescent="0.3">
      <c r="B132" s="178"/>
      <c r="C132" s="179"/>
      <c r="D132" s="177" t="s">
        <v>355</v>
      </c>
      <c r="E132" s="179"/>
      <c r="F132" s="180" t="s">
        <v>2836</v>
      </c>
      <c r="G132" s="179"/>
      <c r="H132" s="181">
        <v>21.259</v>
      </c>
      <c r="J132" s="179"/>
      <c r="K132" s="179"/>
      <c r="L132" s="182"/>
      <c r="M132" s="183"/>
      <c r="N132" s="179"/>
      <c r="O132" s="179"/>
      <c r="P132" s="179"/>
      <c r="Q132" s="179"/>
      <c r="R132" s="179"/>
      <c r="S132" s="179"/>
      <c r="T132" s="184"/>
      <c r="AT132" s="185" t="s">
        <v>355</v>
      </c>
      <c r="AU132" s="185" t="s">
        <v>22</v>
      </c>
      <c r="AV132" s="185" t="s">
        <v>83</v>
      </c>
      <c r="AW132" s="185" t="s">
        <v>222</v>
      </c>
      <c r="AX132" s="185" t="s">
        <v>22</v>
      </c>
      <c r="AY132" s="185" t="s">
        <v>243</v>
      </c>
    </row>
    <row r="133" spans="2:65" s="135" customFormat="1" ht="37.5" customHeight="1" x14ac:dyDescent="0.35">
      <c r="B133" s="136"/>
      <c r="C133" s="137"/>
      <c r="D133" s="137" t="s">
        <v>74</v>
      </c>
      <c r="E133" s="138" t="s">
        <v>907</v>
      </c>
      <c r="F133" s="138" t="s">
        <v>2803</v>
      </c>
      <c r="G133" s="137"/>
      <c r="H133" s="137"/>
      <c r="J133" s="139">
        <f>$BK$133</f>
        <v>0</v>
      </c>
      <c r="K133" s="137"/>
      <c r="L133" s="140"/>
      <c r="M133" s="141"/>
      <c r="N133" s="137"/>
      <c r="O133" s="137"/>
      <c r="P133" s="142">
        <f>$P$134</f>
        <v>0</v>
      </c>
      <c r="Q133" s="137"/>
      <c r="R133" s="142">
        <f>$R$134</f>
        <v>0</v>
      </c>
      <c r="S133" s="137"/>
      <c r="T133" s="143">
        <f>$T$134</f>
        <v>0</v>
      </c>
      <c r="AR133" s="144" t="s">
        <v>22</v>
      </c>
      <c r="AT133" s="144" t="s">
        <v>74</v>
      </c>
      <c r="AU133" s="144" t="s">
        <v>75</v>
      </c>
      <c r="AY133" s="144" t="s">
        <v>243</v>
      </c>
      <c r="BK133" s="145">
        <f>$BK$134</f>
        <v>0</v>
      </c>
    </row>
    <row r="134" spans="2:65" s="6" customFormat="1" ht="15.75" customHeight="1" x14ac:dyDescent="0.3">
      <c r="B134" s="23"/>
      <c r="C134" s="146" t="s">
        <v>297</v>
      </c>
      <c r="D134" s="146" t="s">
        <v>244</v>
      </c>
      <c r="E134" s="147" t="s">
        <v>2804</v>
      </c>
      <c r="F134" s="148" t="s">
        <v>2805</v>
      </c>
      <c r="G134" s="149" t="s">
        <v>484</v>
      </c>
      <c r="H134" s="150">
        <v>4.2560000000000002</v>
      </c>
      <c r="I134" s="151"/>
      <c r="J134" s="152">
        <f>ROUND($I$134*$H$134,2)</f>
        <v>0</v>
      </c>
      <c r="K134" s="148"/>
      <c r="L134" s="43"/>
      <c r="M134" s="153"/>
      <c r="N134" s="207" t="s">
        <v>46</v>
      </c>
      <c r="O134" s="161"/>
      <c r="P134" s="208">
        <f>$O$134*$H$134</f>
        <v>0</v>
      </c>
      <c r="Q134" s="208">
        <v>0</v>
      </c>
      <c r="R134" s="208">
        <f>$Q$134*$H$134</f>
        <v>0</v>
      </c>
      <c r="S134" s="208">
        <v>0</v>
      </c>
      <c r="T134" s="209">
        <f>$S$134*$H$134</f>
        <v>0</v>
      </c>
      <c r="AR134" s="97" t="s">
        <v>248</v>
      </c>
      <c r="AT134" s="97" t="s">
        <v>244</v>
      </c>
      <c r="AU134" s="97" t="s">
        <v>22</v>
      </c>
      <c r="AY134" s="6" t="s">
        <v>243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7" t="s">
        <v>22</v>
      </c>
      <c r="BK134" s="157">
        <f>ROUND($I$134*$H$134,2)</f>
        <v>0</v>
      </c>
      <c r="BL134" s="97" t="s">
        <v>248</v>
      </c>
      <c r="BM134" s="97" t="s">
        <v>2837</v>
      </c>
    </row>
    <row r="135" spans="2:65" s="6" customFormat="1" ht="7.5" customHeight="1" x14ac:dyDescent="0.3">
      <c r="B135" s="38"/>
      <c r="C135" s="39"/>
      <c r="D135" s="39"/>
      <c r="E135" s="39"/>
      <c r="F135" s="39"/>
      <c r="G135" s="39"/>
      <c r="H135" s="39"/>
      <c r="I135" s="110"/>
      <c r="J135" s="39"/>
      <c r="K135" s="39"/>
      <c r="L135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211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2711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2838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202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/>
      <c r="K22" s="27"/>
    </row>
    <row r="23" spans="2:11" s="6" customFormat="1" ht="18.75" customHeight="1" x14ac:dyDescent="0.3">
      <c r="B23" s="23"/>
      <c r="C23" s="24"/>
      <c r="D23" s="24"/>
      <c r="E23" s="17"/>
      <c r="F23" s="24"/>
      <c r="G23" s="24"/>
      <c r="H23" s="24"/>
      <c r="I23" s="101" t="s">
        <v>33</v>
      </c>
      <c r="J23" s="17" t="s">
        <v>37</v>
      </c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15.75" customHeight="1" x14ac:dyDescent="0.3">
      <c r="B26" s="98"/>
      <c r="C26" s="99"/>
      <c r="D26" s="99"/>
      <c r="E26" s="338"/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ROUND($J$84,2)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ROUND(SUM($BE$84:$BE$95),2)</f>
        <v>0</v>
      </c>
      <c r="G32" s="24"/>
      <c r="H32" s="24"/>
      <c r="I32" s="106">
        <v>0.21</v>
      </c>
      <c r="J32" s="105">
        <f>ROUND(ROUND((SUM($BE$84:$BE$95)),2)*$I$32,2)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ROUND(SUM($BF$84:$BF$95),2)</f>
        <v>0</v>
      </c>
      <c r="G33" s="24"/>
      <c r="H33" s="24"/>
      <c r="I33" s="106">
        <v>0.15</v>
      </c>
      <c r="J33" s="105">
        <f>ROUND(ROUND((SUM($BF$84:$BF$95)),2)*$I$33,2)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ROUND(SUM($BG$84:$BG$95),2)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ROUND(SUM($BH$84:$BH$95),2)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ROUND(SUM($BI$84:$BI$95),2)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2711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801.3 - Následná péče 1 rok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>
        <f>$E$23</f>
        <v>0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$J$84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2714</v>
      </c>
      <c r="E61" s="119"/>
      <c r="F61" s="119"/>
      <c r="G61" s="119"/>
      <c r="H61" s="119"/>
      <c r="I61" s="120"/>
      <c r="J61" s="121">
        <f>$J$85</f>
        <v>0</v>
      </c>
      <c r="K61" s="122"/>
    </row>
    <row r="62" spans="2:47" s="73" customFormat="1" ht="25.5" customHeight="1" x14ac:dyDescent="0.3">
      <c r="B62" s="117"/>
      <c r="C62" s="118"/>
      <c r="D62" s="119" t="s">
        <v>2715</v>
      </c>
      <c r="E62" s="119"/>
      <c r="F62" s="119"/>
      <c r="G62" s="119"/>
      <c r="H62" s="119"/>
      <c r="I62" s="120"/>
      <c r="J62" s="121">
        <f>$J$94</f>
        <v>0</v>
      </c>
      <c r="K62" s="122"/>
    </row>
    <row r="63" spans="2:47" s="6" customFormat="1" ht="22.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7.5" customHeight="1" x14ac:dyDescent="0.3">
      <c r="B64" s="38"/>
      <c r="C64" s="39"/>
      <c r="D64" s="39"/>
      <c r="E64" s="39"/>
      <c r="F64" s="39"/>
      <c r="G64" s="39"/>
      <c r="H64" s="39"/>
      <c r="I64" s="110"/>
      <c r="J64" s="39"/>
      <c r="K64" s="40"/>
    </row>
    <row r="68" spans="2:12" s="6" customFormat="1" ht="7.5" customHeight="1" x14ac:dyDescent="0.3">
      <c r="B68" s="41"/>
      <c r="C68" s="42"/>
      <c r="D68" s="42"/>
      <c r="E68" s="42"/>
      <c r="F68" s="42"/>
      <c r="G68" s="42"/>
      <c r="H68" s="42"/>
      <c r="I68" s="112"/>
      <c r="J68" s="42"/>
      <c r="K68" s="42"/>
      <c r="L68" s="43"/>
    </row>
    <row r="69" spans="2:12" s="6" customFormat="1" ht="37.5" customHeight="1" x14ac:dyDescent="0.3">
      <c r="B69" s="23"/>
      <c r="C69" s="12" t="s">
        <v>226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 x14ac:dyDescent="0.3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 x14ac:dyDescent="0.3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 x14ac:dyDescent="0.3">
      <c r="B72" s="23"/>
      <c r="C72" s="24"/>
      <c r="D72" s="24"/>
      <c r="E72" s="342" t="str">
        <f>$E$7</f>
        <v>Silnice III/4721 Ostrava, ul. Michálkovická okružní křižovatka s ulicí Hladnovskou a Keltičkovou</v>
      </c>
      <c r="F72" s="323"/>
      <c r="G72" s="323"/>
      <c r="H72" s="323"/>
      <c r="J72" s="24"/>
      <c r="K72" s="24"/>
      <c r="L72" s="43"/>
    </row>
    <row r="73" spans="2:12" s="2" customFormat="1" ht="15.75" customHeight="1" x14ac:dyDescent="0.3">
      <c r="B73" s="10"/>
      <c r="C73" s="19" t="s">
        <v>214</v>
      </c>
      <c r="D73" s="11"/>
      <c r="E73" s="11"/>
      <c r="F73" s="11"/>
      <c r="G73" s="11"/>
      <c r="H73" s="11"/>
      <c r="J73" s="11"/>
      <c r="K73" s="11"/>
      <c r="L73" s="123"/>
    </row>
    <row r="74" spans="2:12" s="6" customFormat="1" ht="16.5" customHeight="1" x14ac:dyDescent="0.3">
      <c r="B74" s="23"/>
      <c r="C74" s="24"/>
      <c r="D74" s="24"/>
      <c r="E74" s="342" t="s">
        <v>2711</v>
      </c>
      <c r="F74" s="323"/>
      <c r="G74" s="323"/>
      <c r="H74" s="323"/>
      <c r="J74" s="24"/>
      <c r="K74" s="24"/>
      <c r="L74" s="43"/>
    </row>
    <row r="75" spans="2:12" s="6" customFormat="1" ht="15" customHeight="1" x14ac:dyDescent="0.3">
      <c r="B75" s="23"/>
      <c r="C75" s="19" t="s">
        <v>216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 x14ac:dyDescent="0.3">
      <c r="B76" s="23"/>
      <c r="C76" s="24"/>
      <c r="D76" s="24"/>
      <c r="E76" s="320" t="str">
        <f>$E$11</f>
        <v>SO 801.3 - Následná péče 1 rok</v>
      </c>
      <c r="F76" s="323"/>
      <c r="G76" s="323"/>
      <c r="H76" s="323"/>
      <c r="J76" s="24"/>
      <c r="K76" s="24"/>
      <c r="L76" s="43"/>
    </row>
    <row r="77" spans="2:12" s="6" customFormat="1" ht="7.5" customHeight="1" x14ac:dyDescent="0.3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 x14ac:dyDescent="0.3">
      <c r="B78" s="23"/>
      <c r="C78" s="19" t="s">
        <v>23</v>
      </c>
      <c r="D78" s="24"/>
      <c r="E78" s="24"/>
      <c r="F78" s="17" t="str">
        <f>$F$14</f>
        <v>Ostrava</v>
      </c>
      <c r="G78" s="24"/>
      <c r="H78" s="24"/>
      <c r="I78" s="101" t="s">
        <v>25</v>
      </c>
      <c r="J78" s="52" t="str">
        <f>IF($J$14="","",$J$14)</f>
        <v>15.09.2014</v>
      </c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 x14ac:dyDescent="0.3">
      <c r="B80" s="23"/>
      <c r="C80" s="19" t="s">
        <v>29</v>
      </c>
      <c r="D80" s="24"/>
      <c r="E80" s="24"/>
      <c r="F80" s="17" t="str">
        <f>$E$17</f>
        <v>Správa silnic Moravskoslezského kraje</v>
      </c>
      <c r="G80" s="24"/>
      <c r="H80" s="24"/>
      <c r="I80" s="101" t="s">
        <v>36</v>
      </c>
      <c r="J80" s="17">
        <f>$E$23</f>
        <v>0</v>
      </c>
      <c r="K80" s="24"/>
      <c r="L80" s="43"/>
    </row>
    <row r="81" spans="2:65" s="6" customFormat="1" ht="15" customHeight="1" x14ac:dyDescent="0.3">
      <c r="B81" s="23"/>
      <c r="C81" s="19" t="s">
        <v>34</v>
      </c>
      <c r="D81" s="24"/>
      <c r="E81" s="24"/>
      <c r="F81" s="17" t="str">
        <f>IF($E$20="","",$E$20)</f>
        <v/>
      </c>
      <c r="G81" s="24"/>
      <c r="H81" s="24"/>
      <c r="J81" s="24"/>
      <c r="K81" s="24"/>
      <c r="L81" s="43"/>
    </row>
    <row r="82" spans="2:65" s="6" customFormat="1" ht="11.25" customHeight="1" x14ac:dyDescent="0.3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65" s="124" customFormat="1" ht="30" customHeight="1" x14ac:dyDescent="0.3">
      <c r="B83" s="125"/>
      <c r="C83" s="126" t="s">
        <v>227</v>
      </c>
      <c r="D83" s="127" t="s">
        <v>60</v>
      </c>
      <c r="E83" s="127" t="s">
        <v>56</v>
      </c>
      <c r="F83" s="127" t="s">
        <v>228</v>
      </c>
      <c r="G83" s="127" t="s">
        <v>229</v>
      </c>
      <c r="H83" s="127" t="s">
        <v>230</v>
      </c>
      <c r="I83" s="128" t="s">
        <v>231</v>
      </c>
      <c r="J83" s="127" t="s">
        <v>232</v>
      </c>
      <c r="K83" s="129" t="s">
        <v>233</v>
      </c>
      <c r="L83" s="130"/>
      <c r="M83" s="59" t="s">
        <v>234</v>
      </c>
      <c r="N83" s="60" t="s">
        <v>45</v>
      </c>
      <c r="O83" s="60" t="s">
        <v>235</v>
      </c>
      <c r="P83" s="60" t="s">
        <v>236</v>
      </c>
      <c r="Q83" s="60" t="s">
        <v>237</v>
      </c>
      <c r="R83" s="60" t="s">
        <v>238</v>
      </c>
      <c r="S83" s="60" t="s">
        <v>239</v>
      </c>
      <c r="T83" s="61" t="s">
        <v>240</v>
      </c>
    </row>
    <row r="84" spans="2:65" s="6" customFormat="1" ht="30" customHeight="1" x14ac:dyDescent="0.35">
      <c r="B84" s="23"/>
      <c r="C84" s="66" t="s">
        <v>221</v>
      </c>
      <c r="D84" s="24"/>
      <c r="E84" s="24"/>
      <c r="F84" s="24"/>
      <c r="G84" s="24"/>
      <c r="H84" s="24"/>
      <c r="J84" s="131">
        <f>$BK$84</f>
        <v>0</v>
      </c>
      <c r="K84" s="24"/>
      <c r="L84" s="43"/>
      <c r="M84" s="63"/>
      <c r="N84" s="64"/>
      <c r="O84" s="64"/>
      <c r="P84" s="132">
        <f>$P$85+$P$94</f>
        <v>0</v>
      </c>
      <c r="Q84" s="64"/>
      <c r="R84" s="132">
        <f>$R$85+$R$94</f>
        <v>0</v>
      </c>
      <c r="S84" s="64"/>
      <c r="T84" s="133">
        <f>$T$85+$T$94</f>
        <v>0</v>
      </c>
      <c r="AT84" s="6" t="s">
        <v>74</v>
      </c>
      <c r="AU84" s="6" t="s">
        <v>222</v>
      </c>
      <c r="BK84" s="134">
        <f>$BK$85+$BK$94</f>
        <v>0</v>
      </c>
    </row>
    <row r="85" spans="2:65" s="135" customFormat="1" ht="37.5" customHeight="1" x14ac:dyDescent="0.35">
      <c r="B85" s="136"/>
      <c r="C85" s="137"/>
      <c r="D85" s="137" t="s">
        <v>74</v>
      </c>
      <c r="E85" s="138" t="s">
        <v>304</v>
      </c>
      <c r="F85" s="138" t="s">
        <v>2745</v>
      </c>
      <c r="G85" s="137"/>
      <c r="H85" s="137"/>
      <c r="J85" s="139">
        <f>$BK$85</f>
        <v>0</v>
      </c>
      <c r="K85" s="137"/>
      <c r="L85" s="140"/>
      <c r="M85" s="141"/>
      <c r="N85" s="137"/>
      <c r="O85" s="137"/>
      <c r="P85" s="142">
        <f>SUM($P$86:$P$93)</f>
        <v>0</v>
      </c>
      <c r="Q85" s="137"/>
      <c r="R85" s="142">
        <f>SUM($R$86:$R$93)</f>
        <v>0</v>
      </c>
      <c r="S85" s="137"/>
      <c r="T85" s="143">
        <f>SUM($T$86:$T$93)</f>
        <v>0</v>
      </c>
      <c r="AR85" s="144" t="s">
        <v>22</v>
      </c>
      <c r="AT85" s="144" t="s">
        <v>74</v>
      </c>
      <c r="AU85" s="144" t="s">
        <v>75</v>
      </c>
      <c r="AY85" s="144" t="s">
        <v>243</v>
      </c>
      <c r="BK85" s="145">
        <f>SUM($BK$86:$BK$93)</f>
        <v>0</v>
      </c>
    </row>
    <row r="86" spans="2:65" s="6" customFormat="1" ht="15.75" customHeight="1" x14ac:dyDescent="0.3">
      <c r="B86" s="23"/>
      <c r="C86" s="146" t="s">
        <v>22</v>
      </c>
      <c r="D86" s="146" t="s">
        <v>244</v>
      </c>
      <c r="E86" s="147" t="s">
        <v>2746</v>
      </c>
      <c r="F86" s="148" t="s">
        <v>2747</v>
      </c>
      <c r="G86" s="149" t="s">
        <v>352</v>
      </c>
      <c r="H86" s="150">
        <v>9708</v>
      </c>
      <c r="I86" s="151"/>
      <c r="J86" s="152">
        <f>ROUND($I$86*$H$86,2)</f>
        <v>0</v>
      </c>
      <c r="K86" s="148"/>
      <c r="L86" s="43"/>
      <c r="M86" s="153"/>
      <c r="N86" s="154" t="s">
        <v>46</v>
      </c>
      <c r="O86" s="24"/>
      <c r="P86" s="155">
        <f>$O$86*$H$86</f>
        <v>0</v>
      </c>
      <c r="Q86" s="155">
        <v>0</v>
      </c>
      <c r="R86" s="155">
        <f>$Q$86*$H$86</f>
        <v>0</v>
      </c>
      <c r="S86" s="155">
        <v>0</v>
      </c>
      <c r="T86" s="156">
        <f>$S$86*$H$86</f>
        <v>0</v>
      </c>
      <c r="AR86" s="97" t="s">
        <v>248</v>
      </c>
      <c r="AT86" s="97" t="s">
        <v>244</v>
      </c>
      <c r="AU86" s="97" t="s">
        <v>22</v>
      </c>
      <c r="AY86" s="6" t="s">
        <v>243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7" t="s">
        <v>22</v>
      </c>
      <c r="BK86" s="157">
        <f>ROUND($I$86*$H$86,2)</f>
        <v>0</v>
      </c>
      <c r="BL86" s="97" t="s">
        <v>248</v>
      </c>
      <c r="BM86" s="97" t="s">
        <v>2839</v>
      </c>
    </row>
    <row r="87" spans="2:65" s="6" customFormat="1" ht="15.75" customHeight="1" x14ac:dyDescent="0.3">
      <c r="B87" s="170"/>
      <c r="C87" s="171"/>
      <c r="D87" s="158" t="s">
        <v>355</v>
      </c>
      <c r="E87" s="172"/>
      <c r="F87" s="172" t="s">
        <v>2749</v>
      </c>
      <c r="G87" s="171"/>
      <c r="H87" s="171"/>
      <c r="J87" s="171"/>
      <c r="K87" s="171"/>
      <c r="L87" s="173"/>
      <c r="M87" s="174"/>
      <c r="N87" s="171"/>
      <c r="O87" s="171"/>
      <c r="P87" s="171"/>
      <c r="Q87" s="171"/>
      <c r="R87" s="171"/>
      <c r="S87" s="171"/>
      <c r="T87" s="175"/>
      <c r="AT87" s="176" t="s">
        <v>355</v>
      </c>
      <c r="AU87" s="176" t="s">
        <v>22</v>
      </c>
      <c r="AV87" s="176" t="s">
        <v>22</v>
      </c>
      <c r="AW87" s="176" t="s">
        <v>222</v>
      </c>
      <c r="AX87" s="176" t="s">
        <v>75</v>
      </c>
      <c r="AY87" s="176" t="s">
        <v>243</v>
      </c>
    </row>
    <row r="88" spans="2:65" s="6" customFormat="1" ht="15.75" customHeight="1" x14ac:dyDescent="0.3">
      <c r="B88" s="178"/>
      <c r="C88" s="179"/>
      <c r="D88" s="177" t="s">
        <v>355</v>
      </c>
      <c r="E88" s="179"/>
      <c r="F88" s="180" t="s">
        <v>2840</v>
      </c>
      <c r="G88" s="179"/>
      <c r="H88" s="181">
        <v>9708</v>
      </c>
      <c r="J88" s="179"/>
      <c r="K88" s="179"/>
      <c r="L88" s="182"/>
      <c r="M88" s="183"/>
      <c r="N88" s="179"/>
      <c r="O88" s="179"/>
      <c r="P88" s="179"/>
      <c r="Q88" s="179"/>
      <c r="R88" s="179"/>
      <c r="S88" s="179"/>
      <c r="T88" s="184"/>
      <c r="AT88" s="185" t="s">
        <v>355</v>
      </c>
      <c r="AU88" s="185" t="s">
        <v>22</v>
      </c>
      <c r="AV88" s="185" t="s">
        <v>83</v>
      </c>
      <c r="AW88" s="185" t="s">
        <v>222</v>
      </c>
      <c r="AX88" s="185" t="s">
        <v>22</v>
      </c>
      <c r="AY88" s="185" t="s">
        <v>243</v>
      </c>
    </row>
    <row r="89" spans="2:65" s="6" customFormat="1" ht="15.75" customHeight="1" x14ac:dyDescent="0.3">
      <c r="B89" s="23"/>
      <c r="C89" s="146" t="s">
        <v>83</v>
      </c>
      <c r="D89" s="146" t="s">
        <v>244</v>
      </c>
      <c r="E89" s="147" t="s">
        <v>2772</v>
      </c>
      <c r="F89" s="148" t="s">
        <v>2773</v>
      </c>
      <c r="G89" s="149" t="s">
        <v>394</v>
      </c>
      <c r="H89" s="150">
        <v>169.89</v>
      </c>
      <c r="I89" s="151"/>
      <c r="J89" s="152">
        <f>ROUND($I$89*$H$89,2)</f>
        <v>0</v>
      </c>
      <c r="K89" s="148"/>
      <c r="L89" s="43"/>
      <c r="M89" s="153"/>
      <c r="N89" s="154" t="s">
        <v>46</v>
      </c>
      <c r="O89" s="24"/>
      <c r="P89" s="155">
        <f>$O$89*$H$89</f>
        <v>0</v>
      </c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7" t="s">
        <v>248</v>
      </c>
      <c r="AT89" s="97" t="s">
        <v>244</v>
      </c>
      <c r="AU89" s="97" t="s">
        <v>22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2841</v>
      </c>
    </row>
    <row r="90" spans="2:65" s="6" customFormat="1" ht="15.75" customHeight="1" x14ac:dyDescent="0.3">
      <c r="B90" s="170"/>
      <c r="C90" s="171"/>
      <c r="D90" s="158" t="s">
        <v>355</v>
      </c>
      <c r="E90" s="172"/>
      <c r="F90" s="172" t="s">
        <v>2749</v>
      </c>
      <c r="G90" s="171"/>
      <c r="H90" s="171"/>
      <c r="J90" s="171"/>
      <c r="K90" s="171"/>
      <c r="L90" s="173"/>
      <c r="M90" s="174"/>
      <c r="N90" s="171"/>
      <c r="O90" s="171"/>
      <c r="P90" s="171"/>
      <c r="Q90" s="171"/>
      <c r="R90" s="171"/>
      <c r="S90" s="171"/>
      <c r="T90" s="175"/>
      <c r="AT90" s="176" t="s">
        <v>355</v>
      </c>
      <c r="AU90" s="176" t="s">
        <v>22</v>
      </c>
      <c r="AV90" s="176" t="s">
        <v>22</v>
      </c>
      <c r="AW90" s="176" t="s">
        <v>222</v>
      </c>
      <c r="AX90" s="176" t="s">
        <v>75</v>
      </c>
      <c r="AY90" s="176" t="s">
        <v>243</v>
      </c>
    </row>
    <row r="91" spans="2:65" s="6" customFormat="1" ht="15.75" customHeight="1" x14ac:dyDescent="0.3">
      <c r="B91" s="178"/>
      <c r="C91" s="179"/>
      <c r="D91" s="177" t="s">
        <v>355</v>
      </c>
      <c r="E91" s="179"/>
      <c r="F91" s="180" t="s">
        <v>2842</v>
      </c>
      <c r="G91" s="179"/>
      <c r="H91" s="181">
        <v>169.89</v>
      </c>
      <c r="J91" s="179"/>
      <c r="K91" s="179"/>
      <c r="L91" s="182"/>
      <c r="M91" s="183"/>
      <c r="N91" s="179"/>
      <c r="O91" s="179"/>
      <c r="P91" s="179"/>
      <c r="Q91" s="179"/>
      <c r="R91" s="179"/>
      <c r="S91" s="179"/>
      <c r="T91" s="184"/>
      <c r="AT91" s="185" t="s">
        <v>355</v>
      </c>
      <c r="AU91" s="185" t="s">
        <v>22</v>
      </c>
      <c r="AV91" s="185" t="s">
        <v>83</v>
      </c>
      <c r="AW91" s="185" t="s">
        <v>222</v>
      </c>
      <c r="AX91" s="185" t="s">
        <v>22</v>
      </c>
      <c r="AY91" s="185" t="s">
        <v>243</v>
      </c>
    </row>
    <row r="92" spans="2:65" s="6" customFormat="1" ht="15.75" customHeight="1" x14ac:dyDescent="0.3">
      <c r="B92" s="23"/>
      <c r="C92" s="146" t="s">
        <v>103</v>
      </c>
      <c r="D92" s="146" t="s">
        <v>244</v>
      </c>
      <c r="E92" s="147" t="s">
        <v>2776</v>
      </c>
      <c r="F92" s="148" t="s">
        <v>2777</v>
      </c>
      <c r="G92" s="149" t="s">
        <v>394</v>
      </c>
      <c r="H92" s="150">
        <v>169.89</v>
      </c>
      <c r="I92" s="151"/>
      <c r="J92" s="152">
        <f>ROUND($I$92*$H$92,2)</f>
        <v>0</v>
      </c>
      <c r="K92" s="148"/>
      <c r="L92" s="43"/>
      <c r="M92" s="153"/>
      <c r="N92" s="154" t="s">
        <v>46</v>
      </c>
      <c r="O92" s="24"/>
      <c r="P92" s="155">
        <f>$O$92*$H$92</f>
        <v>0</v>
      </c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7" t="s">
        <v>248</v>
      </c>
      <c r="AT92" s="97" t="s">
        <v>244</v>
      </c>
      <c r="AU92" s="97" t="s">
        <v>22</v>
      </c>
      <c r="AY92" s="6" t="s">
        <v>243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7" t="s">
        <v>22</v>
      </c>
      <c r="BK92" s="157">
        <f>ROUND($I$92*$H$92,2)</f>
        <v>0</v>
      </c>
      <c r="BL92" s="97" t="s">
        <v>248</v>
      </c>
      <c r="BM92" s="97" t="s">
        <v>2843</v>
      </c>
    </row>
    <row r="93" spans="2:65" s="6" customFormat="1" ht="15.75" customHeight="1" x14ac:dyDescent="0.3">
      <c r="B93" s="23"/>
      <c r="C93" s="197" t="s">
        <v>248</v>
      </c>
      <c r="D93" s="197" t="s">
        <v>481</v>
      </c>
      <c r="E93" s="195" t="s">
        <v>2791</v>
      </c>
      <c r="F93" s="196" t="s">
        <v>2792</v>
      </c>
      <c r="G93" s="197" t="s">
        <v>394</v>
      </c>
      <c r="H93" s="198">
        <v>169.89</v>
      </c>
      <c r="I93" s="199"/>
      <c r="J93" s="200">
        <f>ROUND($I$93*$H$93,2)</f>
        <v>0</v>
      </c>
      <c r="K93" s="196"/>
      <c r="L93" s="201"/>
      <c r="M93" s="202"/>
      <c r="N93" s="203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272</v>
      </c>
      <c r="AT93" s="97" t="s">
        <v>481</v>
      </c>
      <c r="AU93" s="97" t="s">
        <v>22</v>
      </c>
      <c r="AY93" s="97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2844</v>
      </c>
    </row>
    <row r="94" spans="2:65" s="135" customFormat="1" ht="37.5" customHeight="1" x14ac:dyDescent="0.35">
      <c r="B94" s="136"/>
      <c r="C94" s="137"/>
      <c r="D94" s="137" t="s">
        <v>74</v>
      </c>
      <c r="E94" s="138" t="s">
        <v>907</v>
      </c>
      <c r="F94" s="138" t="s">
        <v>2803</v>
      </c>
      <c r="G94" s="137"/>
      <c r="H94" s="137"/>
      <c r="J94" s="139">
        <f>$BK$94</f>
        <v>0</v>
      </c>
      <c r="K94" s="137"/>
      <c r="L94" s="140"/>
      <c r="M94" s="141"/>
      <c r="N94" s="137"/>
      <c r="O94" s="137"/>
      <c r="P94" s="142">
        <f>$P$95</f>
        <v>0</v>
      </c>
      <c r="Q94" s="137"/>
      <c r="R94" s="142">
        <f>$R$95</f>
        <v>0</v>
      </c>
      <c r="S94" s="137"/>
      <c r="T94" s="143">
        <f>$T$95</f>
        <v>0</v>
      </c>
      <c r="AR94" s="144" t="s">
        <v>22</v>
      </c>
      <c r="AT94" s="144" t="s">
        <v>74</v>
      </c>
      <c r="AU94" s="144" t="s">
        <v>75</v>
      </c>
      <c r="AY94" s="144" t="s">
        <v>243</v>
      </c>
      <c r="BK94" s="145">
        <f>$BK$95</f>
        <v>0</v>
      </c>
    </row>
    <row r="95" spans="2:65" s="6" customFormat="1" ht="15.75" customHeight="1" x14ac:dyDescent="0.3">
      <c r="B95" s="23"/>
      <c r="C95" s="149" t="s">
        <v>263</v>
      </c>
      <c r="D95" s="149" t="s">
        <v>244</v>
      </c>
      <c r="E95" s="147" t="s">
        <v>2804</v>
      </c>
      <c r="F95" s="148" t="s">
        <v>2805</v>
      </c>
      <c r="G95" s="149" t="s">
        <v>484</v>
      </c>
      <c r="H95" s="150">
        <v>2.9209999999999998</v>
      </c>
      <c r="I95" s="151"/>
      <c r="J95" s="152">
        <f>ROUND($I$95*$H$95,2)</f>
        <v>0</v>
      </c>
      <c r="K95" s="148"/>
      <c r="L95" s="43"/>
      <c r="M95" s="153"/>
      <c r="N95" s="207" t="s">
        <v>46</v>
      </c>
      <c r="O95" s="161"/>
      <c r="P95" s="208">
        <f>$O$95*$H$95</f>
        <v>0</v>
      </c>
      <c r="Q95" s="208">
        <v>0</v>
      </c>
      <c r="R95" s="208">
        <f>$Q$95*$H$95</f>
        <v>0</v>
      </c>
      <c r="S95" s="208">
        <v>0</v>
      </c>
      <c r="T95" s="209">
        <f>$S$95*$H$95</f>
        <v>0</v>
      </c>
      <c r="AR95" s="97" t="s">
        <v>248</v>
      </c>
      <c r="AT95" s="97" t="s">
        <v>244</v>
      </c>
      <c r="AU95" s="97" t="s">
        <v>22</v>
      </c>
      <c r="AY95" s="97" t="s">
        <v>243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7" t="s">
        <v>22</v>
      </c>
      <c r="BK95" s="157">
        <f>ROUND($I$95*$H$95,2)</f>
        <v>0</v>
      </c>
      <c r="BL95" s="97" t="s">
        <v>248</v>
      </c>
      <c r="BM95" s="97" t="s">
        <v>2845</v>
      </c>
    </row>
    <row r="96" spans="2:65" s="6" customFormat="1" ht="7.5" customHeight="1" x14ac:dyDescent="0.3">
      <c r="B96" s="38"/>
      <c r="C96" s="39"/>
      <c r="D96" s="39"/>
      <c r="E96" s="39"/>
      <c r="F96" s="39"/>
      <c r="G96" s="39"/>
      <c r="H96" s="39"/>
      <c r="I96" s="110"/>
      <c r="J96" s="39"/>
      <c r="K96" s="39"/>
      <c r="L96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7"/>
  <sheetViews>
    <sheetView showGridLines="0" zoomScaleNormal="100" workbookViewId="0"/>
  </sheetViews>
  <sheetFormatPr defaultRowHeight="13.5" x14ac:dyDescent="0.3"/>
  <cols>
    <col min="1" max="1" width="8.33203125" customWidth="1"/>
    <col min="2" max="2" width="1.6640625" customWidth="1"/>
    <col min="3" max="4" width="5" customWidth="1"/>
    <col min="5" max="5" width="11.6640625" customWidth="1"/>
    <col min="6" max="6" width="9.1640625" customWidth="1"/>
    <col min="7" max="7" width="5" customWidth="1"/>
    <col min="8" max="8" width="77.83203125" customWidth="1"/>
    <col min="9" max="10" width="20" customWidth="1"/>
    <col min="11" max="11" width="1.6640625" customWidth="1"/>
  </cols>
  <sheetData>
    <row r="1" spans="2:11" ht="37.5" customHeight="1" x14ac:dyDescent="0.3"/>
    <row r="2" spans="2:11" ht="7.5" customHeight="1" x14ac:dyDescent="0.3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232" customFormat="1" ht="45" customHeight="1" x14ac:dyDescent="0.3">
      <c r="B3" s="230"/>
      <c r="C3" s="348" t="s">
        <v>2853</v>
      </c>
      <c r="D3" s="348"/>
      <c r="E3" s="348"/>
      <c r="F3" s="348"/>
      <c r="G3" s="348"/>
      <c r="H3" s="348"/>
      <c r="I3" s="348"/>
      <c r="J3" s="348"/>
      <c r="K3" s="231"/>
    </row>
    <row r="4" spans="2:11" ht="25.5" customHeight="1" x14ac:dyDescent="0.3">
      <c r="B4" s="233"/>
      <c r="C4" s="353" t="s">
        <v>2854</v>
      </c>
      <c r="D4" s="353"/>
      <c r="E4" s="353"/>
      <c r="F4" s="353"/>
      <c r="G4" s="353"/>
      <c r="H4" s="353"/>
      <c r="I4" s="353"/>
      <c r="J4" s="353"/>
      <c r="K4" s="234"/>
    </row>
    <row r="5" spans="2:11" ht="5.25" customHeight="1" x14ac:dyDescent="0.3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 x14ac:dyDescent="0.3">
      <c r="B6" s="233"/>
      <c r="C6" s="350" t="s">
        <v>2855</v>
      </c>
      <c r="D6" s="350"/>
      <c r="E6" s="350"/>
      <c r="F6" s="350"/>
      <c r="G6" s="350"/>
      <c r="H6" s="350"/>
      <c r="I6" s="350"/>
      <c r="J6" s="350"/>
      <c r="K6" s="234"/>
    </row>
    <row r="7" spans="2:11" ht="15" customHeight="1" x14ac:dyDescent="0.3">
      <c r="B7" s="237"/>
      <c r="C7" s="350" t="s">
        <v>2856</v>
      </c>
      <c r="D7" s="350"/>
      <c r="E7" s="350"/>
      <c r="F7" s="350"/>
      <c r="G7" s="350"/>
      <c r="H7" s="350"/>
      <c r="I7" s="350"/>
      <c r="J7" s="350"/>
      <c r="K7" s="234"/>
    </row>
    <row r="8" spans="2:11" ht="12.75" customHeight="1" x14ac:dyDescent="0.3">
      <c r="B8" s="237"/>
      <c r="C8" s="236"/>
      <c r="D8" s="236"/>
      <c r="E8" s="236"/>
      <c r="F8" s="236"/>
      <c r="G8" s="236"/>
      <c r="H8" s="236"/>
      <c r="I8" s="236"/>
      <c r="J8" s="236"/>
      <c r="K8" s="234"/>
    </row>
    <row r="9" spans="2:11" ht="15" customHeight="1" x14ac:dyDescent="0.3">
      <c r="B9" s="237"/>
      <c r="C9" s="350" t="s">
        <v>2857</v>
      </c>
      <c r="D9" s="350"/>
      <c r="E9" s="350"/>
      <c r="F9" s="350"/>
      <c r="G9" s="350"/>
      <c r="H9" s="350"/>
      <c r="I9" s="350"/>
      <c r="J9" s="350"/>
      <c r="K9" s="234"/>
    </row>
    <row r="10" spans="2:11" ht="15" customHeight="1" x14ac:dyDescent="0.3">
      <c r="B10" s="237"/>
      <c r="C10" s="236"/>
      <c r="D10" s="350" t="s">
        <v>2858</v>
      </c>
      <c r="E10" s="350"/>
      <c r="F10" s="350"/>
      <c r="G10" s="350"/>
      <c r="H10" s="350"/>
      <c r="I10" s="350"/>
      <c r="J10" s="350"/>
      <c r="K10" s="234"/>
    </row>
    <row r="11" spans="2:11" ht="15" customHeight="1" x14ac:dyDescent="0.3">
      <c r="B11" s="237"/>
      <c r="C11" s="238"/>
      <c r="D11" s="350" t="s">
        <v>2859</v>
      </c>
      <c r="E11" s="350"/>
      <c r="F11" s="350"/>
      <c r="G11" s="350"/>
      <c r="H11" s="350"/>
      <c r="I11" s="350"/>
      <c r="J11" s="350"/>
      <c r="K11" s="234"/>
    </row>
    <row r="12" spans="2:11" ht="12.75" customHeight="1" x14ac:dyDescent="0.3">
      <c r="B12" s="237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 x14ac:dyDescent="0.3">
      <c r="B13" s="237"/>
      <c r="C13" s="238"/>
      <c r="D13" s="350" t="s">
        <v>2860</v>
      </c>
      <c r="E13" s="350"/>
      <c r="F13" s="350"/>
      <c r="G13" s="350"/>
      <c r="H13" s="350"/>
      <c r="I13" s="350"/>
      <c r="J13" s="350"/>
      <c r="K13" s="234"/>
    </row>
    <row r="14" spans="2:11" ht="15" customHeight="1" x14ac:dyDescent="0.3">
      <c r="B14" s="237"/>
      <c r="C14" s="238"/>
      <c r="D14" s="350" t="s">
        <v>2861</v>
      </c>
      <c r="E14" s="350"/>
      <c r="F14" s="350"/>
      <c r="G14" s="350"/>
      <c r="H14" s="350"/>
      <c r="I14" s="350"/>
      <c r="J14" s="350"/>
      <c r="K14" s="234"/>
    </row>
    <row r="15" spans="2:11" ht="15" customHeight="1" x14ac:dyDescent="0.3">
      <c r="B15" s="237"/>
      <c r="C15" s="238"/>
      <c r="D15" s="350" t="s">
        <v>2862</v>
      </c>
      <c r="E15" s="350"/>
      <c r="F15" s="350"/>
      <c r="G15" s="350"/>
      <c r="H15" s="350"/>
      <c r="I15" s="350"/>
      <c r="J15" s="350"/>
      <c r="K15" s="234"/>
    </row>
    <row r="16" spans="2:11" ht="15" customHeight="1" x14ac:dyDescent="0.3">
      <c r="B16" s="237"/>
      <c r="C16" s="238"/>
      <c r="D16" s="238"/>
      <c r="E16" s="239" t="s">
        <v>90</v>
      </c>
      <c r="F16" s="350" t="s">
        <v>2863</v>
      </c>
      <c r="G16" s="350"/>
      <c r="H16" s="350"/>
      <c r="I16" s="350"/>
      <c r="J16" s="350"/>
      <c r="K16" s="234"/>
    </row>
    <row r="17" spans="2:11" ht="15" customHeight="1" x14ac:dyDescent="0.3">
      <c r="B17" s="237"/>
      <c r="C17" s="238"/>
      <c r="D17" s="238"/>
      <c r="E17" s="239" t="s">
        <v>142</v>
      </c>
      <c r="F17" s="350" t="s">
        <v>2864</v>
      </c>
      <c r="G17" s="350"/>
      <c r="H17" s="350"/>
      <c r="I17" s="350"/>
      <c r="J17" s="350"/>
      <c r="K17" s="234"/>
    </row>
    <row r="18" spans="2:11" ht="15" customHeight="1" x14ac:dyDescent="0.3">
      <c r="B18" s="237"/>
      <c r="C18" s="238"/>
      <c r="D18" s="238"/>
      <c r="E18" s="239" t="s">
        <v>2865</v>
      </c>
      <c r="F18" s="350" t="s">
        <v>2866</v>
      </c>
      <c r="G18" s="350"/>
      <c r="H18" s="350"/>
      <c r="I18" s="350"/>
      <c r="J18" s="350"/>
      <c r="K18" s="234"/>
    </row>
    <row r="19" spans="2:11" ht="15" customHeight="1" x14ac:dyDescent="0.3">
      <c r="B19" s="237"/>
      <c r="C19" s="238"/>
      <c r="D19" s="238"/>
      <c r="E19" s="239" t="s">
        <v>81</v>
      </c>
      <c r="F19" s="350" t="s">
        <v>85</v>
      </c>
      <c r="G19" s="350"/>
      <c r="H19" s="350"/>
      <c r="I19" s="350"/>
      <c r="J19" s="350"/>
      <c r="K19" s="234"/>
    </row>
    <row r="20" spans="2:11" ht="15" customHeight="1" x14ac:dyDescent="0.3">
      <c r="B20" s="237"/>
      <c r="C20" s="238"/>
      <c r="D20" s="238"/>
      <c r="E20" s="239" t="s">
        <v>2867</v>
      </c>
      <c r="F20" s="350" t="s">
        <v>2868</v>
      </c>
      <c r="G20" s="350"/>
      <c r="H20" s="350"/>
      <c r="I20" s="350"/>
      <c r="J20" s="350"/>
      <c r="K20" s="234"/>
    </row>
    <row r="21" spans="2:11" ht="15" customHeight="1" x14ac:dyDescent="0.3">
      <c r="B21" s="237"/>
      <c r="C21" s="238"/>
      <c r="D21" s="238"/>
      <c r="E21" s="239" t="s">
        <v>86</v>
      </c>
      <c r="F21" s="350" t="s">
        <v>2869</v>
      </c>
      <c r="G21" s="350"/>
      <c r="H21" s="350"/>
      <c r="I21" s="350"/>
      <c r="J21" s="350"/>
      <c r="K21" s="234"/>
    </row>
    <row r="22" spans="2:11" ht="12.75" customHeight="1" x14ac:dyDescent="0.3">
      <c r="B22" s="237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 x14ac:dyDescent="0.3">
      <c r="B23" s="237"/>
      <c r="C23" s="350" t="s">
        <v>2870</v>
      </c>
      <c r="D23" s="350"/>
      <c r="E23" s="350"/>
      <c r="F23" s="350"/>
      <c r="G23" s="350"/>
      <c r="H23" s="350"/>
      <c r="I23" s="350"/>
      <c r="J23" s="350"/>
      <c r="K23" s="234"/>
    </row>
    <row r="24" spans="2:11" ht="15" customHeight="1" x14ac:dyDescent="0.3">
      <c r="B24" s="237"/>
      <c r="C24" s="350" t="s">
        <v>2871</v>
      </c>
      <c r="D24" s="350"/>
      <c r="E24" s="350"/>
      <c r="F24" s="350"/>
      <c r="G24" s="350"/>
      <c r="H24" s="350"/>
      <c r="I24" s="350"/>
      <c r="J24" s="350"/>
      <c r="K24" s="234"/>
    </row>
    <row r="25" spans="2:11" ht="15" customHeight="1" x14ac:dyDescent="0.3">
      <c r="B25" s="237"/>
      <c r="C25" s="236"/>
      <c r="D25" s="350" t="s">
        <v>2872</v>
      </c>
      <c r="E25" s="350"/>
      <c r="F25" s="350"/>
      <c r="G25" s="350"/>
      <c r="H25" s="350"/>
      <c r="I25" s="350"/>
      <c r="J25" s="350"/>
      <c r="K25" s="234"/>
    </row>
    <row r="26" spans="2:11" ht="15" customHeight="1" x14ac:dyDescent="0.3">
      <c r="B26" s="237"/>
      <c r="C26" s="238"/>
      <c r="D26" s="350" t="s">
        <v>2873</v>
      </c>
      <c r="E26" s="350"/>
      <c r="F26" s="350"/>
      <c r="G26" s="350"/>
      <c r="H26" s="350"/>
      <c r="I26" s="350"/>
      <c r="J26" s="350"/>
      <c r="K26" s="234"/>
    </row>
    <row r="27" spans="2:11" ht="12.75" customHeight="1" x14ac:dyDescent="0.3">
      <c r="B27" s="237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 x14ac:dyDescent="0.3">
      <c r="B28" s="237"/>
      <c r="C28" s="238"/>
      <c r="D28" s="350" t="s">
        <v>2874</v>
      </c>
      <c r="E28" s="350"/>
      <c r="F28" s="350"/>
      <c r="G28" s="350"/>
      <c r="H28" s="350"/>
      <c r="I28" s="350"/>
      <c r="J28" s="350"/>
      <c r="K28" s="234"/>
    </row>
    <row r="29" spans="2:11" ht="15" customHeight="1" x14ac:dyDescent="0.3">
      <c r="B29" s="237"/>
      <c r="C29" s="238"/>
      <c r="D29" s="350" t="s">
        <v>2875</v>
      </c>
      <c r="E29" s="350"/>
      <c r="F29" s="350"/>
      <c r="G29" s="350"/>
      <c r="H29" s="350"/>
      <c r="I29" s="350"/>
      <c r="J29" s="350"/>
      <c r="K29" s="234"/>
    </row>
    <row r="30" spans="2:11" ht="12.75" customHeight="1" x14ac:dyDescent="0.3">
      <c r="B30" s="237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 x14ac:dyDescent="0.3">
      <c r="B31" s="237"/>
      <c r="C31" s="238"/>
      <c r="D31" s="350" t="s">
        <v>2876</v>
      </c>
      <c r="E31" s="350"/>
      <c r="F31" s="350"/>
      <c r="G31" s="350"/>
      <c r="H31" s="350"/>
      <c r="I31" s="350"/>
      <c r="J31" s="350"/>
      <c r="K31" s="234"/>
    </row>
    <row r="32" spans="2:11" ht="15" customHeight="1" x14ac:dyDescent="0.3">
      <c r="B32" s="237"/>
      <c r="C32" s="238"/>
      <c r="D32" s="350" t="s">
        <v>2877</v>
      </c>
      <c r="E32" s="350"/>
      <c r="F32" s="350"/>
      <c r="G32" s="350"/>
      <c r="H32" s="350"/>
      <c r="I32" s="350"/>
      <c r="J32" s="350"/>
      <c r="K32" s="234"/>
    </row>
    <row r="33" spans="2:11" ht="15" customHeight="1" x14ac:dyDescent="0.3">
      <c r="B33" s="237"/>
      <c r="C33" s="238"/>
      <c r="D33" s="350" t="s">
        <v>2878</v>
      </c>
      <c r="E33" s="350"/>
      <c r="F33" s="350"/>
      <c r="G33" s="350"/>
      <c r="H33" s="350"/>
      <c r="I33" s="350"/>
      <c r="J33" s="350"/>
      <c r="K33" s="234"/>
    </row>
    <row r="34" spans="2:11" ht="15" customHeight="1" x14ac:dyDescent="0.3">
      <c r="B34" s="237"/>
      <c r="C34" s="238"/>
      <c r="D34" s="236"/>
      <c r="E34" s="240" t="s">
        <v>227</v>
      </c>
      <c r="F34" s="236"/>
      <c r="G34" s="350" t="s">
        <v>2879</v>
      </c>
      <c r="H34" s="350"/>
      <c r="I34" s="350"/>
      <c r="J34" s="350"/>
      <c r="K34" s="234"/>
    </row>
    <row r="35" spans="2:11" ht="30.75" customHeight="1" x14ac:dyDescent="0.3">
      <c r="B35" s="237"/>
      <c r="C35" s="238"/>
      <c r="D35" s="236"/>
      <c r="E35" s="240" t="s">
        <v>2880</v>
      </c>
      <c r="F35" s="236"/>
      <c r="G35" s="350" t="s">
        <v>2881</v>
      </c>
      <c r="H35" s="350"/>
      <c r="I35" s="350"/>
      <c r="J35" s="350"/>
      <c r="K35" s="234"/>
    </row>
    <row r="36" spans="2:11" ht="15" customHeight="1" x14ac:dyDescent="0.3">
      <c r="B36" s="237"/>
      <c r="C36" s="238"/>
      <c r="D36" s="236"/>
      <c r="E36" s="240" t="s">
        <v>56</v>
      </c>
      <c r="F36" s="236"/>
      <c r="G36" s="350" t="s">
        <v>2882</v>
      </c>
      <c r="H36" s="350"/>
      <c r="I36" s="350"/>
      <c r="J36" s="350"/>
      <c r="K36" s="234"/>
    </row>
    <row r="37" spans="2:11" ht="15" customHeight="1" x14ac:dyDescent="0.3">
      <c r="B37" s="237"/>
      <c r="C37" s="238"/>
      <c r="D37" s="236"/>
      <c r="E37" s="240" t="s">
        <v>228</v>
      </c>
      <c r="F37" s="236"/>
      <c r="G37" s="350" t="s">
        <v>2883</v>
      </c>
      <c r="H37" s="350"/>
      <c r="I37" s="350"/>
      <c r="J37" s="350"/>
      <c r="K37" s="234"/>
    </row>
    <row r="38" spans="2:11" ht="15" customHeight="1" x14ac:dyDescent="0.3">
      <c r="B38" s="237"/>
      <c r="C38" s="238"/>
      <c r="D38" s="236"/>
      <c r="E38" s="240" t="s">
        <v>229</v>
      </c>
      <c r="F38" s="236"/>
      <c r="G38" s="350" t="s">
        <v>2884</v>
      </c>
      <c r="H38" s="350"/>
      <c r="I38" s="350"/>
      <c r="J38" s="350"/>
      <c r="K38" s="234"/>
    </row>
    <row r="39" spans="2:11" ht="15" customHeight="1" x14ac:dyDescent="0.3">
      <c r="B39" s="237"/>
      <c r="C39" s="238"/>
      <c r="D39" s="236"/>
      <c r="E39" s="240" t="s">
        <v>230</v>
      </c>
      <c r="F39" s="236"/>
      <c r="G39" s="350" t="s">
        <v>2885</v>
      </c>
      <c r="H39" s="350"/>
      <c r="I39" s="350"/>
      <c r="J39" s="350"/>
      <c r="K39" s="234"/>
    </row>
    <row r="40" spans="2:11" ht="15" customHeight="1" x14ac:dyDescent="0.3">
      <c r="B40" s="237"/>
      <c r="C40" s="238"/>
      <c r="D40" s="236"/>
      <c r="E40" s="240" t="s">
        <v>2886</v>
      </c>
      <c r="F40" s="236"/>
      <c r="G40" s="350" t="s">
        <v>2887</v>
      </c>
      <c r="H40" s="350"/>
      <c r="I40" s="350"/>
      <c r="J40" s="350"/>
      <c r="K40" s="234"/>
    </row>
    <row r="41" spans="2:11" ht="15" customHeight="1" x14ac:dyDescent="0.3">
      <c r="B41" s="237"/>
      <c r="C41" s="238"/>
      <c r="D41" s="236"/>
      <c r="E41" s="240"/>
      <c r="F41" s="236"/>
      <c r="G41" s="350" t="s">
        <v>2888</v>
      </c>
      <c r="H41" s="350"/>
      <c r="I41" s="350"/>
      <c r="J41" s="350"/>
      <c r="K41" s="234"/>
    </row>
    <row r="42" spans="2:11" ht="15" customHeight="1" x14ac:dyDescent="0.3">
      <c r="B42" s="237"/>
      <c r="C42" s="238"/>
      <c r="D42" s="236"/>
      <c r="E42" s="240" t="s">
        <v>2889</v>
      </c>
      <c r="F42" s="236"/>
      <c r="G42" s="350" t="s">
        <v>2890</v>
      </c>
      <c r="H42" s="350"/>
      <c r="I42" s="350"/>
      <c r="J42" s="350"/>
      <c r="K42" s="234"/>
    </row>
    <row r="43" spans="2:11" ht="15" customHeight="1" x14ac:dyDescent="0.3">
      <c r="B43" s="237"/>
      <c r="C43" s="238"/>
      <c r="D43" s="236"/>
      <c r="E43" s="240" t="s">
        <v>233</v>
      </c>
      <c r="F43" s="236"/>
      <c r="G43" s="350" t="s">
        <v>2891</v>
      </c>
      <c r="H43" s="350"/>
      <c r="I43" s="350"/>
      <c r="J43" s="350"/>
      <c r="K43" s="234"/>
    </row>
    <row r="44" spans="2:11" ht="12.75" customHeight="1" x14ac:dyDescent="0.3">
      <c r="B44" s="237"/>
      <c r="C44" s="238"/>
      <c r="D44" s="236"/>
      <c r="E44" s="236"/>
      <c r="F44" s="236"/>
      <c r="G44" s="236"/>
      <c r="H44" s="236"/>
      <c r="I44" s="236"/>
      <c r="J44" s="236"/>
      <c r="K44" s="234"/>
    </row>
    <row r="45" spans="2:11" ht="15" customHeight="1" x14ac:dyDescent="0.3">
      <c r="B45" s="237"/>
      <c r="C45" s="238"/>
      <c r="D45" s="350" t="s">
        <v>2892</v>
      </c>
      <c r="E45" s="350"/>
      <c r="F45" s="350"/>
      <c r="G45" s="350"/>
      <c r="H45" s="350"/>
      <c r="I45" s="350"/>
      <c r="J45" s="350"/>
      <c r="K45" s="234"/>
    </row>
    <row r="46" spans="2:11" ht="15" customHeight="1" x14ac:dyDescent="0.3">
      <c r="B46" s="237"/>
      <c r="C46" s="238"/>
      <c r="D46" s="238"/>
      <c r="E46" s="350" t="s">
        <v>2893</v>
      </c>
      <c r="F46" s="350"/>
      <c r="G46" s="350"/>
      <c r="H46" s="350"/>
      <c r="I46" s="350"/>
      <c r="J46" s="350"/>
      <c r="K46" s="234"/>
    </row>
    <row r="47" spans="2:11" ht="15" customHeight="1" x14ac:dyDescent="0.3">
      <c r="B47" s="237"/>
      <c r="C47" s="238"/>
      <c r="D47" s="238"/>
      <c r="E47" s="350" t="s">
        <v>2894</v>
      </c>
      <c r="F47" s="350"/>
      <c r="G47" s="350"/>
      <c r="H47" s="350"/>
      <c r="I47" s="350"/>
      <c r="J47" s="350"/>
      <c r="K47" s="234"/>
    </row>
    <row r="48" spans="2:11" ht="15" customHeight="1" x14ac:dyDescent="0.3">
      <c r="B48" s="237"/>
      <c r="C48" s="238"/>
      <c r="D48" s="238"/>
      <c r="E48" s="350" t="s">
        <v>2895</v>
      </c>
      <c r="F48" s="350"/>
      <c r="G48" s="350"/>
      <c r="H48" s="350"/>
      <c r="I48" s="350"/>
      <c r="J48" s="350"/>
      <c r="K48" s="234"/>
    </row>
    <row r="49" spans="2:11" ht="15" customHeight="1" x14ac:dyDescent="0.3">
      <c r="B49" s="237"/>
      <c r="C49" s="238"/>
      <c r="D49" s="350" t="s">
        <v>2896</v>
      </c>
      <c r="E49" s="350"/>
      <c r="F49" s="350"/>
      <c r="G49" s="350"/>
      <c r="H49" s="350"/>
      <c r="I49" s="350"/>
      <c r="J49" s="350"/>
      <c r="K49" s="234"/>
    </row>
    <row r="50" spans="2:11" ht="25.5" customHeight="1" x14ac:dyDescent="0.3">
      <c r="B50" s="233"/>
      <c r="C50" s="353" t="s">
        <v>2897</v>
      </c>
      <c r="D50" s="353"/>
      <c r="E50" s="353"/>
      <c r="F50" s="353"/>
      <c r="G50" s="353"/>
      <c r="H50" s="353"/>
      <c r="I50" s="353"/>
      <c r="J50" s="353"/>
      <c r="K50" s="234"/>
    </row>
    <row r="51" spans="2:11" ht="5.25" customHeight="1" x14ac:dyDescent="0.3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 x14ac:dyDescent="0.3">
      <c r="B52" s="233"/>
      <c r="C52" s="350" t="s">
        <v>2898</v>
      </c>
      <c r="D52" s="350"/>
      <c r="E52" s="350"/>
      <c r="F52" s="350"/>
      <c r="G52" s="350"/>
      <c r="H52" s="350"/>
      <c r="I52" s="350"/>
      <c r="J52" s="350"/>
      <c r="K52" s="234"/>
    </row>
    <row r="53" spans="2:11" ht="15" customHeight="1" x14ac:dyDescent="0.3">
      <c r="B53" s="233"/>
      <c r="C53" s="350" t="s">
        <v>2899</v>
      </c>
      <c r="D53" s="350"/>
      <c r="E53" s="350"/>
      <c r="F53" s="350"/>
      <c r="G53" s="350"/>
      <c r="H53" s="350"/>
      <c r="I53" s="350"/>
      <c r="J53" s="350"/>
      <c r="K53" s="234"/>
    </row>
    <row r="54" spans="2:11" ht="12.75" customHeight="1" x14ac:dyDescent="0.3">
      <c r="B54" s="233"/>
      <c r="C54" s="236"/>
      <c r="D54" s="236"/>
      <c r="E54" s="236"/>
      <c r="F54" s="236"/>
      <c r="G54" s="236"/>
      <c r="H54" s="236"/>
      <c r="I54" s="236"/>
      <c r="J54" s="236"/>
      <c r="K54" s="234"/>
    </row>
    <row r="55" spans="2:11" ht="15" customHeight="1" x14ac:dyDescent="0.3">
      <c r="B55" s="233"/>
      <c r="C55" s="350" t="s">
        <v>2900</v>
      </c>
      <c r="D55" s="350"/>
      <c r="E55" s="350"/>
      <c r="F55" s="350"/>
      <c r="G55" s="350"/>
      <c r="H55" s="350"/>
      <c r="I55" s="350"/>
      <c r="J55" s="350"/>
      <c r="K55" s="234"/>
    </row>
    <row r="56" spans="2:11" ht="15" customHeight="1" x14ac:dyDescent="0.3">
      <c r="B56" s="233"/>
      <c r="C56" s="238"/>
      <c r="D56" s="350" t="s">
        <v>2901</v>
      </c>
      <c r="E56" s="350"/>
      <c r="F56" s="350"/>
      <c r="G56" s="350"/>
      <c r="H56" s="350"/>
      <c r="I56" s="350"/>
      <c r="J56" s="350"/>
      <c r="K56" s="234"/>
    </row>
    <row r="57" spans="2:11" ht="15" customHeight="1" x14ac:dyDescent="0.3">
      <c r="B57" s="233"/>
      <c r="C57" s="238"/>
      <c r="D57" s="350" t="s">
        <v>2902</v>
      </c>
      <c r="E57" s="350"/>
      <c r="F57" s="350"/>
      <c r="G57" s="350"/>
      <c r="H57" s="350"/>
      <c r="I57" s="350"/>
      <c r="J57" s="350"/>
      <c r="K57" s="234"/>
    </row>
    <row r="58" spans="2:11" ht="15" customHeight="1" x14ac:dyDescent="0.3">
      <c r="B58" s="233"/>
      <c r="C58" s="238"/>
      <c r="D58" s="350" t="s">
        <v>2903</v>
      </c>
      <c r="E58" s="350"/>
      <c r="F58" s="350"/>
      <c r="G58" s="350"/>
      <c r="H58" s="350"/>
      <c r="I58" s="350"/>
      <c r="J58" s="350"/>
      <c r="K58" s="234"/>
    </row>
    <row r="59" spans="2:11" ht="15" customHeight="1" x14ac:dyDescent="0.3">
      <c r="B59" s="233"/>
      <c r="C59" s="238"/>
      <c r="D59" s="350" t="s">
        <v>2904</v>
      </c>
      <c r="E59" s="350"/>
      <c r="F59" s="350"/>
      <c r="G59" s="350"/>
      <c r="H59" s="350"/>
      <c r="I59" s="350"/>
      <c r="J59" s="350"/>
      <c r="K59" s="234"/>
    </row>
    <row r="60" spans="2:11" ht="15" customHeight="1" x14ac:dyDescent="0.3">
      <c r="B60" s="233"/>
      <c r="C60" s="238"/>
      <c r="D60" s="352" t="s">
        <v>2905</v>
      </c>
      <c r="E60" s="352"/>
      <c r="F60" s="352"/>
      <c r="G60" s="352"/>
      <c r="H60" s="352"/>
      <c r="I60" s="352"/>
      <c r="J60" s="352"/>
      <c r="K60" s="234"/>
    </row>
    <row r="61" spans="2:11" ht="15" customHeight="1" x14ac:dyDescent="0.3">
      <c r="B61" s="233"/>
      <c r="C61" s="238"/>
      <c r="D61" s="350" t="s">
        <v>2906</v>
      </c>
      <c r="E61" s="350"/>
      <c r="F61" s="350"/>
      <c r="G61" s="350"/>
      <c r="H61" s="350"/>
      <c r="I61" s="350"/>
      <c r="J61" s="350"/>
      <c r="K61" s="234"/>
    </row>
    <row r="62" spans="2:11" ht="12.75" customHeight="1" x14ac:dyDescent="0.3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 x14ac:dyDescent="0.3">
      <c r="B63" s="233"/>
      <c r="C63" s="238"/>
      <c r="D63" s="350" t="s">
        <v>2907</v>
      </c>
      <c r="E63" s="350"/>
      <c r="F63" s="350"/>
      <c r="G63" s="350"/>
      <c r="H63" s="350"/>
      <c r="I63" s="350"/>
      <c r="J63" s="350"/>
      <c r="K63" s="234"/>
    </row>
    <row r="64" spans="2:11" ht="15" customHeight="1" x14ac:dyDescent="0.3">
      <c r="B64" s="233"/>
      <c r="C64" s="238"/>
      <c r="D64" s="352" t="s">
        <v>2908</v>
      </c>
      <c r="E64" s="352"/>
      <c r="F64" s="352"/>
      <c r="G64" s="352"/>
      <c r="H64" s="352"/>
      <c r="I64" s="352"/>
      <c r="J64" s="352"/>
      <c r="K64" s="234"/>
    </row>
    <row r="65" spans="2:11" ht="15" customHeight="1" x14ac:dyDescent="0.3">
      <c r="B65" s="233"/>
      <c r="C65" s="238"/>
      <c r="D65" s="350" t="s">
        <v>2909</v>
      </c>
      <c r="E65" s="350"/>
      <c r="F65" s="350"/>
      <c r="G65" s="350"/>
      <c r="H65" s="350"/>
      <c r="I65" s="350"/>
      <c r="J65" s="350"/>
      <c r="K65" s="234"/>
    </row>
    <row r="66" spans="2:11" ht="15" customHeight="1" x14ac:dyDescent="0.3">
      <c r="B66" s="233"/>
      <c r="C66" s="238"/>
      <c r="D66" s="350" t="s">
        <v>2910</v>
      </c>
      <c r="E66" s="350"/>
      <c r="F66" s="350"/>
      <c r="G66" s="350"/>
      <c r="H66" s="350"/>
      <c r="I66" s="350"/>
      <c r="J66" s="350"/>
      <c r="K66" s="234"/>
    </row>
    <row r="67" spans="2:11" ht="15" customHeight="1" x14ac:dyDescent="0.3">
      <c r="B67" s="233"/>
      <c r="C67" s="238"/>
      <c r="D67" s="350" t="s">
        <v>2911</v>
      </c>
      <c r="E67" s="350"/>
      <c r="F67" s="350"/>
      <c r="G67" s="350"/>
      <c r="H67" s="350"/>
      <c r="I67" s="350"/>
      <c r="J67" s="350"/>
      <c r="K67" s="234"/>
    </row>
    <row r="68" spans="2:11" ht="15" customHeight="1" x14ac:dyDescent="0.3">
      <c r="B68" s="233"/>
      <c r="C68" s="238"/>
      <c r="D68" s="350" t="s">
        <v>2912</v>
      </c>
      <c r="E68" s="350"/>
      <c r="F68" s="350"/>
      <c r="G68" s="350"/>
      <c r="H68" s="350"/>
      <c r="I68" s="350"/>
      <c r="J68" s="350"/>
      <c r="K68" s="234"/>
    </row>
    <row r="69" spans="2:11" ht="12.75" customHeight="1" x14ac:dyDescent="0.3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 x14ac:dyDescent="0.3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 x14ac:dyDescent="0.3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 x14ac:dyDescent="0.3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 x14ac:dyDescent="0.3">
      <c r="B73" s="250"/>
      <c r="C73" s="351" t="s">
        <v>2852</v>
      </c>
      <c r="D73" s="351"/>
      <c r="E73" s="351"/>
      <c r="F73" s="351"/>
      <c r="G73" s="351"/>
      <c r="H73" s="351"/>
      <c r="I73" s="351"/>
      <c r="J73" s="351"/>
      <c r="K73" s="251"/>
    </row>
    <row r="74" spans="2:11" ht="17.25" customHeight="1" x14ac:dyDescent="0.3">
      <c r="B74" s="250"/>
      <c r="C74" s="252" t="s">
        <v>2913</v>
      </c>
      <c r="D74" s="252"/>
      <c r="E74" s="252"/>
      <c r="F74" s="252" t="s">
        <v>2914</v>
      </c>
      <c r="G74" s="253"/>
      <c r="H74" s="252" t="s">
        <v>228</v>
      </c>
      <c r="I74" s="252" t="s">
        <v>60</v>
      </c>
      <c r="J74" s="252" t="s">
        <v>2915</v>
      </c>
      <c r="K74" s="251"/>
    </row>
    <row r="75" spans="2:11" ht="17.25" customHeight="1" x14ac:dyDescent="0.3">
      <c r="B75" s="250"/>
      <c r="C75" s="254" t="s">
        <v>2916</v>
      </c>
      <c r="D75" s="254"/>
      <c r="E75" s="254"/>
      <c r="F75" s="255" t="s">
        <v>2917</v>
      </c>
      <c r="G75" s="256"/>
      <c r="H75" s="254"/>
      <c r="I75" s="254"/>
      <c r="J75" s="254" t="s">
        <v>2918</v>
      </c>
      <c r="K75" s="251"/>
    </row>
    <row r="76" spans="2:11" ht="5.25" customHeight="1" x14ac:dyDescent="0.3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 x14ac:dyDescent="0.3">
      <c r="B77" s="250"/>
      <c r="C77" s="240" t="s">
        <v>56</v>
      </c>
      <c r="D77" s="257"/>
      <c r="E77" s="257"/>
      <c r="F77" s="259" t="s">
        <v>2919</v>
      </c>
      <c r="G77" s="258"/>
      <c r="H77" s="240" t="s">
        <v>2920</v>
      </c>
      <c r="I77" s="240" t="s">
        <v>2921</v>
      </c>
      <c r="J77" s="240">
        <v>20</v>
      </c>
      <c r="K77" s="251"/>
    </row>
    <row r="78" spans="2:11" ht="15" customHeight="1" x14ac:dyDescent="0.3">
      <c r="B78" s="250"/>
      <c r="C78" s="240" t="s">
        <v>2922</v>
      </c>
      <c r="D78" s="240"/>
      <c r="E78" s="240"/>
      <c r="F78" s="259" t="s">
        <v>2919</v>
      </c>
      <c r="G78" s="258"/>
      <c r="H78" s="240" t="s">
        <v>2923</v>
      </c>
      <c r="I78" s="240" t="s">
        <v>2921</v>
      </c>
      <c r="J78" s="240">
        <v>120</v>
      </c>
      <c r="K78" s="251"/>
    </row>
    <row r="79" spans="2:11" ht="15" customHeight="1" x14ac:dyDescent="0.3">
      <c r="B79" s="260"/>
      <c r="C79" s="240" t="s">
        <v>2924</v>
      </c>
      <c r="D79" s="240"/>
      <c r="E79" s="240"/>
      <c r="F79" s="259" t="s">
        <v>2925</v>
      </c>
      <c r="G79" s="258"/>
      <c r="H79" s="240" t="s">
        <v>2926</v>
      </c>
      <c r="I79" s="240" t="s">
        <v>2921</v>
      </c>
      <c r="J79" s="240">
        <v>50</v>
      </c>
      <c r="K79" s="251"/>
    </row>
    <row r="80" spans="2:11" ht="15" customHeight="1" x14ac:dyDescent="0.3">
      <c r="B80" s="260"/>
      <c r="C80" s="240" t="s">
        <v>2927</v>
      </c>
      <c r="D80" s="240"/>
      <c r="E80" s="240"/>
      <c r="F80" s="259" t="s">
        <v>2919</v>
      </c>
      <c r="G80" s="258"/>
      <c r="H80" s="240" t="s">
        <v>2928</v>
      </c>
      <c r="I80" s="240" t="s">
        <v>2929</v>
      </c>
      <c r="J80" s="240"/>
      <c r="K80" s="251"/>
    </row>
    <row r="81" spans="2:11" ht="15" customHeight="1" x14ac:dyDescent="0.3">
      <c r="B81" s="260"/>
      <c r="C81" s="261" t="s">
        <v>2930</v>
      </c>
      <c r="D81" s="261"/>
      <c r="E81" s="261"/>
      <c r="F81" s="262" t="s">
        <v>2925</v>
      </c>
      <c r="G81" s="261"/>
      <c r="H81" s="261" t="s">
        <v>2931</v>
      </c>
      <c r="I81" s="261" t="s">
        <v>2921</v>
      </c>
      <c r="J81" s="261">
        <v>15</v>
      </c>
      <c r="K81" s="251"/>
    </row>
    <row r="82" spans="2:11" ht="15" customHeight="1" x14ac:dyDescent="0.3">
      <c r="B82" s="260"/>
      <c r="C82" s="261" t="s">
        <v>2932</v>
      </c>
      <c r="D82" s="261"/>
      <c r="E82" s="261"/>
      <c r="F82" s="262" t="s">
        <v>2925</v>
      </c>
      <c r="G82" s="261"/>
      <c r="H82" s="261" t="s">
        <v>2933</v>
      </c>
      <c r="I82" s="261" t="s">
        <v>2921</v>
      </c>
      <c r="J82" s="261">
        <v>15</v>
      </c>
      <c r="K82" s="251"/>
    </row>
    <row r="83" spans="2:11" ht="15" customHeight="1" x14ac:dyDescent="0.3">
      <c r="B83" s="260"/>
      <c r="C83" s="261" t="s">
        <v>2934</v>
      </c>
      <c r="D83" s="261"/>
      <c r="E83" s="261"/>
      <c r="F83" s="262" t="s">
        <v>2925</v>
      </c>
      <c r="G83" s="261"/>
      <c r="H83" s="261" t="s">
        <v>2935</v>
      </c>
      <c r="I83" s="261" t="s">
        <v>2921</v>
      </c>
      <c r="J83" s="261">
        <v>20</v>
      </c>
      <c r="K83" s="251"/>
    </row>
    <row r="84" spans="2:11" ht="15" customHeight="1" x14ac:dyDescent="0.3">
      <c r="B84" s="260"/>
      <c r="C84" s="261" t="s">
        <v>2936</v>
      </c>
      <c r="D84" s="261"/>
      <c r="E84" s="261"/>
      <c r="F84" s="262" t="s">
        <v>2925</v>
      </c>
      <c r="G84" s="261"/>
      <c r="H84" s="261" t="s">
        <v>2937</v>
      </c>
      <c r="I84" s="261" t="s">
        <v>2921</v>
      </c>
      <c r="J84" s="261">
        <v>20</v>
      </c>
      <c r="K84" s="251"/>
    </row>
    <row r="85" spans="2:11" ht="15" customHeight="1" x14ac:dyDescent="0.3">
      <c r="B85" s="260"/>
      <c r="C85" s="240" t="s">
        <v>2938</v>
      </c>
      <c r="D85" s="240"/>
      <c r="E85" s="240"/>
      <c r="F85" s="259" t="s">
        <v>2925</v>
      </c>
      <c r="G85" s="258"/>
      <c r="H85" s="240" t="s">
        <v>2939</v>
      </c>
      <c r="I85" s="240" t="s">
        <v>2921</v>
      </c>
      <c r="J85" s="240">
        <v>50</v>
      </c>
      <c r="K85" s="251"/>
    </row>
    <row r="86" spans="2:11" ht="15" customHeight="1" x14ac:dyDescent="0.3">
      <c r="B86" s="260"/>
      <c r="C86" s="240" t="s">
        <v>2940</v>
      </c>
      <c r="D86" s="240"/>
      <c r="E86" s="240"/>
      <c r="F86" s="259" t="s">
        <v>2925</v>
      </c>
      <c r="G86" s="258"/>
      <c r="H86" s="240" t="s">
        <v>2941</v>
      </c>
      <c r="I86" s="240" t="s">
        <v>2921</v>
      </c>
      <c r="J86" s="240">
        <v>20</v>
      </c>
      <c r="K86" s="251"/>
    </row>
    <row r="87" spans="2:11" ht="15" customHeight="1" x14ac:dyDescent="0.3">
      <c r="B87" s="260"/>
      <c r="C87" s="240" t="s">
        <v>2942</v>
      </c>
      <c r="D87" s="240"/>
      <c r="E87" s="240"/>
      <c r="F87" s="259" t="s">
        <v>2925</v>
      </c>
      <c r="G87" s="258"/>
      <c r="H87" s="240" t="s">
        <v>2943</v>
      </c>
      <c r="I87" s="240" t="s">
        <v>2921</v>
      </c>
      <c r="J87" s="240">
        <v>20</v>
      </c>
      <c r="K87" s="251"/>
    </row>
    <row r="88" spans="2:11" ht="15" customHeight="1" x14ac:dyDescent="0.3">
      <c r="B88" s="260"/>
      <c r="C88" s="240" t="s">
        <v>2944</v>
      </c>
      <c r="D88" s="240"/>
      <c r="E88" s="240"/>
      <c r="F88" s="259" t="s">
        <v>2925</v>
      </c>
      <c r="G88" s="258"/>
      <c r="H88" s="240" t="s">
        <v>2945</v>
      </c>
      <c r="I88" s="240" t="s">
        <v>2921</v>
      </c>
      <c r="J88" s="240">
        <v>50</v>
      </c>
      <c r="K88" s="251"/>
    </row>
    <row r="89" spans="2:11" ht="15" customHeight="1" x14ac:dyDescent="0.3">
      <c r="B89" s="260"/>
      <c r="C89" s="240" t="s">
        <v>2946</v>
      </c>
      <c r="D89" s="240"/>
      <c r="E89" s="240"/>
      <c r="F89" s="259" t="s">
        <v>2925</v>
      </c>
      <c r="G89" s="258"/>
      <c r="H89" s="240" t="s">
        <v>2946</v>
      </c>
      <c r="I89" s="240" t="s">
        <v>2921</v>
      </c>
      <c r="J89" s="240">
        <v>50</v>
      </c>
      <c r="K89" s="251"/>
    </row>
    <row r="90" spans="2:11" ht="15" customHeight="1" x14ac:dyDescent="0.3">
      <c r="B90" s="260"/>
      <c r="C90" s="240" t="s">
        <v>234</v>
      </c>
      <c r="D90" s="240"/>
      <c r="E90" s="240"/>
      <c r="F90" s="259" t="s">
        <v>2925</v>
      </c>
      <c r="G90" s="258"/>
      <c r="H90" s="240" t="s">
        <v>2947</v>
      </c>
      <c r="I90" s="240" t="s">
        <v>2921</v>
      </c>
      <c r="J90" s="240">
        <v>255</v>
      </c>
      <c r="K90" s="251"/>
    </row>
    <row r="91" spans="2:11" ht="15" customHeight="1" x14ac:dyDescent="0.3">
      <c r="B91" s="260"/>
      <c r="C91" s="240" t="s">
        <v>2948</v>
      </c>
      <c r="D91" s="240"/>
      <c r="E91" s="240"/>
      <c r="F91" s="259" t="s">
        <v>2919</v>
      </c>
      <c r="G91" s="258"/>
      <c r="H91" s="240" t="s">
        <v>2949</v>
      </c>
      <c r="I91" s="240" t="s">
        <v>2950</v>
      </c>
      <c r="J91" s="240"/>
      <c r="K91" s="251"/>
    </row>
    <row r="92" spans="2:11" ht="15" customHeight="1" x14ac:dyDescent="0.3">
      <c r="B92" s="260"/>
      <c r="C92" s="240" t="s">
        <v>2951</v>
      </c>
      <c r="D92" s="240"/>
      <c r="E92" s="240"/>
      <c r="F92" s="259" t="s">
        <v>2919</v>
      </c>
      <c r="G92" s="258"/>
      <c r="H92" s="240" t="s">
        <v>2952</v>
      </c>
      <c r="I92" s="240" t="s">
        <v>2953</v>
      </c>
      <c r="J92" s="240"/>
      <c r="K92" s="251"/>
    </row>
    <row r="93" spans="2:11" ht="15" customHeight="1" x14ac:dyDescent="0.3">
      <c r="B93" s="260"/>
      <c r="C93" s="240" t="s">
        <v>2954</v>
      </c>
      <c r="D93" s="240"/>
      <c r="E93" s="240"/>
      <c r="F93" s="259" t="s">
        <v>2919</v>
      </c>
      <c r="G93" s="258"/>
      <c r="H93" s="240" t="s">
        <v>2954</v>
      </c>
      <c r="I93" s="240" t="s">
        <v>2953</v>
      </c>
      <c r="J93" s="240"/>
      <c r="K93" s="251"/>
    </row>
    <row r="94" spans="2:11" ht="15" customHeight="1" x14ac:dyDescent="0.3">
      <c r="B94" s="260"/>
      <c r="C94" s="240" t="s">
        <v>41</v>
      </c>
      <c r="D94" s="240"/>
      <c r="E94" s="240"/>
      <c r="F94" s="259" t="s">
        <v>2919</v>
      </c>
      <c r="G94" s="258"/>
      <c r="H94" s="240" t="s">
        <v>2955</v>
      </c>
      <c r="I94" s="240" t="s">
        <v>2953</v>
      </c>
      <c r="J94" s="240"/>
      <c r="K94" s="251"/>
    </row>
    <row r="95" spans="2:11" ht="15" customHeight="1" x14ac:dyDescent="0.3">
      <c r="B95" s="260"/>
      <c r="C95" s="240" t="s">
        <v>51</v>
      </c>
      <c r="D95" s="240"/>
      <c r="E95" s="240"/>
      <c r="F95" s="259" t="s">
        <v>2919</v>
      </c>
      <c r="G95" s="258"/>
      <c r="H95" s="240" t="s">
        <v>2956</v>
      </c>
      <c r="I95" s="240" t="s">
        <v>2953</v>
      </c>
      <c r="J95" s="240"/>
      <c r="K95" s="251"/>
    </row>
    <row r="96" spans="2:11" ht="15" customHeight="1" x14ac:dyDescent="0.3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 x14ac:dyDescent="0.3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 x14ac:dyDescent="0.3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 x14ac:dyDescent="0.3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 x14ac:dyDescent="0.3">
      <c r="B100" s="250"/>
      <c r="C100" s="351" t="s">
        <v>2957</v>
      </c>
      <c r="D100" s="351"/>
      <c r="E100" s="351"/>
      <c r="F100" s="351"/>
      <c r="G100" s="351"/>
      <c r="H100" s="351"/>
      <c r="I100" s="351"/>
      <c r="J100" s="351"/>
      <c r="K100" s="251"/>
    </row>
    <row r="101" spans="2:11" ht="17.25" customHeight="1" x14ac:dyDescent="0.3">
      <c r="B101" s="250"/>
      <c r="C101" s="252" t="s">
        <v>2913</v>
      </c>
      <c r="D101" s="252"/>
      <c r="E101" s="252"/>
      <c r="F101" s="252" t="s">
        <v>2914</v>
      </c>
      <c r="G101" s="253"/>
      <c r="H101" s="252" t="s">
        <v>228</v>
      </c>
      <c r="I101" s="252" t="s">
        <v>60</v>
      </c>
      <c r="J101" s="252" t="s">
        <v>2915</v>
      </c>
      <c r="K101" s="251"/>
    </row>
    <row r="102" spans="2:11" ht="17.25" customHeight="1" x14ac:dyDescent="0.3">
      <c r="B102" s="250"/>
      <c r="C102" s="254" t="s">
        <v>2916</v>
      </c>
      <c r="D102" s="254"/>
      <c r="E102" s="254"/>
      <c r="F102" s="255" t="s">
        <v>2917</v>
      </c>
      <c r="G102" s="256"/>
      <c r="H102" s="254"/>
      <c r="I102" s="254"/>
      <c r="J102" s="254" t="s">
        <v>2918</v>
      </c>
      <c r="K102" s="251"/>
    </row>
    <row r="103" spans="2:11" ht="5.25" customHeight="1" x14ac:dyDescent="0.3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 x14ac:dyDescent="0.3">
      <c r="B104" s="250"/>
      <c r="C104" s="240" t="s">
        <v>56</v>
      </c>
      <c r="D104" s="257"/>
      <c r="E104" s="257"/>
      <c r="F104" s="259" t="s">
        <v>2919</v>
      </c>
      <c r="G104" s="268"/>
      <c r="H104" s="240" t="s">
        <v>2958</v>
      </c>
      <c r="I104" s="240" t="s">
        <v>2921</v>
      </c>
      <c r="J104" s="240">
        <v>20</v>
      </c>
      <c r="K104" s="251"/>
    </row>
    <row r="105" spans="2:11" ht="15" customHeight="1" x14ac:dyDescent="0.3">
      <c r="B105" s="250"/>
      <c r="C105" s="240" t="s">
        <v>2922</v>
      </c>
      <c r="D105" s="240"/>
      <c r="E105" s="240"/>
      <c r="F105" s="259" t="s">
        <v>2919</v>
      </c>
      <c r="G105" s="240"/>
      <c r="H105" s="240" t="s">
        <v>2958</v>
      </c>
      <c r="I105" s="240" t="s">
        <v>2921</v>
      </c>
      <c r="J105" s="240">
        <v>120</v>
      </c>
      <c r="K105" s="251"/>
    </row>
    <row r="106" spans="2:11" ht="15" customHeight="1" x14ac:dyDescent="0.3">
      <c r="B106" s="260"/>
      <c r="C106" s="240" t="s">
        <v>2924</v>
      </c>
      <c r="D106" s="240"/>
      <c r="E106" s="240"/>
      <c r="F106" s="259" t="s">
        <v>2925</v>
      </c>
      <c r="G106" s="240"/>
      <c r="H106" s="240" t="s">
        <v>2958</v>
      </c>
      <c r="I106" s="240" t="s">
        <v>2921</v>
      </c>
      <c r="J106" s="240">
        <v>50</v>
      </c>
      <c r="K106" s="251"/>
    </row>
    <row r="107" spans="2:11" ht="15" customHeight="1" x14ac:dyDescent="0.3">
      <c r="B107" s="260"/>
      <c r="C107" s="240" t="s">
        <v>2927</v>
      </c>
      <c r="D107" s="240"/>
      <c r="E107" s="240"/>
      <c r="F107" s="259" t="s">
        <v>2919</v>
      </c>
      <c r="G107" s="240"/>
      <c r="H107" s="240" t="s">
        <v>2958</v>
      </c>
      <c r="I107" s="240" t="s">
        <v>2929</v>
      </c>
      <c r="J107" s="240"/>
      <c r="K107" s="251"/>
    </row>
    <row r="108" spans="2:11" ht="15" customHeight="1" x14ac:dyDescent="0.3">
      <c r="B108" s="260"/>
      <c r="C108" s="240" t="s">
        <v>2938</v>
      </c>
      <c r="D108" s="240"/>
      <c r="E108" s="240"/>
      <c r="F108" s="259" t="s">
        <v>2925</v>
      </c>
      <c r="G108" s="240"/>
      <c r="H108" s="240" t="s">
        <v>2958</v>
      </c>
      <c r="I108" s="240" t="s">
        <v>2921</v>
      </c>
      <c r="J108" s="240">
        <v>50</v>
      </c>
      <c r="K108" s="251"/>
    </row>
    <row r="109" spans="2:11" ht="15" customHeight="1" x14ac:dyDescent="0.3">
      <c r="B109" s="260"/>
      <c r="C109" s="240" t="s">
        <v>2946</v>
      </c>
      <c r="D109" s="240"/>
      <c r="E109" s="240"/>
      <c r="F109" s="259" t="s">
        <v>2925</v>
      </c>
      <c r="G109" s="240"/>
      <c r="H109" s="240" t="s">
        <v>2958</v>
      </c>
      <c r="I109" s="240" t="s">
        <v>2921</v>
      </c>
      <c r="J109" s="240">
        <v>50</v>
      </c>
      <c r="K109" s="251"/>
    </row>
    <row r="110" spans="2:11" ht="15" customHeight="1" x14ac:dyDescent="0.3">
      <c r="B110" s="260"/>
      <c r="C110" s="240" t="s">
        <v>2944</v>
      </c>
      <c r="D110" s="240"/>
      <c r="E110" s="240"/>
      <c r="F110" s="259" t="s">
        <v>2925</v>
      </c>
      <c r="G110" s="240"/>
      <c r="H110" s="240" t="s">
        <v>2958</v>
      </c>
      <c r="I110" s="240" t="s">
        <v>2921</v>
      </c>
      <c r="J110" s="240">
        <v>50</v>
      </c>
      <c r="K110" s="251"/>
    </row>
    <row r="111" spans="2:11" ht="15" customHeight="1" x14ac:dyDescent="0.3">
      <c r="B111" s="260"/>
      <c r="C111" s="240" t="s">
        <v>56</v>
      </c>
      <c r="D111" s="240"/>
      <c r="E111" s="240"/>
      <c r="F111" s="259" t="s">
        <v>2919</v>
      </c>
      <c r="G111" s="240"/>
      <c r="H111" s="240" t="s">
        <v>2959</v>
      </c>
      <c r="I111" s="240" t="s">
        <v>2921</v>
      </c>
      <c r="J111" s="240">
        <v>20</v>
      </c>
      <c r="K111" s="251"/>
    </row>
    <row r="112" spans="2:11" ht="15" customHeight="1" x14ac:dyDescent="0.3">
      <c r="B112" s="260"/>
      <c r="C112" s="240" t="s">
        <v>2960</v>
      </c>
      <c r="D112" s="240"/>
      <c r="E112" s="240"/>
      <c r="F112" s="259" t="s">
        <v>2919</v>
      </c>
      <c r="G112" s="240"/>
      <c r="H112" s="240" t="s">
        <v>2961</v>
      </c>
      <c r="I112" s="240" t="s">
        <v>2921</v>
      </c>
      <c r="J112" s="240">
        <v>120</v>
      </c>
      <c r="K112" s="251"/>
    </row>
    <row r="113" spans="2:11" ht="15" customHeight="1" x14ac:dyDescent="0.3">
      <c r="B113" s="260"/>
      <c r="C113" s="240" t="s">
        <v>41</v>
      </c>
      <c r="D113" s="240"/>
      <c r="E113" s="240"/>
      <c r="F113" s="259" t="s">
        <v>2919</v>
      </c>
      <c r="G113" s="240"/>
      <c r="H113" s="240" t="s">
        <v>2962</v>
      </c>
      <c r="I113" s="240" t="s">
        <v>2953</v>
      </c>
      <c r="J113" s="240"/>
      <c r="K113" s="251"/>
    </row>
    <row r="114" spans="2:11" ht="15" customHeight="1" x14ac:dyDescent="0.3">
      <c r="B114" s="260"/>
      <c r="C114" s="240" t="s">
        <v>51</v>
      </c>
      <c r="D114" s="240"/>
      <c r="E114" s="240"/>
      <c r="F114" s="259" t="s">
        <v>2919</v>
      </c>
      <c r="G114" s="240"/>
      <c r="H114" s="240" t="s">
        <v>2963</v>
      </c>
      <c r="I114" s="240" t="s">
        <v>2953</v>
      </c>
      <c r="J114" s="240"/>
      <c r="K114" s="251"/>
    </row>
    <row r="115" spans="2:11" ht="15" customHeight="1" x14ac:dyDescent="0.3">
      <c r="B115" s="260"/>
      <c r="C115" s="240" t="s">
        <v>60</v>
      </c>
      <c r="D115" s="240"/>
      <c r="E115" s="240"/>
      <c r="F115" s="259" t="s">
        <v>2919</v>
      </c>
      <c r="G115" s="240"/>
      <c r="H115" s="240" t="s">
        <v>2964</v>
      </c>
      <c r="I115" s="240" t="s">
        <v>2965</v>
      </c>
      <c r="J115" s="240"/>
      <c r="K115" s="251"/>
    </row>
    <row r="116" spans="2:11" ht="15" customHeight="1" x14ac:dyDescent="0.3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 x14ac:dyDescent="0.3">
      <c r="B117" s="270"/>
      <c r="C117" s="236"/>
      <c r="D117" s="236"/>
      <c r="E117" s="236"/>
      <c r="F117" s="271"/>
      <c r="G117" s="236"/>
      <c r="H117" s="236"/>
      <c r="I117" s="236"/>
      <c r="J117" s="236"/>
      <c r="K117" s="270"/>
    </row>
    <row r="118" spans="2:11" ht="18.75" customHeight="1" x14ac:dyDescent="0.3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 x14ac:dyDescent="0.3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 x14ac:dyDescent="0.3">
      <c r="B120" s="275"/>
      <c r="C120" s="348" t="s">
        <v>2966</v>
      </c>
      <c r="D120" s="348"/>
      <c r="E120" s="348"/>
      <c r="F120" s="348"/>
      <c r="G120" s="348"/>
      <c r="H120" s="348"/>
      <c r="I120" s="348"/>
      <c r="J120" s="348"/>
      <c r="K120" s="276"/>
    </row>
    <row r="121" spans="2:11" ht="17.25" customHeight="1" x14ac:dyDescent="0.3">
      <c r="B121" s="277"/>
      <c r="C121" s="252" t="s">
        <v>2913</v>
      </c>
      <c r="D121" s="252"/>
      <c r="E121" s="252"/>
      <c r="F121" s="252" t="s">
        <v>2914</v>
      </c>
      <c r="G121" s="253"/>
      <c r="H121" s="252" t="s">
        <v>228</v>
      </c>
      <c r="I121" s="252" t="s">
        <v>60</v>
      </c>
      <c r="J121" s="252" t="s">
        <v>2915</v>
      </c>
      <c r="K121" s="278"/>
    </row>
    <row r="122" spans="2:11" ht="17.25" customHeight="1" x14ac:dyDescent="0.3">
      <c r="B122" s="277"/>
      <c r="C122" s="254" t="s">
        <v>2916</v>
      </c>
      <c r="D122" s="254"/>
      <c r="E122" s="254"/>
      <c r="F122" s="255" t="s">
        <v>2917</v>
      </c>
      <c r="G122" s="256"/>
      <c r="H122" s="254"/>
      <c r="I122" s="254"/>
      <c r="J122" s="254" t="s">
        <v>2918</v>
      </c>
      <c r="K122" s="278"/>
    </row>
    <row r="123" spans="2:11" ht="5.25" customHeight="1" x14ac:dyDescent="0.3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 x14ac:dyDescent="0.3">
      <c r="B124" s="279"/>
      <c r="C124" s="240" t="s">
        <v>2922</v>
      </c>
      <c r="D124" s="257"/>
      <c r="E124" s="257"/>
      <c r="F124" s="259" t="s">
        <v>2919</v>
      </c>
      <c r="G124" s="240"/>
      <c r="H124" s="240" t="s">
        <v>2958</v>
      </c>
      <c r="I124" s="240" t="s">
        <v>2921</v>
      </c>
      <c r="J124" s="240">
        <v>120</v>
      </c>
      <c r="K124" s="281"/>
    </row>
    <row r="125" spans="2:11" ht="15" customHeight="1" x14ac:dyDescent="0.3">
      <c r="B125" s="279"/>
      <c r="C125" s="240" t="s">
        <v>2967</v>
      </c>
      <c r="D125" s="240"/>
      <c r="E125" s="240"/>
      <c r="F125" s="259" t="s">
        <v>2919</v>
      </c>
      <c r="G125" s="240"/>
      <c r="H125" s="240" t="s">
        <v>2968</v>
      </c>
      <c r="I125" s="240" t="s">
        <v>2921</v>
      </c>
      <c r="J125" s="240" t="s">
        <v>2969</v>
      </c>
      <c r="K125" s="281"/>
    </row>
    <row r="126" spans="2:11" ht="15" customHeight="1" x14ac:dyDescent="0.3">
      <c r="B126" s="279"/>
      <c r="C126" s="240" t="s">
        <v>86</v>
      </c>
      <c r="D126" s="240"/>
      <c r="E126" s="240"/>
      <c r="F126" s="259" t="s">
        <v>2919</v>
      </c>
      <c r="G126" s="240"/>
      <c r="H126" s="240" t="s">
        <v>2970</v>
      </c>
      <c r="I126" s="240" t="s">
        <v>2921</v>
      </c>
      <c r="J126" s="240" t="s">
        <v>2969</v>
      </c>
      <c r="K126" s="281"/>
    </row>
    <row r="127" spans="2:11" ht="15" customHeight="1" x14ac:dyDescent="0.3">
      <c r="B127" s="279"/>
      <c r="C127" s="240" t="s">
        <v>2930</v>
      </c>
      <c r="D127" s="240"/>
      <c r="E127" s="240"/>
      <c r="F127" s="259" t="s">
        <v>2925</v>
      </c>
      <c r="G127" s="240"/>
      <c r="H127" s="240" t="s">
        <v>2931</v>
      </c>
      <c r="I127" s="240" t="s">
        <v>2921</v>
      </c>
      <c r="J127" s="240">
        <v>15</v>
      </c>
      <c r="K127" s="281"/>
    </row>
    <row r="128" spans="2:11" ht="15" customHeight="1" x14ac:dyDescent="0.3">
      <c r="B128" s="279"/>
      <c r="C128" s="261" t="s">
        <v>2932</v>
      </c>
      <c r="D128" s="261"/>
      <c r="E128" s="261"/>
      <c r="F128" s="262" t="s">
        <v>2925</v>
      </c>
      <c r="G128" s="261"/>
      <c r="H128" s="261" t="s">
        <v>2933</v>
      </c>
      <c r="I128" s="261" t="s">
        <v>2921</v>
      </c>
      <c r="J128" s="261">
        <v>15</v>
      </c>
      <c r="K128" s="281"/>
    </row>
    <row r="129" spans="2:11" ht="15" customHeight="1" x14ac:dyDescent="0.3">
      <c r="B129" s="279"/>
      <c r="C129" s="261" t="s">
        <v>2934</v>
      </c>
      <c r="D129" s="261"/>
      <c r="E129" s="261"/>
      <c r="F129" s="262" t="s">
        <v>2925</v>
      </c>
      <c r="G129" s="261"/>
      <c r="H129" s="261" t="s">
        <v>2935</v>
      </c>
      <c r="I129" s="261" t="s">
        <v>2921</v>
      </c>
      <c r="J129" s="261">
        <v>20</v>
      </c>
      <c r="K129" s="281"/>
    </row>
    <row r="130" spans="2:11" ht="15" customHeight="1" x14ac:dyDescent="0.3">
      <c r="B130" s="279"/>
      <c r="C130" s="261" t="s">
        <v>2936</v>
      </c>
      <c r="D130" s="261"/>
      <c r="E130" s="261"/>
      <c r="F130" s="262" t="s">
        <v>2925</v>
      </c>
      <c r="G130" s="261"/>
      <c r="H130" s="261" t="s">
        <v>2937</v>
      </c>
      <c r="I130" s="261" t="s">
        <v>2921</v>
      </c>
      <c r="J130" s="261">
        <v>20</v>
      </c>
      <c r="K130" s="281"/>
    </row>
    <row r="131" spans="2:11" ht="15" customHeight="1" x14ac:dyDescent="0.3">
      <c r="B131" s="279"/>
      <c r="C131" s="240" t="s">
        <v>2924</v>
      </c>
      <c r="D131" s="240"/>
      <c r="E131" s="240"/>
      <c r="F131" s="259" t="s">
        <v>2925</v>
      </c>
      <c r="G131" s="240"/>
      <c r="H131" s="240" t="s">
        <v>2958</v>
      </c>
      <c r="I131" s="240" t="s">
        <v>2921</v>
      </c>
      <c r="J131" s="240">
        <v>50</v>
      </c>
      <c r="K131" s="281"/>
    </row>
    <row r="132" spans="2:11" ht="15" customHeight="1" x14ac:dyDescent="0.3">
      <c r="B132" s="279"/>
      <c r="C132" s="240" t="s">
        <v>2938</v>
      </c>
      <c r="D132" s="240"/>
      <c r="E132" s="240"/>
      <c r="F132" s="259" t="s">
        <v>2925</v>
      </c>
      <c r="G132" s="240"/>
      <c r="H132" s="240" t="s">
        <v>2958</v>
      </c>
      <c r="I132" s="240" t="s">
        <v>2921</v>
      </c>
      <c r="J132" s="240">
        <v>50</v>
      </c>
      <c r="K132" s="281"/>
    </row>
    <row r="133" spans="2:11" ht="15" customHeight="1" x14ac:dyDescent="0.3">
      <c r="B133" s="279"/>
      <c r="C133" s="240" t="s">
        <v>2944</v>
      </c>
      <c r="D133" s="240"/>
      <c r="E133" s="240"/>
      <c r="F133" s="259" t="s">
        <v>2925</v>
      </c>
      <c r="G133" s="240"/>
      <c r="H133" s="240" t="s">
        <v>2958</v>
      </c>
      <c r="I133" s="240" t="s">
        <v>2921</v>
      </c>
      <c r="J133" s="240">
        <v>50</v>
      </c>
      <c r="K133" s="281"/>
    </row>
    <row r="134" spans="2:11" ht="15" customHeight="1" x14ac:dyDescent="0.3">
      <c r="B134" s="279"/>
      <c r="C134" s="240" t="s">
        <v>2946</v>
      </c>
      <c r="D134" s="240"/>
      <c r="E134" s="240"/>
      <c r="F134" s="259" t="s">
        <v>2925</v>
      </c>
      <c r="G134" s="240"/>
      <c r="H134" s="240" t="s">
        <v>2958</v>
      </c>
      <c r="I134" s="240" t="s">
        <v>2921</v>
      </c>
      <c r="J134" s="240">
        <v>50</v>
      </c>
      <c r="K134" s="281"/>
    </row>
    <row r="135" spans="2:11" ht="15" customHeight="1" x14ac:dyDescent="0.3">
      <c r="B135" s="279"/>
      <c r="C135" s="240" t="s">
        <v>234</v>
      </c>
      <c r="D135" s="240"/>
      <c r="E135" s="240"/>
      <c r="F135" s="259" t="s">
        <v>2925</v>
      </c>
      <c r="G135" s="240"/>
      <c r="H135" s="240" t="s">
        <v>2971</v>
      </c>
      <c r="I135" s="240" t="s">
        <v>2921</v>
      </c>
      <c r="J135" s="240">
        <v>255</v>
      </c>
      <c r="K135" s="281"/>
    </row>
    <row r="136" spans="2:11" ht="15" customHeight="1" x14ac:dyDescent="0.3">
      <c r="B136" s="279"/>
      <c r="C136" s="240" t="s">
        <v>2948</v>
      </c>
      <c r="D136" s="240"/>
      <c r="E136" s="240"/>
      <c r="F136" s="259" t="s">
        <v>2919</v>
      </c>
      <c r="G136" s="240"/>
      <c r="H136" s="240" t="s">
        <v>2972</v>
      </c>
      <c r="I136" s="240" t="s">
        <v>2950</v>
      </c>
      <c r="J136" s="240"/>
      <c r="K136" s="281"/>
    </row>
    <row r="137" spans="2:11" ht="15" customHeight="1" x14ac:dyDescent="0.3">
      <c r="B137" s="279"/>
      <c r="C137" s="240" t="s">
        <v>2951</v>
      </c>
      <c r="D137" s="240"/>
      <c r="E137" s="240"/>
      <c r="F137" s="259" t="s">
        <v>2919</v>
      </c>
      <c r="G137" s="240"/>
      <c r="H137" s="240" t="s">
        <v>2973</v>
      </c>
      <c r="I137" s="240" t="s">
        <v>2953</v>
      </c>
      <c r="J137" s="240"/>
      <c r="K137" s="281"/>
    </row>
    <row r="138" spans="2:11" ht="15" customHeight="1" x14ac:dyDescent="0.3">
      <c r="B138" s="279"/>
      <c r="C138" s="240" t="s">
        <v>2954</v>
      </c>
      <c r="D138" s="240"/>
      <c r="E138" s="240"/>
      <c r="F138" s="259" t="s">
        <v>2919</v>
      </c>
      <c r="G138" s="240"/>
      <c r="H138" s="240" t="s">
        <v>2954</v>
      </c>
      <c r="I138" s="240" t="s">
        <v>2953</v>
      </c>
      <c r="J138" s="240"/>
      <c r="K138" s="281"/>
    </row>
    <row r="139" spans="2:11" ht="15" customHeight="1" x14ac:dyDescent="0.3">
      <c r="B139" s="279"/>
      <c r="C139" s="240" t="s">
        <v>41</v>
      </c>
      <c r="D139" s="240"/>
      <c r="E139" s="240"/>
      <c r="F139" s="259" t="s">
        <v>2919</v>
      </c>
      <c r="G139" s="240"/>
      <c r="H139" s="240" t="s">
        <v>2974</v>
      </c>
      <c r="I139" s="240" t="s">
        <v>2953</v>
      </c>
      <c r="J139" s="240"/>
      <c r="K139" s="281"/>
    </row>
    <row r="140" spans="2:11" ht="15" customHeight="1" x14ac:dyDescent="0.3">
      <c r="B140" s="279"/>
      <c r="C140" s="240" t="s">
        <v>2975</v>
      </c>
      <c r="D140" s="240"/>
      <c r="E140" s="240"/>
      <c r="F140" s="259" t="s">
        <v>2919</v>
      </c>
      <c r="G140" s="240"/>
      <c r="H140" s="240" t="s">
        <v>2976</v>
      </c>
      <c r="I140" s="240" t="s">
        <v>2953</v>
      </c>
      <c r="J140" s="240"/>
      <c r="K140" s="281"/>
    </row>
    <row r="141" spans="2:11" ht="15" customHeight="1" x14ac:dyDescent="0.3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 x14ac:dyDescent="0.3">
      <c r="B142" s="236"/>
      <c r="C142" s="236"/>
      <c r="D142" s="236"/>
      <c r="E142" s="236"/>
      <c r="F142" s="271"/>
      <c r="G142" s="236"/>
      <c r="H142" s="236"/>
      <c r="I142" s="236"/>
      <c r="J142" s="236"/>
      <c r="K142" s="236"/>
    </row>
    <row r="143" spans="2:11" ht="18.75" customHeight="1" x14ac:dyDescent="0.3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 x14ac:dyDescent="0.3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 x14ac:dyDescent="0.3">
      <c r="B145" s="250"/>
      <c r="C145" s="351" t="s">
        <v>2977</v>
      </c>
      <c r="D145" s="351"/>
      <c r="E145" s="351"/>
      <c r="F145" s="351"/>
      <c r="G145" s="351"/>
      <c r="H145" s="351"/>
      <c r="I145" s="351"/>
      <c r="J145" s="351"/>
      <c r="K145" s="251"/>
    </row>
    <row r="146" spans="2:11" ht="17.25" customHeight="1" x14ac:dyDescent="0.3">
      <c r="B146" s="250"/>
      <c r="C146" s="252" t="s">
        <v>2913</v>
      </c>
      <c r="D146" s="252"/>
      <c r="E146" s="252"/>
      <c r="F146" s="252" t="s">
        <v>2914</v>
      </c>
      <c r="G146" s="253"/>
      <c r="H146" s="252" t="s">
        <v>228</v>
      </c>
      <c r="I146" s="252" t="s">
        <v>60</v>
      </c>
      <c r="J146" s="252" t="s">
        <v>2915</v>
      </c>
      <c r="K146" s="251"/>
    </row>
    <row r="147" spans="2:11" ht="17.25" customHeight="1" x14ac:dyDescent="0.3">
      <c r="B147" s="250"/>
      <c r="C147" s="254" t="s">
        <v>2916</v>
      </c>
      <c r="D147" s="254"/>
      <c r="E147" s="254"/>
      <c r="F147" s="255" t="s">
        <v>2917</v>
      </c>
      <c r="G147" s="256"/>
      <c r="H147" s="254"/>
      <c r="I147" s="254"/>
      <c r="J147" s="254" t="s">
        <v>2918</v>
      </c>
      <c r="K147" s="251"/>
    </row>
    <row r="148" spans="2:11" ht="5.25" customHeight="1" x14ac:dyDescent="0.3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 x14ac:dyDescent="0.3">
      <c r="B149" s="260"/>
      <c r="C149" s="285" t="s">
        <v>2922</v>
      </c>
      <c r="D149" s="240"/>
      <c r="E149" s="240"/>
      <c r="F149" s="286" t="s">
        <v>2919</v>
      </c>
      <c r="G149" s="240"/>
      <c r="H149" s="285" t="s">
        <v>2958</v>
      </c>
      <c r="I149" s="285" t="s">
        <v>2921</v>
      </c>
      <c r="J149" s="285">
        <v>120</v>
      </c>
      <c r="K149" s="281"/>
    </row>
    <row r="150" spans="2:11" ht="15" customHeight="1" x14ac:dyDescent="0.3">
      <c r="B150" s="260"/>
      <c r="C150" s="285" t="s">
        <v>2967</v>
      </c>
      <c r="D150" s="240"/>
      <c r="E150" s="240"/>
      <c r="F150" s="286" t="s">
        <v>2919</v>
      </c>
      <c r="G150" s="240"/>
      <c r="H150" s="285" t="s">
        <v>2978</v>
      </c>
      <c r="I150" s="285" t="s">
        <v>2921</v>
      </c>
      <c r="J150" s="285" t="s">
        <v>2969</v>
      </c>
      <c r="K150" s="281"/>
    </row>
    <row r="151" spans="2:11" ht="15" customHeight="1" x14ac:dyDescent="0.3">
      <c r="B151" s="260"/>
      <c r="C151" s="285" t="s">
        <v>86</v>
      </c>
      <c r="D151" s="240"/>
      <c r="E151" s="240"/>
      <c r="F151" s="286" t="s">
        <v>2919</v>
      </c>
      <c r="G151" s="240"/>
      <c r="H151" s="285" t="s">
        <v>2979</v>
      </c>
      <c r="I151" s="285" t="s">
        <v>2921</v>
      </c>
      <c r="J151" s="285" t="s">
        <v>2969</v>
      </c>
      <c r="K151" s="281"/>
    </row>
    <row r="152" spans="2:11" ht="15" customHeight="1" x14ac:dyDescent="0.3">
      <c r="B152" s="260"/>
      <c r="C152" s="285" t="s">
        <v>2924</v>
      </c>
      <c r="D152" s="240"/>
      <c r="E152" s="240"/>
      <c r="F152" s="286" t="s">
        <v>2925</v>
      </c>
      <c r="G152" s="240"/>
      <c r="H152" s="285" t="s">
        <v>2958</v>
      </c>
      <c r="I152" s="285" t="s">
        <v>2921</v>
      </c>
      <c r="J152" s="285">
        <v>50</v>
      </c>
      <c r="K152" s="281"/>
    </row>
    <row r="153" spans="2:11" ht="15" customHeight="1" x14ac:dyDescent="0.3">
      <c r="B153" s="260"/>
      <c r="C153" s="285" t="s">
        <v>2927</v>
      </c>
      <c r="D153" s="240"/>
      <c r="E153" s="240"/>
      <c r="F153" s="286" t="s">
        <v>2919</v>
      </c>
      <c r="G153" s="240"/>
      <c r="H153" s="285" t="s">
        <v>2958</v>
      </c>
      <c r="I153" s="285" t="s">
        <v>2929</v>
      </c>
      <c r="J153" s="285"/>
      <c r="K153" s="281"/>
    </row>
    <row r="154" spans="2:11" ht="15" customHeight="1" x14ac:dyDescent="0.3">
      <c r="B154" s="260"/>
      <c r="C154" s="285" t="s">
        <v>2938</v>
      </c>
      <c r="D154" s="240"/>
      <c r="E154" s="240"/>
      <c r="F154" s="286" t="s">
        <v>2925</v>
      </c>
      <c r="G154" s="240"/>
      <c r="H154" s="285" t="s">
        <v>2958</v>
      </c>
      <c r="I154" s="285" t="s">
        <v>2921</v>
      </c>
      <c r="J154" s="285">
        <v>50</v>
      </c>
      <c r="K154" s="281"/>
    </row>
    <row r="155" spans="2:11" ht="15" customHeight="1" x14ac:dyDescent="0.3">
      <c r="B155" s="260"/>
      <c r="C155" s="285" t="s">
        <v>2946</v>
      </c>
      <c r="D155" s="240"/>
      <c r="E155" s="240"/>
      <c r="F155" s="286" t="s">
        <v>2925</v>
      </c>
      <c r="G155" s="240"/>
      <c r="H155" s="285" t="s">
        <v>2958</v>
      </c>
      <c r="I155" s="285" t="s">
        <v>2921</v>
      </c>
      <c r="J155" s="285">
        <v>50</v>
      </c>
      <c r="K155" s="281"/>
    </row>
    <row r="156" spans="2:11" ht="15" customHeight="1" x14ac:dyDescent="0.3">
      <c r="B156" s="260"/>
      <c r="C156" s="285" t="s">
        <v>2944</v>
      </c>
      <c r="D156" s="240"/>
      <c r="E156" s="240"/>
      <c r="F156" s="286" t="s">
        <v>2925</v>
      </c>
      <c r="G156" s="240"/>
      <c r="H156" s="285" t="s">
        <v>2958</v>
      </c>
      <c r="I156" s="285" t="s">
        <v>2921</v>
      </c>
      <c r="J156" s="285">
        <v>50</v>
      </c>
      <c r="K156" s="281"/>
    </row>
    <row r="157" spans="2:11" ht="15" customHeight="1" x14ac:dyDescent="0.3">
      <c r="B157" s="260"/>
      <c r="C157" s="285" t="s">
        <v>219</v>
      </c>
      <c r="D157" s="240"/>
      <c r="E157" s="240"/>
      <c r="F157" s="286" t="s">
        <v>2919</v>
      </c>
      <c r="G157" s="240"/>
      <c r="H157" s="285" t="s">
        <v>2980</v>
      </c>
      <c r="I157" s="285" t="s">
        <v>2921</v>
      </c>
      <c r="J157" s="285" t="s">
        <v>2981</v>
      </c>
      <c r="K157" s="281"/>
    </row>
    <row r="158" spans="2:11" ht="15" customHeight="1" x14ac:dyDescent="0.3">
      <c r="B158" s="260"/>
      <c r="C158" s="285" t="s">
        <v>2982</v>
      </c>
      <c r="D158" s="240"/>
      <c r="E158" s="240"/>
      <c r="F158" s="286" t="s">
        <v>2919</v>
      </c>
      <c r="G158" s="240"/>
      <c r="H158" s="285" t="s">
        <v>2983</v>
      </c>
      <c r="I158" s="285" t="s">
        <v>2953</v>
      </c>
      <c r="J158" s="285"/>
      <c r="K158" s="281"/>
    </row>
    <row r="159" spans="2:11" ht="15" customHeight="1" x14ac:dyDescent="0.3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 x14ac:dyDescent="0.3">
      <c r="B160" s="236"/>
      <c r="C160" s="240"/>
      <c r="D160" s="240"/>
      <c r="E160" s="240"/>
      <c r="F160" s="259"/>
      <c r="G160" s="240"/>
      <c r="H160" s="240"/>
      <c r="I160" s="240"/>
      <c r="J160" s="240"/>
      <c r="K160" s="236"/>
    </row>
    <row r="161" spans="2:11" ht="18.75" customHeight="1" x14ac:dyDescent="0.3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 x14ac:dyDescent="0.3">
      <c r="B162" s="227"/>
      <c r="C162" s="228"/>
      <c r="D162" s="228"/>
      <c r="E162" s="228"/>
      <c r="F162" s="228"/>
      <c r="G162" s="228"/>
      <c r="H162" s="228"/>
      <c r="I162" s="228"/>
      <c r="J162" s="228"/>
      <c r="K162" s="229"/>
    </row>
    <row r="163" spans="2:11" ht="45" customHeight="1" x14ac:dyDescent="0.3">
      <c r="B163" s="230"/>
      <c r="C163" s="348" t="s">
        <v>2984</v>
      </c>
      <c r="D163" s="348"/>
      <c r="E163" s="348"/>
      <c r="F163" s="348"/>
      <c r="G163" s="348"/>
      <c r="H163" s="348"/>
      <c r="I163" s="348"/>
      <c r="J163" s="348"/>
      <c r="K163" s="231"/>
    </row>
    <row r="164" spans="2:11" ht="17.25" customHeight="1" x14ac:dyDescent="0.3">
      <c r="B164" s="230"/>
      <c r="C164" s="252" t="s">
        <v>2913</v>
      </c>
      <c r="D164" s="252"/>
      <c r="E164" s="252"/>
      <c r="F164" s="252" t="s">
        <v>2914</v>
      </c>
      <c r="G164" s="289"/>
      <c r="H164" s="290" t="s">
        <v>228</v>
      </c>
      <c r="I164" s="290" t="s">
        <v>60</v>
      </c>
      <c r="J164" s="252" t="s">
        <v>2915</v>
      </c>
      <c r="K164" s="231"/>
    </row>
    <row r="165" spans="2:11" ht="17.25" customHeight="1" x14ac:dyDescent="0.3">
      <c r="B165" s="233"/>
      <c r="C165" s="254" t="s">
        <v>2916</v>
      </c>
      <c r="D165" s="254"/>
      <c r="E165" s="254"/>
      <c r="F165" s="255" t="s">
        <v>2917</v>
      </c>
      <c r="G165" s="291"/>
      <c r="H165" s="292"/>
      <c r="I165" s="292"/>
      <c r="J165" s="254" t="s">
        <v>2918</v>
      </c>
      <c r="K165" s="234"/>
    </row>
    <row r="166" spans="2:11" ht="5.25" customHeight="1" x14ac:dyDescent="0.3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 x14ac:dyDescent="0.3">
      <c r="B167" s="260"/>
      <c r="C167" s="240" t="s">
        <v>2922</v>
      </c>
      <c r="D167" s="240"/>
      <c r="E167" s="240"/>
      <c r="F167" s="259" t="s">
        <v>2919</v>
      </c>
      <c r="G167" s="240"/>
      <c r="H167" s="240" t="s">
        <v>2958</v>
      </c>
      <c r="I167" s="240" t="s">
        <v>2921</v>
      </c>
      <c r="J167" s="240">
        <v>120</v>
      </c>
      <c r="K167" s="281"/>
    </row>
    <row r="168" spans="2:11" ht="15" customHeight="1" x14ac:dyDescent="0.3">
      <c r="B168" s="260"/>
      <c r="C168" s="240" t="s">
        <v>2967</v>
      </c>
      <c r="D168" s="240"/>
      <c r="E168" s="240"/>
      <c r="F168" s="259" t="s">
        <v>2919</v>
      </c>
      <c r="G168" s="240"/>
      <c r="H168" s="240" t="s">
        <v>2968</v>
      </c>
      <c r="I168" s="240" t="s">
        <v>2921</v>
      </c>
      <c r="J168" s="240" t="s">
        <v>2969</v>
      </c>
      <c r="K168" s="281"/>
    </row>
    <row r="169" spans="2:11" ht="15" customHeight="1" x14ac:dyDescent="0.3">
      <c r="B169" s="260"/>
      <c r="C169" s="240" t="s">
        <v>86</v>
      </c>
      <c r="D169" s="240"/>
      <c r="E169" s="240"/>
      <c r="F169" s="259" t="s">
        <v>2919</v>
      </c>
      <c r="G169" s="240"/>
      <c r="H169" s="240" t="s">
        <v>2985</v>
      </c>
      <c r="I169" s="240" t="s">
        <v>2921</v>
      </c>
      <c r="J169" s="240" t="s">
        <v>2969</v>
      </c>
      <c r="K169" s="281"/>
    </row>
    <row r="170" spans="2:11" ht="15" customHeight="1" x14ac:dyDescent="0.3">
      <c r="B170" s="260"/>
      <c r="C170" s="240" t="s">
        <v>2924</v>
      </c>
      <c r="D170" s="240"/>
      <c r="E170" s="240"/>
      <c r="F170" s="259" t="s">
        <v>2925</v>
      </c>
      <c r="G170" s="240"/>
      <c r="H170" s="240" t="s">
        <v>2985</v>
      </c>
      <c r="I170" s="240" t="s">
        <v>2921</v>
      </c>
      <c r="J170" s="240">
        <v>50</v>
      </c>
      <c r="K170" s="281"/>
    </row>
    <row r="171" spans="2:11" ht="15" customHeight="1" x14ac:dyDescent="0.3">
      <c r="B171" s="260"/>
      <c r="C171" s="240" t="s">
        <v>2927</v>
      </c>
      <c r="D171" s="240"/>
      <c r="E171" s="240"/>
      <c r="F171" s="259" t="s">
        <v>2919</v>
      </c>
      <c r="G171" s="240"/>
      <c r="H171" s="240" t="s">
        <v>2985</v>
      </c>
      <c r="I171" s="240" t="s">
        <v>2929</v>
      </c>
      <c r="J171" s="240"/>
      <c r="K171" s="281"/>
    </row>
    <row r="172" spans="2:11" ht="15" customHeight="1" x14ac:dyDescent="0.3">
      <c r="B172" s="260"/>
      <c r="C172" s="240" t="s">
        <v>2938</v>
      </c>
      <c r="D172" s="240"/>
      <c r="E172" s="240"/>
      <c r="F172" s="259" t="s">
        <v>2925</v>
      </c>
      <c r="G172" s="240"/>
      <c r="H172" s="240" t="s">
        <v>2985</v>
      </c>
      <c r="I172" s="240" t="s">
        <v>2921</v>
      </c>
      <c r="J172" s="240">
        <v>50</v>
      </c>
      <c r="K172" s="281"/>
    </row>
    <row r="173" spans="2:11" ht="15" customHeight="1" x14ac:dyDescent="0.3">
      <c r="B173" s="260"/>
      <c r="C173" s="240" t="s">
        <v>2946</v>
      </c>
      <c r="D173" s="240"/>
      <c r="E173" s="240"/>
      <c r="F173" s="259" t="s">
        <v>2925</v>
      </c>
      <c r="G173" s="240"/>
      <c r="H173" s="240" t="s">
        <v>2985</v>
      </c>
      <c r="I173" s="240" t="s">
        <v>2921</v>
      </c>
      <c r="J173" s="240">
        <v>50</v>
      </c>
      <c r="K173" s="281"/>
    </row>
    <row r="174" spans="2:11" ht="15" customHeight="1" x14ac:dyDescent="0.3">
      <c r="B174" s="260"/>
      <c r="C174" s="240" t="s">
        <v>2944</v>
      </c>
      <c r="D174" s="240"/>
      <c r="E174" s="240"/>
      <c r="F174" s="259" t="s">
        <v>2925</v>
      </c>
      <c r="G174" s="240"/>
      <c r="H174" s="240" t="s">
        <v>2985</v>
      </c>
      <c r="I174" s="240" t="s">
        <v>2921</v>
      </c>
      <c r="J174" s="240">
        <v>50</v>
      </c>
      <c r="K174" s="281"/>
    </row>
    <row r="175" spans="2:11" ht="15" customHeight="1" x14ac:dyDescent="0.3">
      <c r="B175" s="260"/>
      <c r="C175" s="240" t="s">
        <v>227</v>
      </c>
      <c r="D175" s="240"/>
      <c r="E175" s="240"/>
      <c r="F175" s="259" t="s">
        <v>2919</v>
      </c>
      <c r="G175" s="240"/>
      <c r="H175" s="240" t="s">
        <v>2986</v>
      </c>
      <c r="I175" s="240" t="s">
        <v>2987</v>
      </c>
      <c r="J175" s="240"/>
      <c r="K175" s="281"/>
    </row>
    <row r="176" spans="2:11" ht="15" customHeight="1" x14ac:dyDescent="0.3">
      <c r="B176" s="260"/>
      <c r="C176" s="240" t="s">
        <v>60</v>
      </c>
      <c r="D176" s="240"/>
      <c r="E176" s="240"/>
      <c r="F176" s="259" t="s">
        <v>2919</v>
      </c>
      <c r="G176" s="240"/>
      <c r="H176" s="240" t="s">
        <v>2988</v>
      </c>
      <c r="I176" s="240" t="s">
        <v>2989</v>
      </c>
      <c r="J176" s="240">
        <v>1</v>
      </c>
      <c r="K176" s="281"/>
    </row>
    <row r="177" spans="2:11" ht="15" customHeight="1" x14ac:dyDescent="0.3">
      <c r="B177" s="260"/>
      <c r="C177" s="240" t="s">
        <v>56</v>
      </c>
      <c r="D177" s="240"/>
      <c r="E177" s="240"/>
      <c r="F177" s="259" t="s">
        <v>2919</v>
      </c>
      <c r="G177" s="240"/>
      <c r="H177" s="240" t="s">
        <v>2990</v>
      </c>
      <c r="I177" s="240" t="s">
        <v>2921</v>
      </c>
      <c r="J177" s="240">
        <v>20</v>
      </c>
      <c r="K177" s="281"/>
    </row>
    <row r="178" spans="2:11" ht="15" customHeight="1" x14ac:dyDescent="0.3">
      <c r="B178" s="260"/>
      <c r="C178" s="240" t="s">
        <v>228</v>
      </c>
      <c r="D178" s="240"/>
      <c r="E178" s="240"/>
      <c r="F178" s="259" t="s">
        <v>2919</v>
      </c>
      <c r="G178" s="240"/>
      <c r="H178" s="240" t="s">
        <v>2991</v>
      </c>
      <c r="I178" s="240" t="s">
        <v>2921</v>
      </c>
      <c r="J178" s="240">
        <v>255</v>
      </c>
      <c r="K178" s="281"/>
    </row>
    <row r="179" spans="2:11" ht="15" customHeight="1" x14ac:dyDescent="0.3">
      <c r="B179" s="260"/>
      <c r="C179" s="240" t="s">
        <v>229</v>
      </c>
      <c r="D179" s="240"/>
      <c r="E179" s="240"/>
      <c r="F179" s="259" t="s">
        <v>2919</v>
      </c>
      <c r="G179" s="240"/>
      <c r="H179" s="240" t="s">
        <v>2884</v>
      </c>
      <c r="I179" s="240" t="s">
        <v>2921</v>
      </c>
      <c r="J179" s="240">
        <v>10</v>
      </c>
      <c r="K179" s="281"/>
    </row>
    <row r="180" spans="2:11" ht="15" customHeight="1" x14ac:dyDescent="0.3">
      <c r="B180" s="260"/>
      <c r="C180" s="240" t="s">
        <v>230</v>
      </c>
      <c r="D180" s="240"/>
      <c r="E180" s="240"/>
      <c r="F180" s="259" t="s">
        <v>2919</v>
      </c>
      <c r="G180" s="240"/>
      <c r="H180" s="240" t="s">
        <v>2992</v>
      </c>
      <c r="I180" s="240" t="s">
        <v>2953</v>
      </c>
      <c r="J180" s="240"/>
      <c r="K180" s="281"/>
    </row>
    <row r="181" spans="2:11" ht="15" customHeight="1" x14ac:dyDescent="0.3">
      <c r="B181" s="260"/>
      <c r="C181" s="240" t="s">
        <v>2993</v>
      </c>
      <c r="D181" s="240"/>
      <c r="E181" s="240"/>
      <c r="F181" s="259" t="s">
        <v>2919</v>
      </c>
      <c r="G181" s="240"/>
      <c r="H181" s="240" t="s">
        <v>2994</v>
      </c>
      <c r="I181" s="240" t="s">
        <v>2953</v>
      </c>
      <c r="J181" s="240"/>
      <c r="K181" s="281"/>
    </row>
    <row r="182" spans="2:11" ht="15" customHeight="1" x14ac:dyDescent="0.3">
      <c r="B182" s="260"/>
      <c r="C182" s="240" t="s">
        <v>2982</v>
      </c>
      <c r="D182" s="240"/>
      <c r="E182" s="240"/>
      <c r="F182" s="259" t="s">
        <v>2919</v>
      </c>
      <c r="G182" s="240"/>
      <c r="H182" s="240" t="s">
        <v>2995</v>
      </c>
      <c r="I182" s="240" t="s">
        <v>2953</v>
      </c>
      <c r="J182" s="240"/>
      <c r="K182" s="281"/>
    </row>
    <row r="183" spans="2:11" ht="15" customHeight="1" x14ac:dyDescent="0.3">
      <c r="B183" s="260"/>
      <c r="C183" s="240" t="s">
        <v>233</v>
      </c>
      <c r="D183" s="240"/>
      <c r="E183" s="240"/>
      <c r="F183" s="259" t="s">
        <v>2925</v>
      </c>
      <c r="G183" s="240"/>
      <c r="H183" s="240" t="s">
        <v>2996</v>
      </c>
      <c r="I183" s="240" t="s">
        <v>2921</v>
      </c>
      <c r="J183" s="240">
        <v>50</v>
      </c>
      <c r="K183" s="281"/>
    </row>
    <row r="184" spans="2:11" ht="15" customHeight="1" x14ac:dyDescent="0.3">
      <c r="B184" s="287"/>
      <c r="C184" s="269"/>
      <c r="D184" s="269"/>
      <c r="E184" s="269"/>
      <c r="F184" s="269"/>
      <c r="G184" s="269"/>
      <c r="H184" s="269"/>
      <c r="I184" s="269"/>
      <c r="J184" s="269"/>
      <c r="K184" s="288"/>
    </row>
    <row r="185" spans="2:11" ht="18.75" customHeight="1" x14ac:dyDescent="0.3">
      <c r="B185" s="236"/>
      <c r="C185" s="240"/>
      <c r="D185" s="240"/>
      <c r="E185" s="240"/>
      <c r="F185" s="259"/>
      <c r="G185" s="240"/>
      <c r="H185" s="240"/>
      <c r="I185" s="240"/>
      <c r="J185" s="240"/>
      <c r="K185" s="236"/>
    </row>
    <row r="186" spans="2:11" ht="18.75" customHeight="1" x14ac:dyDescent="0.3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</row>
    <row r="187" spans="2:11" x14ac:dyDescent="0.3">
      <c r="B187" s="227"/>
      <c r="C187" s="228"/>
      <c r="D187" s="228"/>
      <c r="E187" s="228"/>
      <c r="F187" s="228"/>
      <c r="G187" s="228"/>
      <c r="H187" s="228"/>
      <c r="I187" s="228"/>
      <c r="J187" s="228"/>
      <c r="K187" s="229"/>
    </row>
    <row r="188" spans="2:11" ht="21" x14ac:dyDescent="0.3">
      <c r="B188" s="230"/>
      <c r="C188" s="348" t="s">
        <v>2997</v>
      </c>
      <c r="D188" s="348"/>
      <c r="E188" s="348"/>
      <c r="F188" s="348"/>
      <c r="G188" s="348"/>
      <c r="H188" s="348"/>
      <c r="I188" s="348"/>
      <c r="J188" s="348"/>
      <c r="K188" s="231"/>
    </row>
    <row r="189" spans="2:11" ht="25.5" customHeight="1" x14ac:dyDescent="0.3">
      <c r="B189" s="230"/>
      <c r="C189" s="293" t="s">
        <v>2998</v>
      </c>
      <c r="D189" s="293"/>
      <c r="E189" s="293"/>
      <c r="F189" s="293" t="s">
        <v>2999</v>
      </c>
      <c r="G189" s="294"/>
      <c r="H189" s="349" t="s">
        <v>3000</v>
      </c>
      <c r="I189" s="349"/>
      <c r="J189" s="349"/>
      <c r="K189" s="231"/>
    </row>
    <row r="190" spans="2:11" ht="5.25" customHeight="1" x14ac:dyDescent="0.3">
      <c r="B190" s="260"/>
      <c r="C190" s="257"/>
      <c r="D190" s="257"/>
      <c r="E190" s="257"/>
      <c r="F190" s="257"/>
      <c r="G190" s="240"/>
      <c r="H190" s="257"/>
      <c r="I190" s="257"/>
      <c r="J190" s="257"/>
      <c r="K190" s="281"/>
    </row>
    <row r="191" spans="2:11" ht="15" customHeight="1" x14ac:dyDescent="0.3">
      <c r="B191" s="260"/>
      <c r="C191" s="240" t="s">
        <v>3001</v>
      </c>
      <c r="D191" s="240"/>
      <c r="E191" s="240"/>
      <c r="F191" s="259" t="s">
        <v>46</v>
      </c>
      <c r="G191" s="240"/>
      <c r="H191" s="347" t="s">
        <v>3002</v>
      </c>
      <c r="I191" s="347"/>
      <c r="J191" s="347"/>
      <c r="K191" s="281"/>
    </row>
    <row r="192" spans="2:11" ht="15" customHeight="1" x14ac:dyDescent="0.3">
      <c r="B192" s="260"/>
      <c r="C192" s="266"/>
      <c r="D192" s="240"/>
      <c r="E192" s="240"/>
      <c r="F192" s="259" t="s">
        <v>47</v>
      </c>
      <c r="G192" s="240"/>
      <c r="H192" s="347" t="s">
        <v>3003</v>
      </c>
      <c r="I192" s="347"/>
      <c r="J192" s="347"/>
      <c r="K192" s="281"/>
    </row>
    <row r="193" spans="2:11" ht="15" customHeight="1" x14ac:dyDescent="0.3">
      <c r="B193" s="260"/>
      <c r="C193" s="266"/>
      <c r="D193" s="240"/>
      <c r="E193" s="240"/>
      <c r="F193" s="259" t="s">
        <v>50</v>
      </c>
      <c r="G193" s="240"/>
      <c r="H193" s="347" t="s">
        <v>3004</v>
      </c>
      <c r="I193" s="347"/>
      <c r="J193" s="347"/>
      <c r="K193" s="281"/>
    </row>
    <row r="194" spans="2:11" ht="15" customHeight="1" x14ac:dyDescent="0.3">
      <c r="B194" s="260"/>
      <c r="C194" s="240"/>
      <c r="D194" s="240"/>
      <c r="E194" s="240"/>
      <c r="F194" s="259" t="s">
        <v>48</v>
      </c>
      <c r="G194" s="240"/>
      <c r="H194" s="347" t="s">
        <v>3005</v>
      </c>
      <c r="I194" s="347"/>
      <c r="J194" s="347"/>
      <c r="K194" s="281"/>
    </row>
    <row r="195" spans="2:11" ht="15" customHeight="1" x14ac:dyDescent="0.3">
      <c r="B195" s="260"/>
      <c r="C195" s="240"/>
      <c r="D195" s="240"/>
      <c r="E195" s="240"/>
      <c r="F195" s="259" t="s">
        <v>49</v>
      </c>
      <c r="G195" s="240"/>
      <c r="H195" s="347" t="s">
        <v>3006</v>
      </c>
      <c r="I195" s="347"/>
      <c r="J195" s="347"/>
      <c r="K195" s="281"/>
    </row>
    <row r="196" spans="2:11" ht="15" customHeight="1" x14ac:dyDescent="0.3">
      <c r="B196" s="260"/>
      <c r="C196" s="240"/>
      <c r="D196" s="240"/>
      <c r="E196" s="240"/>
      <c r="F196" s="259"/>
      <c r="G196" s="240"/>
      <c r="H196" s="240"/>
      <c r="I196" s="240"/>
      <c r="J196" s="240"/>
      <c r="K196" s="281"/>
    </row>
    <row r="197" spans="2:11" ht="15" customHeight="1" x14ac:dyDescent="0.3">
      <c r="B197" s="260"/>
      <c r="C197" s="240" t="s">
        <v>2965</v>
      </c>
      <c r="D197" s="240"/>
      <c r="E197" s="240"/>
      <c r="F197" s="259" t="s">
        <v>90</v>
      </c>
      <c r="G197" s="240"/>
      <c r="H197" s="347" t="s">
        <v>3007</v>
      </c>
      <c r="I197" s="347"/>
      <c r="J197" s="347"/>
      <c r="K197" s="281"/>
    </row>
    <row r="198" spans="2:11" ht="15" customHeight="1" x14ac:dyDescent="0.3">
      <c r="B198" s="260"/>
      <c r="C198" s="266"/>
      <c r="D198" s="240"/>
      <c r="E198" s="240"/>
      <c r="F198" s="259" t="s">
        <v>2865</v>
      </c>
      <c r="G198" s="240"/>
      <c r="H198" s="347" t="s">
        <v>2866</v>
      </c>
      <c r="I198" s="347"/>
      <c r="J198" s="347"/>
      <c r="K198" s="281"/>
    </row>
    <row r="199" spans="2:11" ht="15" customHeight="1" x14ac:dyDescent="0.3">
      <c r="B199" s="260"/>
      <c r="C199" s="240"/>
      <c r="D199" s="240"/>
      <c r="E199" s="240"/>
      <c r="F199" s="259" t="s">
        <v>142</v>
      </c>
      <c r="G199" s="240"/>
      <c r="H199" s="347" t="s">
        <v>3008</v>
      </c>
      <c r="I199" s="347"/>
      <c r="J199" s="347"/>
      <c r="K199" s="281"/>
    </row>
    <row r="200" spans="2:11" ht="15" customHeight="1" x14ac:dyDescent="0.3">
      <c r="B200" s="295"/>
      <c r="C200" s="266"/>
      <c r="D200" s="266"/>
      <c r="E200" s="266"/>
      <c r="F200" s="259" t="s">
        <v>81</v>
      </c>
      <c r="G200" s="245"/>
      <c r="H200" s="346" t="s">
        <v>85</v>
      </c>
      <c r="I200" s="346"/>
      <c r="J200" s="346"/>
      <c r="K200" s="296"/>
    </row>
    <row r="201" spans="2:11" ht="15" customHeight="1" x14ac:dyDescent="0.3">
      <c r="B201" s="295"/>
      <c r="C201" s="266"/>
      <c r="D201" s="266"/>
      <c r="E201" s="266"/>
      <c r="F201" s="259" t="s">
        <v>2867</v>
      </c>
      <c r="G201" s="245"/>
      <c r="H201" s="346" t="s">
        <v>3009</v>
      </c>
      <c r="I201" s="346"/>
      <c r="J201" s="346"/>
      <c r="K201" s="296"/>
    </row>
    <row r="202" spans="2:11" ht="15" customHeight="1" x14ac:dyDescent="0.3">
      <c r="B202" s="295"/>
      <c r="C202" s="266"/>
      <c r="D202" s="266"/>
      <c r="E202" s="266"/>
      <c r="F202" s="297"/>
      <c r="G202" s="245"/>
      <c r="H202" s="298"/>
      <c r="I202" s="298"/>
      <c r="J202" s="298"/>
      <c r="K202" s="296"/>
    </row>
    <row r="203" spans="2:11" ht="15" customHeight="1" x14ac:dyDescent="0.3">
      <c r="B203" s="295"/>
      <c r="C203" s="240" t="s">
        <v>2989</v>
      </c>
      <c r="D203" s="266"/>
      <c r="E203" s="266"/>
      <c r="F203" s="259">
        <v>1</v>
      </c>
      <c r="G203" s="245"/>
      <c r="H203" s="346" t="s">
        <v>3010</v>
      </c>
      <c r="I203" s="346"/>
      <c r="J203" s="346"/>
      <c r="K203" s="296"/>
    </row>
    <row r="204" spans="2:11" ht="15" customHeight="1" x14ac:dyDescent="0.3">
      <c r="B204" s="295"/>
      <c r="C204" s="266"/>
      <c r="D204" s="266"/>
      <c r="E204" s="266"/>
      <c r="F204" s="259">
        <v>2</v>
      </c>
      <c r="G204" s="245"/>
      <c r="H204" s="346" t="s">
        <v>3011</v>
      </c>
      <c r="I204" s="346"/>
      <c r="J204" s="346"/>
      <c r="K204" s="296"/>
    </row>
    <row r="205" spans="2:11" ht="15" customHeight="1" x14ac:dyDescent="0.3">
      <c r="B205" s="295"/>
      <c r="C205" s="266"/>
      <c r="D205" s="266"/>
      <c r="E205" s="266"/>
      <c r="F205" s="259">
        <v>3</v>
      </c>
      <c r="G205" s="245"/>
      <c r="H205" s="346" t="s">
        <v>3012</v>
      </c>
      <c r="I205" s="346"/>
      <c r="J205" s="346"/>
      <c r="K205" s="296"/>
    </row>
    <row r="206" spans="2:11" ht="15" customHeight="1" x14ac:dyDescent="0.3">
      <c r="B206" s="295"/>
      <c r="C206" s="266"/>
      <c r="D206" s="266"/>
      <c r="E206" s="266"/>
      <c r="F206" s="259">
        <v>4</v>
      </c>
      <c r="G206" s="245"/>
      <c r="H206" s="346" t="s">
        <v>3013</v>
      </c>
      <c r="I206" s="346"/>
      <c r="J206" s="346"/>
      <c r="K206" s="296"/>
    </row>
    <row r="207" spans="2:11" ht="12.75" customHeight="1" x14ac:dyDescent="0.3">
      <c r="B207" s="299"/>
      <c r="C207" s="300"/>
      <c r="D207" s="300"/>
      <c r="E207" s="300"/>
      <c r="F207" s="300"/>
      <c r="G207" s="300"/>
      <c r="H207" s="300"/>
      <c r="I207" s="300"/>
      <c r="J207" s="300"/>
      <c r="K207" s="301"/>
    </row>
  </sheetData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ageMargins left="0.59055118110236227" right="0.59055118110236227" top="0.59055118110236227" bottom="0.59055118110236227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94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333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334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20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ROUND($J$93,2)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ROUND(SUM($BE$93:$BE$522),2)</f>
        <v>0</v>
      </c>
      <c r="G32" s="24"/>
      <c r="H32" s="24"/>
      <c r="I32" s="106">
        <v>0.21</v>
      </c>
      <c r="J32" s="105">
        <f>ROUND(ROUND((SUM($BE$93:$BE$522)),2)*$I$32,2)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ROUND(SUM($BF$93:$BF$522),2)</f>
        <v>0</v>
      </c>
      <c r="G33" s="24"/>
      <c r="H33" s="24"/>
      <c r="I33" s="106">
        <v>0.15</v>
      </c>
      <c r="J33" s="105">
        <f>ROUND(ROUND((SUM($BF$93:$BF$522)),2)*$I$33,2)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ROUND(SUM($BG$93:$BG$522),2)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ROUND(SUM($BH$93:$BH$522),2)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ROUND(SUM($BI$93:$BI$522),2)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333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101.1 - Vozovka silnic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$J$93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336</v>
      </c>
      <c r="E61" s="119"/>
      <c r="F61" s="119"/>
      <c r="G61" s="119"/>
      <c r="H61" s="119"/>
      <c r="I61" s="120"/>
      <c r="J61" s="121">
        <f>$J$94</f>
        <v>0</v>
      </c>
      <c r="K61" s="122"/>
    </row>
    <row r="62" spans="2:47" s="83" customFormat="1" ht="21" customHeight="1" x14ac:dyDescent="0.3">
      <c r="B62" s="163"/>
      <c r="C62" s="85"/>
      <c r="D62" s="164" t="s">
        <v>337</v>
      </c>
      <c r="E62" s="164"/>
      <c r="F62" s="164"/>
      <c r="G62" s="164"/>
      <c r="H62" s="164"/>
      <c r="I62" s="165"/>
      <c r="J62" s="166">
        <f>$J$95</f>
        <v>0</v>
      </c>
      <c r="K62" s="167"/>
    </row>
    <row r="63" spans="2:47" s="83" customFormat="1" ht="21" customHeight="1" x14ac:dyDescent="0.3">
      <c r="B63" s="163"/>
      <c r="C63" s="85"/>
      <c r="D63" s="164" t="s">
        <v>338</v>
      </c>
      <c r="E63" s="164"/>
      <c r="F63" s="164"/>
      <c r="G63" s="164"/>
      <c r="H63" s="164"/>
      <c r="I63" s="165"/>
      <c r="J63" s="166">
        <f>$J$251</f>
        <v>0</v>
      </c>
      <c r="K63" s="167"/>
    </row>
    <row r="64" spans="2:47" s="83" customFormat="1" ht="21" customHeight="1" x14ac:dyDescent="0.3">
      <c r="B64" s="163"/>
      <c r="C64" s="85"/>
      <c r="D64" s="164" t="s">
        <v>339</v>
      </c>
      <c r="E64" s="164"/>
      <c r="F64" s="164"/>
      <c r="G64" s="164"/>
      <c r="H64" s="164"/>
      <c r="I64" s="165"/>
      <c r="J64" s="166">
        <f>$J$283</f>
        <v>0</v>
      </c>
      <c r="K64" s="167"/>
    </row>
    <row r="65" spans="2:12" s="83" customFormat="1" ht="21" customHeight="1" x14ac:dyDescent="0.3">
      <c r="B65" s="163"/>
      <c r="C65" s="85"/>
      <c r="D65" s="164" t="s">
        <v>340</v>
      </c>
      <c r="E65" s="164"/>
      <c r="F65" s="164"/>
      <c r="G65" s="164"/>
      <c r="H65" s="164"/>
      <c r="I65" s="165"/>
      <c r="J65" s="166">
        <f>$J$289</f>
        <v>0</v>
      </c>
      <c r="K65" s="167"/>
    </row>
    <row r="66" spans="2:12" s="83" customFormat="1" ht="21" customHeight="1" x14ac:dyDescent="0.3">
      <c r="B66" s="163"/>
      <c r="C66" s="85"/>
      <c r="D66" s="164" t="s">
        <v>341</v>
      </c>
      <c r="E66" s="164"/>
      <c r="F66" s="164"/>
      <c r="G66" s="164"/>
      <c r="H66" s="164"/>
      <c r="I66" s="165"/>
      <c r="J66" s="166">
        <f>$J$325</f>
        <v>0</v>
      </c>
      <c r="K66" s="167"/>
    </row>
    <row r="67" spans="2:12" s="83" customFormat="1" ht="21" customHeight="1" x14ac:dyDescent="0.3">
      <c r="B67" s="163"/>
      <c r="C67" s="85"/>
      <c r="D67" s="164" t="s">
        <v>342</v>
      </c>
      <c r="E67" s="164"/>
      <c r="F67" s="164"/>
      <c r="G67" s="164"/>
      <c r="H67" s="164"/>
      <c r="I67" s="165"/>
      <c r="J67" s="166">
        <f>$J$422</f>
        <v>0</v>
      </c>
      <c r="K67" s="167"/>
    </row>
    <row r="68" spans="2:12" s="83" customFormat="1" ht="21" customHeight="1" x14ac:dyDescent="0.3">
      <c r="B68" s="163"/>
      <c r="C68" s="85"/>
      <c r="D68" s="164" t="s">
        <v>343</v>
      </c>
      <c r="E68" s="164"/>
      <c r="F68" s="164"/>
      <c r="G68" s="164"/>
      <c r="H68" s="164"/>
      <c r="I68" s="165"/>
      <c r="J68" s="166">
        <f>$J$490</f>
        <v>0</v>
      </c>
      <c r="K68" s="167"/>
    </row>
    <row r="69" spans="2:12" s="83" customFormat="1" ht="21" customHeight="1" x14ac:dyDescent="0.3">
      <c r="B69" s="163"/>
      <c r="C69" s="85"/>
      <c r="D69" s="164" t="s">
        <v>344</v>
      </c>
      <c r="E69" s="164"/>
      <c r="F69" s="164"/>
      <c r="G69" s="164"/>
      <c r="H69" s="164"/>
      <c r="I69" s="165"/>
      <c r="J69" s="166">
        <f>$J$507</f>
        <v>0</v>
      </c>
      <c r="K69" s="167"/>
    </row>
    <row r="70" spans="2:12" s="73" customFormat="1" ht="25.5" customHeight="1" x14ac:dyDescent="0.3">
      <c r="B70" s="117"/>
      <c r="C70" s="118"/>
      <c r="D70" s="119" t="s">
        <v>345</v>
      </c>
      <c r="E70" s="119"/>
      <c r="F70" s="119"/>
      <c r="G70" s="119"/>
      <c r="H70" s="119"/>
      <c r="I70" s="120"/>
      <c r="J70" s="121">
        <f>$J$510</f>
        <v>0</v>
      </c>
      <c r="K70" s="122"/>
    </row>
    <row r="71" spans="2:12" s="83" customFormat="1" ht="21" customHeight="1" x14ac:dyDescent="0.3">
      <c r="B71" s="163"/>
      <c r="C71" s="85"/>
      <c r="D71" s="164" t="s">
        <v>346</v>
      </c>
      <c r="E71" s="164"/>
      <c r="F71" s="164"/>
      <c r="G71" s="164"/>
      <c r="H71" s="164"/>
      <c r="I71" s="165"/>
      <c r="J71" s="166">
        <f>$J$511</f>
        <v>0</v>
      </c>
      <c r="K71" s="167"/>
    </row>
    <row r="72" spans="2:12" s="6" customFormat="1" ht="22.5" customHeight="1" x14ac:dyDescent="0.3">
      <c r="B72" s="23"/>
      <c r="C72" s="24"/>
      <c r="D72" s="24"/>
      <c r="E72" s="24"/>
      <c r="F72" s="24"/>
      <c r="G72" s="24"/>
      <c r="H72" s="24"/>
      <c r="J72" s="24"/>
      <c r="K72" s="27"/>
    </row>
    <row r="73" spans="2:12" s="6" customFormat="1" ht="7.5" customHeight="1" x14ac:dyDescent="0.3">
      <c r="B73" s="38"/>
      <c r="C73" s="39"/>
      <c r="D73" s="39"/>
      <c r="E73" s="39"/>
      <c r="F73" s="39"/>
      <c r="G73" s="39"/>
      <c r="H73" s="39"/>
      <c r="I73" s="110"/>
      <c r="J73" s="39"/>
      <c r="K73" s="40"/>
    </row>
    <row r="77" spans="2:12" s="6" customFormat="1" ht="7.5" customHeight="1" x14ac:dyDescent="0.3">
      <c r="B77" s="41"/>
      <c r="C77" s="42"/>
      <c r="D77" s="42"/>
      <c r="E77" s="42"/>
      <c r="F77" s="42"/>
      <c r="G77" s="42"/>
      <c r="H77" s="42"/>
      <c r="I77" s="112"/>
      <c r="J77" s="42"/>
      <c r="K77" s="42"/>
      <c r="L77" s="43"/>
    </row>
    <row r="78" spans="2:12" s="6" customFormat="1" ht="37.5" customHeight="1" x14ac:dyDescent="0.3">
      <c r="B78" s="23"/>
      <c r="C78" s="12" t="s">
        <v>226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" customHeight="1" x14ac:dyDescent="0.3">
      <c r="B80" s="23"/>
      <c r="C80" s="19" t="s">
        <v>16</v>
      </c>
      <c r="D80" s="24"/>
      <c r="E80" s="24"/>
      <c r="F80" s="24"/>
      <c r="G80" s="24"/>
      <c r="H80" s="24"/>
      <c r="J80" s="24"/>
      <c r="K80" s="24"/>
      <c r="L80" s="43"/>
    </row>
    <row r="81" spans="2:65" s="6" customFormat="1" ht="16.5" customHeight="1" x14ac:dyDescent="0.3">
      <c r="B81" s="23"/>
      <c r="C81" s="24"/>
      <c r="D81" s="24"/>
      <c r="E81" s="342" t="str">
        <f>$E$7</f>
        <v>Silnice III/4721 Ostrava, ul. Michálkovická okružní křižovatka s ulicí Hladnovskou a Keltičkovou</v>
      </c>
      <c r="F81" s="323"/>
      <c r="G81" s="323"/>
      <c r="H81" s="323"/>
      <c r="J81" s="24"/>
      <c r="K81" s="24"/>
      <c r="L81" s="43"/>
    </row>
    <row r="82" spans="2:65" s="2" customFormat="1" ht="15.75" customHeight="1" x14ac:dyDescent="0.3">
      <c r="B82" s="10"/>
      <c r="C82" s="19" t="s">
        <v>214</v>
      </c>
      <c r="D82" s="11"/>
      <c r="E82" s="11"/>
      <c r="F82" s="11"/>
      <c r="G82" s="11"/>
      <c r="H82" s="11"/>
      <c r="J82" s="11"/>
      <c r="K82" s="11"/>
      <c r="L82" s="123"/>
    </row>
    <row r="83" spans="2:65" s="6" customFormat="1" ht="16.5" customHeight="1" x14ac:dyDescent="0.3">
      <c r="B83" s="23"/>
      <c r="C83" s="24"/>
      <c r="D83" s="24"/>
      <c r="E83" s="342" t="s">
        <v>333</v>
      </c>
      <c r="F83" s="323"/>
      <c r="G83" s="323"/>
      <c r="H83" s="323"/>
      <c r="J83" s="24"/>
      <c r="K83" s="24"/>
      <c r="L83" s="43"/>
    </row>
    <row r="84" spans="2:65" s="6" customFormat="1" ht="15" customHeight="1" x14ac:dyDescent="0.3">
      <c r="B84" s="23"/>
      <c r="C84" s="19" t="s">
        <v>216</v>
      </c>
      <c r="D84" s="24"/>
      <c r="E84" s="24"/>
      <c r="F84" s="24"/>
      <c r="G84" s="24"/>
      <c r="H84" s="24"/>
      <c r="J84" s="24"/>
      <c r="K84" s="24"/>
      <c r="L84" s="43"/>
    </row>
    <row r="85" spans="2:65" s="6" customFormat="1" ht="19.5" customHeight="1" x14ac:dyDescent="0.3">
      <c r="B85" s="23"/>
      <c r="C85" s="24"/>
      <c r="D85" s="24"/>
      <c r="E85" s="320" t="str">
        <f>$E$11</f>
        <v>SO 101.1 - Vozovka silnic</v>
      </c>
      <c r="F85" s="323"/>
      <c r="G85" s="323"/>
      <c r="H85" s="323"/>
      <c r="J85" s="24"/>
      <c r="K85" s="24"/>
      <c r="L85" s="43"/>
    </row>
    <row r="86" spans="2:65" s="6" customFormat="1" ht="7.5" customHeight="1" x14ac:dyDescent="0.3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65" s="6" customFormat="1" ht="18.75" customHeight="1" x14ac:dyDescent="0.3">
      <c r="B87" s="23"/>
      <c r="C87" s="19" t="s">
        <v>23</v>
      </c>
      <c r="D87" s="24"/>
      <c r="E87" s="24"/>
      <c r="F87" s="17" t="str">
        <f>$F$14</f>
        <v>Ostrava</v>
      </c>
      <c r="G87" s="24"/>
      <c r="H87" s="24"/>
      <c r="I87" s="101" t="s">
        <v>25</v>
      </c>
      <c r="J87" s="52" t="str">
        <f>IF($J$14="","",$J$14)</f>
        <v>15.09.2014</v>
      </c>
      <c r="K87" s="24"/>
      <c r="L87" s="43"/>
    </row>
    <row r="88" spans="2:65" s="6" customFormat="1" ht="7.5" customHeight="1" x14ac:dyDescent="0.3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65" s="6" customFormat="1" ht="15.75" customHeight="1" x14ac:dyDescent="0.3">
      <c r="B89" s="23"/>
      <c r="C89" s="19" t="s">
        <v>29</v>
      </c>
      <c r="D89" s="24"/>
      <c r="E89" s="24"/>
      <c r="F89" s="17" t="str">
        <f>$E$17</f>
        <v>Správa silnic Moravskoslezského kraje</v>
      </c>
      <c r="G89" s="24"/>
      <c r="H89" s="24"/>
      <c r="I89" s="101" t="s">
        <v>36</v>
      </c>
      <c r="J89" s="17" t="str">
        <f>$E$23</f>
        <v>SHB, akciová společnost</v>
      </c>
      <c r="K89" s="24"/>
      <c r="L89" s="43"/>
    </row>
    <row r="90" spans="2:65" s="6" customFormat="1" ht="15" customHeight="1" x14ac:dyDescent="0.3">
      <c r="B90" s="23"/>
      <c r="C90" s="19" t="s">
        <v>34</v>
      </c>
      <c r="D90" s="24"/>
      <c r="E90" s="24"/>
      <c r="F90" s="17" t="str">
        <f>IF($E$20="","",$E$20)</f>
        <v/>
      </c>
      <c r="G90" s="24"/>
      <c r="H90" s="24"/>
      <c r="J90" s="24"/>
      <c r="K90" s="24"/>
      <c r="L90" s="43"/>
    </row>
    <row r="91" spans="2:65" s="6" customFormat="1" ht="11.25" customHeight="1" x14ac:dyDescent="0.3">
      <c r="B91" s="23"/>
      <c r="C91" s="24"/>
      <c r="D91" s="24"/>
      <c r="E91" s="24"/>
      <c r="F91" s="24"/>
      <c r="G91" s="24"/>
      <c r="H91" s="24"/>
      <c r="J91" s="24"/>
      <c r="K91" s="24"/>
      <c r="L91" s="43"/>
    </row>
    <row r="92" spans="2:65" s="124" customFormat="1" ht="30" customHeight="1" x14ac:dyDescent="0.3">
      <c r="B92" s="125"/>
      <c r="C92" s="126" t="s">
        <v>227</v>
      </c>
      <c r="D92" s="127" t="s">
        <v>60</v>
      </c>
      <c r="E92" s="127" t="s">
        <v>56</v>
      </c>
      <c r="F92" s="127" t="s">
        <v>228</v>
      </c>
      <c r="G92" s="127" t="s">
        <v>229</v>
      </c>
      <c r="H92" s="127" t="s">
        <v>230</v>
      </c>
      <c r="I92" s="128" t="s">
        <v>231</v>
      </c>
      <c r="J92" s="127" t="s">
        <v>232</v>
      </c>
      <c r="K92" s="129" t="s">
        <v>233</v>
      </c>
      <c r="L92" s="130"/>
      <c r="M92" s="59" t="s">
        <v>234</v>
      </c>
      <c r="N92" s="60" t="s">
        <v>45</v>
      </c>
      <c r="O92" s="60" t="s">
        <v>235</v>
      </c>
      <c r="P92" s="60" t="s">
        <v>236</v>
      </c>
      <c r="Q92" s="60" t="s">
        <v>237</v>
      </c>
      <c r="R92" s="60" t="s">
        <v>238</v>
      </c>
      <c r="S92" s="60" t="s">
        <v>239</v>
      </c>
      <c r="T92" s="61" t="s">
        <v>240</v>
      </c>
    </row>
    <row r="93" spans="2:65" s="6" customFormat="1" ht="30" customHeight="1" x14ac:dyDescent="0.35">
      <c r="B93" s="23"/>
      <c r="C93" s="66" t="s">
        <v>221</v>
      </c>
      <c r="D93" s="24"/>
      <c r="E93" s="24"/>
      <c r="F93" s="24"/>
      <c r="G93" s="24"/>
      <c r="H93" s="24"/>
      <c r="J93" s="131">
        <f>$BK$93</f>
        <v>0</v>
      </c>
      <c r="K93" s="24"/>
      <c r="L93" s="43"/>
      <c r="M93" s="63"/>
      <c r="N93" s="64"/>
      <c r="O93" s="64"/>
      <c r="P93" s="132">
        <f>$P$94+$P$510</f>
        <v>0</v>
      </c>
      <c r="Q93" s="64"/>
      <c r="R93" s="132">
        <f>$R$94+$R$510</f>
        <v>191.65810941000001</v>
      </c>
      <c r="S93" s="64"/>
      <c r="T93" s="133">
        <f>$T$94+$T$510</f>
        <v>3675.5709999999999</v>
      </c>
      <c r="AT93" s="6" t="s">
        <v>74</v>
      </c>
      <c r="AU93" s="6" t="s">
        <v>222</v>
      </c>
      <c r="BK93" s="134">
        <f>$BK$94+$BK$510</f>
        <v>0</v>
      </c>
    </row>
    <row r="94" spans="2:65" s="135" customFormat="1" ht="37.5" customHeight="1" x14ac:dyDescent="0.35">
      <c r="B94" s="136"/>
      <c r="C94" s="137"/>
      <c r="D94" s="137" t="s">
        <v>74</v>
      </c>
      <c r="E94" s="138" t="s">
        <v>347</v>
      </c>
      <c r="F94" s="138" t="s">
        <v>348</v>
      </c>
      <c r="G94" s="137"/>
      <c r="H94" s="137"/>
      <c r="J94" s="139">
        <f>$BK$94</f>
        <v>0</v>
      </c>
      <c r="K94" s="137"/>
      <c r="L94" s="140"/>
      <c r="M94" s="141"/>
      <c r="N94" s="137"/>
      <c r="O94" s="137"/>
      <c r="P94" s="142">
        <f>$P$95+$P$251+$P$283+$P$289+$P$325+$P$422+$P$490+$P$507</f>
        <v>0</v>
      </c>
      <c r="Q94" s="137"/>
      <c r="R94" s="142">
        <f>$R$95+$R$251+$R$283+$R$289+$R$325+$R$422+$R$490+$R$507</f>
        <v>185.39606041000002</v>
      </c>
      <c r="S94" s="137"/>
      <c r="T94" s="143">
        <f>$T$95+$T$251+$T$283+$T$289+$T$325+$T$422+$T$490+$T$507</f>
        <v>3675.5709999999999</v>
      </c>
      <c r="AR94" s="144" t="s">
        <v>22</v>
      </c>
      <c r="AT94" s="144" t="s">
        <v>74</v>
      </c>
      <c r="AU94" s="144" t="s">
        <v>75</v>
      </c>
      <c r="AY94" s="144" t="s">
        <v>243</v>
      </c>
      <c r="BK94" s="145">
        <f>$BK$95+$BK$251+$BK$283+$BK$289+$BK$325+$BK$422+$BK$490+$BK$507</f>
        <v>0</v>
      </c>
    </row>
    <row r="95" spans="2:65" s="135" customFormat="1" ht="21" customHeight="1" x14ac:dyDescent="0.3">
      <c r="B95" s="136"/>
      <c r="C95" s="137"/>
      <c r="D95" s="137" t="s">
        <v>74</v>
      </c>
      <c r="E95" s="168" t="s">
        <v>22</v>
      </c>
      <c r="F95" s="168" t="s">
        <v>349</v>
      </c>
      <c r="G95" s="137"/>
      <c r="H95" s="137"/>
      <c r="J95" s="169">
        <f>$BK$95</f>
        <v>0</v>
      </c>
      <c r="K95" s="137"/>
      <c r="L95" s="140"/>
      <c r="M95" s="141"/>
      <c r="N95" s="137"/>
      <c r="O95" s="137"/>
      <c r="P95" s="142">
        <f>SUM($P$96:$P$250)</f>
        <v>0</v>
      </c>
      <c r="Q95" s="137"/>
      <c r="R95" s="142">
        <f>SUM($R$96:$R$250)</f>
        <v>0.42600999999999994</v>
      </c>
      <c r="S95" s="137"/>
      <c r="T95" s="143">
        <f>SUM($T$96:$T$250)</f>
        <v>3671.4110000000001</v>
      </c>
      <c r="AR95" s="144" t="s">
        <v>22</v>
      </c>
      <c r="AT95" s="144" t="s">
        <v>74</v>
      </c>
      <c r="AU95" s="144" t="s">
        <v>22</v>
      </c>
      <c r="AY95" s="144" t="s">
        <v>243</v>
      </c>
      <c r="BK95" s="145">
        <f>SUM($BK$96:$BK$250)</f>
        <v>0</v>
      </c>
    </row>
    <row r="96" spans="2:65" s="6" customFormat="1" ht="15.75" customHeight="1" x14ac:dyDescent="0.3">
      <c r="B96" s="23"/>
      <c r="C96" s="146" t="s">
        <v>22</v>
      </c>
      <c r="D96" s="146" t="s">
        <v>244</v>
      </c>
      <c r="E96" s="147" t="s">
        <v>350</v>
      </c>
      <c r="F96" s="148" t="s">
        <v>351</v>
      </c>
      <c r="G96" s="149" t="s">
        <v>352</v>
      </c>
      <c r="H96" s="150">
        <v>93</v>
      </c>
      <c r="I96" s="151"/>
      <c r="J96" s="152">
        <f>ROUND($I$96*$H$96,2)</f>
        <v>0</v>
      </c>
      <c r="K96" s="148" t="s">
        <v>353</v>
      </c>
      <c r="L96" s="43"/>
      <c r="M96" s="153"/>
      <c r="N96" s="154" t="s">
        <v>46</v>
      </c>
      <c r="O96" s="24"/>
      <c r="P96" s="155">
        <f>$O$96*$H$96</f>
        <v>0</v>
      </c>
      <c r="Q96" s="155">
        <v>0</v>
      </c>
      <c r="R96" s="155">
        <f>$Q$96*$H$96</f>
        <v>0</v>
      </c>
      <c r="S96" s="155">
        <v>0.185</v>
      </c>
      <c r="T96" s="156">
        <f>$S$96*$H$96</f>
        <v>17.204999999999998</v>
      </c>
      <c r="AR96" s="97" t="s">
        <v>248</v>
      </c>
      <c r="AT96" s="97" t="s">
        <v>244</v>
      </c>
      <c r="AU96" s="97" t="s">
        <v>83</v>
      </c>
      <c r="AY96" s="6" t="s">
        <v>243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7" t="s">
        <v>22</v>
      </c>
      <c r="BK96" s="157">
        <f>ROUND($I$96*$H$96,2)</f>
        <v>0</v>
      </c>
      <c r="BL96" s="97" t="s">
        <v>248</v>
      </c>
      <c r="BM96" s="97" t="s">
        <v>354</v>
      </c>
    </row>
    <row r="97" spans="2:65" s="6" customFormat="1" ht="15.75" customHeight="1" x14ac:dyDescent="0.3">
      <c r="B97" s="170"/>
      <c r="C97" s="171"/>
      <c r="D97" s="158" t="s">
        <v>355</v>
      </c>
      <c r="E97" s="172"/>
      <c r="F97" s="172" t="s">
        <v>356</v>
      </c>
      <c r="G97" s="171"/>
      <c r="H97" s="171"/>
      <c r="J97" s="171"/>
      <c r="K97" s="171"/>
      <c r="L97" s="173"/>
      <c r="M97" s="174"/>
      <c r="N97" s="171"/>
      <c r="O97" s="171"/>
      <c r="P97" s="171"/>
      <c r="Q97" s="171"/>
      <c r="R97" s="171"/>
      <c r="S97" s="171"/>
      <c r="T97" s="175"/>
      <c r="AT97" s="176" t="s">
        <v>355</v>
      </c>
      <c r="AU97" s="176" t="s">
        <v>83</v>
      </c>
      <c r="AV97" s="176" t="s">
        <v>22</v>
      </c>
      <c r="AW97" s="176" t="s">
        <v>222</v>
      </c>
      <c r="AX97" s="176" t="s">
        <v>75</v>
      </c>
      <c r="AY97" s="176" t="s">
        <v>243</v>
      </c>
    </row>
    <row r="98" spans="2:65" s="6" customFormat="1" ht="15.75" customHeight="1" x14ac:dyDescent="0.3">
      <c r="B98" s="170"/>
      <c r="C98" s="171"/>
      <c r="D98" s="177" t="s">
        <v>355</v>
      </c>
      <c r="E98" s="171"/>
      <c r="F98" s="172" t="s">
        <v>357</v>
      </c>
      <c r="G98" s="171"/>
      <c r="H98" s="171"/>
      <c r="J98" s="171"/>
      <c r="K98" s="171"/>
      <c r="L98" s="173"/>
      <c r="M98" s="174"/>
      <c r="N98" s="171"/>
      <c r="O98" s="171"/>
      <c r="P98" s="171"/>
      <c r="Q98" s="171"/>
      <c r="R98" s="171"/>
      <c r="S98" s="171"/>
      <c r="T98" s="175"/>
      <c r="AT98" s="176" t="s">
        <v>355</v>
      </c>
      <c r="AU98" s="176" t="s">
        <v>83</v>
      </c>
      <c r="AV98" s="176" t="s">
        <v>22</v>
      </c>
      <c r="AW98" s="176" t="s">
        <v>222</v>
      </c>
      <c r="AX98" s="176" t="s">
        <v>75</v>
      </c>
      <c r="AY98" s="176" t="s">
        <v>243</v>
      </c>
    </row>
    <row r="99" spans="2:65" s="6" customFormat="1" ht="15.75" customHeight="1" x14ac:dyDescent="0.3">
      <c r="B99" s="178"/>
      <c r="C99" s="179"/>
      <c r="D99" s="177" t="s">
        <v>355</v>
      </c>
      <c r="E99" s="179"/>
      <c r="F99" s="180" t="s">
        <v>358</v>
      </c>
      <c r="G99" s="179"/>
      <c r="H99" s="181">
        <v>93</v>
      </c>
      <c r="J99" s="179"/>
      <c r="K99" s="179"/>
      <c r="L99" s="182"/>
      <c r="M99" s="183"/>
      <c r="N99" s="179"/>
      <c r="O99" s="179"/>
      <c r="P99" s="179"/>
      <c r="Q99" s="179"/>
      <c r="R99" s="179"/>
      <c r="S99" s="179"/>
      <c r="T99" s="184"/>
      <c r="AT99" s="185" t="s">
        <v>355</v>
      </c>
      <c r="AU99" s="185" t="s">
        <v>83</v>
      </c>
      <c r="AV99" s="185" t="s">
        <v>83</v>
      </c>
      <c r="AW99" s="185" t="s">
        <v>222</v>
      </c>
      <c r="AX99" s="185" t="s">
        <v>22</v>
      </c>
      <c r="AY99" s="185" t="s">
        <v>243</v>
      </c>
    </row>
    <row r="100" spans="2:65" s="6" customFormat="1" ht="15.75" customHeight="1" x14ac:dyDescent="0.3">
      <c r="B100" s="23"/>
      <c r="C100" s="146" t="s">
        <v>83</v>
      </c>
      <c r="D100" s="146" t="s">
        <v>244</v>
      </c>
      <c r="E100" s="147" t="s">
        <v>359</v>
      </c>
      <c r="F100" s="148" t="s">
        <v>360</v>
      </c>
      <c r="G100" s="149" t="s">
        <v>352</v>
      </c>
      <c r="H100" s="150">
        <v>3717.95</v>
      </c>
      <c r="I100" s="151"/>
      <c r="J100" s="152">
        <f>ROUND($I$100*$H$100,2)</f>
        <v>0</v>
      </c>
      <c r="K100" s="148" t="s">
        <v>353</v>
      </c>
      <c r="L100" s="43"/>
      <c r="M100" s="153"/>
      <c r="N100" s="154" t="s">
        <v>46</v>
      </c>
      <c r="O100" s="24"/>
      <c r="P100" s="155">
        <f>$O$100*$H$100</f>
        <v>0</v>
      </c>
      <c r="Q100" s="155">
        <v>0</v>
      </c>
      <c r="R100" s="155">
        <f>$Q$100*$H$100</f>
        <v>0</v>
      </c>
      <c r="S100" s="155">
        <v>0.72</v>
      </c>
      <c r="T100" s="156">
        <f>$S$100*$H$100</f>
        <v>2676.924</v>
      </c>
      <c r="AR100" s="97" t="s">
        <v>248</v>
      </c>
      <c r="AT100" s="97" t="s">
        <v>244</v>
      </c>
      <c r="AU100" s="97" t="s">
        <v>83</v>
      </c>
      <c r="AY100" s="6" t="s">
        <v>243</v>
      </c>
      <c r="BE100" s="157">
        <f>IF($N$100="základní",$J$100,0)</f>
        <v>0</v>
      </c>
      <c r="BF100" s="157">
        <f>IF($N$100="snížená",$J$100,0)</f>
        <v>0</v>
      </c>
      <c r="BG100" s="157">
        <f>IF($N$100="zákl. přenesená",$J$100,0)</f>
        <v>0</v>
      </c>
      <c r="BH100" s="157">
        <f>IF($N$100="sníž. přenesená",$J$100,0)</f>
        <v>0</v>
      </c>
      <c r="BI100" s="157">
        <f>IF($N$100="nulová",$J$100,0)</f>
        <v>0</v>
      </c>
      <c r="BJ100" s="97" t="s">
        <v>22</v>
      </c>
      <c r="BK100" s="157">
        <f>ROUND($I$100*$H$100,2)</f>
        <v>0</v>
      </c>
      <c r="BL100" s="97" t="s">
        <v>248</v>
      </c>
      <c r="BM100" s="97" t="s">
        <v>361</v>
      </c>
    </row>
    <row r="101" spans="2:65" s="6" customFormat="1" ht="15.75" customHeight="1" x14ac:dyDescent="0.3">
      <c r="B101" s="170"/>
      <c r="C101" s="171"/>
      <c r="D101" s="158" t="s">
        <v>355</v>
      </c>
      <c r="E101" s="172"/>
      <c r="F101" s="172" t="s">
        <v>356</v>
      </c>
      <c r="G101" s="171"/>
      <c r="H101" s="171"/>
      <c r="J101" s="171"/>
      <c r="K101" s="171"/>
      <c r="L101" s="173"/>
      <c r="M101" s="174"/>
      <c r="N101" s="171"/>
      <c r="O101" s="171"/>
      <c r="P101" s="171"/>
      <c r="Q101" s="171"/>
      <c r="R101" s="171"/>
      <c r="S101" s="171"/>
      <c r="T101" s="175"/>
      <c r="AT101" s="176" t="s">
        <v>355</v>
      </c>
      <c r="AU101" s="176" t="s">
        <v>83</v>
      </c>
      <c r="AV101" s="176" t="s">
        <v>22</v>
      </c>
      <c r="AW101" s="176" t="s">
        <v>222</v>
      </c>
      <c r="AX101" s="176" t="s">
        <v>75</v>
      </c>
      <c r="AY101" s="176" t="s">
        <v>243</v>
      </c>
    </row>
    <row r="102" spans="2:65" s="6" customFormat="1" ht="15.75" customHeight="1" x14ac:dyDescent="0.3">
      <c r="B102" s="170"/>
      <c r="C102" s="171"/>
      <c r="D102" s="177" t="s">
        <v>355</v>
      </c>
      <c r="E102" s="171"/>
      <c r="F102" s="172" t="s">
        <v>362</v>
      </c>
      <c r="G102" s="171"/>
      <c r="H102" s="171"/>
      <c r="J102" s="171"/>
      <c r="K102" s="171"/>
      <c r="L102" s="173"/>
      <c r="M102" s="174"/>
      <c r="N102" s="171"/>
      <c r="O102" s="171"/>
      <c r="P102" s="171"/>
      <c r="Q102" s="171"/>
      <c r="R102" s="171"/>
      <c r="S102" s="171"/>
      <c r="T102" s="175"/>
      <c r="AT102" s="176" t="s">
        <v>355</v>
      </c>
      <c r="AU102" s="176" t="s">
        <v>83</v>
      </c>
      <c r="AV102" s="176" t="s">
        <v>22</v>
      </c>
      <c r="AW102" s="176" t="s">
        <v>222</v>
      </c>
      <c r="AX102" s="176" t="s">
        <v>75</v>
      </c>
      <c r="AY102" s="176" t="s">
        <v>243</v>
      </c>
    </row>
    <row r="103" spans="2:65" s="6" customFormat="1" ht="15.75" customHeight="1" x14ac:dyDescent="0.3">
      <c r="B103" s="170"/>
      <c r="C103" s="171"/>
      <c r="D103" s="177" t="s">
        <v>355</v>
      </c>
      <c r="E103" s="171"/>
      <c r="F103" s="172" t="s">
        <v>363</v>
      </c>
      <c r="G103" s="171"/>
      <c r="H103" s="171"/>
      <c r="J103" s="171"/>
      <c r="K103" s="171"/>
      <c r="L103" s="173"/>
      <c r="M103" s="174"/>
      <c r="N103" s="171"/>
      <c r="O103" s="171"/>
      <c r="P103" s="171"/>
      <c r="Q103" s="171"/>
      <c r="R103" s="171"/>
      <c r="S103" s="171"/>
      <c r="T103" s="175"/>
      <c r="AT103" s="176" t="s">
        <v>355</v>
      </c>
      <c r="AU103" s="176" t="s">
        <v>83</v>
      </c>
      <c r="AV103" s="176" t="s">
        <v>22</v>
      </c>
      <c r="AW103" s="176" t="s">
        <v>222</v>
      </c>
      <c r="AX103" s="176" t="s">
        <v>75</v>
      </c>
      <c r="AY103" s="176" t="s">
        <v>243</v>
      </c>
    </row>
    <row r="104" spans="2:65" s="6" customFormat="1" ht="15.75" customHeight="1" x14ac:dyDescent="0.3">
      <c r="B104" s="170"/>
      <c r="C104" s="171"/>
      <c r="D104" s="177" t="s">
        <v>355</v>
      </c>
      <c r="E104" s="171"/>
      <c r="F104" s="172" t="s">
        <v>364</v>
      </c>
      <c r="G104" s="171"/>
      <c r="H104" s="171"/>
      <c r="J104" s="171"/>
      <c r="K104" s="171"/>
      <c r="L104" s="173"/>
      <c r="M104" s="174"/>
      <c r="N104" s="171"/>
      <c r="O104" s="171"/>
      <c r="P104" s="171"/>
      <c r="Q104" s="171"/>
      <c r="R104" s="171"/>
      <c r="S104" s="171"/>
      <c r="T104" s="175"/>
      <c r="AT104" s="176" t="s">
        <v>355</v>
      </c>
      <c r="AU104" s="176" t="s">
        <v>83</v>
      </c>
      <c r="AV104" s="176" t="s">
        <v>22</v>
      </c>
      <c r="AW104" s="176" t="s">
        <v>222</v>
      </c>
      <c r="AX104" s="176" t="s">
        <v>75</v>
      </c>
      <c r="AY104" s="176" t="s">
        <v>243</v>
      </c>
    </row>
    <row r="105" spans="2:65" s="6" customFormat="1" ht="15.75" customHeight="1" x14ac:dyDescent="0.3">
      <c r="B105" s="170"/>
      <c r="C105" s="171"/>
      <c r="D105" s="177" t="s">
        <v>355</v>
      </c>
      <c r="E105" s="171"/>
      <c r="F105" s="172" t="s">
        <v>365</v>
      </c>
      <c r="G105" s="171"/>
      <c r="H105" s="171"/>
      <c r="J105" s="171"/>
      <c r="K105" s="171"/>
      <c r="L105" s="173"/>
      <c r="M105" s="174"/>
      <c r="N105" s="171"/>
      <c r="O105" s="171"/>
      <c r="P105" s="171"/>
      <c r="Q105" s="171"/>
      <c r="R105" s="171"/>
      <c r="S105" s="171"/>
      <c r="T105" s="175"/>
      <c r="AT105" s="176" t="s">
        <v>355</v>
      </c>
      <c r="AU105" s="176" t="s">
        <v>83</v>
      </c>
      <c r="AV105" s="176" t="s">
        <v>22</v>
      </c>
      <c r="AW105" s="176" t="s">
        <v>222</v>
      </c>
      <c r="AX105" s="176" t="s">
        <v>75</v>
      </c>
      <c r="AY105" s="176" t="s">
        <v>243</v>
      </c>
    </row>
    <row r="106" spans="2:65" s="6" customFormat="1" ht="15.75" customHeight="1" x14ac:dyDescent="0.3">
      <c r="B106" s="170"/>
      <c r="C106" s="171"/>
      <c r="D106" s="177" t="s">
        <v>355</v>
      </c>
      <c r="E106" s="171"/>
      <c r="F106" s="172" t="s">
        <v>366</v>
      </c>
      <c r="G106" s="171"/>
      <c r="H106" s="171"/>
      <c r="J106" s="171"/>
      <c r="K106" s="171"/>
      <c r="L106" s="173"/>
      <c r="M106" s="174"/>
      <c r="N106" s="171"/>
      <c r="O106" s="171"/>
      <c r="P106" s="171"/>
      <c r="Q106" s="171"/>
      <c r="R106" s="171"/>
      <c r="S106" s="171"/>
      <c r="T106" s="175"/>
      <c r="AT106" s="176" t="s">
        <v>355</v>
      </c>
      <c r="AU106" s="176" t="s">
        <v>83</v>
      </c>
      <c r="AV106" s="176" t="s">
        <v>22</v>
      </c>
      <c r="AW106" s="176" t="s">
        <v>222</v>
      </c>
      <c r="AX106" s="176" t="s">
        <v>75</v>
      </c>
      <c r="AY106" s="176" t="s">
        <v>243</v>
      </c>
    </row>
    <row r="107" spans="2:65" s="6" customFormat="1" ht="15.75" customHeight="1" x14ac:dyDescent="0.3">
      <c r="B107" s="178"/>
      <c r="C107" s="179"/>
      <c r="D107" s="177" t="s">
        <v>355</v>
      </c>
      <c r="E107" s="179"/>
      <c r="F107" s="180" t="s">
        <v>367</v>
      </c>
      <c r="G107" s="179"/>
      <c r="H107" s="181">
        <v>3140</v>
      </c>
      <c r="J107" s="179"/>
      <c r="K107" s="179"/>
      <c r="L107" s="182"/>
      <c r="M107" s="183"/>
      <c r="N107" s="179"/>
      <c r="O107" s="179"/>
      <c r="P107" s="179"/>
      <c r="Q107" s="179"/>
      <c r="R107" s="179"/>
      <c r="S107" s="179"/>
      <c r="T107" s="184"/>
      <c r="AT107" s="185" t="s">
        <v>355</v>
      </c>
      <c r="AU107" s="185" t="s">
        <v>83</v>
      </c>
      <c r="AV107" s="185" t="s">
        <v>83</v>
      </c>
      <c r="AW107" s="185" t="s">
        <v>222</v>
      </c>
      <c r="AX107" s="185" t="s">
        <v>75</v>
      </c>
      <c r="AY107" s="185" t="s">
        <v>243</v>
      </c>
    </row>
    <row r="108" spans="2:65" s="6" customFormat="1" ht="15.75" customHeight="1" x14ac:dyDescent="0.3">
      <c r="B108" s="178"/>
      <c r="C108" s="179"/>
      <c r="D108" s="177" t="s">
        <v>355</v>
      </c>
      <c r="E108" s="179"/>
      <c r="F108" s="180" t="s">
        <v>368</v>
      </c>
      <c r="G108" s="179"/>
      <c r="H108" s="181">
        <v>93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83</v>
      </c>
      <c r="AV108" s="185" t="s">
        <v>83</v>
      </c>
      <c r="AW108" s="185" t="s">
        <v>222</v>
      </c>
      <c r="AX108" s="185" t="s">
        <v>75</v>
      </c>
      <c r="AY108" s="185" t="s">
        <v>243</v>
      </c>
    </row>
    <row r="109" spans="2:65" s="6" customFormat="1" ht="15.75" customHeight="1" x14ac:dyDescent="0.3">
      <c r="B109" s="186"/>
      <c r="C109" s="187"/>
      <c r="D109" s="177" t="s">
        <v>355</v>
      </c>
      <c r="E109" s="187"/>
      <c r="F109" s="188" t="s">
        <v>369</v>
      </c>
      <c r="G109" s="187"/>
      <c r="H109" s="189">
        <v>3233</v>
      </c>
      <c r="J109" s="187"/>
      <c r="K109" s="187"/>
      <c r="L109" s="190"/>
      <c r="M109" s="191"/>
      <c r="N109" s="187"/>
      <c r="O109" s="187"/>
      <c r="P109" s="187"/>
      <c r="Q109" s="187"/>
      <c r="R109" s="187"/>
      <c r="S109" s="187"/>
      <c r="T109" s="192"/>
      <c r="AT109" s="193" t="s">
        <v>355</v>
      </c>
      <c r="AU109" s="193" t="s">
        <v>83</v>
      </c>
      <c r="AV109" s="193" t="s">
        <v>248</v>
      </c>
      <c r="AW109" s="193" t="s">
        <v>222</v>
      </c>
      <c r="AX109" s="193" t="s">
        <v>22</v>
      </c>
      <c r="AY109" s="193" t="s">
        <v>243</v>
      </c>
    </row>
    <row r="110" spans="2:65" s="6" customFormat="1" ht="15.75" customHeight="1" x14ac:dyDescent="0.3">
      <c r="B110" s="178"/>
      <c r="C110" s="179"/>
      <c r="D110" s="177" t="s">
        <v>355</v>
      </c>
      <c r="E110" s="179"/>
      <c r="F110" s="180" t="s">
        <v>370</v>
      </c>
      <c r="G110" s="179"/>
      <c r="H110" s="181">
        <v>3717.95</v>
      </c>
      <c r="J110" s="179"/>
      <c r="K110" s="179"/>
      <c r="L110" s="182"/>
      <c r="M110" s="183"/>
      <c r="N110" s="179"/>
      <c r="O110" s="179"/>
      <c r="P110" s="179"/>
      <c r="Q110" s="179"/>
      <c r="R110" s="179"/>
      <c r="S110" s="179"/>
      <c r="T110" s="184"/>
      <c r="AT110" s="185" t="s">
        <v>355</v>
      </c>
      <c r="AU110" s="185" t="s">
        <v>83</v>
      </c>
      <c r="AV110" s="185" t="s">
        <v>83</v>
      </c>
      <c r="AW110" s="185" t="s">
        <v>75</v>
      </c>
      <c r="AX110" s="185" t="s">
        <v>22</v>
      </c>
      <c r="AY110" s="185" t="s">
        <v>243</v>
      </c>
    </row>
    <row r="111" spans="2:65" s="6" customFormat="1" ht="15.75" customHeight="1" x14ac:dyDescent="0.3">
      <c r="B111" s="23"/>
      <c r="C111" s="146" t="s">
        <v>103</v>
      </c>
      <c r="D111" s="146" t="s">
        <v>244</v>
      </c>
      <c r="E111" s="147" t="s">
        <v>371</v>
      </c>
      <c r="F111" s="148" t="s">
        <v>372</v>
      </c>
      <c r="G111" s="149" t="s">
        <v>352</v>
      </c>
      <c r="H111" s="150">
        <v>3277</v>
      </c>
      <c r="I111" s="151"/>
      <c r="J111" s="152">
        <f>ROUND($I$111*$H$111,2)</f>
        <v>0</v>
      </c>
      <c r="K111" s="148" t="s">
        <v>353</v>
      </c>
      <c r="L111" s="43"/>
      <c r="M111" s="153"/>
      <c r="N111" s="154" t="s">
        <v>46</v>
      </c>
      <c r="O111" s="24"/>
      <c r="P111" s="155">
        <f>$O$111*$H$111</f>
        <v>0</v>
      </c>
      <c r="Q111" s="155">
        <v>1.2999999999999999E-4</v>
      </c>
      <c r="R111" s="155">
        <f>$Q$111*$H$111</f>
        <v>0.42600999999999994</v>
      </c>
      <c r="S111" s="155">
        <v>0.25600000000000001</v>
      </c>
      <c r="T111" s="156">
        <f>$S$111*$H$111</f>
        <v>838.91200000000003</v>
      </c>
      <c r="AR111" s="97" t="s">
        <v>248</v>
      </c>
      <c r="AT111" s="97" t="s">
        <v>244</v>
      </c>
      <c r="AU111" s="97" t="s">
        <v>83</v>
      </c>
      <c r="AY111" s="6" t="s">
        <v>243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7" t="s">
        <v>22</v>
      </c>
      <c r="BK111" s="157">
        <f>ROUND($I$111*$H$111,2)</f>
        <v>0</v>
      </c>
      <c r="BL111" s="97" t="s">
        <v>248</v>
      </c>
      <c r="BM111" s="97" t="s">
        <v>373</v>
      </c>
    </row>
    <row r="112" spans="2:65" s="6" customFormat="1" ht="15.75" customHeight="1" x14ac:dyDescent="0.3">
      <c r="B112" s="170"/>
      <c r="C112" s="171"/>
      <c r="D112" s="158" t="s">
        <v>355</v>
      </c>
      <c r="E112" s="172"/>
      <c r="F112" s="172" t="s">
        <v>356</v>
      </c>
      <c r="G112" s="171"/>
      <c r="H112" s="171"/>
      <c r="J112" s="171"/>
      <c r="K112" s="171"/>
      <c r="L112" s="173"/>
      <c r="M112" s="174"/>
      <c r="N112" s="171"/>
      <c r="O112" s="171"/>
      <c r="P112" s="171"/>
      <c r="Q112" s="171"/>
      <c r="R112" s="171"/>
      <c r="S112" s="171"/>
      <c r="T112" s="175"/>
      <c r="AT112" s="176" t="s">
        <v>355</v>
      </c>
      <c r="AU112" s="176" t="s">
        <v>83</v>
      </c>
      <c r="AV112" s="176" t="s">
        <v>22</v>
      </c>
      <c r="AW112" s="176" t="s">
        <v>222</v>
      </c>
      <c r="AX112" s="176" t="s">
        <v>75</v>
      </c>
      <c r="AY112" s="176" t="s">
        <v>243</v>
      </c>
    </row>
    <row r="113" spans="2:65" s="6" customFormat="1" ht="15.75" customHeight="1" x14ac:dyDescent="0.3">
      <c r="B113" s="170"/>
      <c r="C113" s="171"/>
      <c r="D113" s="177" t="s">
        <v>355</v>
      </c>
      <c r="E113" s="171"/>
      <c r="F113" s="172" t="s">
        <v>357</v>
      </c>
      <c r="G113" s="171"/>
      <c r="H113" s="171"/>
      <c r="J113" s="171"/>
      <c r="K113" s="171"/>
      <c r="L113" s="173"/>
      <c r="M113" s="174"/>
      <c r="N113" s="171"/>
      <c r="O113" s="171"/>
      <c r="P113" s="171"/>
      <c r="Q113" s="171"/>
      <c r="R113" s="171"/>
      <c r="S113" s="171"/>
      <c r="T113" s="175"/>
      <c r="AT113" s="176" t="s">
        <v>355</v>
      </c>
      <c r="AU113" s="176" t="s">
        <v>83</v>
      </c>
      <c r="AV113" s="176" t="s">
        <v>22</v>
      </c>
      <c r="AW113" s="176" t="s">
        <v>222</v>
      </c>
      <c r="AX113" s="176" t="s">
        <v>75</v>
      </c>
      <c r="AY113" s="176" t="s">
        <v>243</v>
      </c>
    </row>
    <row r="114" spans="2:65" s="6" customFormat="1" ht="15.75" customHeight="1" x14ac:dyDescent="0.3">
      <c r="B114" s="178"/>
      <c r="C114" s="179"/>
      <c r="D114" s="177" t="s">
        <v>355</v>
      </c>
      <c r="E114" s="179"/>
      <c r="F114" s="180" t="s">
        <v>374</v>
      </c>
      <c r="G114" s="179"/>
      <c r="H114" s="181">
        <v>3140</v>
      </c>
      <c r="J114" s="179"/>
      <c r="K114" s="179"/>
      <c r="L114" s="182"/>
      <c r="M114" s="183"/>
      <c r="N114" s="179"/>
      <c r="O114" s="179"/>
      <c r="P114" s="179"/>
      <c r="Q114" s="179"/>
      <c r="R114" s="179"/>
      <c r="S114" s="179"/>
      <c r="T114" s="184"/>
      <c r="AT114" s="185" t="s">
        <v>355</v>
      </c>
      <c r="AU114" s="185" t="s">
        <v>83</v>
      </c>
      <c r="AV114" s="185" t="s">
        <v>83</v>
      </c>
      <c r="AW114" s="185" t="s">
        <v>222</v>
      </c>
      <c r="AX114" s="185" t="s">
        <v>75</v>
      </c>
      <c r="AY114" s="185" t="s">
        <v>243</v>
      </c>
    </row>
    <row r="115" spans="2:65" s="6" customFormat="1" ht="15.75" customHeight="1" x14ac:dyDescent="0.3">
      <c r="B115" s="178"/>
      <c r="C115" s="179"/>
      <c r="D115" s="177" t="s">
        <v>355</v>
      </c>
      <c r="E115" s="179"/>
      <c r="F115" s="180" t="s">
        <v>375</v>
      </c>
      <c r="G115" s="179"/>
      <c r="H115" s="181">
        <v>137</v>
      </c>
      <c r="J115" s="179"/>
      <c r="K115" s="179"/>
      <c r="L115" s="182"/>
      <c r="M115" s="183"/>
      <c r="N115" s="179"/>
      <c r="O115" s="179"/>
      <c r="P115" s="179"/>
      <c r="Q115" s="179"/>
      <c r="R115" s="179"/>
      <c r="S115" s="179"/>
      <c r="T115" s="184"/>
      <c r="AT115" s="185" t="s">
        <v>355</v>
      </c>
      <c r="AU115" s="185" t="s">
        <v>83</v>
      </c>
      <c r="AV115" s="185" t="s">
        <v>83</v>
      </c>
      <c r="AW115" s="185" t="s">
        <v>222</v>
      </c>
      <c r="AX115" s="185" t="s">
        <v>75</v>
      </c>
      <c r="AY115" s="185" t="s">
        <v>243</v>
      </c>
    </row>
    <row r="116" spans="2:65" s="6" customFormat="1" ht="15.75" customHeight="1" x14ac:dyDescent="0.3">
      <c r="B116" s="186"/>
      <c r="C116" s="187"/>
      <c r="D116" s="177" t="s">
        <v>355</v>
      </c>
      <c r="E116" s="187"/>
      <c r="F116" s="188" t="s">
        <v>369</v>
      </c>
      <c r="G116" s="187"/>
      <c r="H116" s="189">
        <v>3277</v>
      </c>
      <c r="J116" s="187"/>
      <c r="K116" s="187"/>
      <c r="L116" s="190"/>
      <c r="M116" s="191"/>
      <c r="N116" s="187"/>
      <c r="O116" s="187"/>
      <c r="P116" s="187"/>
      <c r="Q116" s="187"/>
      <c r="R116" s="187"/>
      <c r="S116" s="187"/>
      <c r="T116" s="192"/>
      <c r="AT116" s="193" t="s">
        <v>355</v>
      </c>
      <c r="AU116" s="193" t="s">
        <v>83</v>
      </c>
      <c r="AV116" s="193" t="s">
        <v>248</v>
      </c>
      <c r="AW116" s="193" t="s">
        <v>222</v>
      </c>
      <c r="AX116" s="193" t="s">
        <v>22</v>
      </c>
      <c r="AY116" s="193" t="s">
        <v>243</v>
      </c>
    </row>
    <row r="117" spans="2:65" s="6" customFormat="1" ht="15.75" customHeight="1" x14ac:dyDescent="0.3">
      <c r="B117" s="23"/>
      <c r="C117" s="146" t="s">
        <v>248</v>
      </c>
      <c r="D117" s="146" t="s">
        <v>244</v>
      </c>
      <c r="E117" s="147" t="s">
        <v>376</v>
      </c>
      <c r="F117" s="148" t="s">
        <v>377</v>
      </c>
      <c r="G117" s="149" t="s">
        <v>378</v>
      </c>
      <c r="H117" s="150">
        <v>26</v>
      </c>
      <c r="I117" s="151"/>
      <c r="J117" s="152">
        <f>ROUND($I$117*$H$117,2)</f>
        <v>0</v>
      </c>
      <c r="K117" s="148" t="s">
        <v>353</v>
      </c>
      <c r="L117" s="43"/>
      <c r="M117" s="153"/>
      <c r="N117" s="154" t="s">
        <v>46</v>
      </c>
      <c r="O117" s="24"/>
      <c r="P117" s="155">
        <f>$O$117*$H$117</f>
        <v>0</v>
      </c>
      <c r="Q117" s="155">
        <v>0</v>
      </c>
      <c r="R117" s="155">
        <f>$Q$117*$H$117</f>
        <v>0</v>
      </c>
      <c r="S117" s="155">
        <v>0.28999999999999998</v>
      </c>
      <c r="T117" s="156">
        <f>$S$117*$H$117</f>
        <v>7.5399999999999991</v>
      </c>
      <c r="AR117" s="97" t="s">
        <v>248</v>
      </c>
      <c r="AT117" s="97" t="s">
        <v>244</v>
      </c>
      <c r="AU117" s="97" t="s">
        <v>83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248</v>
      </c>
      <c r="BM117" s="97" t="s">
        <v>379</v>
      </c>
    </row>
    <row r="118" spans="2:65" s="6" customFormat="1" ht="15.75" customHeight="1" x14ac:dyDescent="0.3">
      <c r="B118" s="170"/>
      <c r="C118" s="171"/>
      <c r="D118" s="158" t="s">
        <v>355</v>
      </c>
      <c r="E118" s="172"/>
      <c r="F118" s="172" t="s">
        <v>380</v>
      </c>
      <c r="G118" s="171"/>
      <c r="H118" s="171"/>
      <c r="J118" s="171"/>
      <c r="K118" s="171"/>
      <c r="L118" s="173"/>
      <c r="M118" s="174"/>
      <c r="N118" s="171"/>
      <c r="O118" s="171"/>
      <c r="P118" s="171"/>
      <c r="Q118" s="171"/>
      <c r="R118" s="171"/>
      <c r="S118" s="171"/>
      <c r="T118" s="175"/>
      <c r="AT118" s="176" t="s">
        <v>355</v>
      </c>
      <c r="AU118" s="176" t="s">
        <v>83</v>
      </c>
      <c r="AV118" s="176" t="s">
        <v>22</v>
      </c>
      <c r="AW118" s="176" t="s">
        <v>222</v>
      </c>
      <c r="AX118" s="176" t="s">
        <v>75</v>
      </c>
      <c r="AY118" s="176" t="s">
        <v>243</v>
      </c>
    </row>
    <row r="119" spans="2:65" s="6" customFormat="1" ht="15.75" customHeight="1" x14ac:dyDescent="0.3">
      <c r="B119" s="170"/>
      <c r="C119" s="171"/>
      <c r="D119" s="177" t="s">
        <v>355</v>
      </c>
      <c r="E119" s="171"/>
      <c r="F119" s="172" t="s">
        <v>357</v>
      </c>
      <c r="G119" s="171"/>
      <c r="H119" s="171"/>
      <c r="J119" s="171"/>
      <c r="K119" s="171"/>
      <c r="L119" s="173"/>
      <c r="M119" s="174"/>
      <c r="N119" s="171"/>
      <c r="O119" s="171"/>
      <c r="P119" s="171"/>
      <c r="Q119" s="171"/>
      <c r="R119" s="171"/>
      <c r="S119" s="171"/>
      <c r="T119" s="175"/>
      <c r="AT119" s="176" t="s">
        <v>355</v>
      </c>
      <c r="AU119" s="176" t="s">
        <v>83</v>
      </c>
      <c r="AV119" s="176" t="s">
        <v>22</v>
      </c>
      <c r="AW119" s="176" t="s">
        <v>222</v>
      </c>
      <c r="AX119" s="176" t="s">
        <v>75</v>
      </c>
      <c r="AY119" s="176" t="s">
        <v>243</v>
      </c>
    </row>
    <row r="120" spans="2:65" s="6" customFormat="1" ht="15.75" customHeight="1" x14ac:dyDescent="0.3">
      <c r="B120" s="178"/>
      <c r="C120" s="179"/>
      <c r="D120" s="177" t="s">
        <v>355</v>
      </c>
      <c r="E120" s="179"/>
      <c r="F120" s="180" t="s">
        <v>381</v>
      </c>
      <c r="G120" s="179"/>
      <c r="H120" s="181">
        <v>26</v>
      </c>
      <c r="J120" s="179"/>
      <c r="K120" s="179"/>
      <c r="L120" s="182"/>
      <c r="M120" s="183"/>
      <c r="N120" s="179"/>
      <c r="O120" s="179"/>
      <c r="P120" s="179"/>
      <c r="Q120" s="179"/>
      <c r="R120" s="179"/>
      <c r="S120" s="179"/>
      <c r="T120" s="184"/>
      <c r="AT120" s="185" t="s">
        <v>355</v>
      </c>
      <c r="AU120" s="185" t="s">
        <v>83</v>
      </c>
      <c r="AV120" s="185" t="s">
        <v>83</v>
      </c>
      <c r="AW120" s="185" t="s">
        <v>222</v>
      </c>
      <c r="AX120" s="185" t="s">
        <v>22</v>
      </c>
      <c r="AY120" s="185" t="s">
        <v>243</v>
      </c>
    </row>
    <row r="121" spans="2:65" s="6" customFormat="1" ht="15.75" customHeight="1" x14ac:dyDescent="0.3">
      <c r="B121" s="23"/>
      <c r="C121" s="146" t="s">
        <v>263</v>
      </c>
      <c r="D121" s="146" t="s">
        <v>244</v>
      </c>
      <c r="E121" s="147" t="s">
        <v>382</v>
      </c>
      <c r="F121" s="148" t="s">
        <v>383</v>
      </c>
      <c r="G121" s="149" t="s">
        <v>378</v>
      </c>
      <c r="H121" s="150">
        <v>388</v>
      </c>
      <c r="I121" s="151"/>
      <c r="J121" s="152">
        <f>ROUND($I$121*$H$121,2)</f>
        <v>0</v>
      </c>
      <c r="K121" s="148" t="s">
        <v>353</v>
      </c>
      <c r="L121" s="43"/>
      <c r="M121" s="153"/>
      <c r="N121" s="154" t="s">
        <v>46</v>
      </c>
      <c r="O121" s="24"/>
      <c r="P121" s="155">
        <f>$O$121*$H$121</f>
        <v>0</v>
      </c>
      <c r="Q121" s="155">
        <v>0</v>
      </c>
      <c r="R121" s="155">
        <f>$Q$121*$H$121</f>
        <v>0</v>
      </c>
      <c r="S121" s="155">
        <v>0.20499999999999999</v>
      </c>
      <c r="T121" s="156">
        <f>$S$121*$H$121</f>
        <v>79.539999999999992</v>
      </c>
      <c r="AR121" s="97" t="s">
        <v>248</v>
      </c>
      <c r="AT121" s="97" t="s">
        <v>244</v>
      </c>
      <c r="AU121" s="97" t="s">
        <v>83</v>
      </c>
      <c r="AY121" s="6" t="s">
        <v>243</v>
      </c>
      <c r="BE121" s="157">
        <f>IF($N$121="základní",$J$121,0)</f>
        <v>0</v>
      </c>
      <c r="BF121" s="157">
        <f>IF($N$121="snížená",$J$121,0)</f>
        <v>0</v>
      </c>
      <c r="BG121" s="157">
        <f>IF($N$121="zákl. přenesená",$J$121,0)</f>
        <v>0</v>
      </c>
      <c r="BH121" s="157">
        <f>IF($N$121="sníž. přenesená",$J$121,0)</f>
        <v>0</v>
      </c>
      <c r="BI121" s="157">
        <f>IF($N$121="nulová",$J$121,0)</f>
        <v>0</v>
      </c>
      <c r="BJ121" s="97" t="s">
        <v>22</v>
      </c>
      <c r="BK121" s="157">
        <f>ROUND($I$121*$H$121,2)</f>
        <v>0</v>
      </c>
      <c r="BL121" s="97" t="s">
        <v>248</v>
      </c>
      <c r="BM121" s="97" t="s">
        <v>384</v>
      </c>
    </row>
    <row r="122" spans="2:65" s="6" customFormat="1" ht="15.75" customHeight="1" x14ac:dyDescent="0.3">
      <c r="B122" s="170"/>
      <c r="C122" s="171"/>
      <c r="D122" s="158" t="s">
        <v>355</v>
      </c>
      <c r="E122" s="172"/>
      <c r="F122" s="172" t="s">
        <v>380</v>
      </c>
      <c r="G122" s="171"/>
      <c r="H122" s="171"/>
      <c r="J122" s="171"/>
      <c r="K122" s="171"/>
      <c r="L122" s="173"/>
      <c r="M122" s="174"/>
      <c r="N122" s="171"/>
      <c r="O122" s="171"/>
      <c r="P122" s="171"/>
      <c r="Q122" s="171"/>
      <c r="R122" s="171"/>
      <c r="S122" s="171"/>
      <c r="T122" s="175"/>
      <c r="AT122" s="176" t="s">
        <v>355</v>
      </c>
      <c r="AU122" s="176" t="s">
        <v>83</v>
      </c>
      <c r="AV122" s="176" t="s">
        <v>22</v>
      </c>
      <c r="AW122" s="176" t="s">
        <v>222</v>
      </c>
      <c r="AX122" s="176" t="s">
        <v>75</v>
      </c>
      <c r="AY122" s="176" t="s">
        <v>243</v>
      </c>
    </row>
    <row r="123" spans="2:65" s="6" customFormat="1" ht="15.75" customHeight="1" x14ac:dyDescent="0.3">
      <c r="B123" s="170"/>
      <c r="C123" s="171"/>
      <c r="D123" s="177" t="s">
        <v>355</v>
      </c>
      <c r="E123" s="171"/>
      <c r="F123" s="172" t="s">
        <v>357</v>
      </c>
      <c r="G123" s="171"/>
      <c r="H123" s="171"/>
      <c r="J123" s="171"/>
      <c r="K123" s="171"/>
      <c r="L123" s="173"/>
      <c r="M123" s="174"/>
      <c r="N123" s="171"/>
      <c r="O123" s="171"/>
      <c r="P123" s="171"/>
      <c r="Q123" s="171"/>
      <c r="R123" s="171"/>
      <c r="S123" s="171"/>
      <c r="T123" s="175"/>
      <c r="AT123" s="176" t="s">
        <v>355</v>
      </c>
      <c r="AU123" s="176" t="s">
        <v>83</v>
      </c>
      <c r="AV123" s="176" t="s">
        <v>22</v>
      </c>
      <c r="AW123" s="176" t="s">
        <v>222</v>
      </c>
      <c r="AX123" s="176" t="s">
        <v>75</v>
      </c>
      <c r="AY123" s="176" t="s">
        <v>243</v>
      </c>
    </row>
    <row r="124" spans="2:65" s="6" customFormat="1" ht="15.75" customHeight="1" x14ac:dyDescent="0.3">
      <c r="B124" s="178"/>
      <c r="C124" s="179"/>
      <c r="D124" s="177" t="s">
        <v>355</v>
      </c>
      <c r="E124" s="179"/>
      <c r="F124" s="180" t="s">
        <v>385</v>
      </c>
      <c r="G124" s="179"/>
      <c r="H124" s="181">
        <v>372</v>
      </c>
      <c r="J124" s="179"/>
      <c r="K124" s="179"/>
      <c r="L124" s="182"/>
      <c r="M124" s="183"/>
      <c r="N124" s="179"/>
      <c r="O124" s="179"/>
      <c r="P124" s="179"/>
      <c r="Q124" s="179"/>
      <c r="R124" s="179"/>
      <c r="S124" s="179"/>
      <c r="T124" s="184"/>
      <c r="AT124" s="185" t="s">
        <v>355</v>
      </c>
      <c r="AU124" s="185" t="s">
        <v>83</v>
      </c>
      <c r="AV124" s="185" t="s">
        <v>83</v>
      </c>
      <c r="AW124" s="185" t="s">
        <v>222</v>
      </c>
      <c r="AX124" s="185" t="s">
        <v>75</v>
      </c>
      <c r="AY124" s="185" t="s">
        <v>243</v>
      </c>
    </row>
    <row r="125" spans="2:65" s="6" customFormat="1" ht="15.75" customHeight="1" x14ac:dyDescent="0.3">
      <c r="B125" s="178"/>
      <c r="C125" s="179"/>
      <c r="D125" s="177" t="s">
        <v>355</v>
      </c>
      <c r="E125" s="179"/>
      <c r="F125" s="180" t="s">
        <v>386</v>
      </c>
      <c r="G125" s="179"/>
      <c r="H125" s="181">
        <v>16</v>
      </c>
      <c r="J125" s="179"/>
      <c r="K125" s="179"/>
      <c r="L125" s="182"/>
      <c r="M125" s="183"/>
      <c r="N125" s="179"/>
      <c r="O125" s="179"/>
      <c r="P125" s="179"/>
      <c r="Q125" s="179"/>
      <c r="R125" s="179"/>
      <c r="S125" s="179"/>
      <c r="T125" s="184"/>
      <c r="AT125" s="185" t="s">
        <v>355</v>
      </c>
      <c r="AU125" s="185" t="s">
        <v>83</v>
      </c>
      <c r="AV125" s="185" t="s">
        <v>83</v>
      </c>
      <c r="AW125" s="185" t="s">
        <v>222</v>
      </c>
      <c r="AX125" s="185" t="s">
        <v>75</v>
      </c>
      <c r="AY125" s="185" t="s">
        <v>243</v>
      </c>
    </row>
    <row r="126" spans="2:65" s="6" customFormat="1" ht="15.75" customHeight="1" x14ac:dyDescent="0.3">
      <c r="B126" s="186"/>
      <c r="C126" s="187"/>
      <c r="D126" s="177" t="s">
        <v>355</v>
      </c>
      <c r="E126" s="187"/>
      <c r="F126" s="188" t="s">
        <v>369</v>
      </c>
      <c r="G126" s="187"/>
      <c r="H126" s="189">
        <v>388</v>
      </c>
      <c r="J126" s="187"/>
      <c r="K126" s="187"/>
      <c r="L126" s="190"/>
      <c r="M126" s="191"/>
      <c r="N126" s="187"/>
      <c r="O126" s="187"/>
      <c r="P126" s="187"/>
      <c r="Q126" s="187"/>
      <c r="R126" s="187"/>
      <c r="S126" s="187"/>
      <c r="T126" s="192"/>
      <c r="AT126" s="193" t="s">
        <v>355</v>
      </c>
      <c r="AU126" s="193" t="s">
        <v>83</v>
      </c>
      <c r="AV126" s="193" t="s">
        <v>248</v>
      </c>
      <c r="AW126" s="193" t="s">
        <v>222</v>
      </c>
      <c r="AX126" s="193" t="s">
        <v>22</v>
      </c>
      <c r="AY126" s="193" t="s">
        <v>243</v>
      </c>
    </row>
    <row r="127" spans="2:65" s="6" customFormat="1" ht="15.75" customHeight="1" x14ac:dyDescent="0.3">
      <c r="B127" s="23"/>
      <c r="C127" s="146" t="s">
        <v>266</v>
      </c>
      <c r="D127" s="146" t="s">
        <v>244</v>
      </c>
      <c r="E127" s="147" t="s">
        <v>387</v>
      </c>
      <c r="F127" s="148" t="s">
        <v>388</v>
      </c>
      <c r="G127" s="149" t="s">
        <v>378</v>
      </c>
      <c r="H127" s="150">
        <v>446</v>
      </c>
      <c r="I127" s="151"/>
      <c r="J127" s="152">
        <f>ROUND($I$127*$H$127,2)</f>
        <v>0</v>
      </c>
      <c r="K127" s="148" t="s">
        <v>353</v>
      </c>
      <c r="L127" s="43"/>
      <c r="M127" s="153"/>
      <c r="N127" s="154" t="s">
        <v>46</v>
      </c>
      <c r="O127" s="24"/>
      <c r="P127" s="155">
        <f>$O$127*$H$127</f>
        <v>0</v>
      </c>
      <c r="Q127" s="155">
        <v>0</v>
      </c>
      <c r="R127" s="155">
        <f>$Q$127*$H$127</f>
        <v>0</v>
      </c>
      <c r="S127" s="155">
        <v>0.115</v>
      </c>
      <c r="T127" s="156">
        <f>$S$127*$H$127</f>
        <v>51.29</v>
      </c>
      <c r="AR127" s="97" t="s">
        <v>248</v>
      </c>
      <c r="AT127" s="97" t="s">
        <v>244</v>
      </c>
      <c r="AU127" s="97" t="s">
        <v>83</v>
      </c>
      <c r="AY127" s="6" t="s">
        <v>243</v>
      </c>
      <c r="BE127" s="157">
        <f>IF($N$127="základní",$J$127,0)</f>
        <v>0</v>
      </c>
      <c r="BF127" s="157">
        <f>IF($N$127="snížená",$J$127,0)</f>
        <v>0</v>
      </c>
      <c r="BG127" s="157">
        <f>IF($N$127="zákl. přenesená",$J$127,0)</f>
        <v>0</v>
      </c>
      <c r="BH127" s="157">
        <f>IF($N$127="sníž. přenesená",$J$127,0)</f>
        <v>0</v>
      </c>
      <c r="BI127" s="157">
        <f>IF($N$127="nulová",$J$127,0)</f>
        <v>0</v>
      </c>
      <c r="BJ127" s="97" t="s">
        <v>22</v>
      </c>
      <c r="BK127" s="157">
        <f>ROUND($I$127*$H$127,2)</f>
        <v>0</v>
      </c>
      <c r="BL127" s="97" t="s">
        <v>248</v>
      </c>
      <c r="BM127" s="97" t="s">
        <v>389</v>
      </c>
    </row>
    <row r="128" spans="2:65" s="6" customFormat="1" ht="15.75" customHeight="1" x14ac:dyDescent="0.3">
      <c r="B128" s="170"/>
      <c r="C128" s="171"/>
      <c r="D128" s="158" t="s">
        <v>355</v>
      </c>
      <c r="E128" s="172"/>
      <c r="F128" s="172" t="s">
        <v>380</v>
      </c>
      <c r="G128" s="171"/>
      <c r="H128" s="171"/>
      <c r="J128" s="171"/>
      <c r="K128" s="171"/>
      <c r="L128" s="173"/>
      <c r="M128" s="174"/>
      <c r="N128" s="171"/>
      <c r="O128" s="171"/>
      <c r="P128" s="171"/>
      <c r="Q128" s="171"/>
      <c r="R128" s="171"/>
      <c r="S128" s="171"/>
      <c r="T128" s="175"/>
      <c r="AT128" s="176" t="s">
        <v>355</v>
      </c>
      <c r="AU128" s="176" t="s">
        <v>83</v>
      </c>
      <c r="AV128" s="176" t="s">
        <v>22</v>
      </c>
      <c r="AW128" s="176" t="s">
        <v>222</v>
      </c>
      <c r="AX128" s="176" t="s">
        <v>75</v>
      </c>
      <c r="AY128" s="176" t="s">
        <v>243</v>
      </c>
    </row>
    <row r="129" spans="2:65" s="6" customFormat="1" ht="15.75" customHeight="1" x14ac:dyDescent="0.3">
      <c r="B129" s="170"/>
      <c r="C129" s="171"/>
      <c r="D129" s="177" t="s">
        <v>355</v>
      </c>
      <c r="E129" s="171"/>
      <c r="F129" s="172" t="s">
        <v>357</v>
      </c>
      <c r="G129" s="171"/>
      <c r="H129" s="171"/>
      <c r="J129" s="171"/>
      <c r="K129" s="171"/>
      <c r="L129" s="173"/>
      <c r="M129" s="174"/>
      <c r="N129" s="171"/>
      <c r="O129" s="171"/>
      <c r="P129" s="171"/>
      <c r="Q129" s="171"/>
      <c r="R129" s="171"/>
      <c r="S129" s="171"/>
      <c r="T129" s="175"/>
      <c r="AT129" s="176" t="s">
        <v>355</v>
      </c>
      <c r="AU129" s="176" t="s">
        <v>83</v>
      </c>
      <c r="AV129" s="176" t="s">
        <v>22</v>
      </c>
      <c r="AW129" s="176" t="s">
        <v>222</v>
      </c>
      <c r="AX129" s="176" t="s">
        <v>75</v>
      </c>
      <c r="AY129" s="176" t="s">
        <v>243</v>
      </c>
    </row>
    <row r="130" spans="2:65" s="6" customFormat="1" ht="15.75" customHeight="1" x14ac:dyDescent="0.3">
      <c r="B130" s="178"/>
      <c r="C130" s="179"/>
      <c r="D130" s="177" t="s">
        <v>355</v>
      </c>
      <c r="E130" s="179"/>
      <c r="F130" s="180" t="s">
        <v>390</v>
      </c>
      <c r="G130" s="179"/>
      <c r="H130" s="181">
        <v>388</v>
      </c>
      <c r="J130" s="179"/>
      <c r="K130" s="179"/>
      <c r="L130" s="182"/>
      <c r="M130" s="183"/>
      <c r="N130" s="179"/>
      <c r="O130" s="179"/>
      <c r="P130" s="179"/>
      <c r="Q130" s="179"/>
      <c r="R130" s="179"/>
      <c r="S130" s="179"/>
      <c r="T130" s="184"/>
      <c r="AT130" s="185" t="s">
        <v>355</v>
      </c>
      <c r="AU130" s="185" t="s">
        <v>83</v>
      </c>
      <c r="AV130" s="185" t="s">
        <v>83</v>
      </c>
      <c r="AW130" s="185" t="s">
        <v>222</v>
      </c>
      <c r="AX130" s="185" t="s">
        <v>75</v>
      </c>
      <c r="AY130" s="185" t="s">
        <v>243</v>
      </c>
    </row>
    <row r="131" spans="2:65" s="6" customFormat="1" ht="15.75" customHeight="1" x14ac:dyDescent="0.3">
      <c r="B131" s="178"/>
      <c r="C131" s="179"/>
      <c r="D131" s="177" t="s">
        <v>355</v>
      </c>
      <c r="E131" s="179"/>
      <c r="F131" s="180" t="s">
        <v>391</v>
      </c>
      <c r="G131" s="179"/>
      <c r="H131" s="181">
        <v>58</v>
      </c>
      <c r="J131" s="179"/>
      <c r="K131" s="179"/>
      <c r="L131" s="182"/>
      <c r="M131" s="183"/>
      <c r="N131" s="179"/>
      <c r="O131" s="179"/>
      <c r="P131" s="179"/>
      <c r="Q131" s="179"/>
      <c r="R131" s="179"/>
      <c r="S131" s="179"/>
      <c r="T131" s="184"/>
      <c r="AT131" s="185" t="s">
        <v>355</v>
      </c>
      <c r="AU131" s="185" t="s">
        <v>83</v>
      </c>
      <c r="AV131" s="185" t="s">
        <v>83</v>
      </c>
      <c r="AW131" s="185" t="s">
        <v>222</v>
      </c>
      <c r="AX131" s="185" t="s">
        <v>75</v>
      </c>
      <c r="AY131" s="185" t="s">
        <v>243</v>
      </c>
    </row>
    <row r="132" spans="2:65" s="6" customFormat="1" ht="15.75" customHeight="1" x14ac:dyDescent="0.3">
      <c r="B132" s="186"/>
      <c r="C132" s="187"/>
      <c r="D132" s="177" t="s">
        <v>355</v>
      </c>
      <c r="E132" s="187"/>
      <c r="F132" s="188" t="s">
        <v>369</v>
      </c>
      <c r="G132" s="187"/>
      <c r="H132" s="189">
        <v>446</v>
      </c>
      <c r="J132" s="187"/>
      <c r="K132" s="187"/>
      <c r="L132" s="190"/>
      <c r="M132" s="191"/>
      <c r="N132" s="187"/>
      <c r="O132" s="187"/>
      <c r="P132" s="187"/>
      <c r="Q132" s="187"/>
      <c r="R132" s="187"/>
      <c r="S132" s="187"/>
      <c r="T132" s="192"/>
      <c r="AT132" s="193" t="s">
        <v>355</v>
      </c>
      <c r="AU132" s="193" t="s">
        <v>83</v>
      </c>
      <c r="AV132" s="193" t="s">
        <v>248</v>
      </c>
      <c r="AW132" s="193" t="s">
        <v>222</v>
      </c>
      <c r="AX132" s="193" t="s">
        <v>22</v>
      </c>
      <c r="AY132" s="193" t="s">
        <v>243</v>
      </c>
    </row>
    <row r="133" spans="2:65" s="6" customFormat="1" ht="15.75" customHeight="1" x14ac:dyDescent="0.3">
      <c r="B133" s="23"/>
      <c r="C133" s="146" t="s">
        <v>269</v>
      </c>
      <c r="D133" s="146" t="s">
        <v>244</v>
      </c>
      <c r="E133" s="147" t="s">
        <v>392</v>
      </c>
      <c r="F133" s="148" t="s">
        <v>393</v>
      </c>
      <c r="G133" s="149" t="s">
        <v>394</v>
      </c>
      <c r="H133" s="150">
        <v>29.9</v>
      </c>
      <c r="I133" s="151"/>
      <c r="J133" s="152">
        <f>ROUND($I$133*$H$133,2)</f>
        <v>0</v>
      </c>
      <c r="K133" s="148" t="s">
        <v>353</v>
      </c>
      <c r="L133" s="43"/>
      <c r="M133" s="153"/>
      <c r="N133" s="154" t="s">
        <v>46</v>
      </c>
      <c r="O133" s="24"/>
      <c r="P133" s="155">
        <f>$O$133*$H$133</f>
        <v>0</v>
      </c>
      <c r="Q133" s="155">
        <v>0</v>
      </c>
      <c r="R133" s="155">
        <f>$Q$133*$H$133</f>
        <v>0</v>
      </c>
      <c r="S133" s="155">
        <v>0</v>
      </c>
      <c r="T133" s="156">
        <f>$S$133*$H$133</f>
        <v>0</v>
      </c>
      <c r="AR133" s="97" t="s">
        <v>248</v>
      </c>
      <c r="AT133" s="97" t="s">
        <v>244</v>
      </c>
      <c r="AU133" s="97" t="s">
        <v>83</v>
      </c>
      <c r="AY133" s="6" t="s">
        <v>243</v>
      </c>
      <c r="BE133" s="157">
        <f>IF($N$133="základní",$J$133,0)</f>
        <v>0</v>
      </c>
      <c r="BF133" s="157">
        <f>IF($N$133="snížená",$J$133,0)</f>
        <v>0</v>
      </c>
      <c r="BG133" s="157">
        <f>IF($N$133="zákl. přenesená",$J$133,0)</f>
        <v>0</v>
      </c>
      <c r="BH133" s="157">
        <f>IF($N$133="sníž. přenesená",$J$133,0)</f>
        <v>0</v>
      </c>
      <c r="BI133" s="157">
        <f>IF($N$133="nulová",$J$133,0)</f>
        <v>0</v>
      </c>
      <c r="BJ133" s="97" t="s">
        <v>22</v>
      </c>
      <c r="BK133" s="157">
        <f>ROUND($I$133*$H$133,2)</f>
        <v>0</v>
      </c>
      <c r="BL133" s="97" t="s">
        <v>248</v>
      </c>
      <c r="BM133" s="97" t="s">
        <v>395</v>
      </c>
    </row>
    <row r="134" spans="2:65" s="6" customFormat="1" ht="15.75" customHeight="1" x14ac:dyDescent="0.3">
      <c r="B134" s="170"/>
      <c r="C134" s="171"/>
      <c r="D134" s="158" t="s">
        <v>355</v>
      </c>
      <c r="E134" s="172"/>
      <c r="F134" s="172" t="s">
        <v>380</v>
      </c>
      <c r="G134" s="171"/>
      <c r="H134" s="171"/>
      <c r="J134" s="171"/>
      <c r="K134" s="171"/>
      <c r="L134" s="173"/>
      <c r="M134" s="174"/>
      <c r="N134" s="171"/>
      <c r="O134" s="171"/>
      <c r="P134" s="171"/>
      <c r="Q134" s="171"/>
      <c r="R134" s="171"/>
      <c r="S134" s="171"/>
      <c r="T134" s="175"/>
      <c r="AT134" s="176" t="s">
        <v>355</v>
      </c>
      <c r="AU134" s="176" t="s">
        <v>83</v>
      </c>
      <c r="AV134" s="176" t="s">
        <v>22</v>
      </c>
      <c r="AW134" s="176" t="s">
        <v>222</v>
      </c>
      <c r="AX134" s="176" t="s">
        <v>75</v>
      </c>
      <c r="AY134" s="176" t="s">
        <v>243</v>
      </c>
    </row>
    <row r="135" spans="2:65" s="6" customFormat="1" ht="15.75" customHeight="1" x14ac:dyDescent="0.3">
      <c r="B135" s="170"/>
      <c r="C135" s="171"/>
      <c r="D135" s="177" t="s">
        <v>355</v>
      </c>
      <c r="E135" s="171"/>
      <c r="F135" s="172" t="s">
        <v>396</v>
      </c>
      <c r="G135" s="171"/>
      <c r="H135" s="171"/>
      <c r="J135" s="171"/>
      <c r="K135" s="171"/>
      <c r="L135" s="173"/>
      <c r="M135" s="174"/>
      <c r="N135" s="171"/>
      <c r="O135" s="171"/>
      <c r="P135" s="171"/>
      <c r="Q135" s="171"/>
      <c r="R135" s="171"/>
      <c r="S135" s="171"/>
      <c r="T135" s="175"/>
      <c r="AT135" s="176" t="s">
        <v>355</v>
      </c>
      <c r="AU135" s="176" t="s">
        <v>83</v>
      </c>
      <c r="AV135" s="176" t="s">
        <v>22</v>
      </c>
      <c r="AW135" s="176" t="s">
        <v>222</v>
      </c>
      <c r="AX135" s="176" t="s">
        <v>75</v>
      </c>
      <c r="AY135" s="176" t="s">
        <v>243</v>
      </c>
    </row>
    <row r="136" spans="2:65" s="6" customFormat="1" ht="15.75" customHeight="1" x14ac:dyDescent="0.3">
      <c r="B136" s="178"/>
      <c r="C136" s="179"/>
      <c r="D136" s="177" t="s">
        <v>355</v>
      </c>
      <c r="E136" s="179"/>
      <c r="F136" s="180" t="s">
        <v>397</v>
      </c>
      <c r="G136" s="179"/>
      <c r="H136" s="181">
        <v>29.9</v>
      </c>
      <c r="J136" s="179"/>
      <c r="K136" s="179"/>
      <c r="L136" s="182"/>
      <c r="M136" s="183"/>
      <c r="N136" s="179"/>
      <c r="O136" s="179"/>
      <c r="P136" s="179"/>
      <c r="Q136" s="179"/>
      <c r="R136" s="179"/>
      <c r="S136" s="179"/>
      <c r="T136" s="184"/>
      <c r="AT136" s="185" t="s">
        <v>355</v>
      </c>
      <c r="AU136" s="185" t="s">
        <v>83</v>
      </c>
      <c r="AV136" s="185" t="s">
        <v>83</v>
      </c>
      <c r="AW136" s="185" t="s">
        <v>222</v>
      </c>
      <c r="AX136" s="185" t="s">
        <v>22</v>
      </c>
      <c r="AY136" s="185" t="s">
        <v>243</v>
      </c>
    </row>
    <row r="137" spans="2:65" s="6" customFormat="1" ht="15.75" customHeight="1" x14ac:dyDescent="0.3">
      <c r="B137" s="23"/>
      <c r="C137" s="146" t="s">
        <v>272</v>
      </c>
      <c r="D137" s="146" t="s">
        <v>244</v>
      </c>
      <c r="E137" s="147" t="s">
        <v>398</v>
      </c>
      <c r="F137" s="148" t="s">
        <v>399</v>
      </c>
      <c r="G137" s="149" t="s">
        <v>394</v>
      </c>
      <c r="H137" s="150">
        <v>240</v>
      </c>
      <c r="I137" s="151"/>
      <c r="J137" s="152">
        <f>ROUND($I$137*$H$137,2)</f>
        <v>0</v>
      </c>
      <c r="K137" s="148" t="s">
        <v>353</v>
      </c>
      <c r="L137" s="43"/>
      <c r="M137" s="153"/>
      <c r="N137" s="154" t="s">
        <v>46</v>
      </c>
      <c r="O137" s="24"/>
      <c r="P137" s="155">
        <f>$O$137*$H$137</f>
        <v>0</v>
      </c>
      <c r="Q137" s="155">
        <v>0</v>
      </c>
      <c r="R137" s="155">
        <f>$Q$137*$H$137</f>
        <v>0</v>
      </c>
      <c r="S137" s="155">
        <v>0</v>
      </c>
      <c r="T137" s="156">
        <f>$S$137*$H$137</f>
        <v>0</v>
      </c>
      <c r="AR137" s="97" t="s">
        <v>248</v>
      </c>
      <c r="AT137" s="97" t="s">
        <v>244</v>
      </c>
      <c r="AU137" s="97" t="s">
        <v>83</v>
      </c>
      <c r="AY137" s="6" t="s">
        <v>243</v>
      </c>
      <c r="BE137" s="157">
        <f>IF($N$137="základní",$J$137,0)</f>
        <v>0</v>
      </c>
      <c r="BF137" s="157">
        <f>IF($N$137="snížená",$J$137,0)</f>
        <v>0</v>
      </c>
      <c r="BG137" s="157">
        <f>IF($N$137="zákl. přenesená",$J$137,0)</f>
        <v>0</v>
      </c>
      <c r="BH137" s="157">
        <f>IF($N$137="sníž. přenesená",$J$137,0)</f>
        <v>0</v>
      </c>
      <c r="BI137" s="157">
        <f>IF($N$137="nulová",$J$137,0)</f>
        <v>0</v>
      </c>
      <c r="BJ137" s="97" t="s">
        <v>22</v>
      </c>
      <c r="BK137" s="157">
        <f>ROUND($I$137*$H$137,2)</f>
        <v>0</v>
      </c>
      <c r="BL137" s="97" t="s">
        <v>248</v>
      </c>
      <c r="BM137" s="97" t="s">
        <v>400</v>
      </c>
    </row>
    <row r="138" spans="2:65" s="6" customFormat="1" ht="15.75" customHeight="1" x14ac:dyDescent="0.3">
      <c r="B138" s="170"/>
      <c r="C138" s="171"/>
      <c r="D138" s="158" t="s">
        <v>355</v>
      </c>
      <c r="E138" s="172"/>
      <c r="F138" s="172" t="s">
        <v>356</v>
      </c>
      <c r="G138" s="171"/>
      <c r="H138" s="171"/>
      <c r="J138" s="171"/>
      <c r="K138" s="171"/>
      <c r="L138" s="173"/>
      <c r="M138" s="174"/>
      <c r="N138" s="171"/>
      <c r="O138" s="171"/>
      <c r="P138" s="171"/>
      <c r="Q138" s="171"/>
      <c r="R138" s="171"/>
      <c r="S138" s="171"/>
      <c r="T138" s="175"/>
      <c r="AT138" s="176" t="s">
        <v>355</v>
      </c>
      <c r="AU138" s="176" t="s">
        <v>83</v>
      </c>
      <c r="AV138" s="176" t="s">
        <v>22</v>
      </c>
      <c r="AW138" s="176" t="s">
        <v>222</v>
      </c>
      <c r="AX138" s="176" t="s">
        <v>75</v>
      </c>
      <c r="AY138" s="176" t="s">
        <v>243</v>
      </c>
    </row>
    <row r="139" spans="2:65" s="6" customFormat="1" ht="15.75" customHeight="1" x14ac:dyDescent="0.3">
      <c r="B139" s="170"/>
      <c r="C139" s="171"/>
      <c r="D139" s="177" t="s">
        <v>355</v>
      </c>
      <c r="E139" s="171"/>
      <c r="F139" s="172" t="s">
        <v>362</v>
      </c>
      <c r="G139" s="171"/>
      <c r="H139" s="171"/>
      <c r="J139" s="171"/>
      <c r="K139" s="171"/>
      <c r="L139" s="173"/>
      <c r="M139" s="174"/>
      <c r="N139" s="171"/>
      <c r="O139" s="171"/>
      <c r="P139" s="171"/>
      <c r="Q139" s="171"/>
      <c r="R139" s="171"/>
      <c r="S139" s="171"/>
      <c r="T139" s="175"/>
      <c r="AT139" s="176" t="s">
        <v>355</v>
      </c>
      <c r="AU139" s="176" t="s">
        <v>83</v>
      </c>
      <c r="AV139" s="176" t="s">
        <v>22</v>
      </c>
      <c r="AW139" s="176" t="s">
        <v>222</v>
      </c>
      <c r="AX139" s="176" t="s">
        <v>75</v>
      </c>
      <c r="AY139" s="176" t="s">
        <v>243</v>
      </c>
    </row>
    <row r="140" spans="2:65" s="6" customFormat="1" ht="15.75" customHeight="1" x14ac:dyDescent="0.3">
      <c r="B140" s="170"/>
      <c r="C140" s="171"/>
      <c r="D140" s="177" t="s">
        <v>355</v>
      </c>
      <c r="E140" s="171"/>
      <c r="F140" s="172" t="s">
        <v>401</v>
      </c>
      <c r="G140" s="171"/>
      <c r="H140" s="171"/>
      <c r="J140" s="171"/>
      <c r="K140" s="171"/>
      <c r="L140" s="173"/>
      <c r="M140" s="174"/>
      <c r="N140" s="171"/>
      <c r="O140" s="171"/>
      <c r="P140" s="171"/>
      <c r="Q140" s="171"/>
      <c r="R140" s="171"/>
      <c r="S140" s="171"/>
      <c r="T140" s="175"/>
      <c r="AT140" s="176" t="s">
        <v>355</v>
      </c>
      <c r="AU140" s="176" t="s">
        <v>83</v>
      </c>
      <c r="AV140" s="176" t="s">
        <v>22</v>
      </c>
      <c r="AW140" s="176" t="s">
        <v>222</v>
      </c>
      <c r="AX140" s="176" t="s">
        <v>75</v>
      </c>
      <c r="AY140" s="176" t="s">
        <v>243</v>
      </c>
    </row>
    <row r="141" spans="2:65" s="6" customFormat="1" ht="15.75" customHeight="1" x14ac:dyDescent="0.3">
      <c r="B141" s="170"/>
      <c r="C141" s="171"/>
      <c r="D141" s="177" t="s">
        <v>355</v>
      </c>
      <c r="E141" s="171"/>
      <c r="F141" s="172" t="s">
        <v>402</v>
      </c>
      <c r="G141" s="171"/>
      <c r="H141" s="171"/>
      <c r="J141" s="171"/>
      <c r="K141" s="171"/>
      <c r="L141" s="173"/>
      <c r="M141" s="174"/>
      <c r="N141" s="171"/>
      <c r="O141" s="171"/>
      <c r="P141" s="171"/>
      <c r="Q141" s="171"/>
      <c r="R141" s="171"/>
      <c r="S141" s="171"/>
      <c r="T141" s="175"/>
      <c r="AT141" s="176" t="s">
        <v>355</v>
      </c>
      <c r="AU141" s="176" t="s">
        <v>83</v>
      </c>
      <c r="AV141" s="176" t="s">
        <v>22</v>
      </c>
      <c r="AW141" s="176" t="s">
        <v>222</v>
      </c>
      <c r="AX141" s="176" t="s">
        <v>75</v>
      </c>
      <c r="AY141" s="176" t="s">
        <v>243</v>
      </c>
    </row>
    <row r="142" spans="2:65" s="6" customFormat="1" ht="15.75" customHeight="1" x14ac:dyDescent="0.3">
      <c r="B142" s="178"/>
      <c r="C142" s="179"/>
      <c r="D142" s="177" t="s">
        <v>355</v>
      </c>
      <c r="E142" s="179"/>
      <c r="F142" s="180" t="s">
        <v>403</v>
      </c>
      <c r="G142" s="179"/>
      <c r="H142" s="181">
        <v>160</v>
      </c>
      <c r="J142" s="179"/>
      <c r="K142" s="179"/>
      <c r="L142" s="182"/>
      <c r="M142" s="183"/>
      <c r="N142" s="179"/>
      <c r="O142" s="179"/>
      <c r="P142" s="179"/>
      <c r="Q142" s="179"/>
      <c r="R142" s="179"/>
      <c r="S142" s="179"/>
      <c r="T142" s="184"/>
      <c r="AT142" s="185" t="s">
        <v>355</v>
      </c>
      <c r="AU142" s="185" t="s">
        <v>83</v>
      </c>
      <c r="AV142" s="185" t="s">
        <v>83</v>
      </c>
      <c r="AW142" s="185" t="s">
        <v>222</v>
      </c>
      <c r="AX142" s="185" t="s">
        <v>75</v>
      </c>
      <c r="AY142" s="185" t="s">
        <v>243</v>
      </c>
    </row>
    <row r="143" spans="2:65" s="6" customFormat="1" ht="15.75" customHeight="1" x14ac:dyDescent="0.3">
      <c r="B143" s="178"/>
      <c r="C143" s="179"/>
      <c r="D143" s="177" t="s">
        <v>355</v>
      </c>
      <c r="E143" s="179"/>
      <c r="F143" s="180" t="s">
        <v>404</v>
      </c>
      <c r="G143" s="179"/>
      <c r="H143" s="181">
        <v>80</v>
      </c>
      <c r="J143" s="179"/>
      <c r="K143" s="179"/>
      <c r="L143" s="182"/>
      <c r="M143" s="183"/>
      <c r="N143" s="179"/>
      <c r="O143" s="179"/>
      <c r="P143" s="179"/>
      <c r="Q143" s="179"/>
      <c r="R143" s="179"/>
      <c r="S143" s="179"/>
      <c r="T143" s="184"/>
      <c r="AT143" s="185" t="s">
        <v>355</v>
      </c>
      <c r="AU143" s="185" t="s">
        <v>83</v>
      </c>
      <c r="AV143" s="185" t="s">
        <v>83</v>
      </c>
      <c r="AW143" s="185" t="s">
        <v>222</v>
      </c>
      <c r="AX143" s="185" t="s">
        <v>75</v>
      </c>
      <c r="AY143" s="185" t="s">
        <v>243</v>
      </c>
    </row>
    <row r="144" spans="2:65" s="6" customFormat="1" ht="15.75" customHeight="1" x14ac:dyDescent="0.3">
      <c r="B144" s="186"/>
      <c r="C144" s="187"/>
      <c r="D144" s="177" t="s">
        <v>355</v>
      </c>
      <c r="E144" s="187"/>
      <c r="F144" s="188" t="s">
        <v>369</v>
      </c>
      <c r="G144" s="187"/>
      <c r="H144" s="189">
        <v>240</v>
      </c>
      <c r="J144" s="187"/>
      <c r="K144" s="187"/>
      <c r="L144" s="190"/>
      <c r="M144" s="191"/>
      <c r="N144" s="187"/>
      <c r="O144" s="187"/>
      <c r="P144" s="187"/>
      <c r="Q144" s="187"/>
      <c r="R144" s="187"/>
      <c r="S144" s="187"/>
      <c r="T144" s="192"/>
      <c r="AT144" s="193" t="s">
        <v>355</v>
      </c>
      <c r="AU144" s="193" t="s">
        <v>83</v>
      </c>
      <c r="AV144" s="193" t="s">
        <v>248</v>
      </c>
      <c r="AW144" s="193" t="s">
        <v>222</v>
      </c>
      <c r="AX144" s="193" t="s">
        <v>22</v>
      </c>
      <c r="AY144" s="193" t="s">
        <v>243</v>
      </c>
    </row>
    <row r="145" spans="2:65" s="6" customFormat="1" ht="15.75" customHeight="1" x14ac:dyDescent="0.3">
      <c r="B145" s="23"/>
      <c r="C145" s="146" t="s">
        <v>276</v>
      </c>
      <c r="D145" s="146" t="s">
        <v>244</v>
      </c>
      <c r="E145" s="147" t="s">
        <v>405</v>
      </c>
      <c r="F145" s="148" t="s">
        <v>406</v>
      </c>
      <c r="G145" s="149" t="s">
        <v>394</v>
      </c>
      <c r="H145" s="150">
        <v>1445.5</v>
      </c>
      <c r="I145" s="151"/>
      <c r="J145" s="152">
        <f>ROUND($I$145*$H$145,2)</f>
        <v>0</v>
      </c>
      <c r="K145" s="148" t="s">
        <v>353</v>
      </c>
      <c r="L145" s="43"/>
      <c r="M145" s="153"/>
      <c r="N145" s="154" t="s">
        <v>46</v>
      </c>
      <c r="O145" s="24"/>
      <c r="P145" s="155">
        <f>$O$145*$H$145</f>
        <v>0</v>
      </c>
      <c r="Q145" s="155">
        <v>0</v>
      </c>
      <c r="R145" s="155">
        <f>$Q$145*$H$145</f>
        <v>0</v>
      </c>
      <c r="S145" s="155">
        <v>0</v>
      </c>
      <c r="T145" s="156">
        <f>$S$145*$H$145</f>
        <v>0</v>
      </c>
      <c r="AR145" s="97" t="s">
        <v>248</v>
      </c>
      <c r="AT145" s="97" t="s">
        <v>244</v>
      </c>
      <c r="AU145" s="97" t="s">
        <v>83</v>
      </c>
      <c r="AY145" s="6" t="s">
        <v>243</v>
      </c>
      <c r="BE145" s="157">
        <f>IF($N$145="základní",$J$145,0)</f>
        <v>0</v>
      </c>
      <c r="BF145" s="157">
        <f>IF($N$145="snížená",$J$145,0)</f>
        <v>0</v>
      </c>
      <c r="BG145" s="157">
        <f>IF($N$145="zákl. přenesená",$J$145,0)</f>
        <v>0</v>
      </c>
      <c r="BH145" s="157">
        <f>IF($N$145="sníž. přenesená",$J$145,0)</f>
        <v>0</v>
      </c>
      <c r="BI145" s="157">
        <f>IF($N$145="nulová",$J$145,0)</f>
        <v>0</v>
      </c>
      <c r="BJ145" s="97" t="s">
        <v>22</v>
      </c>
      <c r="BK145" s="157">
        <f>ROUND($I$145*$H$145,2)</f>
        <v>0</v>
      </c>
      <c r="BL145" s="97" t="s">
        <v>248</v>
      </c>
      <c r="BM145" s="97" t="s">
        <v>407</v>
      </c>
    </row>
    <row r="146" spans="2:65" s="6" customFormat="1" ht="27" customHeight="1" x14ac:dyDescent="0.3">
      <c r="B146" s="170"/>
      <c r="C146" s="171"/>
      <c r="D146" s="158" t="s">
        <v>355</v>
      </c>
      <c r="E146" s="172"/>
      <c r="F146" s="172" t="s">
        <v>408</v>
      </c>
      <c r="G146" s="171"/>
      <c r="H146" s="171"/>
      <c r="J146" s="171"/>
      <c r="K146" s="171"/>
      <c r="L146" s="173"/>
      <c r="M146" s="174"/>
      <c r="N146" s="171"/>
      <c r="O146" s="171"/>
      <c r="P146" s="171"/>
      <c r="Q146" s="171"/>
      <c r="R146" s="171"/>
      <c r="S146" s="171"/>
      <c r="T146" s="175"/>
      <c r="AT146" s="176" t="s">
        <v>355</v>
      </c>
      <c r="AU146" s="176" t="s">
        <v>83</v>
      </c>
      <c r="AV146" s="176" t="s">
        <v>22</v>
      </c>
      <c r="AW146" s="176" t="s">
        <v>222</v>
      </c>
      <c r="AX146" s="176" t="s">
        <v>75</v>
      </c>
      <c r="AY146" s="176" t="s">
        <v>243</v>
      </c>
    </row>
    <row r="147" spans="2:65" s="6" customFormat="1" ht="15.75" customHeight="1" x14ac:dyDescent="0.3">
      <c r="B147" s="170"/>
      <c r="C147" s="171"/>
      <c r="D147" s="177" t="s">
        <v>355</v>
      </c>
      <c r="E147" s="171"/>
      <c r="F147" s="172" t="s">
        <v>357</v>
      </c>
      <c r="G147" s="171"/>
      <c r="H147" s="171"/>
      <c r="J147" s="171"/>
      <c r="K147" s="171"/>
      <c r="L147" s="173"/>
      <c r="M147" s="174"/>
      <c r="N147" s="171"/>
      <c r="O147" s="171"/>
      <c r="P147" s="171"/>
      <c r="Q147" s="171"/>
      <c r="R147" s="171"/>
      <c r="S147" s="171"/>
      <c r="T147" s="175"/>
      <c r="AT147" s="176" t="s">
        <v>355</v>
      </c>
      <c r="AU147" s="176" t="s">
        <v>83</v>
      </c>
      <c r="AV147" s="176" t="s">
        <v>22</v>
      </c>
      <c r="AW147" s="176" t="s">
        <v>222</v>
      </c>
      <c r="AX147" s="176" t="s">
        <v>75</v>
      </c>
      <c r="AY147" s="176" t="s">
        <v>243</v>
      </c>
    </row>
    <row r="148" spans="2:65" s="6" customFormat="1" ht="15.75" customHeight="1" x14ac:dyDescent="0.3">
      <c r="B148" s="178"/>
      <c r="C148" s="179"/>
      <c r="D148" s="177" t="s">
        <v>355</v>
      </c>
      <c r="E148" s="179"/>
      <c r="F148" s="180" t="s">
        <v>409</v>
      </c>
      <c r="G148" s="179"/>
      <c r="H148" s="181">
        <v>1445.5</v>
      </c>
      <c r="J148" s="179"/>
      <c r="K148" s="179"/>
      <c r="L148" s="182"/>
      <c r="M148" s="183"/>
      <c r="N148" s="179"/>
      <c r="O148" s="179"/>
      <c r="P148" s="179"/>
      <c r="Q148" s="179"/>
      <c r="R148" s="179"/>
      <c r="S148" s="179"/>
      <c r="T148" s="184"/>
      <c r="AT148" s="185" t="s">
        <v>355</v>
      </c>
      <c r="AU148" s="185" t="s">
        <v>83</v>
      </c>
      <c r="AV148" s="185" t="s">
        <v>83</v>
      </c>
      <c r="AW148" s="185" t="s">
        <v>222</v>
      </c>
      <c r="AX148" s="185" t="s">
        <v>22</v>
      </c>
      <c r="AY148" s="185" t="s">
        <v>243</v>
      </c>
    </row>
    <row r="149" spans="2:65" s="6" customFormat="1" ht="15.75" customHeight="1" x14ac:dyDescent="0.3">
      <c r="B149" s="23"/>
      <c r="C149" s="146" t="s">
        <v>27</v>
      </c>
      <c r="D149" s="146" t="s">
        <v>244</v>
      </c>
      <c r="E149" s="147" t="s">
        <v>410</v>
      </c>
      <c r="F149" s="148" t="s">
        <v>411</v>
      </c>
      <c r="G149" s="149" t="s">
        <v>394</v>
      </c>
      <c r="H149" s="150">
        <v>240</v>
      </c>
      <c r="I149" s="151"/>
      <c r="J149" s="152">
        <f>ROUND($I$149*$H$149,2)</f>
        <v>0</v>
      </c>
      <c r="K149" s="148" t="s">
        <v>353</v>
      </c>
      <c r="L149" s="43"/>
      <c r="M149" s="153"/>
      <c r="N149" s="154" t="s">
        <v>46</v>
      </c>
      <c r="O149" s="24"/>
      <c r="P149" s="155">
        <f>$O$149*$H$149</f>
        <v>0</v>
      </c>
      <c r="Q149" s="155">
        <v>0</v>
      </c>
      <c r="R149" s="155">
        <f>$Q$149*$H$149</f>
        <v>0</v>
      </c>
      <c r="S149" s="155">
        <v>0</v>
      </c>
      <c r="T149" s="156">
        <f>$S$149*$H$149</f>
        <v>0</v>
      </c>
      <c r="AR149" s="97" t="s">
        <v>248</v>
      </c>
      <c r="AT149" s="97" t="s">
        <v>244</v>
      </c>
      <c r="AU149" s="97" t="s">
        <v>83</v>
      </c>
      <c r="AY149" s="6" t="s">
        <v>243</v>
      </c>
      <c r="BE149" s="157">
        <f>IF($N$149="základní",$J$149,0)</f>
        <v>0</v>
      </c>
      <c r="BF149" s="157">
        <f>IF($N$149="snížená",$J$149,0)</f>
        <v>0</v>
      </c>
      <c r="BG149" s="157">
        <f>IF($N$149="zákl. přenesená",$J$149,0)</f>
        <v>0</v>
      </c>
      <c r="BH149" s="157">
        <f>IF($N$149="sníž. přenesená",$J$149,0)</f>
        <v>0</v>
      </c>
      <c r="BI149" s="157">
        <f>IF($N$149="nulová",$J$149,0)</f>
        <v>0</v>
      </c>
      <c r="BJ149" s="97" t="s">
        <v>22</v>
      </c>
      <c r="BK149" s="157">
        <f>ROUND($I$149*$H$149,2)</f>
        <v>0</v>
      </c>
      <c r="BL149" s="97" t="s">
        <v>248</v>
      </c>
      <c r="BM149" s="97" t="s">
        <v>412</v>
      </c>
    </row>
    <row r="150" spans="2:65" s="6" customFormat="1" ht="15.75" customHeight="1" x14ac:dyDescent="0.3">
      <c r="B150" s="178"/>
      <c r="C150" s="179"/>
      <c r="D150" s="158" t="s">
        <v>355</v>
      </c>
      <c r="E150" s="180"/>
      <c r="F150" s="180" t="s">
        <v>413</v>
      </c>
      <c r="G150" s="179"/>
      <c r="H150" s="181">
        <v>240</v>
      </c>
      <c r="J150" s="179"/>
      <c r="K150" s="179"/>
      <c r="L150" s="182"/>
      <c r="M150" s="183"/>
      <c r="N150" s="179"/>
      <c r="O150" s="179"/>
      <c r="P150" s="179"/>
      <c r="Q150" s="179"/>
      <c r="R150" s="179"/>
      <c r="S150" s="179"/>
      <c r="T150" s="184"/>
      <c r="AT150" s="185" t="s">
        <v>355</v>
      </c>
      <c r="AU150" s="185" t="s">
        <v>83</v>
      </c>
      <c r="AV150" s="185" t="s">
        <v>83</v>
      </c>
      <c r="AW150" s="185" t="s">
        <v>222</v>
      </c>
      <c r="AX150" s="185" t="s">
        <v>22</v>
      </c>
      <c r="AY150" s="185" t="s">
        <v>243</v>
      </c>
    </row>
    <row r="151" spans="2:65" s="6" customFormat="1" ht="15.75" customHeight="1" x14ac:dyDescent="0.3">
      <c r="B151" s="23"/>
      <c r="C151" s="146" t="s">
        <v>282</v>
      </c>
      <c r="D151" s="146" t="s">
        <v>244</v>
      </c>
      <c r="E151" s="147" t="s">
        <v>414</v>
      </c>
      <c r="F151" s="148" t="s">
        <v>411</v>
      </c>
      <c r="G151" s="149" t="s">
        <v>394</v>
      </c>
      <c r="H151" s="150">
        <v>1445.5</v>
      </c>
      <c r="I151" s="151"/>
      <c r="J151" s="152">
        <f>ROUND($I$151*$H$151,2)</f>
        <v>0</v>
      </c>
      <c r="K151" s="148" t="s">
        <v>353</v>
      </c>
      <c r="L151" s="43"/>
      <c r="M151" s="153"/>
      <c r="N151" s="154" t="s">
        <v>46</v>
      </c>
      <c r="O151" s="24"/>
      <c r="P151" s="155">
        <f>$O$151*$H$151</f>
        <v>0</v>
      </c>
      <c r="Q151" s="155">
        <v>0</v>
      </c>
      <c r="R151" s="155">
        <f>$Q$151*$H$151</f>
        <v>0</v>
      </c>
      <c r="S151" s="155">
        <v>0</v>
      </c>
      <c r="T151" s="156">
        <f>$S$151*$H$151</f>
        <v>0</v>
      </c>
      <c r="AR151" s="97" t="s">
        <v>248</v>
      </c>
      <c r="AT151" s="97" t="s">
        <v>244</v>
      </c>
      <c r="AU151" s="97" t="s">
        <v>83</v>
      </c>
      <c r="AY151" s="6" t="s">
        <v>243</v>
      </c>
      <c r="BE151" s="157">
        <f>IF($N$151="základní",$J$151,0)</f>
        <v>0</v>
      </c>
      <c r="BF151" s="157">
        <f>IF($N$151="snížená",$J$151,0)</f>
        <v>0</v>
      </c>
      <c r="BG151" s="157">
        <f>IF($N$151="zákl. přenesená",$J$151,0)</f>
        <v>0</v>
      </c>
      <c r="BH151" s="157">
        <f>IF($N$151="sníž. přenesená",$J$151,0)</f>
        <v>0</v>
      </c>
      <c r="BI151" s="157">
        <f>IF($N$151="nulová",$J$151,0)</f>
        <v>0</v>
      </c>
      <c r="BJ151" s="97" t="s">
        <v>22</v>
      </c>
      <c r="BK151" s="157">
        <f>ROUND($I$151*$H$151,2)</f>
        <v>0</v>
      </c>
      <c r="BL151" s="97" t="s">
        <v>248</v>
      </c>
      <c r="BM151" s="97" t="s">
        <v>415</v>
      </c>
    </row>
    <row r="152" spans="2:65" s="6" customFormat="1" ht="15.75" customHeight="1" x14ac:dyDescent="0.3">
      <c r="B152" s="178"/>
      <c r="C152" s="179"/>
      <c r="D152" s="158" t="s">
        <v>355</v>
      </c>
      <c r="E152" s="180"/>
      <c r="F152" s="180" t="s">
        <v>416</v>
      </c>
      <c r="G152" s="179"/>
      <c r="H152" s="181">
        <v>1445.5</v>
      </c>
      <c r="J152" s="179"/>
      <c r="K152" s="179"/>
      <c r="L152" s="182"/>
      <c r="M152" s="183"/>
      <c r="N152" s="179"/>
      <c r="O152" s="179"/>
      <c r="P152" s="179"/>
      <c r="Q152" s="179"/>
      <c r="R152" s="179"/>
      <c r="S152" s="179"/>
      <c r="T152" s="184"/>
      <c r="AT152" s="185" t="s">
        <v>355</v>
      </c>
      <c r="AU152" s="185" t="s">
        <v>83</v>
      </c>
      <c r="AV152" s="185" t="s">
        <v>83</v>
      </c>
      <c r="AW152" s="185" t="s">
        <v>222</v>
      </c>
      <c r="AX152" s="185" t="s">
        <v>22</v>
      </c>
      <c r="AY152" s="185" t="s">
        <v>243</v>
      </c>
    </row>
    <row r="153" spans="2:65" s="6" customFormat="1" ht="15.75" customHeight="1" x14ac:dyDescent="0.3">
      <c r="B153" s="23"/>
      <c r="C153" s="146" t="s">
        <v>285</v>
      </c>
      <c r="D153" s="146" t="s">
        <v>244</v>
      </c>
      <c r="E153" s="147" t="s">
        <v>417</v>
      </c>
      <c r="F153" s="148" t="s">
        <v>418</v>
      </c>
      <c r="G153" s="149" t="s">
        <v>394</v>
      </c>
      <c r="H153" s="150">
        <v>0.52</v>
      </c>
      <c r="I153" s="151"/>
      <c r="J153" s="152">
        <f>ROUND($I$153*$H$153,2)</f>
        <v>0</v>
      </c>
      <c r="K153" s="148" t="s">
        <v>353</v>
      </c>
      <c r="L153" s="43"/>
      <c r="M153" s="153"/>
      <c r="N153" s="154" t="s">
        <v>46</v>
      </c>
      <c r="O153" s="24"/>
      <c r="P153" s="155">
        <f>$O$153*$H$153</f>
        <v>0</v>
      </c>
      <c r="Q153" s="155">
        <v>0</v>
      </c>
      <c r="R153" s="155">
        <f>$Q$153*$H$153</f>
        <v>0</v>
      </c>
      <c r="S153" s="155">
        <v>0</v>
      </c>
      <c r="T153" s="156">
        <f>$S$153*$H$153</f>
        <v>0</v>
      </c>
      <c r="AR153" s="97" t="s">
        <v>248</v>
      </c>
      <c r="AT153" s="97" t="s">
        <v>244</v>
      </c>
      <c r="AU153" s="97" t="s">
        <v>83</v>
      </c>
      <c r="AY153" s="6" t="s">
        <v>243</v>
      </c>
      <c r="BE153" s="157">
        <f>IF($N$153="základní",$J$153,0)</f>
        <v>0</v>
      </c>
      <c r="BF153" s="157">
        <f>IF($N$153="snížená",$J$153,0)</f>
        <v>0</v>
      </c>
      <c r="BG153" s="157">
        <f>IF($N$153="zákl. přenesená",$J$153,0)</f>
        <v>0</v>
      </c>
      <c r="BH153" s="157">
        <f>IF($N$153="sníž. přenesená",$J$153,0)</f>
        <v>0</v>
      </c>
      <c r="BI153" s="157">
        <f>IF($N$153="nulová",$J$153,0)</f>
        <v>0</v>
      </c>
      <c r="BJ153" s="97" t="s">
        <v>22</v>
      </c>
      <c r="BK153" s="157">
        <f>ROUND($I$153*$H$153,2)</f>
        <v>0</v>
      </c>
      <c r="BL153" s="97" t="s">
        <v>248</v>
      </c>
      <c r="BM153" s="97" t="s">
        <v>419</v>
      </c>
    </row>
    <row r="154" spans="2:65" s="6" customFormat="1" ht="15.75" customHeight="1" x14ac:dyDescent="0.3">
      <c r="B154" s="170"/>
      <c r="C154" s="171"/>
      <c r="D154" s="158" t="s">
        <v>355</v>
      </c>
      <c r="E154" s="172"/>
      <c r="F154" s="172" t="s">
        <v>380</v>
      </c>
      <c r="G154" s="171"/>
      <c r="H154" s="171"/>
      <c r="J154" s="171"/>
      <c r="K154" s="171"/>
      <c r="L154" s="173"/>
      <c r="M154" s="174"/>
      <c r="N154" s="171"/>
      <c r="O154" s="171"/>
      <c r="P154" s="171"/>
      <c r="Q154" s="171"/>
      <c r="R154" s="171"/>
      <c r="S154" s="171"/>
      <c r="T154" s="175"/>
      <c r="AT154" s="176" t="s">
        <v>355</v>
      </c>
      <c r="AU154" s="176" t="s">
        <v>83</v>
      </c>
      <c r="AV154" s="176" t="s">
        <v>22</v>
      </c>
      <c r="AW154" s="176" t="s">
        <v>222</v>
      </c>
      <c r="AX154" s="176" t="s">
        <v>75</v>
      </c>
      <c r="AY154" s="176" t="s">
        <v>243</v>
      </c>
    </row>
    <row r="155" spans="2:65" s="6" customFormat="1" ht="15.75" customHeight="1" x14ac:dyDescent="0.3">
      <c r="B155" s="170"/>
      <c r="C155" s="171"/>
      <c r="D155" s="177" t="s">
        <v>355</v>
      </c>
      <c r="E155" s="171"/>
      <c r="F155" s="172" t="s">
        <v>420</v>
      </c>
      <c r="G155" s="171"/>
      <c r="H155" s="171"/>
      <c r="J155" s="171"/>
      <c r="K155" s="171"/>
      <c r="L155" s="173"/>
      <c r="M155" s="174"/>
      <c r="N155" s="171"/>
      <c r="O155" s="171"/>
      <c r="P155" s="171"/>
      <c r="Q155" s="171"/>
      <c r="R155" s="171"/>
      <c r="S155" s="171"/>
      <c r="T155" s="175"/>
      <c r="AT155" s="176" t="s">
        <v>355</v>
      </c>
      <c r="AU155" s="176" t="s">
        <v>83</v>
      </c>
      <c r="AV155" s="176" t="s">
        <v>22</v>
      </c>
      <c r="AW155" s="176" t="s">
        <v>222</v>
      </c>
      <c r="AX155" s="176" t="s">
        <v>75</v>
      </c>
      <c r="AY155" s="176" t="s">
        <v>243</v>
      </c>
    </row>
    <row r="156" spans="2:65" s="6" customFormat="1" ht="15.75" customHeight="1" x14ac:dyDescent="0.3">
      <c r="B156" s="178"/>
      <c r="C156" s="179"/>
      <c r="D156" s="177" t="s">
        <v>355</v>
      </c>
      <c r="E156" s="179"/>
      <c r="F156" s="180" t="s">
        <v>421</v>
      </c>
      <c r="G156" s="179"/>
      <c r="H156" s="181">
        <v>0.52</v>
      </c>
      <c r="J156" s="179"/>
      <c r="K156" s="179"/>
      <c r="L156" s="182"/>
      <c r="M156" s="183"/>
      <c r="N156" s="179"/>
      <c r="O156" s="179"/>
      <c r="P156" s="179"/>
      <c r="Q156" s="179"/>
      <c r="R156" s="179"/>
      <c r="S156" s="179"/>
      <c r="T156" s="184"/>
      <c r="AT156" s="185" t="s">
        <v>355</v>
      </c>
      <c r="AU156" s="185" t="s">
        <v>83</v>
      </c>
      <c r="AV156" s="185" t="s">
        <v>83</v>
      </c>
      <c r="AW156" s="185" t="s">
        <v>222</v>
      </c>
      <c r="AX156" s="185" t="s">
        <v>22</v>
      </c>
      <c r="AY156" s="185" t="s">
        <v>243</v>
      </c>
    </row>
    <row r="157" spans="2:65" s="6" customFormat="1" ht="15.75" customHeight="1" x14ac:dyDescent="0.3">
      <c r="B157" s="23"/>
      <c r="C157" s="146" t="s">
        <v>288</v>
      </c>
      <c r="D157" s="146" t="s">
        <v>244</v>
      </c>
      <c r="E157" s="147" t="s">
        <v>422</v>
      </c>
      <c r="F157" s="148" t="s">
        <v>423</v>
      </c>
      <c r="G157" s="149" t="s">
        <v>394</v>
      </c>
      <c r="H157" s="150">
        <v>35.85</v>
      </c>
      <c r="I157" s="151"/>
      <c r="J157" s="152">
        <f>ROUND($I$157*$H$157,2)</f>
        <v>0</v>
      </c>
      <c r="K157" s="148" t="s">
        <v>353</v>
      </c>
      <c r="L157" s="43"/>
      <c r="M157" s="153"/>
      <c r="N157" s="154" t="s">
        <v>46</v>
      </c>
      <c r="O157" s="24"/>
      <c r="P157" s="155">
        <f>$O$157*$H$157</f>
        <v>0</v>
      </c>
      <c r="Q157" s="155">
        <v>0</v>
      </c>
      <c r="R157" s="155">
        <f>$Q$157*$H$157</f>
        <v>0</v>
      </c>
      <c r="S157" s="155">
        <v>0</v>
      </c>
      <c r="T157" s="156">
        <f>$S$157*$H$157</f>
        <v>0</v>
      </c>
      <c r="AR157" s="97" t="s">
        <v>248</v>
      </c>
      <c r="AT157" s="97" t="s">
        <v>244</v>
      </c>
      <c r="AU157" s="97" t="s">
        <v>83</v>
      </c>
      <c r="AY157" s="6" t="s">
        <v>243</v>
      </c>
      <c r="BE157" s="157">
        <f>IF($N$157="základní",$J$157,0)</f>
        <v>0</v>
      </c>
      <c r="BF157" s="157">
        <f>IF($N$157="snížená",$J$157,0)</f>
        <v>0</v>
      </c>
      <c r="BG157" s="157">
        <f>IF($N$157="zákl. přenesená",$J$157,0)</f>
        <v>0</v>
      </c>
      <c r="BH157" s="157">
        <f>IF($N$157="sníž. přenesená",$J$157,0)</f>
        <v>0</v>
      </c>
      <c r="BI157" s="157">
        <f>IF($N$157="nulová",$J$157,0)</f>
        <v>0</v>
      </c>
      <c r="BJ157" s="97" t="s">
        <v>22</v>
      </c>
      <c r="BK157" s="157">
        <f>ROUND($I$157*$H$157,2)</f>
        <v>0</v>
      </c>
      <c r="BL157" s="97" t="s">
        <v>248</v>
      </c>
      <c r="BM157" s="97" t="s">
        <v>424</v>
      </c>
    </row>
    <row r="158" spans="2:65" s="6" customFormat="1" ht="15.75" customHeight="1" x14ac:dyDescent="0.3">
      <c r="B158" s="170"/>
      <c r="C158" s="171"/>
      <c r="D158" s="158" t="s">
        <v>355</v>
      </c>
      <c r="E158" s="172"/>
      <c r="F158" s="172" t="s">
        <v>380</v>
      </c>
      <c r="G158" s="171"/>
      <c r="H158" s="171"/>
      <c r="J158" s="171"/>
      <c r="K158" s="171"/>
      <c r="L158" s="173"/>
      <c r="M158" s="174"/>
      <c r="N158" s="171"/>
      <c r="O158" s="171"/>
      <c r="P158" s="171"/>
      <c r="Q158" s="171"/>
      <c r="R158" s="171"/>
      <c r="S158" s="171"/>
      <c r="T158" s="175"/>
      <c r="AT158" s="176" t="s">
        <v>355</v>
      </c>
      <c r="AU158" s="176" t="s">
        <v>83</v>
      </c>
      <c r="AV158" s="176" t="s">
        <v>22</v>
      </c>
      <c r="AW158" s="176" t="s">
        <v>222</v>
      </c>
      <c r="AX158" s="176" t="s">
        <v>75</v>
      </c>
      <c r="AY158" s="176" t="s">
        <v>243</v>
      </c>
    </row>
    <row r="159" spans="2:65" s="6" customFormat="1" ht="15.75" customHeight="1" x14ac:dyDescent="0.3">
      <c r="B159" s="170"/>
      <c r="C159" s="171"/>
      <c r="D159" s="177" t="s">
        <v>355</v>
      </c>
      <c r="E159" s="171"/>
      <c r="F159" s="172" t="s">
        <v>425</v>
      </c>
      <c r="G159" s="171"/>
      <c r="H159" s="171"/>
      <c r="J159" s="171"/>
      <c r="K159" s="171"/>
      <c r="L159" s="173"/>
      <c r="M159" s="174"/>
      <c r="N159" s="171"/>
      <c r="O159" s="171"/>
      <c r="P159" s="171"/>
      <c r="Q159" s="171"/>
      <c r="R159" s="171"/>
      <c r="S159" s="171"/>
      <c r="T159" s="175"/>
      <c r="AT159" s="176" t="s">
        <v>355</v>
      </c>
      <c r="AU159" s="176" t="s">
        <v>83</v>
      </c>
      <c r="AV159" s="176" t="s">
        <v>22</v>
      </c>
      <c r="AW159" s="176" t="s">
        <v>222</v>
      </c>
      <c r="AX159" s="176" t="s">
        <v>75</v>
      </c>
      <c r="AY159" s="176" t="s">
        <v>243</v>
      </c>
    </row>
    <row r="160" spans="2:65" s="6" customFormat="1" ht="15.75" customHeight="1" x14ac:dyDescent="0.3">
      <c r="B160" s="178"/>
      <c r="C160" s="179"/>
      <c r="D160" s="177" t="s">
        <v>355</v>
      </c>
      <c r="E160" s="179"/>
      <c r="F160" s="180" t="s">
        <v>426</v>
      </c>
      <c r="G160" s="179"/>
      <c r="H160" s="181">
        <v>7.5</v>
      </c>
      <c r="J160" s="179"/>
      <c r="K160" s="179"/>
      <c r="L160" s="182"/>
      <c r="M160" s="183"/>
      <c r="N160" s="179"/>
      <c r="O160" s="179"/>
      <c r="P160" s="179"/>
      <c r="Q160" s="179"/>
      <c r="R160" s="179"/>
      <c r="S160" s="179"/>
      <c r="T160" s="184"/>
      <c r="AT160" s="185" t="s">
        <v>355</v>
      </c>
      <c r="AU160" s="185" t="s">
        <v>83</v>
      </c>
      <c r="AV160" s="185" t="s">
        <v>83</v>
      </c>
      <c r="AW160" s="185" t="s">
        <v>222</v>
      </c>
      <c r="AX160" s="185" t="s">
        <v>75</v>
      </c>
      <c r="AY160" s="185" t="s">
        <v>243</v>
      </c>
    </row>
    <row r="161" spans="2:65" s="6" customFormat="1" ht="15.75" customHeight="1" x14ac:dyDescent="0.3">
      <c r="B161" s="178"/>
      <c r="C161" s="179"/>
      <c r="D161" s="177" t="s">
        <v>355</v>
      </c>
      <c r="E161" s="179"/>
      <c r="F161" s="180" t="s">
        <v>427</v>
      </c>
      <c r="G161" s="179"/>
      <c r="H161" s="181">
        <v>28.35</v>
      </c>
      <c r="J161" s="179"/>
      <c r="K161" s="179"/>
      <c r="L161" s="182"/>
      <c r="M161" s="183"/>
      <c r="N161" s="179"/>
      <c r="O161" s="179"/>
      <c r="P161" s="179"/>
      <c r="Q161" s="179"/>
      <c r="R161" s="179"/>
      <c r="S161" s="179"/>
      <c r="T161" s="184"/>
      <c r="AT161" s="185" t="s">
        <v>355</v>
      </c>
      <c r="AU161" s="185" t="s">
        <v>83</v>
      </c>
      <c r="AV161" s="185" t="s">
        <v>83</v>
      </c>
      <c r="AW161" s="185" t="s">
        <v>222</v>
      </c>
      <c r="AX161" s="185" t="s">
        <v>75</v>
      </c>
      <c r="AY161" s="185" t="s">
        <v>243</v>
      </c>
    </row>
    <row r="162" spans="2:65" s="6" customFormat="1" ht="15.75" customHeight="1" x14ac:dyDescent="0.3">
      <c r="B162" s="186"/>
      <c r="C162" s="187"/>
      <c r="D162" s="177" t="s">
        <v>355</v>
      </c>
      <c r="E162" s="187"/>
      <c r="F162" s="188" t="s">
        <v>369</v>
      </c>
      <c r="G162" s="187"/>
      <c r="H162" s="189">
        <v>35.85</v>
      </c>
      <c r="J162" s="187"/>
      <c r="K162" s="187"/>
      <c r="L162" s="190"/>
      <c r="M162" s="191"/>
      <c r="N162" s="187"/>
      <c r="O162" s="187"/>
      <c r="P162" s="187"/>
      <c r="Q162" s="187"/>
      <c r="R162" s="187"/>
      <c r="S162" s="187"/>
      <c r="T162" s="192"/>
      <c r="AT162" s="193" t="s">
        <v>355</v>
      </c>
      <c r="AU162" s="193" t="s">
        <v>83</v>
      </c>
      <c r="AV162" s="193" t="s">
        <v>248</v>
      </c>
      <c r="AW162" s="193" t="s">
        <v>222</v>
      </c>
      <c r="AX162" s="193" t="s">
        <v>22</v>
      </c>
      <c r="AY162" s="193" t="s">
        <v>243</v>
      </c>
    </row>
    <row r="163" spans="2:65" s="6" customFormat="1" ht="15.75" customHeight="1" x14ac:dyDescent="0.3">
      <c r="B163" s="23"/>
      <c r="C163" s="146" t="s">
        <v>291</v>
      </c>
      <c r="D163" s="146" t="s">
        <v>244</v>
      </c>
      <c r="E163" s="147" t="s">
        <v>428</v>
      </c>
      <c r="F163" s="148" t="s">
        <v>429</v>
      </c>
      <c r="G163" s="149" t="s">
        <v>394</v>
      </c>
      <c r="H163" s="150">
        <v>35.85</v>
      </c>
      <c r="I163" s="151"/>
      <c r="J163" s="152">
        <f>ROUND($I$163*$H$163,2)</f>
        <v>0</v>
      </c>
      <c r="K163" s="148" t="s">
        <v>353</v>
      </c>
      <c r="L163" s="43"/>
      <c r="M163" s="153"/>
      <c r="N163" s="154" t="s">
        <v>46</v>
      </c>
      <c r="O163" s="24"/>
      <c r="P163" s="155">
        <f>$O$163*$H$163</f>
        <v>0</v>
      </c>
      <c r="Q163" s="155">
        <v>0</v>
      </c>
      <c r="R163" s="155">
        <f>$Q$163*$H$163</f>
        <v>0</v>
      </c>
      <c r="S163" s="155">
        <v>0</v>
      </c>
      <c r="T163" s="156">
        <f>$S$163*$H$163</f>
        <v>0</v>
      </c>
      <c r="AR163" s="97" t="s">
        <v>248</v>
      </c>
      <c r="AT163" s="97" t="s">
        <v>244</v>
      </c>
      <c r="AU163" s="97" t="s">
        <v>83</v>
      </c>
      <c r="AY163" s="6" t="s">
        <v>243</v>
      </c>
      <c r="BE163" s="157">
        <f>IF($N$163="základní",$J$163,0)</f>
        <v>0</v>
      </c>
      <c r="BF163" s="157">
        <f>IF($N$163="snížená",$J$163,0)</f>
        <v>0</v>
      </c>
      <c r="BG163" s="157">
        <f>IF($N$163="zákl. přenesená",$J$163,0)</f>
        <v>0</v>
      </c>
      <c r="BH163" s="157">
        <f>IF($N$163="sníž. přenesená",$J$163,0)</f>
        <v>0</v>
      </c>
      <c r="BI163" s="157">
        <f>IF($N$163="nulová",$J$163,0)</f>
        <v>0</v>
      </c>
      <c r="BJ163" s="97" t="s">
        <v>22</v>
      </c>
      <c r="BK163" s="157">
        <f>ROUND($I$163*$H$163,2)</f>
        <v>0</v>
      </c>
      <c r="BL163" s="97" t="s">
        <v>248</v>
      </c>
      <c r="BM163" s="97" t="s">
        <v>430</v>
      </c>
    </row>
    <row r="164" spans="2:65" s="6" customFormat="1" ht="15.75" customHeight="1" x14ac:dyDescent="0.3">
      <c r="B164" s="178"/>
      <c r="C164" s="179"/>
      <c r="D164" s="158" t="s">
        <v>355</v>
      </c>
      <c r="E164" s="180"/>
      <c r="F164" s="180" t="s">
        <v>431</v>
      </c>
      <c r="G164" s="179"/>
      <c r="H164" s="181">
        <v>35.85</v>
      </c>
      <c r="J164" s="179"/>
      <c r="K164" s="179"/>
      <c r="L164" s="182"/>
      <c r="M164" s="183"/>
      <c r="N164" s="179"/>
      <c r="O164" s="179"/>
      <c r="P164" s="179"/>
      <c r="Q164" s="179"/>
      <c r="R164" s="179"/>
      <c r="S164" s="179"/>
      <c r="T164" s="184"/>
      <c r="AT164" s="185" t="s">
        <v>355</v>
      </c>
      <c r="AU164" s="185" t="s">
        <v>83</v>
      </c>
      <c r="AV164" s="185" t="s">
        <v>83</v>
      </c>
      <c r="AW164" s="185" t="s">
        <v>222</v>
      </c>
      <c r="AX164" s="185" t="s">
        <v>22</v>
      </c>
      <c r="AY164" s="185" t="s">
        <v>243</v>
      </c>
    </row>
    <row r="165" spans="2:65" s="6" customFormat="1" ht="15.75" customHeight="1" x14ac:dyDescent="0.3">
      <c r="B165" s="23"/>
      <c r="C165" s="146" t="s">
        <v>8</v>
      </c>
      <c r="D165" s="146" t="s">
        <v>244</v>
      </c>
      <c r="E165" s="147" t="s">
        <v>432</v>
      </c>
      <c r="F165" s="148" t="s">
        <v>433</v>
      </c>
      <c r="G165" s="149" t="s">
        <v>394</v>
      </c>
      <c r="H165" s="150">
        <v>151.23599999999999</v>
      </c>
      <c r="I165" s="151"/>
      <c r="J165" s="152">
        <f>ROUND($I$165*$H$165,2)</f>
        <v>0</v>
      </c>
      <c r="K165" s="148" t="s">
        <v>353</v>
      </c>
      <c r="L165" s="43"/>
      <c r="M165" s="153"/>
      <c r="N165" s="154" t="s">
        <v>46</v>
      </c>
      <c r="O165" s="24"/>
      <c r="P165" s="155">
        <f>$O$165*$H$165</f>
        <v>0</v>
      </c>
      <c r="Q165" s="155">
        <v>0</v>
      </c>
      <c r="R165" s="155">
        <f>$Q$165*$H$165</f>
        <v>0</v>
      </c>
      <c r="S165" s="155">
        <v>0</v>
      </c>
      <c r="T165" s="156">
        <f>$S$165*$H$165</f>
        <v>0</v>
      </c>
      <c r="AR165" s="97" t="s">
        <v>248</v>
      </c>
      <c r="AT165" s="97" t="s">
        <v>244</v>
      </c>
      <c r="AU165" s="97" t="s">
        <v>83</v>
      </c>
      <c r="AY165" s="6" t="s">
        <v>243</v>
      </c>
      <c r="BE165" s="157">
        <f>IF($N$165="základní",$J$165,0)</f>
        <v>0</v>
      </c>
      <c r="BF165" s="157">
        <f>IF($N$165="snížená",$J$165,0)</f>
        <v>0</v>
      </c>
      <c r="BG165" s="157">
        <f>IF($N$165="zákl. přenesená",$J$165,0)</f>
        <v>0</v>
      </c>
      <c r="BH165" s="157">
        <f>IF($N$165="sníž. přenesená",$J$165,0)</f>
        <v>0</v>
      </c>
      <c r="BI165" s="157">
        <f>IF($N$165="nulová",$J$165,0)</f>
        <v>0</v>
      </c>
      <c r="BJ165" s="97" t="s">
        <v>22</v>
      </c>
      <c r="BK165" s="157">
        <f>ROUND($I$165*$H$165,2)</f>
        <v>0</v>
      </c>
      <c r="BL165" s="97" t="s">
        <v>248</v>
      </c>
      <c r="BM165" s="97" t="s">
        <v>434</v>
      </c>
    </row>
    <row r="166" spans="2:65" s="6" customFormat="1" ht="15.75" customHeight="1" x14ac:dyDescent="0.3">
      <c r="B166" s="170"/>
      <c r="C166" s="171"/>
      <c r="D166" s="158" t="s">
        <v>355</v>
      </c>
      <c r="E166" s="172"/>
      <c r="F166" s="172" t="s">
        <v>380</v>
      </c>
      <c r="G166" s="171"/>
      <c r="H166" s="171"/>
      <c r="J166" s="171"/>
      <c r="K166" s="171"/>
      <c r="L166" s="173"/>
      <c r="M166" s="174"/>
      <c r="N166" s="171"/>
      <c r="O166" s="171"/>
      <c r="P166" s="171"/>
      <c r="Q166" s="171"/>
      <c r="R166" s="171"/>
      <c r="S166" s="171"/>
      <c r="T166" s="175"/>
      <c r="AT166" s="176" t="s">
        <v>355</v>
      </c>
      <c r="AU166" s="176" t="s">
        <v>83</v>
      </c>
      <c r="AV166" s="176" t="s">
        <v>22</v>
      </c>
      <c r="AW166" s="176" t="s">
        <v>222</v>
      </c>
      <c r="AX166" s="176" t="s">
        <v>75</v>
      </c>
      <c r="AY166" s="176" t="s">
        <v>243</v>
      </c>
    </row>
    <row r="167" spans="2:65" s="6" customFormat="1" ht="15.75" customHeight="1" x14ac:dyDescent="0.3">
      <c r="B167" s="170"/>
      <c r="C167" s="171"/>
      <c r="D167" s="177" t="s">
        <v>355</v>
      </c>
      <c r="E167" s="171"/>
      <c r="F167" s="172" t="s">
        <v>435</v>
      </c>
      <c r="G167" s="171"/>
      <c r="H167" s="171"/>
      <c r="J167" s="171"/>
      <c r="K167" s="171"/>
      <c r="L167" s="173"/>
      <c r="M167" s="174"/>
      <c r="N167" s="171"/>
      <c r="O167" s="171"/>
      <c r="P167" s="171"/>
      <c r="Q167" s="171"/>
      <c r="R167" s="171"/>
      <c r="S167" s="171"/>
      <c r="T167" s="175"/>
      <c r="AT167" s="176" t="s">
        <v>355</v>
      </c>
      <c r="AU167" s="176" t="s">
        <v>83</v>
      </c>
      <c r="AV167" s="176" t="s">
        <v>22</v>
      </c>
      <c r="AW167" s="176" t="s">
        <v>222</v>
      </c>
      <c r="AX167" s="176" t="s">
        <v>75</v>
      </c>
      <c r="AY167" s="176" t="s">
        <v>243</v>
      </c>
    </row>
    <row r="168" spans="2:65" s="6" customFormat="1" ht="15.75" customHeight="1" x14ac:dyDescent="0.3">
      <c r="B168" s="178"/>
      <c r="C168" s="179"/>
      <c r="D168" s="177" t="s">
        <v>355</v>
      </c>
      <c r="E168" s="179"/>
      <c r="F168" s="180" t="s">
        <v>436</v>
      </c>
      <c r="G168" s="179"/>
      <c r="H168" s="181">
        <v>66.42</v>
      </c>
      <c r="J168" s="179"/>
      <c r="K168" s="179"/>
      <c r="L168" s="182"/>
      <c r="M168" s="183"/>
      <c r="N168" s="179"/>
      <c r="O168" s="179"/>
      <c r="P168" s="179"/>
      <c r="Q168" s="179"/>
      <c r="R168" s="179"/>
      <c r="S168" s="179"/>
      <c r="T168" s="184"/>
      <c r="AT168" s="185" t="s">
        <v>355</v>
      </c>
      <c r="AU168" s="185" t="s">
        <v>83</v>
      </c>
      <c r="AV168" s="185" t="s">
        <v>83</v>
      </c>
      <c r="AW168" s="185" t="s">
        <v>222</v>
      </c>
      <c r="AX168" s="185" t="s">
        <v>75</v>
      </c>
      <c r="AY168" s="185" t="s">
        <v>243</v>
      </c>
    </row>
    <row r="169" spans="2:65" s="6" customFormat="1" ht="15.75" customHeight="1" x14ac:dyDescent="0.3">
      <c r="B169" s="178"/>
      <c r="C169" s="179"/>
      <c r="D169" s="177" t="s">
        <v>355</v>
      </c>
      <c r="E169" s="179"/>
      <c r="F169" s="180" t="s">
        <v>437</v>
      </c>
      <c r="G169" s="179"/>
      <c r="H169" s="181">
        <v>84.816000000000003</v>
      </c>
      <c r="J169" s="179"/>
      <c r="K169" s="179"/>
      <c r="L169" s="182"/>
      <c r="M169" s="183"/>
      <c r="N169" s="179"/>
      <c r="O169" s="179"/>
      <c r="P169" s="179"/>
      <c r="Q169" s="179"/>
      <c r="R169" s="179"/>
      <c r="S169" s="179"/>
      <c r="T169" s="184"/>
      <c r="AT169" s="185" t="s">
        <v>355</v>
      </c>
      <c r="AU169" s="185" t="s">
        <v>83</v>
      </c>
      <c r="AV169" s="185" t="s">
        <v>83</v>
      </c>
      <c r="AW169" s="185" t="s">
        <v>222</v>
      </c>
      <c r="AX169" s="185" t="s">
        <v>75</v>
      </c>
      <c r="AY169" s="185" t="s">
        <v>243</v>
      </c>
    </row>
    <row r="170" spans="2:65" s="6" customFormat="1" ht="15.75" customHeight="1" x14ac:dyDescent="0.3">
      <c r="B170" s="186"/>
      <c r="C170" s="187"/>
      <c r="D170" s="177" t="s">
        <v>355</v>
      </c>
      <c r="E170" s="187"/>
      <c r="F170" s="188" t="s">
        <v>369</v>
      </c>
      <c r="G170" s="187"/>
      <c r="H170" s="189">
        <v>151.23599999999999</v>
      </c>
      <c r="J170" s="187"/>
      <c r="K170" s="187"/>
      <c r="L170" s="190"/>
      <c r="M170" s="191"/>
      <c r="N170" s="187"/>
      <c r="O170" s="187"/>
      <c r="P170" s="187"/>
      <c r="Q170" s="187"/>
      <c r="R170" s="187"/>
      <c r="S170" s="187"/>
      <c r="T170" s="192"/>
      <c r="AT170" s="193" t="s">
        <v>355</v>
      </c>
      <c r="AU170" s="193" t="s">
        <v>83</v>
      </c>
      <c r="AV170" s="193" t="s">
        <v>248</v>
      </c>
      <c r="AW170" s="193" t="s">
        <v>222</v>
      </c>
      <c r="AX170" s="193" t="s">
        <v>22</v>
      </c>
      <c r="AY170" s="193" t="s">
        <v>243</v>
      </c>
    </row>
    <row r="171" spans="2:65" s="6" customFormat="1" ht="15.75" customHeight="1" x14ac:dyDescent="0.3">
      <c r="B171" s="23"/>
      <c r="C171" s="146" t="s">
        <v>297</v>
      </c>
      <c r="D171" s="146" t="s">
        <v>244</v>
      </c>
      <c r="E171" s="147" t="s">
        <v>438</v>
      </c>
      <c r="F171" s="148" t="s">
        <v>439</v>
      </c>
      <c r="G171" s="149" t="s">
        <v>394</v>
      </c>
      <c r="H171" s="150">
        <v>154.35</v>
      </c>
      <c r="I171" s="151"/>
      <c r="J171" s="152">
        <f>ROUND($I$171*$H$171,2)</f>
        <v>0</v>
      </c>
      <c r="K171" s="148" t="s">
        <v>353</v>
      </c>
      <c r="L171" s="43"/>
      <c r="M171" s="153"/>
      <c r="N171" s="154" t="s">
        <v>46</v>
      </c>
      <c r="O171" s="24"/>
      <c r="P171" s="155">
        <f>$O$171*$H$171</f>
        <v>0</v>
      </c>
      <c r="Q171" s="155">
        <v>0</v>
      </c>
      <c r="R171" s="155">
        <f>$Q$171*$H$171</f>
        <v>0</v>
      </c>
      <c r="S171" s="155">
        <v>0</v>
      </c>
      <c r="T171" s="156">
        <f>$S$171*$H$171</f>
        <v>0</v>
      </c>
      <c r="AR171" s="97" t="s">
        <v>248</v>
      </c>
      <c r="AT171" s="97" t="s">
        <v>244</v>
      </c>
      <c r="AU171" s="97" t="s">
        <v>83</v>
      </c>
      <c r="AY171" s="6" t="s">
        <v>243</v>
      </c>
      <c r="BE171" s="157">
        <f>IF($N$171="základní",$J$171,0)</f>
        <v>0</v>
      </c>
      <c r="BF171" s="157">
        <f>IF($N$171="snížená",$J$171,0)</f>
        <v>0</v>
      </c>
      <c r="BG171" s="157">
        <f>IF($N$171="zákl. přenesená",$J$171,0)</f>
        <v>0</v>
      </c>
      <c r="BH171" s="157">
        <f>IF($N$171="sníž. přenesená",$J$171,0)</f>
        <v>0</v>
      </c>
      <c r="BI171" s="157">
        <f>IF($N$171="nulová",$J$171,0)</f>
        <v>0</v>
      </c>
      <c r="BJ171" s="97" t="s">
        <v>22</v>
      </c>
      <c r="BK171" s="157">
        <f>ROUND($I$171*$H$171,2)</f>
        <v>0</v>
      </c>
      <c r="BL171" s="97" t="s">
        <v>248</v>
      </c>
      <c r="BM171" s="97" t="s">
        <v>440</v>
      </c>
    </row>
    <row r="172" spans="2:65" s="6" customFormat="1" ht="15.75" customHeight="1" x14ac:dyDescent="0.3">
      <c r="B172" s="170"/>
      <c r="C172" s="171"/>
      <c r="D172" s="158" t="s">
        <v>355</v>
      </c>
      <c r="E172" s="172"/>
      <c r="F172" s="172" t="s">
        <v>356</v>
      </c>
      <c r="G172" s="171"/>
      <c r="H172" s="171"/>
      <c r="J172" s="171"/>
      <c r="K172" s="171"/>
      <c r="L172" s="173"/>
      <c r="M172" s="174"/>
      <c r="N172" s="171"/>
      <c r="O172" s="171"/>
      <c r="P172" s="171"/>
      <c r="Q172" s="171"/>
      <c r="R172" s="171"/>
      <c r="S172" s="171"/>
      <c r="T172" s="175"/>
      <c r="AT172" s="176" t="s">
        <v>355</v>
      </c>
      <c r="AU172" s="176" t="s">
        <v>83</v>
      </c>
      <c r="AV172" s="176" t="s">
        <v>22</v>
      </c>
      <c r="AW172" s="176" t="s">
        <v>222</v>
      </c>
      <c r="AX172" s="176" t="s">
        <v>75</v>
      </c>
      <c r="AY172" s="176" t="s">
        <v>243</v>
      </c>
    </row>
    <row r="173" spans="2:65" s="6" customFormat="1" ht="15.75" customHeight="1" x14ac:dyDescent="0.3">
      <c r="B173" s="170"/>
      <c r="C173" s="171"/>
      <c r="D173" s="177" t="s">
        <v>355</v>
      </c>
      <c r="E173" s="171"/>
      <c r="F173" s="172" t="s">
        <v>441</v>
      </c>
      <c r="G173" s="171"/>
      <c r="H173" s="171"/>
      <c r="J173" s="171"/>
      <c r="K173" s="171"/>
      <c r="L173" s="173"/>
      <c r="M173" s="174"/>
      <c r="N173" s="171"/>
      <c r="O173" s="171"/>
      <c r="P173" s="171"/>
      <c r="Q173" s="171"/>
      <c r="R173" s="171"/>
      <c r="S173" s="171"/>
      <c r="T173" s="175"/>
      <c r="AT173" s="176" t="s">
        <v>355</v>
      </c>
      <c r="AU173" s="176" t="s">
        <v>83</v>
      </c>
      <c r="AV173" s="176" t="s">
        <v>22</v>
      </c>
      <c r="AW173" s="176" t="s">
        <v>222</v>
      </c>
      <c r="AX173" s="176" t="s">
        <v>75</v>
      </c>
      <c r="AY173" s="176" t="s">
        <v>243</v>
      </c>
    </row>
    <row r="174" spans="2:65" s="6" customFormat="1" ht="15.75" customHeight="1" x14ac:dyDescent="0.3">
      <c r="B174" s="178"/>
      <c r="C174" s="179"/>
      <c r="D174" s="177" t="s">
        <v>355</v>
      </c>
      <c r="E174" s="179"/>
      <c r="F174" s="180" t="s">
        <v>442</v>
      </c>
      <c r="G174" s="179"/>
      <c r="H174" s="181">
        <v>154.35</v>
      </c>
      <c r="J174" s="179"/>
      <c r="K174" s="179"/>
      <c r="L174" s="182"/>
      <c r="M174" s="183"/>
      <c r="N174" s="179"/>
      <c r="O174" s="179"/>
      <c r="P174" s="179"/>
      <c r="Q174" s="179"/>
      <c r="R174" s="179"/>
      <c r="S174" s="179"/>
      <c r="T174" s="184"/>
      <c r="AT174" s="185" t="s">
        <v>355</v>
      </c>
      <c r="AU174" s="185" t="s">
        <v>83</v>
      </c>
      <c r="AV174" s="185" t="s">
        <v>83</v>
      </c>
      <c r="AW174" s="185" t="s">
        <v>222</v>
      </c>
      <c r="AX174" s="185" t="s">
        <v>22</v>
      </c>
      <c r="AY174" s="185" t="s">
        <v>243</v>
      </c>
    </row>
    <row r="175" spans="2:65" s="6" customFormat="1" ht="15.75" customHeight="1" x14ac:dyDescent="0.3">
      <c r="B175" s="23"/>
      <c r="C175" s="146" t="s">
        <v>301</v>
      </c>
      <c r="D175" s="146" t="s">
        <v>244</v>
      </c>
      <c r="E175" s="147" t="s">
        <v>443</v>
      </c>
      <c r="F175" s="148" t="s">
        <v>444</v>
      </c>
      <c r="G175" s="149" t="s">
        <v>394</v>
      </c>
      <c r="H175" s="150">
        <v>305.58600000000001</v>
      </c>
      <c r="I175" s="151"/>
      <c r="J175" s="152">
        <f>ROUND($I$175*$H$175,2)</f>
        <v>0</v>
      </c>
      <c r="K175" s="148" t="s">
        <v>353</v>
      </c>
      <c r="L175" s="43"/>
      <c r="M175" s="153"/>
      <c r="N175" s="154" t="s">
        <v>46</v>
      </c>
      <c r="O175" s="24"/>
      <c r="P175" s="155">
        <f>$O$175*$H$175</f>
        <v>0</v>
      </c>
      <c r="Q175" s="155">
        <v>0</v>
      </c>
      <c r="R175" s="155">
        <f>$Q$175*$H$175</f>
        <v>0</v>
      </c>
      <c r="S175" s="155">
        <v>0</v>
      </c>
      <c r="T175" s="156">
        <f>$S$175*$H$175</f>
        <v>0</v>
      </c>
      <c r="AR175" s="97" t="s">
        <v>248</v>
      </c>
      <c r="AT175" s="97" t="s">
        <v>244</v>
      </c>
      <c r="AU175" s="97" t="s">
        <v>83</v>
      </c>
      <c r="AY175" s="6" t="s">
        <v>243</v>
      </c>
      <c r="BE175" s="157">
        <f>IF($N$175="základní",$J$175,0)</f>
        <v>0</v>
      </c>
      <c r="BF175" s="157">
        <f>IF($N$175="snížená",$J$175,0)</f>
        <v>0</v>
      </c>
      <c r="BG175" s="157">
        <f>IF($N$175="zákl. přenesená",$J$175,0)</f>
        <v>0</v>
      </c>
      <c r="BH175" s="157">
        <f>IF($N$175="sníž. přenesená",$J$175,0)</f>
        <v>0</v>
      </c>
      <c r="BI175" s="157">
        <f>IF($N$175="nulová",$J$175,0)</f>
        <v>0</v>
      </c>
      <c r="BJ175" s="97" t="s">
        <v>22</v>
      </c>
      <c r="BK175" s="157">
        <f>ROUND($I$175*$H$175,2)</f>
        <v>0</v>
      </c>
      <c r="BL175" s="97" t="s">
        <v>248</v>
      </c>
      <c r="BM175" s="97" t="s">
        <v>445</v>
      </c>
    </row>
    <row r="176" spans="2:65" s="6" customFormat="1" ht="15.75" customHeight="1" x14ac:dyDescent="0.3">
      <c r="B176" s="178"/>
      <c r="C176" s="179"/>
      <c r="D176" s="158" t="s">
        <v>355</v>
      </c>
      <c r="E176" s="180"/>
      <c r="F176" s="180" t="s">
        <v>446</v>
      </c>
      <c r="G176" s="179"/>
      <c r="H176" s="181">
        <v>305.58600000000001</v>
      </c>
      <c r="J176" s="179"/>
      <c r="K176" s="179"/>
      <c r="L176" s="182"/>
      <c r="M176" s="183"/>
      <c r="N176" s="179"/>
      <c r="O176" s="179"/>
      <c r="P176" s="179"/>
      <c r="Q176" s="179"/>
      <c r="R176" s="179"/>
      <c r="S176" s="179"/>
      <c r="T176" s="184"/>
      <c r="AT176" s="185" t="s">
        <v>355</v>
      </c>
      <c r="AU176" s="185" t="s">
        <v>83</v>
      </c>
      <c r="AV176" s="185" t="s">
        <v>83</v>
      </c>
      <c r="AW176" s="185" t="s">
        <v>222</v>
      </c>
      <c r="AX176" s="185" t="s">
        <v>22</v>
      </c>
      <c r="AY176" s="185" t="s">
        <v>243</v>
      </c>
    </row>
    <row r="177" spans="2:65" s="6" customFormat="1" ht="15.75" customHeight="1" x14ac:dyDescent="0.3">
      <c r="B177" s="23"/>
      <c r="C177" s="146" t="s">
        <v>304</v>
      </c>
      <c r="D177" s="146" t="s">
        <v>244</v>
      </c>
      <c r="E177" s="147" t="s">
        <v>447</v>
      </c>
      <c r="F177" s="148" t="s">
        <v>448</v>
      </c>
      <c r="G177" s="149" t="s">
        <v>352</v>
      </c>
      <c r="H177" s="150">
        <v>249.84</v>
      </c>
      <c r="I177" s="151"/>
      <c r="J177" s="152">
        <f>ROUND($I$177*$H$177,2)</f>
        <v>0</v>
      </c>
      <c r="K177" s="148" t="s">
        <v>353</v>
      </c>
      <c r="L177" s="43"/>
      <c r="M177" s="153"/>
      <c r="N177" s="154" t="s">
        <v>46</v>
      </c>
      <c r="O177" s="24"/>
      <c r="P177" s="155">
        <f>$O$177*$H$177</f>
        <v>0</v>
      </c>
      <c r="Q177" s="155">
        <v>0</v>
      </c>
      <c r="R177" s="155">
        <f>$Q$177*$H$177</f>
        <v>0</v>
      </c>
      <c r="S177" s="155">
        <v>0</v>
      </c>
      <c r="T177" s="156">
        <f>$S$177*$H$177</f>
        <v>0</v>
      </c>
      <c r="AR177" s="97" t="s">
        <v>248</v>
      </c>
      <c r="AT177" s="97" t="s">
        <v>244</v>
      </c>
      <c r="AU177" s="97" t="s">
        <v>83</v>
      </c>
      <c r="AY177" s="6" t="s">
        <v>243</v>
      </c>
      <c r="BE177" s="157">
        <f>IF($N$177="základní",$J$177,0)</f>
        <v>0</v>
      </c>
      <c r="BF177" s="157">
        <f>IF($N$177="snížená",$J$177,0)</f>
        <v>0</v>
      </c>
      <c r="BG177" s="157">
        <f>IF($N$177="zákl. přenesená",$J$177,0)</f>
        <v>0</v>
      </c>
      <c r="BH177" s="157">
        <f>IF($N$177="sníž. přenesená",$J$177,0)</f>
        <v>0</v>
      </c>
      <c r="BI177" s="157">
        <f>IF($N$177="nulová",$J$177,0)</f>
        <v>0</v>
      </c>
      <c r="BJ177" s="97" t="s">
        <v>22</v>
      </c>
      <c r="BK177" s="157">
        <f>ROUND($I$177*$H$177,2)</f>
        <v>0</v>
      </c>
      <c r="BL177" s="97" t="s">
        <v>248</v>
      </c>
      <c r="BM177" s="97" t="s">
        <v>449</v>
      </c>
    </row>
    <row r="178" spans="2:65" s="6" customFormat="1" ht="15.75" customHeight="1" x14ac:dyDescent="0.3">
      <c r="B178" s="170"/>
      <c r="C178" s="171"/>
      <c r="D178" s="158" t="s">
        <v>355</v>
      </c>
      <c r="E178" s="172"/>
      <c r="F178" s="172" t="s">
        <v>380</v>
      </c>
      <c r="G178" s="171"/>
      <c r="H178" s="171"/>
      <c r="J178" s="171"/>
      <c r="K178" s="171"/>
      <c r="L178" s="173"/>
      <c r="M178" s="174"/>
      <c r="N178" s="171"/>
      <c r="O178" s="171"/>
      <c r="P178" s="171"/>
      <c r="Q178" s="171"/>
      <c r="R178" s="171"/>
      <c r="S178" s="171"/>
      <c r="T178" s="175"/>
      <c r="AT178" s="176" t="s">
        <v>355</v>
      </c>
      <c r="AU178" s="176" t="s">
        <v>83</v>
      </c>
      <c r="AV178" s="176" t="s">
        <v>22</v>
      </c>
      <c r="AW178" s="176" t="s">
        <v>222</v>
      </c>
      <c r="AX178" s="176" t="s">
        <v>75</v>
      </c>
      <c r="AY178" s="176" t="s">
        <v>243</v>
      </c>
    </row>
    <row r="179" spans="2:65" s="6" customFormat="1" ht="15.75" customHeight="1" x14ac:dyDescent="0.3">
      <c r="B179" s="178"/>
      <c r="C179" s="179"/>
      <c r="D179" s="177" t="s">
        <v>355</v>
      </c>
      <c r="E179" s="179"/>
      <c r="F179" s="180" t="s">
        <v>450</v>
      </c>
      <c r="G179" s="179"/>
      <c r="H179" s="181">
        <v>212.04</v>
      </c>
      <c r="J179" s="179"/>
      <c r="K179" s="179"/>
      <c r="L179" s="182"/>
      <c r="M179" s="183"/>
      <c r="N179" s="179"/>
      <c r="O179" s="179"/>
      <c r="P179" s="179"/>
      <c r="Q179" s="179"/>
      <c r="R179" s="179"/>
      <c r="S179" s="179"/>
      <c r="T179" s="184"/>
      <c r="AT179" s="185" t="s">
        <v>355</v>
      </c>
      <c r="AU179" s="185" t="s">
        <v>83</v>
      </c>
      <c r="AV179" s="185" t="s">
        <v>83</v>
      </c>
      <c r="AW179" s="185" t="s">
        <v>222</v>
      </c>
      <c r="AX179" s="185" t="s">
        <v>75</v>
      </c>
      <c r="AY179" s="185" t="s">
        <v>243</v>
      </c>
    </row>
    <row r="180" spans="2:65" s="6" customFormat="1" ht="15.75" customHeight="1" x14ac:dyDescent="0.3">
      <c r="B180" s="178"/>
      <c r="C180" s="179"/>
      <c r="D180" s="177" t="s">
        <v>355</v>
      </c>
      <c r="E180" s="179"/>
      <c r="F180" s="180" t="s">
        <v>451</v>
      </c>
      <c r="G180" s="179"/>
      <c r="H180" s="181">
        <v>37.799999999999997</v>
      </c>
      <c r="J180" s="179"/>
      <c r="K180" s="179"/>
      <c r="L180" s="182"/>
      <c r="M180" s="183"/>
      <c r="N180" s="179"/>
      <c r="O180" s="179"/>
      <c r="P180" s="179"/>
      <c r="Q180" s="179"/>
      <c r="R180" s="179"/>
      <c r="S180" s="179"/>
      <c r="T180" s="184"/>
      <c r="AT180" s="185" t="s">
        <v>355</v>
      </c>
      <c r="AU180" s="185" t="s">
        <v>83</v>
      </c>
      <c r="AV180" s="185" t="s">
        <v>83</v>
      </c>
      <c r="AW180" s="185" t="s">
        <v>222</v>
      </c>
      <c r="AX180" s="185" t="s">
        <v>75</v>
      </c>
      <c r="AY180" s="185" t="s">
        <v>243</v>
      </c>
    </row>
    <row r="181" spans="2:65" s="6" customFormat="1" ht="15.75" customHeight="1" x14ac:dyDescent="0.3">
      <c r="B181" s="186"/>
      <c r="C181" s="187"/>
      <c r="D181" s="177" t="s">
        <v>355</v>
      </c>
      <c r="E181" s="187"/>
      <c r="F181" s="188" t="s">
        <v>369</v>
      </c>
      <c r="G181" s="187"/>
      <c r="H181" s="189">
        <v>249.84</v>
      </c>
      <c r="J181" s="187"/>
      <c r="K181" s="187"/>
      <c r="L181" s="190"/>
      <c r="M181" s="191"/>
      <c r="N181" s="187"/>
      <c r="O181" s="187"/>
      <c r="P181" s="187"/>
      <c r="Q181" s="187"/>
      <c r="R181" s="187"/>
      <c r="S181" s="187"/>
      <c r="T181" s="192"/>
      <c r="AT181" s="193" t="s">
        <v>355</v>
      </c>
      <c r="AU181" s="193" t="s">
        <v>83</v>
      </c>
      <c r="AV181" s="193" t="s">
        <v>248</v>
      </c>
      <c r="AW181" s="193" t="s">
        <v>222</v>
      </c>
      <c r="AX181" s="193" t="s">
        <v>22</v>
      </c>
      <c r="AY181" s="193" t="s">
        <v>243</v>
      </c>
    </row>
    <row r="182" spans="2:65" s="6" customFormat="1" ht="15.75" customHeight="1" x14ac:dyDescent="0.3">
      <c r="B182" s="23"/>
      <c r="C182" s="146" t="s">
        <v>307</v>
      </c>
      <c r="D182" s="146" t="s">
        <v>244</v>
      </c>
      <c r="E182" s="147" t="s">
        <v>452</v>
      </c>
      <c r="F182" s="148" t="s">
        <v>453</v>
      </c>
      <c r="G182" s="149" t="s">
        <v>394</v>
      </c>
      <c r="H182" s="150">
        <v>444.9</v>
      </c>
      <c r="I182" s="151"/>
      <c r="J182" s="152">
        <f>ROUND($I$182*$H$182,2)</f>
        <v>0</v>
      </c>
      <c r="K182" s="148" t="s">
        <v>353</v>
      </c>
      <c r="L182" s="43"/>
      <c r="M182" s="153"/>
      <c r="N182" s="154" t="s">
        <v>46</v>
      </c>
      <c r="O182" s="24"/>
      <c r="P182" s="155">
        <f>$O$182*$H$182</f>
        <v>0</v>
      </c>
      <c r="Q182" s="155">
        <v>0</v>
      </c>
      <c r="R182" s="155">
        <f>$Q$182*$H$182</f>
        <v>0</v>
      </c>
      <c r="S182" s="155">
        <v>0</v>
      </c>
      <c r="T182" s="156">
        <f>$S$182*$H$182</f>
        <v>0</v>
      </c>
      <c r="AR182" s="97" t="s">
        <v>248</v>
      </c>
      <c r="AT182" s="97" t="s">
        <v>244</v>
      </c>
      <c r="AU182" s="97" t="s">
        <v>83</v>
      </c>
      <c r="AY182" s="6" t="s">
        <v>243</v>
      </c>
      <c r="BE182" s="157">
        <f>IF($N$182="základní",$J$182,0)</f>
        <v>0</v>
      </c>
      <c r="BF182" s="157">
        <f>IF($N$182="snížená",$J$182,0)</f>
        <v>0</v>
      </c>
      <c r="BG182" s="157">
        <f>IF($N$182="zákl. přenesená",$J$182,0)</f>
        <v>0</v>
      </c>
      <c r="BH182" s="157">
        <f>IF($N$182="sníž. přenesená",$J$182,0)</f>
        <v>0</v>
      </c>
      <c r="BI182" s="157">
        <f>IF($N$182="nulová",$J$182,0)</f>
        <v>0</v>
      </c>
      <c r="BJ182" s="97" t="s">
        <v>22</v>
      </c>
      <c r="BK182" s="157">
        <f>ROUND($I$182*$H$182,2)</f>
        <v>0</v>
      </c>
      <c r="BL182" s="97" t="s">
        <v>248</v>
      </c>
      <c r="BM182" s="97" t="s">
        <v>454</v>
      </c>
    </row>
    <row r="183" spans="2:65" s="6" customFormat="1" ht="15.75" customHeight="1" x14ac:dyDescent="0.3">
      <c r="B183" s="178"/>
      <c r="C183" s="179"/>
      <c r="D183" s="158" t="s">
        <v>355</v>
      </c>
      <c r="E183" s="180"/>
      <c r="F183" s="180" t="s">
        <v>455</v>
      </c>
      <c r="G183" s="179"/>
      <c r="H183" s="181">
        <v>60</v>
      </c>
      <c r="J183" s="179"/>
      <c r="K183" s="179"/>
      <c r="L183" s="182"/>
      <c r="M183" s="183"/>
      <c r="N183" s="179"/>
      <c r="O183" s="179"/>
      <c r="P183" s="179"/>
      <c r="Q183" s="179"/>
      <c r="R183" s="179"/>
      <c r="S183" s="179"/>
      <c r="T183" s="184"/>
      <c r="AT183" s="185" t="s">
        <v>355</v>
      </c>
      <c r="AU183" s="185" t="s">
        <v>83</v>
      </c>
      <c r="AV183" s="185" t="s">
        <v>83</v>
      </c>
      <c r="AW183" s="185" t="s">
        <v>222</v>
      </c>
      <c r="AX183" s="185" t="s">
        <v>75</v>
      </c>
      <c r="AY183" s="185" t="s">
        <v>243</v>
      </c>
    </row>
    <row r="184" spans="2:65" s="6" customFormat="1" ht="15.75" customHeight="1" x14ac:dyDescent="0.3">
      <c r="B184" s="178"/>
      <c r="C184" s="179"/>
      <c r="D184" s="177" t="s">
        <v>355</v>
      </c>
      <c r="E184" s="179"/>
      <c r="F184" s="180" t="s">
        <v>456</v>
      </c>
      <c r="G184" s="179"/>
      <c r="H184" s="181">
        <v>60</v>
      </c>
      <c r="J184" s="179"/>
      <c r="K184" s="179"/>
      <c r="L184" s="182"/>
      <c r="M184" s="183"/>
      <c r="N184" s="179"/>
      <c r="O184" s="179"/>
      <c r="P184" s="179"/>
      <c r="Q184" s="179"/>
      <c r="R184" s="179"/>
      <c r="S184" s="179"/>
      <c r="T184" s="184"/>
      <c r="AT184" s="185" t="s">
        <v>355</v>
      </c>
      <c r="AU184" s="185" t="s">
        <v>83</v>
      </c>
      <c r="AV184" s="185" t="s">
        <v>83</v>
      </c>
      <c r="AW184" s="185" t="s">
        <v>222</v>
      </c>
      <c r="AX184" s="185" t="s">
        <v>75</v>
      </c>
      <c r="AY184" s="185" t="s">
        <v>243</v>
      </c>
    </row>
    <row r="185" spans="2:65" s="6" customFormat="1" ht="15.75" customHeight="1" x14ac:dyDescent="0.3">
      <c r="B185" s="178"/>
      <c r="C185" s="179"/>
      <c r="D185" s="177" t="s">
        <v>355</v>
      </c>
      <c r="E185" s="179"/>
      <c r="F185" s="180" t="s">
        <v>457</v>
      </c>
      <c r="G185" s="179"/>
      <c r="H185" s="181">
        <v>155</v>
      </c>
      <c r="J185" s="179"/>
      <c r="K185" s="179"/>
      <c r="L185" s="182"/>
      <c r="M185" s="183"/>
      <c r="N185" s="179"/>
      <c r="O185" s="179"/>
      <c r="P185" s="179"/>
      <c r="Q185" s="179"/>
      <c r="R185" s="179"/>
      <c r="S185" s="179"/>
      <c r="T185" s="184"/>
      <c r="AT185" s="185" t="s">
        <v>355</v>
      </c>
      <c r="AU185" s="185" t="s">
        <v>83</v>
      </c>
      <c r="AV185" s="185" t="s">
        <v>83</v>
      </c>
      <c r="AW185" s="185" t="s">
        <v>222</v>
      </c>
      <c r="AX185" s="185" t="s">
        <v>75</v>
      </c>
      <c r="AY185" s="185" t="s">
        <v>243</v>
      </c>
    </row>
    <row r="186" spans="2:65" s="6" customFormat="1" ht="15.75" customHeight="1" x14ac:dyDescent="0.3">
      <c r="B186" s="178"/>
      <c r="C186" s="179"/>
      <c r="D186" s="177" t="s">
        <v>355</v>
      </c>
      <c r="E186" s="179"/>
      <c r="F186" s="180" t="s">
        <v>458</v>
      </c>
      <c r="G186" s="179"/>
      <c r="H186" s="181">
        <v>155</v>
      </c>
      <c r="J186" s="179"/>
      <c r="K186" s="179"/>
      <c r="L186" s="182"/>
      <c r="M186" s="183"/>
      <c r="N186" s="179"/>
      <c r="O186" s="179"/>
      <c r="P186" s="179"/>
      <c r="Q186" s="179"/>
      <c r="R186" s="179"/>
      <c r="S186" s="179"/>
      <c r="T186" s="184"/>
      <c r="AT186" s="185" t="s">
        <v>355</v>
      </c>
      <c r="AU186" s="185" t="s">
        <v>83</v>
      </c>
      <c r="AV186" s="185" t="s">
        <v>83</v>
      </c>
      <c r="AW186" s="185" t="s">
        <v>222</v>
      </c>
      <c r="AX186" s="185" t="s">
        <v>75</v>
      </c>
      <c r="AY186" s="185" t="s">
        <v>243</v>
      </c>
    </row>
    <row r="187" spans="2:65" s="6" customFormat="1" ht="15.75" customHeight="1" x14ac:dyDescent="0.3">
      <c r="B187" s="178"/>
      <c r="C187" s="179"/>
      <c r="D187" s="177" t="s">
        <v>355</v>
      </c>
      <c r="E187" s="179"/>
      <c r="F187" s="180" t="s">
        <v>459</v>
      </c>
      <c r="G187" s="179"/>
      <c r="H187" s="181">
        <v>14.9</v>
      </c>
      <c r="J187" s="179"/>
      <c r="K187" s="179"/>
      <c r="L187" s="182"/>
      <c r="M187" s="183"/>
      <c r="N187" s="179"/>
      <c r="O187" s="179"/>
      <c r="P187" s="179"/>
      <c r="Q187" s="179"/>
      <c r="R187" s="179"/>
      <c r="S187" s="179"/>
      <c r="T187" s="184"/>
      <c r="AT187" s="185" t="s">
        <v>355</v>
      </c>
      <c r="AU187" s="185" t="s">
        <v>83</v>
      </c>
      <c r="AV187" s="185" t="s">
        <v>83</v>
      </c>
      <c r="AW187" s="185" t="s">
        <v>222</v>
      </c>
      <c r="AX187" s="185" t="s">
        <v>75</v>
      </c>
      <c r="AY187" s="185" t="s">
        <v>243</v>
      </c>
    </row>
    <row r="188" spans="2:65" s="6" customFormat="1" ht="15.75" customHeight="1" x14ac:dyDescent="0.3">
      <c r="B188" s="186"/>
      <c r="C188" s="187"/>
      <c r="D188" s="177" t="s">
        <v>355</v>
      </c>
      <c r="E188" s="187"/>
      <c r="F188" s="188" t="s">
        <v>369</v>
      </c>
      <c r="G188" s="187"/>
      <c r="H188" s="189">
        <v>444.9</v>
      </c>
      <c r="J188" s="187"/>
      <c r="K188" s="187"/>
      <c r="L188" s="190"/>
      <c r="M188" s="191"/>
      <c r="N188" s="187"/>
      <c r="O188" s="187"/>
      <c r="P188" s="187"/>
      <c r="Q188" s="187"/>
      <c r="R188" s="187"/>
      <c r="S188" s="187"/>
      <c r="T188" s="192"/>
      <c r="AT188" s="193" t="s">
        <v>355</v>
      </c>
      <c r="AU188" s="193" t="s">
        <v>83</v>
      </c>
      <c r="AV188" s="193" t="s">
        <v>248</v>
      </c>
      <c r="AW188" s="193" t="s">
        <v>222</v>
      </c>
      <c r="AX188" s="193" t="s">
        <v>22</v>
      </c>
      <c r="AY188" s="193" t="s">
        <v>243</v>
      </c>
    </row>
    <row r="189" spans="2:65" s="6" customFormat="1" ht="15.75" customHeight="1" x14ac:dyDescent="0.3">
      <c r="B189" s="23"/>
      <c r="C189" s="146" t="s">
        <v>313</v>
      </c>
      <c r="D189" s="146" t="s">
        <v>244</v>
      </c>
      <c r="E189" s="147" t="s">
        <v>460</v>
      </c>
      <c r="F189" s="148" t="s">
        <v>461</v>
      </c>
      <c r="G189" s="149" t="s">
        <v>394</v>
      </c>
      <c r="H189" s="150">
        <v>521.43600000000004</v>
      </c>
      <c r="I189" s="151"/>
      <c r="J189" s="152">
        <f>ROUND($I$189*$H$189,2)</f>
        <v>0</v>
      </c>
      <c r="K189" s="148" t="s">
        <v>353</v>
      </c>
      <c r="L189" s="43"/>
      <c r="M189" s="153"/>
      <c r="N189" s="154" t="s">
        <v>46</v>
      </c>
      <c r="O189" s="24"/>
      <c r="P189" s="155">
        <f>$O$189*$H$189</f>
        <v>0</v>
      </c>
      <c r="Q189" s="155">
        <v>0</v>
      </c>
      <c r="R189" s="155">
        <f>$Q$189*$H$189</f>
        <v>0</v>
      </c>
      <c r="S189" s="155">
        <v>0</v>
      </c>
      <c r="T189" s="156">
        <f>$S$189*$H$189</f>
        <v>0</v>
      </c>
      <c r="AR189" s="97" t="s">
        <v>248</v>
      </c>
      <c r="AT189" s="97" t="s">
        <v>244</v>
      </c>
      <c r="AU189" s="97" t="s">
        <v>83</v>
      </c>
      <c r="AY189" s="6" t="s">
        <v>243</v>
      </c>
      <c r="BE189" s="157">
        <f>IF($N$189="základní",$J$189,0)</f>
        <v>0</v>
      </c>
      <c r="BF189" s="157">
        <f>IF($N$189="snížená",$J$189,0)</f>
        <v>0</v>
      </c>
      <c r="BG189" s="157">
        <f>IF($N$189="zákl. přenesená",$J$189,0)</f>
        <v>0</v>
      </c>
      <c r="BH189" s="157">
        <f>IF($N$189="sníž. přenesená",$J$189,0)</f>
        <v>0</v>
      </c>
      <c r="BI189" s="157">
        <f>IF($N$189="nulová",$J$189,0)</f>
        <v>0</v>
      </c>
      <c r="BJ189" s="97" t="s">
        <v>22</v>
      </c>
      <c r="BK189" s="157">
        <f>ROUND($I$189*$H$189,2)</f>
        <v>0</v>
      </c>
      <c r="BL189" s="97" t="s">
        <v>248</v>
      </c>
      <c r="BM189" s="97" t="s">
        <v>462</v>
      </c>
    </row>
    <row r="190" spans="2:65" s="6" customFormat="1" ht="15.75" customHeight="1" x14ac:dyDescent="0.3">
      <c r="B190" s="170"/>
      <c r="C190" s="171"/>
      <c r="D190" s="158" t="s">
        <v>355</v>
      </c>
      <c r="E190" s="172"/>
      <c r="F190" s="172" t="s">
        <v>463</v>
      </c>
      <c r="G190" s="171"/>
      <c r="H190" s="171"/>
      <c r="J190" s="171"/>
      <c r="K190" s="171"/>
      <c r="L190" s="173"/>
      <c r="M190" s="174"/>
      <c r="N190" s="171"/>
      <c r="O190" s="171"/>
      <c r="P190" s="171"/>
      <c r="Q190" s="171"/>
      <c r="R190" s="171"/>
      <c r="S190" s="171"/>
      <c r="T190" s="175"/>
      <c r="AT190" s="176" t="s">
        <v>355</v>
      </c>
      <c r="AU190" s="176" t="s">
        <v>83</v>
      </c>
      <c r="AV190" s="176" t="s">
        <v>22</v>
      </c>
      <c r="AW190" s="176" t="s">
        <v>222</v>
      </c>
      <c r="AX190" s="176" t="s">
        <v>75</v>
      </c>
      <c r="AY190" s="176" t="s">
        <v>243</v>
      </c>
    </row>
    <row r="191" spans="2:65" s="6" customFormat="1" ht="15.75" customHeight="1" x14ac:dyDescent="0.3">
      <c r="B191" s="178"/>
      <c r="C191" s="179"/>
      <c r="D191" s="177" t="s">
        <v>355</v>
      </c>
      <c r="E191" s="179"/>
      <c r="F191" s="180" t="s">
        <v>464</v>
      </c>
      <c r="G191" s="179"/>
      <c r="H191" s="181">
        <v>240</v>
      </c>
      <c r="J191" s="179"/>
      <c r="K191" s="179"/>
      <c r="L191" s="182"/>
      <c r="M191" s="183"/>
      <c r="N191" s="179"/>
      <c r="O191" s="179"/>
      <c r="P191" s="179"/>
      <c r="Q191" s="179"/>
      <c r="R191" s="179"/>
      <c r="S191" s="179"/>
      <c r="T191" s="184"/>
      <c r="AT191" s="185" t="s">
        <v>355</v>
      </c>
      <c r="AU191" s="185" t="s">
        <v>83</v>
      </c>
      <c r="AV191" s="185" t="s">
        <v>83</v>
      </c>
      <c r="AW191" s="185" t="s">
        <v>222</v>
      </c>
      <c r="AX191" s="185" t="s">
        <v>75</v>
      </c>
      <c r="AY191" s="185" t="s">
        <v>243</v>
      </c>
    </row>
    <row r="192" spans="2:65" s="6" customFormat="1" ht="15.75" customHeight="1" x14ac:dyDescent="0.3">
      <c r="B192" s="178"/>
      <c r="C192" s="179"/>
      <c r="D192" s="177" t="s">
        <v>355</v>
      </c>
      <c r="E192" s="179"/>
      <c r="F192" s="180" t="s">
        <v>465</v>
      </c>
      <c r="G192" s="179"/>
      <c r="H192" s="181">
        <v>35.85</v>
      </c>
      <c r="J192" s="179"/>
      <c r="K192" s="179"/>
      <c r="L192" s="182"/>
      <c r="M192" s="183"/>
      <c r="N192" s="179"/>
      <c r="O192" s="179"/>
      <c r="P192" s="179"/>
      <c r="Q192" s="179"/>
      <c r="R192" s="179"/>
      <c r="S192" s="179"/>
      <c r="T192" s="184"/>
      <c r="AT192" s="185" t="s">
        <v>355</v>
      </c>
      <c r="AU192" s="185" t="s">
        <v>83</v>
      </c>
      <c r="AV192" s="185" t="s">
        <v>83</v>
      </c>
      <c r="AW192" s="185" t="s">
        <v>222</v>
      </c>
      <c r="AX192" s="185" t="s">
        <v>75</v>
      </c>
      <c r="AY192" s="185" t="s">
        <v>243</v>
      </c>
    </row>
    <row r="193" spans="2:65" s="6" customFormat="1" ht="15.75" customHeight="1" x14ac:dyDescent="0.3">
      <c r="B193" s="178"/>
      <c r="C193" s="179"/>
      <c r="D193" s="177" t="s">
        <v>355</v>
      </c>
      <c r="E193" s="179"/>
      <c r="F193" s="180" t="s">
        <v>466</v>
      </c>
      <c r="G193" s="179"/>
      <c r="H193" s="181">
        <v>305.58600000000001</v>
      </c>
      <c r="J193" s="179"/>
      <c r="K193" s="179"/>
      <c r="L193" s="182"/>
      <c r="M193" s="183"/>
      <c r="N193" s="179"/>
      <c r="O193" s="179"/>
      <c r="P193" s="179"/>
      <c r="Q193" s="179"/>
      <c r="R193" s="179"/>
      <c r="S193" s="179"/>
      <c r="T193" s="184"/>
      <c r="AT193" s="185" t="s">
        <v>355</v>
      </c>
      <c r="AU193" s="185" t="s">
        <v>83</v>
      </c>
      <c r="AV193" s="185" t="s">
        <v>83</v>
      </c>
      <c r="AW193" s="185" t="s">
        <v>222</v>
      </c>
      <c r="AX193" s="185" t="s">
        <v>75</v>
      </c>
      <c r="AY193" s="185" t="s">
        <v>243</v>
      </c>
    </row>
    <row r="194" spans="2:65" s="6" customFormat="1" ht="15.75" customHeight="1" x14ac:dyDescent="0.3">
      <c r="B194" s="178"/>
      <c r="C194" s="179"/>
      <c r="D194" s="177" t="s">
        <v>355</v>
      </c>
      <c r="E194" s="179"/>
      <c r="F194" s="180" t="s">
        <v>467</v>
      </c>
      <c r="G194" s="179"/>
      <c r="H194" s="181">
        <v>-60</v>
      </c>
      <c r="J194" s="179"/>
      <c r="K194" s="179"/>
      <c r="L194" s="182"/>
      <c r="M194" s="183"/>
      <c r="N194" s="179"/>
      <c r="O194" s="179"/>
      <c r="P194" s="179"/>
      <c r="Q194" s="179"/>
      <c r="R194" s="179"/>
      <c r="S194" s="179"/>
      <c r="T194" s="184"/>
      <c r="AT194" s="185" t="s">
        <v>355</v>
      </c>
      <c r="AU194" s="185" t="s">
        <v>83</v>
      </c>
      <c r="AV194" s="185" t="s">
        <v>83</v>
      </c>
      <c r="AW194" s="185" t="s">
        <v>222</v>
      </c>
      <c r="AX194" s="185" t="s">
        <v>75</v>
      </c>
      <c r="AY194" s="185" t="s">
        <v>243</v>
      </c>
    </row>
    <row r="195" spans="2:65" s="6" customFormat="1" ht="15.75" customHeight="1" x14ac:dyDescent="0.3">
      <c r="B195" s="186"/>
      <c r="C195" s="187"/>
      <c r="D195" s="177" t="s">
        <v>355</v>
      </c>
      <c r="E195" s="187"/>
      <c r="F195" s="188" t="s">
        <v>369</v>
      </c>
      <c r="G195" s="187"/>
      <c r="H195" s="189">
        <v>521.43600000000004</v>
      </c>
      <c r="J195" s="187"/>
      <c r="K195" s="187"/>
      <c r="L195" s="190"/>
      <c r="M195" s="191"/>
      <c r="N195" s="187"/>
      <c r="O195" s="187"/>
      <c r="P195" s="187"/>
      <c r="Q195" s="187"/>
      <c r="R195" s="187"/>
      <c r="S195" s="187"/>
      <c r="T195" s="192"/>
      <c r="AT195" s="193" t="s">
        <v>355</v>
      </c>
      <c r="AU195" s="193" t="s">
        <v>83</v>
      </c>
      <c r="AV195" s="193" t="s">
        <v>248</v>
      </c>
      <c r="AW195" s="193" t="s">
        <v>222</v>
      </c>
      <c r="AX195" s="193" t="s">
        <v>22</v>
      </c>
      <c r="AY195" s="193" t="s">
        <v>243</v>
      </c>
    </row>
    <row r="196" spans="2:65" s="6" customFormat="1" ht="15.75" customHeight="1" x14ac:dyDescent="0.3">
      <c r="B196" s="23"/>
      <c r="C196" s="146" t="s">
        <v>7</v>
      </c>
      <c r="D196" s="146" t="s">
        <v>244</v>
      </c>
      <c r="E196" s="147" t="s">
        <v>468</v>
      </c>
      <c r="F196" s="148" t="s">
        <v>461</v>
      </c>
      <c r="G196" s="149" t="s">
        <v>394</v>
      </c>
      <c r="H196" s="150">
        <v>1445.5</v>
      </c>
      <c r="I196" s="151"/>
      <c r="J196" s="152">
        <f>ROUND($I$196*$H$196,2)</f>
        <v>0</v>
      </c>
      <c r="K196" s="148" t="s">
        <v>353</v>
      </c>
      <c r="L196" s="43"/>
      <c r="M196" s="153"/>
      <c r="N196" s="154" t="s">
        <v>46</v>
      </c>
      <c r="O196" s="24"/>
      <c r="P196" s="155">
        <f>$O$196*$H$196</f>
        <v>0</v>
      </c>
      <c r="Q196" s="155">
        <v>0</v>
      </c>
      <c r="R196" s="155">
        <f>$Q$196*$H$196</f>
        <v>0</v>
      </c>
      <c r="S196" s="155">
        <v>0</v>
      </c>
      <c r="T196" s="156">
        <f>$S$196*$H$196</f>
        <v>0</v>
      </c>
      <c r="AR196" s="97" t="s">
        <v>248</v>
      </c>
      <c r="AT196" s="97" t="s">
        <v>244</v>
      </c>
      <c r="AU196" s="97" t="s">
        <v>83</v>
      </c>
      <c r="AY196" s="6" t="s">
        <v>243</v>
      </c>
      <c r="BE196" s="157">
        <f>IF($N$196="základní",$J$196,0)</f>
        <v>0</v>
      </c>
      <c r="BF196" s="157">
        <f>IF($N$196="snížená",$J$196,0)</f>
        <v>0</v>
      </c>
      <c r="BG196" s="157">
        <f>IF($N$196="zákl. přenesená",$J$196,0)</f>
        <v>0</v>
      </c>
      <c r="BH196" s="157">
        <f>IF($N$196="sníž. přenesená",$J$196,0)</f>
        <v>0</v>
      </c>
      <c r="BI196" s="157">
        <f>IF($N$196="nulová",$J$196,0)</f>
        <v>0</v>
      </c>
      <c r="BJ196" s="97" t="s">
        <v>22</v>
      </c>
      <c r="BK196" s="157">
        <f>ROUND($I$196*$H$196,2)</f>
        <v>0</v>
      </c>
      <c r="BL196" s="97" t="s">
        <v>248</v>
      </c>
      <c r="BM196" s="97" t="s">
        <v>469</v>
      </c>
    </row>
    <row r="197" spans="2:65" s="6" customFormat="1" ht="27" customHeight="1" x14ac:dyDescent="0.3">
      <c r="B197" s="170"/>
      <c r="C197" s="171"/>
      <c r="D197" s="158" t="s">
        <v>355</v>
      </c>
      <c r="E197" s="172"/>
      <c r="F197" s="172" t="s">
        <v>408</v>
      </c>
      <c r="G197" s="171"/>
      <c r="H197" s="171"/>
      <c r="J197" s="171"/>
      <c r="K197" s="171"/>
      <c r="L197" s="173"/>
      <c r="M197" s="174"/>
      <c r="N197" s="171"/>
      <c r="O197" s="171"/>
      <c r="P197" s="171"/>
      <c r="Q197" s="171"/>
      <c r="R197" s="171"/>
      <c r="S197" s="171"/>
      <c r="T197" s="175"/>
      <c r="AT197" s="176" t="s">
        <v>355</v>
      </c>
      <c r="AU197" s="176" t="s">
        <v>83</v>
      </c>
      <c r="AV197" s="176" t="s">
        <v>22</v>
      </c>
      <c r="AW197" s="176" t="s">
        <v>222</v>
      </c>
      <c r="AX197" s="176" t="s">
        <v>75</v>
      </c>
      <c r="AY197" s="176" t="s">
        <v>243</v>
      </c>
    </row>
    <row r="198" spans="2:65" s="6" customFormat="1" ht="15.75" customHeight="1" x14ac:dyDescent="0.3">
      <c r="B198" s="178"/>
      <c r="C198" s="179"/>
      <c r="D198" s="177" t="s">
        <v>355</v>
      </c>
      <c r="E198" s="179"/>
      <c r="F198" s="180" t="s">
        <v>470</v>
      </c>
      <c r="G198" s="179"/>
      <c r="H198" s="181">
        <v>1445.5</v>
      </c>
      <c r="J198" s="179"/>
      <c r="K198" s="179"/>
      <c r="L198" s="182"/>
      <c r="M198" s="183"/>
      <c r="N198" s="179"/>
      <c r="O198" s="179"/>
      <c r="P198" s="179"/>
      <c r="Q198" s="179"/>
      <c r="R198" s="179"/>
      <c r="S198" s="179"/>
      <c r="T198" s="184"/>
      <c r="AT198" s="185" t="s">
        <v>355</v>
      </c>
      <c r="AU198" s="185" t="s">
        <v>83</v>
      </c>
      <c r="AV198" s="185" t="s">
        <v>83</v>
      </c>
      <c r="AW198" s="185" t="s">
        <v>222</v>
      </c>
      <c r="AX198" s="185" t="s">
        <v>22</v>
      </c>
      <c r="AY198" s="185" t="s">
        <v>243</v>
      </c>
    </row>
    <row r="199" spans="2:65" s="6" customFormat="1" ht="15.75" customHeight="1" x14ac:dyDescent="0.3">
      <c r="B199" s="23"/>
      <c r="C199" s="146" t="s">
        <v>311</v>
      </c>
      <c r="D199" s="146" t="s">
        <v>244</v>
      </c>
      <c r="E199" s="147" t="s">
        <v>471</v>
      </c>
      <c r="F199" s="148" t="s">
        <v>472</v>
      </c>
      <c r="G199" s="149" t="s">
        <v>394</v>
      </c>
      <c r="H199" s="150">
        <v>229.9</v>
      </c>
      <c r="I199" s="151"/>
      <c r="J199" s="152">
        <f>ROUND($I$199*$H$199,2)</f>
        <v>0</v>
      </c>
      <c r="K199" s="148" t="s">
        <v>353</v>
      </c>
      <c r="L199" s="43"/>
      <c r="M199" s="153"/>
      <c r="N199" s="154" t="s">
        <v>46</v>
      </c>
      <c r="O199" s="24"/>
      <c r="P199" s="155">
        <f>$O$199*$H$199</f>
        <v>0</v>
      </c>
      <c r="Q199" s="155">
        <v>0</v>
      </c>
      <c r="R199" s="155">
        <f>$Q$199*$H$199</f>
        <v>0</v>
      </c>
      <c r="S199" s="155">
        <v>0</v>
      </c>
      <c r="T199" s="156">
        <f>$S$199*$H$199</f>
        <v>0</v>
      </c>
      <c r="AR199" s="97" t="s">
        <v>248</v>
      </c>
      <c r="AT199" s="97" t="s">
        <v>244</v>
      </c>
      <c r="AU199" s="97" t="s">
        <v>83</v>
      </c>
      <c r="AY199" s="6" t="s">
        <v>243</v>
      </c>
      <c r="BE199" s="157">
        <f>IF($N$199="základní",$J$199,0)</f>
        <v>0</v>
      </c>
      <c r="BF199" s="157">
        <f>IF($N$199="snížená",$J$199,0)</f>
        <v>0</v>
      </c>
      <c r="BG199" s="157">
        <f>IF($N$199="zákl. přenesená",$J$199,0)</f>
        <v>0</v>
      </c>
      <c r="BH199" s="157">
        <f>IF($N$199="sníž. přenesená",$J$199,0)</f>
        <v>0</v>
      </c>
      <c r="BI199" s="157">
        <f>IF($N$199="nulová",$J$199,0)</f>
        <v>0</v>
      </c>
      <c r="BJ199" s="97" t="s">
        <v>22</v>
      </c>
      <c r="BK199" s="157">
        <f>ROUND($I$199*$H$199,2)</f>
        <v>0</v>
      </c>
      <c r="BL199" s="97" t="s">
        <v>248</v>
      </c>
      <c r="BM199" s="97" t="s">
        <v>473</v>
      </c>
    </row>
    <row r="200" spans="2:65" s="6" customFormat="1" ht="15.75" customHeight="1" x14ac:dyDescent="0.3">
      <c r="B200" s="178"/>
      <c r="C200" s="179"/>
      <c r="D200" s="158" t="s">
        <v>355</v>
      </c>
      <c r="E200" s="180"/>
      <c r="F200" s="180" t="s">
        <v>474</v>
      </c>
      <c r="G200" s="179"/>
      <c r="H200" s="181">
        <v>14.9</v>
      </c>
      <c r="J200" s="179"/>
      <c r="K200" s="179"/>
      <c r="L200" s="182"/>
      <c r="M200" s="183"/>
      <c r="N200" s="179"/>
      <c r="O200" s="179"/>
      <c r="P200" s="179"/>
      <c r="Q200" s="179"/>
      <c r="R200" s="179"/>
      <c r="S200" s="179"/>
      <c r="T200" s="184"/>
      <c r="AT200" s="185" t="s">
        <v>355</v>
      </c>
      <c r="AU200" s="185" t="s">
        <v>83</v>
      </c>
      <c r="AV200" s="185" t="s">
        <v>83</v>
      </c>
      <c r="AW200" s="185" t="s">
        <v>222</v>
      </c>
      <c r="AX200" s="185" t="s">
        <v>75</v>
      </c>
      <c r="AY200" s="185" t="s">
        <v>243</v>
      </c>
    </row>
    <row r="201" spans="2:65" s="6" customFormat="1" ht="15.75" customHeight="1" x14ac:dyDescent="0.3">
      <c r="B201" s="178"/>
      <c r="C201" s="179"/>
      <c r="D201" s="177" t="s">
        <v>355</v>
      </c>
      <c r="E201" s="179"/>
      <c r="F201" s="180" t="s">
        <v>475</v>
      </c>
      <c r="G201" s="179"/>
      <c r="H201" s="181">
        <v>60</v>
      </c>
      <c r="J201" s="179"/>
      <c r="K201" s="179"/>
      <c r="L201" s="182"/>
      <c r="M201" s="183"/>
      <c r="N201" s="179"/>
      <c r="O201" s="179"/>
      <c r="P201" s="179"/>
      <c r="Q201" s="179"/>
      <c r="R201" s="179"/>
      <c r="S201" s="179"/>
      <c r="T201" s="184"/>
      <c r="AT201" s="185" t="s">
        <v>355</v>
      </c>
      <c r="AU201" s="185" t="s">
        <v>83</v>
      </c>
      <c r="AV201" s="185" t="s">
        <v>83</v>
      </c>
      <c r="AW201" s="185" t="s">
        <v>222</v>
      </c>
      <c r="AX201" s="185" t="s">
        <v>75</v>
      </c>
      <c r="AY201" s="185" t="s">
        <v>243</v>
      </c>
    </row>
    <row r="202" spans="2:65" s="6" customFormat="1" ht="15.75" customHeight="1" x14ac:dyDescent="0.3">
      <c r="B202" s="178"/>
      <c r="C202" s="179"/>
      <c r="D202" s="177" t="s">
        <v>355</v>
      </c>
      <c r="E202" s="179"/>
      <c r="F202" s="180" t="s">
        <v>476</v>
      </c>
      <c r="G202" s="179"/>
      <c r="H202" s="181">
        <v>155</v>
      </c>
      <c r="J202" s="179"/>
      <c r="K202" s="179"/>
      <c r="L202" s="182"/>
      <c r="M202" s="183"/>
      <c r="N202" s="179"/>
      <c r="O202" s="179"/>
      <c r="P202" s="179"/>
      <c r="Q202" s="179"/>
      <c r="R202" s="179"/>
      <c r="S202" s="179"/>
      <c r="T202" s="184"/>
      <c r="AT202" s="185" t="s">
        <v>355</v>
      </c>
      <c r="AU202" s="185" t="s">
        <v>83</v>
      </c>
      <c r="AV202" s="185" t="s">
        <v>83</v>
      </c>
      <c r="AW202" s="185" t="s">
        <v>222</v>
      </c>
      <c r="AX202" s="185" t="s">
        <v>75</v>
      </c>
      <c r="AY202" s="185" t="s">
        <v>243</v>
      </c>
    </row>
    <row r="203" spans="2:65" s="6" customFormat="1" ht="15.75" customHeight="1" x14ac:dyDescent="0.3">
      <c r="B203" s="186"/>
      <c r="C203" s="187"/>
      <c r="D203" s="177" t="s">
        <v>355</v>
      </c>
      <c r="E203" s="187"/>
      <c r="F203" s="188" t="s">
        <v>369</v>
      </c>
      <c r="G203" s="187"/>
      <c r="H203" s="189">
        <v>229.9</v>
      </c>
      <c r="J203" s="187"/>
      <c r="K203" s="187"/>
      <c r="L203" s="190"/>
      <c r="M203" s="191"/>
      <c r="N203" s="187"/>
      <c r="O203" s="187"/>
      <c r="P203" s="187"/>
      <c r="Q203" s="187"/>
      <c r="R203" s="187"/>
      <c r="S203" s="187"/>
      <c r="T203" s="192"/>
      <c r="AT203" s="193" t="s">
        <v>355</v>
      </c>
      <c r="AU203" s="193" t="s">
        <v>83</v>
      </c>
      <c r="AV203" s="193" t="s">
        <v>248</v>
      </c>
      <c r="AW203" s="193" t="s">
        <v>222</v>
      </c>
      <c r="AX203" s="193" t="s">
        <v>22</v>
      </c>
      <c r="AY203" s="193" t="s">
        <v>243</v>
      </c>
    </row>
    <row r="204" spans="2:65" s="6" customFormat="1" ht="15.75" customHeight="1" x14ac:dyDescent="0.3">
      <c r="B204" s="23"/>
      <c r="C204" s="146" t="s">
        <v>316</v>
      </c>
      <c r="D204" s="146" t="s">
        <v>244</v>
      </c>
      <c r="E204" s="147" t="s">
        <v>477</v>
      </c>
      <c r="F204" s="148" t="s">
        <v>478</v>
      </c>
      <c r="G204" s="149" t="s">
        <v>394</v>
      </c>
      <c r="H204" s="150">
        <v>1445.5</v>
      </c>
      <c r="I204" s="151"/>
      <c r="J204" s="152">
        <f>ROUND($I$204*$H$204,2)</f>
        <v>0</v>
      </c>
      <c r="K204" s="148" t="s">
        <v>353</v>
      </c>
      <c r="L204" s="43"/>
      <c r="M204" s="153"/>
      <c r="N204" s="154" t="s">
        <v>46</v>
      </c>
      <c r="O204" s="24"/>
      <c r="P204" s="155">
        <f>$O$204*$H$204</f>
        <v>0</v>
      </c>
      <c r="Q204" s="155">
        <v>0</v>
      </c>
      <c r="R204" s="155">
        <f>$Q$204*$H$204</f>
        <v>0</v>
      </c>
      <c r="S204" s="155">
        <v>0</v>
      </c>
      <c r="T204" s="156">
        <f>$S$204*$H$204</f>
        <v>0</v>
      </c>
      <c r="AR204" s="97" t="s">
        <v>248</v>
      </c>
      <c r="AT204" s="97" t="s">
        <v>244</v>
      </c>
      <c r="AU204" s="97" t="s">
        <v>83</v>
      </c>
      <c r="AY204" s="6" t="s">
        <v>243</v>
      </c>
      <c r="BE204" s="157">
        <f>IF($N$204="základní",$J$204,0)</f>
        <v>0</v>
      </c>
      <c r="BF204" s="157">
        <f>IF($N$204="snížená",$J$204,0)</f>
        <v>0</v>
      </c>
      <c r="BG204" s="157">
        <f>IF($N$204="zákl. přenesená",$J$204,0)</f>
        <v>0</v>
      </c>
      <c r="BH204" s="157">
        <f>IF($N$204="sníž. přenesená",$J$204,0)</f>
        <v>0</v>
      </c>
      <c r="BI204" s="157">
        <f>IF($N$204="nulová",$J$204,0)</f>
        <v>0</v>
      </c>
      <c r="BJ204" s="97" t="s">
        <v>22</v>
      </c>
      <c r="BK204" s="157">
        <f>ROUND($I$204*$H$204,2)</f>
        <v>0</v>
      </c>
      <c r="BL204" s="97" t="s">
        <v>248</v>
      </c>
      <c r="BM204" s="97" t="s">
        <v>479</v>
      </c>
    </row>
    <row r="205" spans="2:65" s="6" customFormat="1" ht="27" customHeight="1" x14ac:dyDescent="0.3">
      <c r="B205" s="170"/>
      <c r="C205" s="171"/>
      <c r="D205" s="158" t="s">
        <v>355</v>
      </c>
      <c r="E205" s="172"/>
      <c r="F205" s="172" t="s">
        <v>408</v>
      </c>
      <c r="G205" s="171"/>
      <c r="H205" s="171"/>
      <c r="J205" s="171"/>
      <c r="K205" s="171"/>
      <c r="L205" s="173"/>
      <c r="M205" s="174"/>
      <c r="N205" s="171"/>
      <c r="O205" s="171"/>
      <c r="P205" s="171"/>
      <c r="Q205" s="171"/>
      <c r="R205" s="171"/>
      <c r="S205" s="171"/>
      <c r="T205" s="175"/>
      <c r="AT205" s="176" t="s">
        <v>355</v>
      </c>
      <c r="AU205" s="176" t="s">
        <v>83</v>
      </c>
      <c r="AV205" s="176" t="s">
        <v>22</v>
      </c>
      <c r="AW205" s="176" t="s">
        <v>222</v>
      </c>
      <c r="AX205" s="176" t="s">
        <v>75</v>
      </c>
      <c r="AY205" s="176" t="s">
        <v>243</v>
      </c>
    </row>
    <row r="206" spans="2:65" s="6" customFormat="1" ht="15.75" customHeight="1" x14ac:dyDescent="0.3">
      <c r="B206" s="170"/>
      <c r="C206" s="171"/>
      <c r="D206" s="177" t="s">
        <v>355</v>
      </c>
      <c r="E206" s="171"/>
      <c r="F206" s="172" t="s">
        <v>362</v>
      </c>
      <c r="G206" s="171"/>
      <c r="H206" s="171"/>
      <c r="J206" s="171"/>
      <c r="K206" s="171"/>
      <c r="L206" s="173"/>
      <c r="M206" s="174"/>
      <c r="N206" s="171"/>
      <c r="O206" s="171"/>
      <c r="P206" s="171"/>
      <c r="Q206" s="171"/>
      <c r="R206" s="171"/>
      <c r="S206" s="171"/>
      <c r="T206" s="175"/>
      <c r="AT206" s="176" t="s">
        <v>355</v>
      </c>
      <c r="AU206" s="176" t="s">
        <v>83</v>
      </c>
      <c r="AV206" s="176" t="s">
        <v>22</v>
      </c>
      <c r="AW206" s="176" t="s">
        <v>222</v>
      </c>
      <c r="AX206" s="176" t="s">
        <v>75</v>
      </c>
      <c r="AY206" s="176" t="s">
        <v>243</v>
      </c>
    </row>
    <row r="207" spans="2:65" s="6" customFormat="1" ht="15.75" customHeight="1" x14ac:dyDescent="0.3">
      <c r="B207" s="178"/>
      <c r="C207" s="179"/>
      <c r="D207" s="177" t="s">
        <v>355</v>
      </c>
      <c r="E207" s="179"/>
      <c r="F207" s="180" t="s">
        <v>480</v>
      </c>
      <c r="G207" s="179"/>
      <c r="H207" s="181">
        <v>1445.5</v>
      </c>
      <c r="J207" s="179"/>
      <c r="K207" s="179"/>
      <c r="L207" s="182"/>
      <c r="M207" s="183"/>
      <c r="N207" s="179"/>
      <c r="O207" s="179"/>
      <c r="P207" s="179"/>
      <c r="Q207" s="179"/>
      <c r="R207" s="179"/>
      <c r="S207" s="179"/>
      <c r="T207" s="184"/>
      <c r="AT207" s="185" t="s">
        <v>355</v>
      </c>
      <c r="AU207" s="185" t="s">
        <v>83</v>
      </c>
      <c r="AV207" s="185" t="s">
        <v>83</v>
      </c>
      <c r="AW207" s="185" t="s">
        <v>222</v>
      </c>
      <c r="AX207" s="185" t="s">
        <v>22</v>
      </c>
      <c r="AY207" s="185" t="s">
        <v>243</v>
      </c>
    </row>
    <row r="208" spans="2:65" s="6" customFormat="1" ht="15.75" customHeight="1" x14ac:dyDescent="0.3">
      <c r="B208" s="23"/>
      <c r="C208" s="194" t="s">
        <v>319</v>
      </c>
      <c r="D208" s="194" t="s">
        <v>481</v>
      </c>
      <c r="E208" s="195" t="s">
        <v>482</v>
      </c>
      <c r="F208" s="196" t="s">
        <v>483</v>
      </c>
      <c r="G208" s="197" t="s">
        <v>484</v>
      </c>
      <c r="H208" s="198">
        <v>2457.35</v>
      </c>
      <c r="I208" s="199"/>
      <c r="J208" s="200">
        <f>ROUND($I$208*$H$208,2)</f>
        <v>0</v>
      </c>
      <c r="K208" s="196" t="s">
        <v>353</v>
      </c>
      <c r="L208" s="201"/>
      <c r="M208" s="202"/>
      <c r="N208" s="203" t="s">
        <v>46</v>
      </c>
      <c r="O208" s="24"/>
      <c r="P208" s="155">
        <f>$O$208*$H$208</f>
        <v>0</v>
      </c>
      <c r="Q208" s="155">
        <v>0</v>
      </c>
      <c r="R208" s="155">
        <f>$Q$208*$H$208</f>
        <v>0</v>
      </c>
      <c r="S208" s="155">
        <v>0</v>
      </c>
      <c r="T208" s="156">
        <f>$S$208*$H$208</f>
        <v>0</v>
      </c>
      <c r="AR208" s="97" t="s">
        <v>272</v>
      </c>
      <c r="AT208" s="97" t="s">
        <v>481</v>
      </c>
      <c r="AU208" s="97" t="s">
        <v>83</v>
      </c>
      <c r="AY208" s="6" t="s">
        <v>243</v>
      </c>
      <c r="BE208" s="157">
        <f>IF($N$208="základní",$J$208,0)</f>
        <v>0</v>
      </c>
      <c r="BF208" s="157">
        <f>IF($N$208="snížená",$J$208,0)</f>
        <v>0</v>
      </c>
      <c r="BG208" s="157">
        <f>IF($N$208="zákl. přenesená",$J$208,0)</f>
        <v>0</v>
      </c>
      <c r="BH208" s="157">
        <f>IF($N$208="sníž. přenesená",$J$208,0)</f>
        <v>0</v>
      </c>
      <c r="BI208" s="157">
        <f>IF($N$208="nulová",$J$208,0)</f>
        <v>0</v>
      </c>
      <c r="BJ208" s="97" t="s">
        <v>22</v>
      </c>
      <c r="BK208" s="157">
        <f>ROUND($I$208*$H$208,2)</f>
        <v>0</v>
      </c>
      <c r="BL208" s="97" t="s">
        <v>248</v>
      </c>
      <c r="BM208" s="97" t="s">
        <v>485</v>
      </c>
    </row>
    <row r="209" spans="2:65" s="6" customFormat="1" ht="27" customHeight="1" x14ac:dyDescent="0.3">
      <c r="B209" s="178"/>
      <c r="C209" s="179"/>
      <c r="D209" s="158" t="s">
        <v>355</v>
      </c>
      <c r="E209" s="180"/>
      <c r="F209" s="180" t="s">
        <v>486</v>
      </c>
      <c r="G209" s="179"/>
      <c r="H209" s="181">
        <v>1445.5</v>
      </c>
      <c r="J209" s="179"/>
      <c r="K209" s="179"/>
      <c r="L209" s="182"/>
      <c r="M209" s="183"/>
      <c r="N209" s="179"/>
      <c r="O209" s="179"/>
      <c r="P209" s="179"/>
      <c r="Q209" s="179"/>
      <c r="R209" s="179"/>
      <c r="S209" s="179"/>
      <c r="T209" s="184"/>
      <c r="AT209" s="185" t="s">
        <v>355</v>
      </c>
      <c r="AU209" s="185" t="s">
        <v>83</v>
      </c>
      <c r="AV209" s="185" t="s">
        <v>83</v>
      </c>
      <c r="AW209" s="185" t="s">
        <v>222</v>
      </c>
      <c r="AX209" s="185" t="s">
        <v>22</v>
      </c>
      <c r="AY209" s="185" t="s">
        <v>243</v>
      </c>
    </row>
    <row r="210" spans="2:65" s="6" customFormat="1" ht="15.75" customHeight="1" x14ac:dyDescent="0.3">
      <c r="B210" s="178"/>
      <c r="C210" s="179"/>
      <c r="D210" s="177" t="s">
        <v>355</v>
      </c>
      <c r="E210" s="179"/>
      <c r="F210" s="180" t="s">
        <v>487</v>
      </c>
      <c r="G210" s="179"/>
      <c r="H210" s="181">
        <v>2457.35</v>
      </c>
      <c r="J210" s="179"/>
      <c r="K210" s="179"/>
      <c r="L210" s="182"/>
      <c r="M210" s="183"/>
      <c r="N210" s="179"/>
      <c r="O210" s="179"/>
      <c r="P210" s="179"/>
      <c r="Q210" s="179"/>
      <c r="R210" s="179"/>
      <c r="S210" s="179"/>
      <c r="T210" s="184"/>
      <c r="AT210" s="185" t="s">
        <v>355</v>
      </c>
      <c r="AU210" s="185" t="s">
        <v>83</v>
      </c>
      <c r="AV210" s="185" t="s">
        <v>83</v>
      </c>
      <c r="AW210" s="185" t="s">
        <v>75</v>
      </c>
      <c r="AX210" s="185" t="s">
        <v>22</v>
      </c>
      <c r="AY210" s="185" t="s">
        <v>243</v>
      </c>
    </row>
    <row r="211" spans="2:65" s="6" customFormat="1" ht="15.75" customHeight="1" x14ac:dyDescent="0.3">
      <c r="B211" s="23"/>
      <c r="C211" s="146" t="s">
        <v>322</v>
      </c>
      <c r="D211" s="146" t="s">
        <v>244</v>
      </c>
      <c r="E211" s="147" t="s">
        <v>488</v>
      </c>
      <c r="F211" s="148" t="s">
        <v>489</v>
      </c>
      <c r="G211" s="149" t="s">
        <v>394</v>
      </c>
      <c r="H211" s="150">
        <v>60</v>
      </c>
      <c r="I211" s="151"/>
      <c r="J211" s="152">
        <f>ROUND($I$211*$H$211,2)</f>
        <v>0</v>
      </c>
      <c r="K211" s="148" t="s">
        <v>353</v>
      </c>
      <c r="L211" s="43"/>
      <c r="M211" s="153"/>
      <c r="N211" s="154" t="s">
        <v>46</v>
      </c>
      <c r="O211" s="24"/>
      <c r="P211" s="155">
        <f>$O$211*$H$211</f>
        <v>0</v>
      </c>
      <c r="Q211" s="155">
        <v>0</v>
      </c>
      <c r="R211" s="155">
        <f>$Q$211*$H$211</f>
        <v>0</v>
      </c>
      <c r="S211" s="155">
        <v>0</v>
      </c>
      <c r="T211" s="156">
        <f>$S$211*$H$211</f>
        <v>0</v>
      </c>
      <c r="AR211" s="97" t="s">
        <v>248</v>
      </c>
      <c r="AT211" s="97" t="s">
        <v>244</v>
      </c>
      <c r="AU211" s="97" t="s">
        <v>83</v>
      </c>
      <c r="AY211" s="6" t="s">
        <v>243</v>
      </c>
      <c r="BE211" s="157">
        <f>IF($N$211="základní",$J$211,0)</f>
        <v>0</v>
      </c>
      <c r="BF211" s="157">
        <f>IF($N$211="snížená",$J$211,0)</f>
        <v>0</v>
      </c>
      <c r="BG211" s="157">
        <f>IF($N$211="zákl. přenesená",$J$211,0)</f>
        <v>0</v>
      </c>
      <c r="BH211" s="157">
        <f>IF($N$211="sníž. přenesená",$J$211,0)</f>
        <v>0</v>
      </c>
      <c r="BI211" s="157">
        <f>IF($N$211="nulová",$J$211,0)</f>
        <v>0</v>
      </c>
      <c r="BJ211" s="97" t="s">
        <v>22</v>
      </c>
      <c r="BK211" s="157">
        <f>ROUND($I$211*$H$211,2)</f>
        <v>0</v>
      </c>
      <c r="BL211" s="97" t="s">
        <v>248</v>
      </c>
      <c r="BM211" s="97" t="s">
        <v>490</v>
      </c>
    </row>
    <row r="212" spans="2:65" s="6" customFormat="1" ht="15.75" customHeight="1" x14ac:dyDescent="0.3">
      <c r="B212" s="170"/>
      <c r="C212" s="171"/>
      <c r="D212" s="158" t="s">
        <v>355</v>
      </c>
      <c r="E212" s="172"/>
      <c r="F212" s="172" t="s">
        <v>356</v>
      </c>
      <c r="G212" s="171"/>
      <c r="H212" s="171"/>
      <c r="J212" s="171"/>
      <c r="K212" s="171"/>
      <c r="L212" s="173"/>
      <c r="M212" s="174"/>
      <c r="N212" s="171"/>
      <c r="O212" s="171"/>
      <c r="P212" s="171"/>
      <c r="Q212" s="171"/>
      <c r="R212" s="171"/>
      <c r="S212" s="171"/>
      <c r="T212" s="175"/>
      <c r="AT212" s="176" t="s">
        <v>355</v>
      </c>
      <c r="AU212" s="176" t="s">
        <v>83</v>
      </c>
      <c r="AV212" s="176" t="s">
        <v>22</v>
      </c>
      <c r="AW212" s="176" t="s">
        <v>222</v>
      </c>
      <c r="AX212" s="176" t="s">
        <v>75</v>
      </c>
      <c r="AY212" s="176" t="s">
        <v>243</v>
      </c>
    </row>
    <row r="213" spans="2:65" s="6" customFormat="1" ht="15.75" customHeight="1" x14ac:dyDescent="0.3">
      <c r="B213" s="170"/>
      <c r="C213" s="171"/>
      <c r="D213" s="177" t="s">
        <v>355</v>
      </c>
      <c r="E213" s="171"/>
      <c r="F213" s="172" t="s">
        <v>491</v>
      </c>
      <c r="G213" s="171"/>
      <c r="H213" s="171"/>
      <c r="J213" s="171"/>
      <c r="K213" s="171"/>
      <c r="L213" s="173"/>
      <c r="M213" s="174"/>
      <c r="N213" s="171"/>
      <c r="O213" s="171"/>
      <c r="P213" s="171"/>
      <c r="Q213" s="171"/>
      <c r="R213" s="171"/>
      <c r="S213" s="171"/>
      <c r="T213" s="175"/>
      <c r="AT213" s="176" t="s">
        <v>355</v>
      </c>
      <c r="AU213" s="176" t="s">
        <v>83</v>
      </c>
      <c r="AV213" s="176" t="s">
        <v>22</v>
      </c>
      <c r="AW213" s="176" t="s">
        <v>222</v>
      </c>
      <c r="AX213" s="176" t="s">
        <v>75</v>
      </c>
      <c r="AY213" s="176" t="s">
        <v>243</v>
      </c>
    </row>
    <row r="214" spans="2:65" s="6" customFormat="1" ht="15.75" customHeight="1" x14ac:dyDescent="0.3">
      <c r="B214" s="178"/>
      <c r="C214" s="179"/>
      <c r="D214" s="177" t="s">
        <v>355</v>
      </c>
      <c r="E214" s="179"/>
      <c r="F214" s="180" t="s">
        <v>492</v>
      </c>
      <c r="G214" s="179"/>
      <c r="H214" s="181">
        <v>60</v>
      </c>
      <c r="J214" s="179"/>
      <c r="K214" s="179"/>
      <c r="L214" s="182"/>
      <c r="M214" s="183"/>
      <c r="N214" s="179"/>
      <c r="O214" s="179"/>
      <c r="P214" s="179"/>
      <c r="Q214" s="179"/>
      <c r="R214" s="179"/>
      <c r="S214" s="179"/>
      <c r="T214" s="184"/>
      <c r="AT214" s="185" t="s">
        <v>355</v>
      </c>
      <c r="AU214" s="185" t="s">
        <v>83</v>
      </c>
      <c r="AV214" s="185" t="s">
        <v>83</v>
      </c>
      <c r="AW214" s="185" t="s">
        <v>222</v>
      </c>
      <c r="AX214" s="185" t="s">
        <v>22</v>
      </c>
      <c r="AY214" s="185" t="s">
        <v>243</v>
      </c>
    </row>
    <row r="215" spans="2:65" s="6" customFormat="1" ht="15.75" customHeight="1" x14ac:dyDescent="0.3">
      <c r="B215" s="23"/>
      <c r="C215" s="146" t="s">
        <v>325</v>
      </c>
      <c r="D215" s="146" t="s">
        <v>244</v>
      </c>
      <c r="E215" s="147" t="s">
        <v>493</v>
      </c>
      <c r="F215" s="148" t="s">
        <v>494</v>
      </c>
      <c r="G215" s="149" t="s">
        <v>484</v>
      </c>
      <c r="H215" s="150">
        <v>1095.0160000000001</v>
      </c>
      <c r="I215" s="151"/>
      <c r="J215" s="152">
        <f>ROUND($I$215*$H$215,2)</f>
        <v>0</v>
      </c>
      <c r="K215" s="148" t="s">
        <v>353</v>
      </c>
      <c r="L215" s="43"/>
      <c r="M215" s="153"/>
      <c r="N215" s="154" t="s">
        <v>46</v>
      </c>
      <c r="O215" s="24"/>
      <c r="P215" s="155">
        <f>$O$215*$H$215</f>
        <v>0</v>
      </c>
      <c r="Q215" s="155">
        <v>0</v>
      </c>
      <c r="R215" s="155">
        <f>$Q$215*$H$215</f>
        <v>0</v>
      </c>
      <c r="S215" s="155">
        <v>0</v>
      </c>
      <c r="T215" s="156">
        <f>$S$215*$H$215</f>
        <v>0</v>
      </c>
      <c r="AR215" s="97" t="s">
        <v>248</v>
      </c>
      <c r="AT215" s="97" t="s">
        <v>244</v>
      </c>
      <c r="AU215" s="97" t="s">
        <v>83</v>
      </c>
      <c r="AY215" s="6" t="s">
        <v>243</v>
      </c>
      <c r="BE215" s="157">
        <f>IF($N$215="základní",$J$215,0)</f>
        <v>0</v>
      </c>
      <c r="BF215" s="157">
        <f>IF($N$215="snížená",$J$215,0)</f>
        <v>0</v>
      </c>
      <c r="BG215" s="157">
        <f>IF($N$215="zákl. přenesená",$J$215,0)</f>
        <v>0</v>
      </c>
      <c r="BH215" s="157">
        <f>IF($N$215="sníž. přenesená",$J$215,0)</f>
        <v>0</v>
      </c>
      <c r="BI215" s="157">
        <f>IF($N$215="nulová",$J$215,0)</f>
        <v>0</v>
      </c>
      <c r="BJ215" s="97" t="s">
        <v>22</v>
      </c>
      <c r="BK215" s="157">
        <f>ROUND($I$215*$H$215,2)</f>
        <v>0</v>
      </c>
      <c r="BL215" s="97" t="s">
        <v>248</v>
      </c>
      <c r="BM215" s="97" t="s">
        <v>495</v>
      </c>
    </row>
    <row r="216" spans="2:65" s="6" customFormat="1" ht="15.75" customHeight="1" x14ac:dyDescent="0.3">
      <c r="B216" s="178"/>
      <c r="C216" s="179"/>
      <c r="D216" s="158" t="s">
        <v>355</v>
      </c>
      <c r="E216" s="180"/>
      <c r="F216" s="180" t="s">
        <v>496</v>
      </c>
      <c r="G216" s="179"/>
      <c r="H216" s="181">
        <v>521.43600000000004</v>
      </c>
      <c r="J216" s="179"/>
      <c r="K216" s="179"/>
      <c r="L216" s="182"/>
      <c r="M216" s="183"/>
      <c r="N216" s="179"/>
      <c r="O216" s="179"/>
      <c r="P216" s="179"/>
      <c r="Q216" s="179"/>
      <c r="R216" s="179"/>
      <c r="S216" s="179"/>
      <c r="T216" s="184"/>
      <c r="AT216" s="185" t="s">
        <v>355</v>
      </c>
      <c r="AU216" s="185" t="s">
        <v>83</v>
      </c>
      <c r="AV216" s="185" t="s">
        <v>83</v>
      </c>
      <c r="AW216" s="185" t="s">
        <v>222</v>
      </c>
      <c r="AX216" s="185" t="s">
        <v>22</v>
      </c>
      <c r="AY216" s="185" t="s">
        <v>243</v>
      </c>
    </row>
    <row r="217" spans="2:65" s="6" customFormat="1" ht="15.75" customHeight="1" x14ac:dyDescent="0.3">
      <c r="B217" s="178"/>
      <c r="C217" s="179"/>
      <c r="D217" s="177" t="s">
        <v>355</v>
      </c>
      <c r="E217" s="179"/>
      <c r="F217" s="180" t="s">
        <v>497</v>
      </c>
      <c r="G217" s="179"/>
      <c r="H217" s="181">
        <v>1095.0160000000001</v>
      </c>
      <c r="J217" s="179"/>
      <c r="K217" s="179"/>
      <c r="L217" s="182"/>
      <c r="M217" s="183"/>
      <c r="N217" s="179"/>
      <c r="O217" s="179"/>
      <c r="P217" s="179"/>
      <c r="Q217" s="179"/>
      <c r="R217" s="179"/>
      <c r="S217" s="179"/>
      <c r="T217" s="184"/>
      <c r="AT217" s="185" t="s">
        <v>355</v>
      </c>
      <c r="AU217" s="185" t="s">
        <v>83</v>
      </c>
      <c r="AV217" s="185" t="s">
        <v>83</v>
      </c>
      <c r="AW217" s="185" t="s">
        <v>75</v>
      </c>
      <c r="AX217" s="185" t="s">
        <v>22</v>
      </c>
      <c r="AY217" s="185" t="s">
        <v>243</v>
      </c>
    </row>
    <row r="218" spans="2:65" s="6" customFormat="1" ht="15.75" customHeight="1" x14ac:dyDescent="0.3">
      <c r="B218" s="23"/>
      <c r="C218" s="146" t="s">
        <v>328</v>
      </c>
      <c r="D218" s="146" t="s">
        <v>244</v>
      </c>
      <c r="E218" s="147" t="s">
        <v>498</v>
      </c>
      <c r="F218" s="148" t="s">
        <v>494</v>
      </c>
      <c r="G218" s="149" t="s">
        <v>484</v>
      </c>
      <c r="H218" s="150">
        <v>3035.55</v>
      </c>
      <c r="I218" s="151"/>
      <c r="J218" s="152">
        <f>ROUND($I$218*$H$218,2)</f>
        <v>0</v>
      </c>
      <c r="K218" s="148" t="s">
        <v>353</v>
      </c>
      <c r="L218" s="43"/>
      <c r="M218" s="153"/>
      <c r="N218" s="154" t="s">
        <v>46</v>
      </c>
      <c r="O218" s="24"/>
      <c r="P218" s="155">
        <f>$O$218*$H$218</f>
        <v>0</v>
      </c>
      <c r="Q218" s="155">
        <v>0</v>
      </c>
      <c r="R218" s="155">
        <f>$Q$218*$H$218</f>
        <v>0</v>
      </c>
      <c r="S218" s="155">
        <v>0</v>
      </c>
      <c r="T218" s="156">
        <f>$S$218*$H$218</f>
        <v>0</v>
      </c>
      <c r="AR218" s="97" t="s">
        <v>248</v>
      </c>
      <c r="AT218" s="97" t="s">
        <v>244</v>
      </c>
      <c r="AU218" s="97" t="s">
        <v>83</v>
      </c>
      <c r="AY218" s="6" t="s">
        <v>243</v>
      </c>
      <c r="BE218" s="157">
        <f>IF($N$218="základní",$J$218,0)</f>
        <v>0</v>
      </c>
      <c r="BF218" s="157">
        <f>IF($N$218="snížená",$J$218,0)</f>
        <v>0</v>
      </c>
      <c r="BG218" s="157">
        <f>IF($N$218="zákl. přenesená",$J$218,0)</f>
        <v>0</v>
      </c>
      <c r="BH218" s="157">
        <f>IF($N$218="sníž. přenesená",$J$218,0)</f>
        <v>0</v>
      </c>
      <c r="BI218" s="157">
        <f>IF($N$218="nulová",$J$218,0)</f>
        <v>0</v>
      </c>
      <c r="BJ218" s="97" t="s">
        <v>22</v>
      </c>
      <c r="BK218" s="157">
        <f>ROUND($I$218*$H$218,2)</f>
        <v>0</v>
      </c>
      <c r="BL218" s="97" t="s">
        <v>248</v>
      </c>
      <c r="BM218" s="97" t="s">
        <v>499</v>
      </c>
    </row>
    <row r="219" spans="2:65" s="6" customFormat="1" ht="27" customHeight="1" x14ac:dyDescent="0.3">
      <c r="B219" s="170"/>
      <c r="C219" s="171"/>
      <c r="D219" s="158" t="s">
        <v>355</v>
      </c>
      <c r="E219" s="172"/>
      <c r="F219" s="172" t="s">
        <v>408</v>
      </c>
      <c r="G219" s="171"/>
      <c r="H219" s="171"/>
      <c r="J219" s="171"/>
      <c r="K219" s="171"/>
      <c r="L219" s="173"/>
      <c r="M219" s="174"/>
      <c r="N219" s="171"/>
      <c r="O219" s="171"/>
      <c r="P219" s="171"/>
      <c r="Q219" s="171"/>
      <c r="R219" s="171"/>
      <c r="S219" s="171"/>
      <c r="T219" s="175"/>
      <c r="AT219" s="176" t="s">
        <v>355</v>
      </c>
      <c r="AU219" s="176" t="s">
        <v>83</v>
      </c>
      <c r="AV219" s="176" t="s">
        <v>22</v>
      </c>
      <c r="AW219" s="176" t="s">
        <v>222</v>
      </c>
      <c r="AX219" s="176" t="s">
        <v>75</v>
      </c>
      <c r="AY219" s="176" t="s">
        <v>243</v>
      </c>
    </row>
    <row r="220" spans="2:65" s="6" customFormat="1" ht="15.75" customHeight="1" x14ac:dyDescent="0.3">
      <c r="B220" s="178"/>
      <c r="C220" s="179"/>
      <c r="D220" s="177" t="s">
        <v>355</v>
      </c>
      <c r="E220" s="179"/>
      <c r="F220" s="180" t="s">
        <v>500</v>
      </c>
      <c r="G220" s="179"/>
      <c r="H220" s="181">
        <v>1445.5</v>
      </c>
      <c r="J220" s="179"/>
      <c r="K220" s="179"/>
      <c r="L220" s="182"/>
      <c r="M220" s="183"/>
      <c r="N220" s="179"/>
      <c r="O220" s="179"/>
      <c r="P220" s="179"/>
      <c r="Q220" s="179"/>
      <c r="R220" s="179"/>
      <c r="S220" s="179"/>
      <c r="T220" s="184"/>
      <c r="AT220" s="185" t="s">
        <v>355</v>
      </c>
      <c r="AU220" s="185" t="s">
        <v>83</v>
      </c>
      <c r="AV220" s="185" t="s">
        <v>83</v>
      </c>
      <c r="AW220" s="185" t="s">
        <v>222</v>
      </c>
      <c r="AX220" s="185" t="s">
        <v>22</v>
      </c>
      <c r="AY220" s="185" t="s">
        <v>243</v>
      </c>
    </row>
    <row r="221" spans="2:65" s="6" customFormat="1" ht="15.75" customHeight="1" x14ac:dyDescent="0.3">
      <c r="B221" s="178"/>
      <c r="C221" s="179"/>
      <c r="D221" s="177" t="s">
        <v>355</v>
      </c>
      <c r="E221" s="179"/>
      <c r="F221" s="180" t="s">
        <v>501</v>
      </c>
      <c r="G221" s="179"/>
      <c r="H221" s="181">
        <v>3035.55</v>
      </c>
      <c r="J221" s="179"/>
      <c r="K221" s="179"/>
      <c r="L221" s="182"/>
      <c r="M221" s="183"/>
      <c r="N221" s="179"/>
      <c r="O221" s="179"/>
      <c r="P221" s="179"/>
      <c r="Q221" s="179"/>
      <c r="R221" s="179"/>
      <c r="S221" s="179"/>
      <c r="T221" s="184"/>
      <c r="AT221" s="185" t="s">
        <v>355</v>
      </c>
      <c r="AU221" s="185" t="s">
        <v>83</v>
      </c>
      <c r="AV221" s="185" t="s">
        <v>83</v>
      </c>
      <c r="AW221" s="185" t="s">
        <v>75</v>
      </c>
      <c r="AX221" s="185" t="s">
        <v>22</v>
      </c>
      <c r="AY221" s="185" t="s">
        <v>243</v>
      </c>
    </row>
    <row r="222" spans="2:65" s="6" customFormat="1" ht="15.75" customHeight="1" x14ac:dyDescent="0.3">
      <c r="B222" s="23"/>
      <c r="C222" s="146" t="s">
        <v>502</v>
      </c>
      <c r="D222" s="146" t="s">
        <v>244</v>
      </c>
      <c r="E222" s="147" t="s">
        <v>503</v>
      </c>
      <c r="F222" s="148" t="s">
        <v>504</v>
      </c>
      <c r="G222" s="149" t="s">
        <v>394</v>
      </c>
      <c r="H222" s="150">
        <v>344.88099999999997</v>
      </c>
      <c r="I222" s="151"/>
      <c r="J222" s="152">
        <f>ROUND($I$222*$H$222,2)</f>
        <v>0</v>
      </c>
      <c r="K222" s="148" t="s">
        <v>353</v>
      </c>
      <c r="L222" s="43"/>
      <c r="M222" s="153"/>
      <c r="N222" s="154" t="s">
        <v>46</v>
      </c>
      <c r="O222" s="24"/>
      <c r="P222" s="155">
        <f>$O$222*$H$222</f>
        <v>0</v>
      </c>
      <c r="Q222" s="155">
        <v>0</v>
      </c>
      <c r="R222" s="155">
        <f>$Q$222*$H$222</f>
        <v>0</v>
      </c>
      <c r="S222" s="155">
        <v>0</v>
      </c>
      <c r="T222" s="156">
        <f>$S$222*$H$222</f>
        <v>0</v>
      </c>
      <c r="AR222" s="97" t="s">
        <v>248</v>
      </c>
      <c r="AT222" s="97" t="s">
        <v>244</v>
      </c>
      <c r="AU222" s="97" t="s">
        <v>83</v>
      </c>
      <c r="AY222" s="6" t="s">
        <v>243</v>
      </c>
      <c r="BE222" s="157">
        <f>IF($N$222="základní",$J$222,0)</f>
        <v>0</v>
      </c>
      <c r="BF222" s="157">
        <f>IF($N$222="snížená",$J$222,0)</f>
        <v>0</v>
      </c>
      <c r="BG222" s="157">
        <f>IF($N$222="zákl. přenesená",$J$222,0)</f>
        <v>0</v>
      </c>
      <c r="BH222" s="157">
        <f>IF($N$222="sníž. přenesená",$J$222,0)</f>
        <v>0</v>
      </c>
      <c r="BI222" s="157">
        <f>IF($N$222="nulová",$J$222,0)</f>
        <v>0</v>
      </c>
      <c r="BJ222" s="97" t="s">
        <v>22</v>
      </c>
      <c r="BK222" s="157">
        <f>ROUND($I$222*$H$222,2)</f>
        <v>0</v>
      </c>
      <c r="BL222" s="97" t="s">
        <v>248</v>
      </c>
      <c r="BM222" s="97" t="s">
        <v>505</v>
      </c>
    </row>
    <row r="223" spans="2:65" s="6" customFormat="1" ht="15.75" customHeight="1" x14ac:dyDescent="0.3">
      <c r="B223" s="170"/>
      <c r="C223" s="171"/>
      <c r="D223" s="158" t="s">
        <v>355</v>
      </c>
      <c r="E223" s="172"/>
      <c r="F223" s="172" t="s">
        <v>380</v>
      </c>
      <c r="G223" s="171"/>
      <c r="H223" s="171"/>
      <c r="J223" s="171"/>
      <c r="K223" s="171"/>
      <c r="L223" s="173"/>
      <c r="M223" s="174"/>
      <c r="N223" s="171"/>
      <c r="O223" s="171"/>
      <c r="P223" s="171"/>
      <c r="Q223" s="171"/>
      <c r="R223" s="171"/>
      <c r="S223" s="171"/>
      <c r="T223" s="175"/>
      <c r="AT223" s="176" t="s">
        <v>355</v>
      </c>
      <c r="AU223" s="176" t="s">
        <v>83</v>
      </c>
      <c r="AV223" s="176" t="s">
        <v>22</v>
      </c>
      <c r="AW223" s="176" t="s">
        <v>222</v>
      </c>
      <c r="AX223" s="176" t="s">
        <v>75</v>
      </c>
      <c r="AY223" s="176" t="s">
        <v>243</v>
      </c>
    </row>
    <row r="224" spans="2:65" s="6" customFormat="1" ht="15.75" customHeight="1" x14ac:dyDescent="0.3">
      <c r="B224" s="170"/>
      <c r="C224" s="171"/>
      <c r="D224" s="177" t="s">
        <v>355</v>
      </c>
      <c r="E224" s="171"/>
      <c r="F224" s="172" t="s">
        <v>506</v>
      </c>
      <c r="G224" s="171"/>
      <c r="H224" s="171"/>
      <c r="J224" s="171"/>
      <c r="K224" s="171"/>
      <c r="L224" s="173"/>
      <c r="M224" s="174"/>
      <c r="N224" s="171"/>
      <c r="O224" s="171"/>
      <c r="P224" s="171"/>
      <c r="Q224" s="171"/>
      <c r="R224" s="171"/>
      <c r="S224" s="171"/>
      <c r="T224" s="175"/>
      <c r="AT224" s="176" t="s">
        <v>355</v>
      </c>
      <c r="AU224" s="176" t="s">
        <v>83</v>
      </c>
      <c r="AV224" s="176" t="s">
        <v>22</v>
      </c>
      <c r="AW224" s="176" t="s">
        <v>222</v>
      </c>
      <c r="AX224" s="176" t="s">
        <v>75</v>
      </c>
      <c r="AY224" s="176" t="s">
        <v>243</v>
      </c>
    </row>
    <row r="225" spans="2:65" s="6" customFormat="1" ht="15.75" customHeight="1" x14ac:dyDescent="0.3">
      <c r="B225" s="178"/>
      <c r="C225" s="179"/>
      <c r="D225" s="177" t="s">
        <v>355</v>
      </c>
      <c r="E225" s="179"/>
      <c r="F225" s="180" t="s">
        <v>507</v>
      </c>
      <c r="G225" s="179"/>
      <c r="H225" s="181">
        <v>3.43</v>
      </c>
      <c r="J225" s="179"/>
      <c r="K225" s="179"/>
      <c r="L225" s="182"/>
      <c r="M225" s="183"/>
      <c r="N225" s="179"/>
      <c r="O225" s="179"/>
      <c r="P225" s="179"/>
      <c r="Q225" s="179"/>
      <c r="R225" s="179"/>
      <c r="S225" s="179"/>
      <c r="T225" s="184"/>
      <c r="AT225" s="185" t="s">
        <v>355</v>
      </c>
      <c r="AU225" s="185" t="s">
        <v>83</v>
      </c>
      <c r="AV225" s="185" t="s">
        <v>83</v>
      </c>
      <c r="AW225" s="185" t="s">
        <v>222</v>
      </c>
      <c r="AX225" s="185" t="s">
        <v>75</v>
      </c>
      <c r="AY225" s="185" t="s">
        <v>243</v>
      </c>
    </row>
    <row r="226" spans="2:65" s="6" customFormat="1" ht="15.75" customHeight="1" x14ac:dyDescent="0.3">
      <c r="B226" s="178"/>
      <c r="C226" s="179"/>
      <c r="D226" s="177" t="s">
        <v>355</v>
      </c>
      <c r="E226" s="179"/>
      <c r="F226" s="180" t="s">
        <v>508</v>
      </c>
      <c r="G226" s="179"/>
      <c r="H226" s="181">
        <v>66.42</v>
      </c>
      <c r="J226" s="179"/>
      <c r="K226" s="179"/>
      <c r="L226" s="182"/>
      <c r="M226" s="183"/>
      <c r="N226" s="179"/>
      <c r="O226" s="179"/>
      <c r="P226" s="179"/>
      <c r="Q226" s="179"/>
      <c r="R226" s="179"/>
      <c r="S226" s="179"/>
      <c r="T226" s="184"/>
      <c r="AT226" s="185" t="s">
        <v>355</v>
      </c>
      <c r="AU226" s="185" t="s">
        <v>83</v>
      </c>
      <c r="AV226" s="185" t="s">
        <v>83</v>
      </c>
      <c r="AW226" s="185" t="s">
        <v>222</v>
      </c>
      <c r="AX226" s="185" t="s">
        <v>75</v>
      </c>
      <c r="AY226" s="185" t="s">
        <v>243</v>
      </c>
    </row>
    <row r="227" spans="2:65" s="6" customFormat="1" ht="15.75" customHeight="1" x14ac:dyDescent="0.3">
      <c r="B227" s="178"/>
      <c r="C227" s="179"/>
      <c r="D227" s="177" t="s">
        <v>355</v>
      </c>
      <c r="E227" s="179"/>
      <c r="F227" s="180" t="s">
        <v>509</v>
      </c>
      <c r="G227" s="179"/>
      <c r="H227" s="181">
        <v>190</v>
      </c>
      <c r="J227" s="179"/>
      <c r="K227" s="179"/>
      <c r="L227" s="182"/>
      <c r="M227" s="183"/>
      <c r="N227" s="179"/>
      <c r="O227" s="179"/>
      <c r="P227" s="179"/>
      <c r="Q227" s="179"/>
      <c r="R227" s="179"/>
      <c r="S227" s="179"/>
      <c r="T227" s="184"/>
      <c r="AT227" s="185" t="s">
        <v>355</v>
      </c>
      <c r="AU227" s="185" t="s">
        <v>83</v>
      </c>
      <c r="AV227" s="185" t="s">
        <v>83</v>
      </c>
      <c r="AW227" s="185" t="s">
        <v>222</v>
      </c>
      <c r="AX227" s="185" t="s">
        <v>75</v>
      </c>
      <c r="AY227" s="185" t="s">
        <v>243</v>
      </c>
    </row>
    <row r="228" spans="2:65" s="6" customFormat="1" ht="15.75" customHeight="1" x14ac:dyDescent="0.3">
      <c r="B228" s="178"/>
      <c r="C228" s="179"/>
      <c r="D228" s="177" t="s">
        <v>355</v>
      </c>
      <c r="E228" s="179"/>
      <c r="F228" s="180" t="s">
        <v>510</v>
      </c>
      <c r="G228" s="179"/>
      <c r="H228" s="181">
        <v>24.027999999999999</v>
      </c>
      <c r="J228" s="179"/>
      <c r="K228" s="179"/>
      <c r="L228" s="182"/>
      <c r="M228" s="183"/>
      <c r="N228" s="179"/>
      <c r="O228" s="179"/>
      <c r="P228" s="179"/>
      <c r="Q228" s="179"/>
      <c r="R228" s="179"/>
      <c r="S228" s="179"/>
      <c r="T228" s="184"/>
      <c r="AT228" s="185" t="s">
        <v>355</v>
      </c>
      <c r="AU228" s="185" t="s">
        <v>83</v>
      </c>
      <c r="AV228" s="185" t="s">
        <v>83</v>
      </c>
      <c r="AW228" s="185" t="s">
        <v>222</v>
      </c>
      <c r="AX228" s="185" t="s">
        <v>75</v>
      </c>
      <c r="AY228" s="185" t="s">
        <v>243</v>
      </c>
    </row>
    <row r="229" spans="2:65" s="6" customFormat="1" ht="15.75" customHeight="1" x14ac:dyDescent="0.3">
      <c r="B229" s="178"/>
      <c r="C229" s="179"/>
      <c r="D229" s="177" t="s">
        <v>355</v>
      </c>
      <c r="E229" s="179"/>
      <c r="F229" s="180" t="s">
        <v>511</v>
      </c>
      <c r="G229" s="179"/>
      <c r="H229" s="181">
        <v>53.567999999999998</v>
      </c>
      <c r="J229" s="179"/>
      <c r="K229" s="179"/>
      <c r="L229" s="182"/>
      <c r="M229" s="183"/>
      <c r="N229" s="179"/>
      <c r="O229" s="179"/>
      <c r="P229" s="179"/>
      <c r="Q229" s="179"/>
      <c r="R229" s="179"/>
      <c r="S229" s="179"/>
      <c r="T229" s="184"/>
      <c r="AT229" s="185" t="s">
        <v>355</v>
      </c>
      <c r="AU229" s="185" t="s">
        <v>83</v>
      </c>
      <c r="AV229" s="185" t="s">
        <v>83</v>
      </c>
      <c r="AW229" s="185" t="s">
        <v>222</v>
      </c>
      <c r="AX229" s="185" t="s">
        <v>75</v>
      </c>
      <c r="AY229" s="185" t="s">
        <v>243</v>
      </c>
    </row>
    <row r="230" spans="2:65" s="6" customFormat="1" ht="15.75" customHeight="1" x14ac:dyDescent="0.3">
      <c r="B230" s="178"/>
      <c r="C230" s="179"/>
      <c r="D230" s="177" t="s">
        <v>355</v>
      </c>
      <c r="E230" s="179"/>
      <c r="F230" s="180" t="s">
        <v>512</v>
      </c>
      <c r="G230" s="179"/>
      <c r="H230" s="181">
        <v>7.4349999999999996</v>
      </c>
      <c r="J230" s="179"/>
      <c r="K230" s="179"/>
      <c r="L230" s="182"/>
      <c r="M230" s="183"/>
      <c r="N230" s="179"/>
      <c r="O230" s="179"/>
      <c r="P230" s="179"/>
      <c r="Q230" s="179"/>
      <c r="R230" s="179"/>
      <c r="S230" s="179"/>
      <c r="T230" s="184"/>
      <c r="AT230" s="185" t="s">
        <v>355</v>
      </c>
      <c r="AU230" s="185" t="s">
        <v>83</v>
      </c>
      <c r="AV230" s="185" t="s">
        <v>83</v>
      </c>
      <c r="AW230" s="185" t="s">
        <v>222</v>
      </c>
      <c r="AX230" s="185" t="s">
        <v>75</v>
      </c>
      <c r="AY230" s="185" t="s">
        <v>243</v>
      </c>
    </row>
    <row r="231" spans="2:65" s="6" customFormat="1" ht="15.75" customHeight="1" x14ac:dyDescent="0.3">
      <c r="B231" s="186"/>
      <c r="C231" s="187"/>
      <c r="D231" s="177" t="s">
        <v>355</v>
      </c>
      <c r="E231" s="187"/>
      <c r="F231" s="188" t="s">
        <v>369</v>
      </c>
      <c r="G231" s="187"/>
      <c r="H231" s="189">
        <v>344.88099999999997</v>
      </c>
      <c r="J231" s="187"/>
      <c r="K231" s="187"/>
      <c r="L231" s="190"/>
      <c r="M231" s="191"/>
      <c r="N231" s="187"/>
      <c r="O231" s="187"/>
      <c r="P231" s="187"/>
      <c r="Q231" s="187"/>
      <c r="R231" s="187"/>
      <c r="S231" s="187"/>
      <c r="T231" s="192"/>
      <c r="AT231" s="193" t="s">
        <v>355</v>
      </c>
      <c r="AU231" s="193" t="s">
        <v>83</v>
      </c>
      <c r="AV231" s="193" t="s">
        <v>248</v>
      </c>
      <c r="AW231" s="193" t="s">
        <v>222</v>
      </c>
      <c r="AX231" s="193" t="s">
        <v>22</v>
      </c>
      <c r="AY231" s="193" t="s">
        <v>243</v>
      </c>
    </row>
    <row r="232" spans="2:65" s="6" customFormat="1" ht="15.75" customHeight="1" x14ac:dyDescent="0.3">
      <c r="B232" s="23"/>
      <c r="C232" s="146" t="s">
        <v>513</v>
      </c>
      <c r="D232" s="146" t="s">
        <v>244</v>
      </c>
      <c r="E232" s="147" t="s">
        <v>514</v>
      </c>
      <c r="F232" s="148" t="s">
        <v>515</v>
      </c>
      <c r="G232" s="149" t="s">
        <v>394</v>
      </c>
      <c r="H232" s="150">
        <v>20.076000000000001</v>
      </c>
      <c r="I232" s="151"/>
      <c r="J232" s="152">
        <f>ROUND($I$232*$H$232,2)</f>
        <v>0</v>
      </c>
      <c r="K232" s="148" t="s">
        <v>353</v>
      </c>
      <c r="L232" s="43"/>
      <c r="M232" s="153"/>
      <c r="N232" s="154" t="s">
        <v>46</v>
      </c>
      <c r="O232" s="24"/>
      <c r="P232" s="155">
        <f>$O$232*$H$232</f>
        <v>0</v>
      </c>
      <c r="Q232" s="155">
        <v>0</v>
      </c>
      <c r="R232" s="155">
        <f>$Q$232*$H$232</f>
        <v>0</v>
      </c>
      <c r="S232" s="155">
        <v>0</v>
      </c>
      <c r="T232" s="156">
        <f>$S$232*$H$232</f>
        <v>0</v>
      </c>
      <c r="AR232" s="97" t="s">
        <v>248</v>
      </c>
      <c r="AT232" s="97" t="s">
        <v>244</v>
      </c>
      <c r="AU232" s="97" t="s">
        <v>83</v>
      </c>
      <c r="AY232" s="6" t="s">
        <v>243</v>
      </c>
      <c r="BE232" s="157">
        <f>IF($N$232="základní",$J$232,0)</f>
        <v>0</v>
      </c>
      <c r="BF232" s="157">
        <f>IF($N$232="snížená",$J$232,0)</f>
        <v>0</v>
      </c>
      <c r="BG232" s="157">
        <f>IF($N$232="zákl. přenesená",$J$232,0)</f>
        <v>0</v>
      </c>
      <c r="BH232" s="157">
        <f>IF($N$232="sníž. přenesená",$J$232,0)</f>
        <v>0</v>
      </c>
      <c r="BI232" s="157">
        <f>IF($N$232="nulová",$J$232,0)</f>
        <v>0</v>
      </c>
      <c r="BJ232" s="97" t="s">
        <v>22</v>
      </c>
      <c r="BK232" s="157">
        <f>ROUND($I$232*$H$232,2)</f>
        <v>0</v>
      </c>
      <c r="BL232" s="97" t="s">
        <v>248</v>
      </c>
      <c r="BM232" s="97" t="s">
        <v>516</v>
      </c>
    </row>
    <row r="233" spans="2:65" s="6" customFormat="1" ht="15.75" customHeight="1" x14ac:dyDescent="0.3">
      <c r="B233" s="170"/>
      <c r="C233" s="171"/>
      <c r="D233" s="158" t="s">
        <v>355</v>
      </c>
      <c r="E233" s="172"/>
      <c r="F233" s="172" t="s">
        <v>380</v>
      </c>
      <c r="G233" s="171"/>
      <c r="H233" s="171"/>
      <c r="J233" s="171"/>
      <c r="K233" s="171"/>
      <c r="L233" s="173"/>
      <c r="M233" s="174"/>
      <c r="N233" s="171"/>
      <c r="O233" s="171"/>
      <c r="P233" s="171"/>
      <c r="Q233" s="171"/>
      <c r="R233" s="171"/>
      <c r="S233" s="171"/>
      <c r="T233" s="175"/>
      <c r="AT233" s="176" t="s">
        <v>355</v>
      </c>
      <c r="AU233" s="176" t="s">
        <v>83</v>
      </c>
      <c r="AV233" s="176" t="s">
        <v>22</v>
      </c>
      <c r="AW233" s="176" t="s">
        <v>222</v>
      </c>
      <c r="AX233" s="176" t="s">
        <v>75</v>
      </c>
      <c r="AY233" s="176" t="s">
        <v>243</v>
      </c>
    </row>
    <row r="234" spans="2:65" s="6" customFormat="1" ht="15.75" customHeight="1" x14ac:dyDescent="0.3">
      <c r="B234" s="178"/>
      <c r="C234" s="179"/>
      <c r="D234" s="177" t="s">
        <v>355</v>
      </c>
      <c r="E234" s="179"/>
      <c r="F234" s="180" t="s">
        <v>517</v>
      </c>
      <c r="G234" s="179"/>
      <c r="H234" s="181">
        <v>20.076000000000001</v>
      </c>
      <c r="J234" s="179"/>
      <c r="K234" s="179"/>
      <c r="L234" s="182"/>
      <c r="M234" s="183"/>
      <c r="N234" s="179"/>
      <c r="O234" s="179"/>
      <c r="P234" s="179"/>
      <c r="Q234" s="179"/>
      <c r="R234" s="179"/>
      <c r="S234" s="179"/>
      <c r="T234" s="184"/>
      <c r="AT234" s="185" t="s">
        <v>355</v>
      </c>
      <c r="AU234" s="185" t="s">
        <v>83</v>
      </c>
      <c r="AV234" s="185" t="s">
        <v>83</v>
      </c>
      <c r="AW234" s="185" t="s">
        <v>222</v>
      </c>
      <c r="AX234" s="185" t="s">
        <v>22</v>
      </c>
      <c r="AY234" s="185" t="s">
        <v>243</v>
      </c>
    </row>
    <row r="235" spans="2:65" s="6" customFormat="1" ht="15.75" customHeight="1" x14ac:dyDescent="0.3">
      <c r="B235" s="23"/>
      <c r="C235" s="194" t="s">
        <v>518</v>
      </c>
      <c r="D235" s="194" t="s">
        <v>481</v>
      </c>
      <c r="E235" s="195" t="s">
        <v>519</v>
      </c>
      <c r="F235" s="196" t="s">
        <v>520</v>
      </c>
      <c r="G235" s="197" t="s">
        <v>484</v>
      </c>
      <c r="H235" s="198">
        <v>378.137</v>
      </c>
      <c r="I235" s="199"/>
      <c r="J235" s="200">
        <f>ROUND($I$235*$H$235,2)</f>
        <v>0</v>
      </c>
      <c r="K235" s="196" t="s">
        <v>353</v>
      </c>
      <c r="L235" s="201"/>
      <c r="M235" s="202"/>
      <c r="N235" s="203" t="s">
        <v>46</v>
      </c>
      <c r="O235" s="24"/>
      <c r="P235" s="155">
        <f>$O$235*$H$235</f>
        <v>0</v>
      </c>
      <c r="Q235" s="155">
        <v>0</v>
      </c>
      <c r="R235" s="155">
        <f>$Q$235*$H$235</f>
        <v>0</v>
      </c>
      <c r="S235" s="155">
        <v>0</v>
      </c>
      <c r="T235" s="156">
        <f>$S$235*$H$235</f>
        <v>0</v>
      </c>
      <c r="AR235" s="97" t="s">
        <v>272</v>
      </c>
      <c r="AT235" s="97" t="s">
        <v>481</v>
      </c>
      <c r="AU235" s="97" t="s">
        <v>83</v>
      </c>
      <c r="AY235" s="6" t="s">
        <v>243</v>
      </c>
      <c r="BE235" s="157">
        <f>IF($N$235="základní",$J$235,0)</f>
        <v>0</v>
      </c>
      <c r="BF235" s="157">
        <f>IF($N$235="snížená",$J$235,0)</f>
        <v>0</v>
      </c>
      <c r="BG235" s="157">
        <f>IF($N$235="zákl. přenesená",$J$235,0)</f>
        <v>0</v>
      </c>
      <c r="BH235" s="157">
        <f>IF($N$235="sníž. přenesená",$J$235,0)</f>
        <v>0</v>
      </c>
      <c r="BI235" s="157">
        <f>IF($N$235="nulová",$J$235,0)</f>
        <v>0</v>
      </c>
      <c r="BJ235" s="97" t="s">
        <v>22</v>
      </c>
      <c r="BK235" s="157">
        <f>ROUND($I$235*$H$235,2)</f>
        <v>0</v>
      </c>
      <c r="BL235" s="97" t="s">
        <v>248</v>
      </c>
      <c r="BM235" s="97" t="s">
        <v>521</v>
      </c>
    </row>
    <row r="236" spans="2:65" s="6" customFormat="1" ht="15.75" customHeight="1" x14ac:dyDescent="0.3">
      <c r="B236" s="178"/>
      <c r="C236" s="179"/>
      <c r="D236" s="158" t="s">
        <v>355</v>
      </c>
      <c r="E236" s="180"/>
      <c r="F236" s="180" t="s">
        <v>522</v>
      </c>
      <c r="G236" s="179"/>
      <c r="H236" s="181">
        <v>20.076000000000001</v>
      </c>
      <c r="J236" s="179"/>
      <c r="K236" s="179"/>
      <c r="L236" s="182"/>
      <c r="M236" s="183"/>
      <c r="N236" s="179"/>
      <c r="O236" s="179"/>
      <c r="P236" s="179"/>
      <c r="Q236" s="179"/>
      <c r="R236" s="179"/>
      <c r="S236" s="179"/>
      <c r="T236" s="184"/>
      <c r="AT236" s="185" t="s">
        <v>355</v>
      </c>
      <c r="AU236" s="185" t="s">
        <v>83</v>
      </c>
      <c r="AV236" s="185" t="s">
        <v>83</v>
      </c>
      <c r="AW236" s="185" t="s">
        <v>222</v>
      </c>
      <c r="AX236" s="185" t="s">
        <v>75</v>
      </c>
      <c r="AY236" s="185" t="s">
        <v>243</v>
      </c>
    </row>
    <row r="237" spans="2:65" s="6" customFormat="1" ht="15.75" customHeight="1" x14ac:dyDescent="0.3">
      <c r="B237" s="178"/>
      <c r="C237" s="179"/>
      <c r="D237" s="177" t="s">
        <v>355</v>
      </c>
      <c r="E237" s="179"/>
      <c r="F237" s="180" t="s">
        <v>523</v>
      </c>
      <c r="G237" s="179"/>
      <c r="H237" s="181">
        <v>190</v>
      </c>
      <c r="J237" s="179"/>
      <c r="K237" s="179"/>
      <c r="L237" s="182"/>
      <c r="M237" s="183"/>
      <c r="N237" s="179"/>
      <c r="O237" s="179"/>
      <c r="P237" s="179"/>
      <c r="Q237" s="179"/>
      <c r="R237" s="179"/>
      <c r="S237" s="179"/>
      <c r="T237" s="184"/>
      <c r="AT237" s="185" t="s">
        <v>355</v>
      </c>
      <c r="AU237" s="185" t="s">
        <v>83</v>
      </c>
      <c r="AV237" s="185" t="s">
        <v>83</v>
      </c>
      <c r="AW237" s="185" t="s">
        <v>222</v>
      </c>
      <c r="AX237" s="185" t="s">
        <v>75</v>
      </c>
      <c r="AY237" s="185" t="s">
        <v>243</v>
      </c>
    </row>
    <row r="238" spans="2:65" s="6" customFormat="1" ht="15.75" customHeight="1" x14ac:dyDescent="0.3">
      <c r="B238" s="186"/>
      <c r="C238" s="187"/>
      <c r="D238" s="177" t="s">
        <v>355</v>
      </c>
      <c r="E238" s="187"/>
      <c r="F238" s="188" t="s">
        <v>369</v>
      </c>
      <c r="G238" s="187"/>
      <c r="H238" s="189">
        <v>210.07599999999999</v>
      </c>
      <c r="J238" s="187"/>
      <c r="K238" s="187"/>
      <c r="L238" s="190"/>
      <c r="M238" s="191"/>
      <c r="N238" s="187"/>
      <c r="O238" s="187"/>
      <c r="P238" s="187"/>
      <c r="Q238" s="187"/>
      <c r="R238" s="187"/>
      <c r="S238" s="187"/>
      <c r="T238" s="192"/>
      <c r="AT238" s="193" t="s">
        <v>355</v>
      </c>
      <c r="AU238" s="193" t="s">
        <v>83</v>
      </c>
      <c r="AV238" s="193" t="s">
        <v>248</v>
      </c>
      <c r="AW238" s="193" t="s">
        <v>222</v>
      </c>
      <c r="AX238" s="193" t="s">
        <v>22</v>
      </c>
      <c r="AY238" s="193" t="s">
        <v>243</v>
      </c>
    </row>
    <row r="239" spans="2:65" s="6" customFormat="1" ht="15.75" customHeight="1" x14ac:dyDescent="0.3">
      <c r="B239" s="178"/>
      <c r="C239" s="179"/>
      <c r="D239" s="177" t="s">
        <v>355</v>
      </c>
      <c r="E239" s="179"/>
      <c r="F239" s="180" t="s">
        <v>524</v>
      </c>
      <c r="G239" s="179"/>
      <c r="H239" s="181">
        <v>378.137</v>
      </c>
      <c r="J239" s="179"/>
      <c r="K239" s="179"/>
      <c r="L239" s="182"/>
      <c r="M239" s="183"/>
      <c r="N239" s="179"/>
      <c r="O239" s="179"/>
      <c r="P239" s="179"/>
      <c r="Q239" s="179"/>
      <c r="R239" s="179"/>
      <c r="S239" s="179"/>
      <c r="T239" s="184"/>
      <c r="AT239" s="185" t="s">
        <v>355</v>
      </c>
      <c r="AU239" s="185" t="s">
        <v>83</v>
      </c>
      <c r="AV239" s="185" t="s">
        <v>83</v>
      </c>
      <c r="AW239" s="185" t="s">
        <v>75</v>
      </c>
      <c r="AX239" s="185" t="s">
        <v>22</v>
      </c>
      <c r="AY239" s="185" t="s">
        <v>243</v>
      </c>
    </row>
    <row r="240" spans="2:65" s="6" customFormat="1" ht="15.75" customHeight="1" x14ac:dyDescent="0.3">
      <c r="B240" s="23"/>
      <c r="C240" s="146" t="s">
        <v>525</v>
      </c>
      <c r="D240" s="146" t="s">
        <v>244</v>
      </c>
      <c r="E240" s="147" t="s">
        <v>526</v>
      </c>
      <c r="F240" s="148" t="s">
        <v>527</v>
      </c>
      <c r="G240" s="149" t="s">
        <v>352</v>
      </c>
      <c r="H240" s="150">
        <v>2891</v>
      </c>
      <c r="I240" s="151"/>
      <c r="J240" s="152">
        <f>ROUND($I$240*$H$240,2)</f>
        <v>0</v>
      </c>
      <c r="K240" s="148" t="s">
        <v>353</v>
      </c>
      <c r="L240" s="43"/>
      <c r="M240" s="153"/>
      <c r="N240" s="154" t="s">
        <v>46</v>
      </c>
      <c r="O240" s="24"/>
      <c r="P240" s="155">
        <f>$O$240*$H$240</f>
        <v>0</v>
      </c>
      <c r="Q240" s="155">
        <v>0</v>
      </c>
      <c r="R240" s="155">
        <f>$Q$240*$H$240</f>
        <v>0</v>
      </c>
      <c r="S240" s="155">
        <v>0</v>
      </c>
      <c r="T240" s="156">
        <f>$S$240*$H$240</f>
        <v>0</v>
      </c>
      <c r="AR240" s="97" t="s">
        <v>248</v>
      </c>
      <c r="AT240" s="97" t="s">
        <v>244</v>
      </c>
      <c r="AU240" s="97" t="s">
        <v>83</v>
      </c>
      <c r="AY240" s="6" t="s">
        <v>243</v>
      </c>
      <c r="BE240" s="157">
        <f>IF($N$240="základní",$J$240,0)</f>
        <v>0</v>
      </c>
      <c r="BF240" s="157">
        <f>IF($N$240="snížená",$J$240,0)</f>
        <v>0</v>
      </c>
      <c r="BG240" s="157">
        <f>IF($N$240="zákl. přenesená",$J$240,0)</f>
        <v>0</v>
      </c>
      <c r="BH240" s="157">
        <f>IF($N$240="sníž. přenesená",$J$240,0)</f>
        <v>0</v>
      </c>
      <c r="BI240" s="157">
        <f>IF($N$240="nulová",$J$240,0)</f>
        <v>0</v>
      </c>
      <c r="BJ240" s="97" t="s">
        <v>22</v>
      </c>
      <c r="BK240" s="157">
        <f>ROUND($I$240*$H$240,2)</f>
        <v>0</v>
      </c>
      <c r="BL240" s="97" t="s">
        <v>248</v>
      </c>
      <c r="BM240" s="97" t="s">
        <v>528</v>
      </c>
    </row>
    <row r="241" spans="2:65" s="6" customFormat="1" ht="15.75" customHeight="1" x14ac:dyDescent="0.3">
      <c r="B241" s="170"/>
      <c r="C241" s="171"/>
      <c r="D241" s="158" t="s">
        <v>355</v>
      </c>
      <c r="E241" s="172"/>
      <c r="F241" s="172" t="s">
        <v>356</v>
      </c>
      <c r="G241" s="171"/>
      <c r="H241" s="171"/>
      <c r="J241" s="171"/>
      <c r="K241" s="171"/>
      <c r="L241" s="173"/>
      <c r="M241" s="174"/>
      <c r="N241" s="171"/>
      <c r="O241" s="171"/>
      <c r="P241" s="171"/>
      <c r="Q241" s="171"/>
      <c r="R241" s="171"/>
      <c r="S241" s="171"/>
      <c r="T241" s="175"/>
      <c r="AT241" s="176" t="s">
        <v>355</v>
      </c>
      <c r="AU241" s="176" t="s">
        <v>83</v>
      </c>
      <c r="AV241" s="176" t="s">
        <v>22</v>
      </c>
      <c r="AW241" s="176" t="s">
        <v>222</v>
      </c>
      <c r="AX241" s="176" t="s">
        <v>75</v>
      </c>
      <c r="AY241" s="176" t="s">
        <v>243</v>
      </c>
    </row>
    <row r="242" spans="2:65" s="6" customFormat="1" ht="15.75" customHeight="1" x14ac:dyDescent="0.3">
      <c r="B242" s="170"/>
      <c r="C242" s="171"/>
      <c r="D242" s="177" t="s">
        <v>355</v>
      </c>
      <c r="E242" s="171"/>
      <c r="F242" s="172" t="s">
        <v>362</v>
      </c>
      <c r="G242" s="171"/>
      <c r="H242" s="171"/>
      <c r="J242" s="171"/>
      <c r="K242" s="171"/>
      <c r="L242" s="173"/>
      <c r="M242" s="174"/>
      <c r="N242" s="171"/>
      <c r="O242" s="171"/>
      <c r="P242" s="171"/>
      <c r="Q242" s="171"/>
      <c r="R242" s="171"/>
      <c r="S242" s="171"/>
      <c r="T242" s="175"/>
      <c r="AT242" s="176" t="s">
        <v>355</v>
      </c>
      <c r="AU242" s="176" t="s">
        <v>83</v>
      </c>
      <c r="AV242" s="176" t="s">
        <v>22</v>
      </c>
      <c r="AW242" s="176" t="s">
        <v>222</v>
      </c>
      <c r="AX242" s="176" t="s">
        <v>75</v>
      </c>
      <c r="AY242" s="176" t="s">
        <v>243</v>
      </c>
    </row>
    <row r="243" spans="2:65" s="6" customFormat="1" ht="15.75" customHeight="1" x14ac:dyDescent="0.3">
      <c r="B243" s="178"/>
      <c r="C243" s="179"/>
      <c r="D243" s="177" t="s">
        <v>355</v>
      </c>
      <c r="E243" s="179"/>
      <c r="F243" s="180" t="s">
        <v>529</v>
      </c>
      <c r="G243" s="179"/>
      <c r="H243" s="181">
        <v>2891</v>
      </c>
      <c r="J243" s="179"/>
      <c r="K243" s="179"/>
      <c r="L243" s="182"/>
      <c r="M243" s="183"/>
      <c r="N243" s="179"/>
      <c r="O243" s="179"/>
      <c r="P243" s="179"/>
      <c r="Q243" s="179"/>
      <c r="R243" s="179"/>
      <c r="S243" s="179"/>
      <c r="T243" s="184"/>
      <c r="AT243" s="185" t="s">
        <v>355</v>
      </c>
      <c r="AU243" s="185" t="s">
        <v>83</v>
      </c>
      <c r="AV243" s="185" t="s">
        <v>83</v>
      </c>
      <c r="AW243" s="185" t="s">
        <v>222</v>
      </c>
      <c r="AX243" s="185" t="s">
        <v>22</v>
      </c>
      <c r="AY243" s="185" t="s">
        <v>243</v>
      </c>
    </row>
    <row r="244" spans="2:65" s="6" customFormat="1" ht="15.75" customHeight="1" x14ac:dyDescent="0.3">
      <c r="B244" s="23"/>
      <c r="C244" s="146" t="s">
        <v>530</v>
      </c>
      <c r="D244" s="146" t="s">
        <v>244</v>
      </c>
      <c r="E244" s="147" t="s">
        <v>531</v>
      </c>
      <c r="F244" s="148" t="s">
        <v>532</v>
      </c>
      <c r="G244" s="149" t="s">
        <v>352</v>
      </c>
      <c r="H244" s="150">
        <v>20.25</v>
      </c>
      <c r="I244" s="151"/>
      <c r="J244" s="152">
        <f>ROUND($I$244*$H$244,2)</f>
        <v>0</v>
      </c>
      <c r="K244" s="148" t="s">
        <v>353</v>
      </c>
      <c r="L244" s="43"/>
      <c r="M244" s="153"/>
      <c r="N244" s="154" t="s">
        <v>46</v>
      </c>
      <c r="O244" s="24"/>
      <c r="P244" s="155">
        <f>$O$244*$H$244</f>
        <v>0</v>
      </c>
      <c r="Q244" s="155">
        <v>0</v>
      </c>
      <c r="R244" s="155">
        <f>$Q$244*$H$244</f>
        <v>0</v>
      </c>
      <c r="S244" s="155">
        <v>0</v>
      </c>
      <c r="T244" s="156">
        <f>$S$244*$H$244</f>
        <v>0</v>
      </c>
      <c r="AR244" s="97" t="s">
        <v>248</v>
      </c>
      <c r="AT244" s="97" t="s">
        <v>244</v>
      </c>
      <c r="AU244" s="97" t="s">
        <v>83</v>
      </c>
      <c r="AY244" s="6" t="s">
        <v>243</v>
      </c>
      <c r="BE244" s="157">
        <f>IF($N$244="základní",$J$244,0)</f>
        <v>0</v>
      </c>
      <c r="BF244" s="157">
        <f>IF($N$244="snížená",$J$244,0)</f>
        <v>0</v>
      </c>
      <c r="BG244" s="157">
        <f>IF($N$244="zákl. přenesená",$J$244,0)</f>
        <v>0</v>
      </c>
      <c r="BH244" s="157">
        <f>IF($N$244="sníž. přenesená",$J$244,0)</f>
        <v>0</v>
      </c>
      <c r="BI244" s="157">
        <f>IF($N$244="nulová",$J$244,0)</f>
        <v>0</v>
      </c>
      <c r="BJ244" s="97" t="s">
        <v>22</v>
      </c>
      <c r="BK244" s="157">
        <f>ROUND($I$244*$H$244,2)</f>
        <v>0</v>
      </c>
      <c r="BL244" s="97" t="s">
        <v>248</v>
      </c>
      <c r="BM244" s="97" t="s">
        <v>533</v>
      </c>
    </row>
    <row r="245" spans="2:65" s="6" customFormat="1" ht="15.75" customHeight="1" x14ac:dyDescent="0.3">
      <c r="B245" s="170"/>
      <c r="C245" s="171"/>
      <c r="D245" s="158" t="s">
        <v>355</v>
      </c>
      <c r="E245" s="172"/>
      <c r="F245" s="172" t="s">
        <v>380</v>
      </c>
      <c r="G245" s="171"/>
      <c r="H245" s="171"/>
      <c r="J245" s="171"/>
      <c r="K245" s="171"/>
      <c r="L245" s="173"/>
      <c r="M245" s="174"/>
      <c r="N245" s="171"/>
      <c r="O245" s="171"/>
      <c r="P245" s="171"/>
      <c r="Q245" s="171"/>
      <c r="R245" s="171"/>
      <c r="S245" s="171"/>
      <c r="T245" s="175"/>
      <c r="AT245" s="176" t="s">
        <v>355</v>
      </c>
      <c r="AU245" s="176" t="s">
        <v>83</v>
      </c>
      <c r="AV245" s="176" t="s">
        <v>22</v>
      </c>
      <c r="AW245" s="176" t="s">
        <v>222</v>
      </c>
      <c r="AX245" s="176" t="s">
        <v>75</v>
      </c>
      <c r="AY245" s="176" t="s">
        <v>243</v>
      </c>
    </row>
    <row r="246" spans="2:65" s="6" customFormat="1" ht="15.75" customHeight="1" x14ac:dyDescent="0.3">
      <c r="B246" s="178"/>
      <c r="C246" s="179"/>
      <c r="D246" s="177" t="s">
        <v>355</v>
      </c>
      <c r="E246" s="179"/>
      <c r="F246" s="180" t="s">
        <v>534</v>
      </c>
      <c r="G246" s="179"/>
      <c r="H246" s="181">
        <v>20.25</v>
      </c>
      <c r="J246" s="179"/>
      <c r="K246" s="179"/>
      <c r="L246" s="182"/>
      <c r="M246" s="183"/>
      <c r="N246" s="179"/>
      <c r="O246" s="179"/>
      <c r="P246" s="179"/>
      <c r="Q246" s="179"/>
      <c r="R246" s="179"/>
      <c r="S246" s="179"/>
      <c r="T246" s="184"/>
      <c r="AT246" s="185" t="s">
        <v>355</v>
      </c>
      <c r="AU246" s="185" t="s">
        <v>83</v>
      </c>
      <c r="AV246" s="185" t="s">
        <v>83</v>
      </c>
      <c r="AW246" s="185" t="s">
        <v>222</v>
      </c>
      <c r="AX246" s="185" t="s">
        <v>22</v>
      </c>
      <c r="AY246" s="185" t="s">
        <v>243</v>
      </c>
    </row>
    <row r="247" spans="2:65" s="6" customFormat="1" ht="15.75" customHeight="1" x14ac:dyDescent="0.3">
      <c r="B247" s="23"/>
      <c r="C247" s="146" t="s">
        <v>535</v>
      </c>
      <c r="D247" s="146" t="s">
        <v>244</v>
      </c>
      <c r="E247" s="147" t="s">
        <v>536</v>
      </c>
      <c r="F247" s="148" t="s">
        <v>532</v>
      </c>
      <c r="G247" s="149" t="s">
        <v>352</v>
      </c>
      <c r="H247" s="150">
        <v>2891</v>
      </c>
      <c r="I247" s="151"/>
      <c r="J247" s="152">
        <f>ROUND($I$247*$H$247,2)</f>
        <v>0</v>
      </c>
      <c r="K247" s="148" t="s">
        <v>353</v>
      </c>
      <c r="L247" s="43"/>
      <c r="M247" s="153"/>
      <c r="N247" s="154" t="s">
        <v>46</v>
      </c>
      <c r="O247" s="24"/>
      <c r="P247" s="155">
        <f>$O$247*$H$247</f>
        <v>0</v>
      </c>
      <c r="Q247" s="155">
        <v>0</v>
      </c>
      <c r="R247" s="155">
        <f>$Q$247*$H$247</f>
        <v>0</v>
      </c>
      <c r="S247" s="155">
        <v>0</v>
      </c>
      <c r="T247" s="156">
        <f>$S$247*$H$247</f>
        <v>0</v>
      </c>
      <c r="AR247" s="97" t="s">
        <v>248</v>
      </c>
      <c r="AT247" s="97" t="s">
        <v>244</v>
      </c>
      <c r="AU247" s="97" t="s">
        <v>83</v>
      </c>
      <c r="AY247" s="6" t="s">
        <v>243</v>
      </c>
      <c r="BE247" s="157">
        <f>IF($N$247="základní",$J$247,0)</f>
        <v>0</v>
      </c>
      <c r="BF247" s="157">
        <f>IF($N$247="snížená",$J$247,0)</f>
        <v>0</v>
      </c>
      <c r="BG247" s="157">
        <f>IF($N$247="zákl. přenesená",$J$247,0)</f>
        <v>0</v>
      </c>
      <c r="BH247" s="157">
        <f>IF($N$247="sníž. přenesená",$J$247,0)</f>
        <v>0</v>
      </c>
      <c r="BI247" s="157">
        <f>IF($N$247="nulová",$J$247,0)</f>
        <v>0</v>
      </c>
      <c r="BJ247" s="97" t="s">
        <v>22</v>
      </c>
      <c r="BK247" s="157">
        <f>ROUND($I$247*$H$247,2)</f>
        <v>0</v>
      </c>
      <c r="BL247" s="97" t="s">
        <v>248</v>
      </c>
      <c r="BM247" s="97" t="s">
        <v>537</v>
      </c>
    </row>
    <row r="248" spans="2:65" s="6" customFormat="1" ht="27" customHeight="1" x14ac:dyDescent="0.3">
      <c r="B248" s="170"/>
      <c r="C248" s="171"/>
      <c r="D248" s="158" t="s">
        <v>355</v>
      </c>
      <c r="E248" s="172"/>
      <c r="F248" s="172" t="s">
        <v>408</v>
      </c>
      <c r="G248" s="171"/>
      <c r="H248" s="171"/>
      <c r="J248" s="171"/>
      <c r="K248" s="171"/>
      <c r="L248" s="173"/>
      <c r="M248" s="174"/>
      <c r="N248" s="171"/>
      <c r="O248" s="171"/>
      <c r="P248" s="171"/>
      <c r="Q248" s="171"/>
      <c r="R248" s="171"/>
      <c r="S248" s="171"/>
      <c r="T248" s="175"/>
      <c r="AT248" s="176" t="s">
        <v>355</v>
      </c>
      <c r="AU248" s="176" t="s">
        <v>83</v>
      </c>
      <c r="AV248" s="176" t="s">
        <v>22</v>
      </c>
      <c r="AW248" s="176" t="s">
        <v>222</v>
      </c>
      <c r="AX248" s="176" t="s">
        <v>75</v>
      </c>
      <c r="AY248" s="176" t="s">
        <v>243</v>
      </c>
    </row>
    <row r="249" spans="2:65" s="6" customFormat="1" ht="15.75" customHeight="1" x14ac:dyDescent="0.3">
      <c r="B249" s="170"/>
      <c r="C249" s="171"/>
      <c r="D249" s="177" t="s">
        <v>355</v>
      </c>
      <c r="E249" s="171"/>
      <c r="F249" s="172" t="s">
        <v>362</v>
      </c>
      <c r="G249" s="171"/>
      <c r="H249" s="171"/>
      <c r="J249" s="171"/>
      <c r="K249" s="171"/>
      <c r="L249" s="173"/>
      <c r="M249" s="174"/>
      <c r="N249" s="171"/>
      <c r="O249" s="171"/>
      <c r="P249" s="171"/>
      <c r="Q249" s="171"/>
      <c r="R249" s="171"/>
      <c r="S249" s="171"/>
      <c r="T249" s="175"/>
      <c r="AT249" s="176" t="s">
        <v>355</v>
      </c>
      <c r="AU249" s="176" t="s">
        <v>83</v>
      </c>
      <c r="AV249" s="176" t="s">
        <v>22</v>
      </c>
      <c r="AW249" s="176" t="s">
        <v>222</v>
      </c>
      <c r="AX249" s="176" t="s">
        <v>75</v>
      </c>
      <c r="AY249" s="176" t="s">
        <v>243</v>
      </c>
    </row>
    <row r="250" spans="2:65" s="6" customFormat="1" ht="15.75" customHeight="1" x14ac:dyDescent="0.3">
      <c r="B250" s="178"/>
      <c r="C250" s="179"/>
      <c r="D250" s="177" t="s">
        <v>355</v>
      </c>
      <c r="E250" s="179"/>
      <c r="F250" s="180" t="s">
        <v>538</v>
      </c>
      <c r="G250" s="179"/>
      <c r="H250" s="181">
        <v>2891</v>
      </c>
      <c r="J250" s="179"/>
      <c r="K250" s="179"/>
      <c r="L250" s="182"/>
      <c r="M250" s="183"/>
      <c r="N250" s="179"/>
      <c r="O250" s="179"/>
      <c r="P250" s="179"/>
      <c r="Q250" s="179"/>
      <c r="R250" s="179"/>
      <c r="S250" s="179"/>
      <c r="T250" s="184"/>
      <c r="AT250" s="185" t="s">
        <v>355</v>
      </c>
      <c r="AU250" s="185" t="s">
        <v>83</v>
      </c>
      <c r="AV250" s="185" t="s">
        <v>83</v>
      </c>
      <c r="AW250" s="185" t="s">
        <v>222</v>
      </c>
      <c r="AX250" s="185" t="s">
        <v>22</v>
      </c>
      <c r="AY250" s="185" t="s">
        <v>243</v>
      </c>
    </row>
    <row r="251" spans="2:65" s="135" customFormat="1" ht="30.75" customHeight="1" x14ac:dyDescent="0.3">
      <c r="B251" s="136"/>
      <c r="C251" s="137"/>
      <c r="D251" s="137" t="s">
        <v>74</v>
      </c>
      <c r="E251" s="168" t="s">
        <v>83</v>
      </c>
      <c r="F251" s="168" t="s">
        <v>539</v>
      </c>
      <c r="G251" s="137"/>
      <c r="H251" s="137"/>
      <c r="J251" s="169">
        <f>$BK$251</f>
        <v>0</v>
      </c>
      <c r="K251" s="137"/>
      <c r="L251" s="140"/>
      <c r="M251" s="141"/>
      <c r="N251" s="137"/>
      <c r="O251" s="137"/>
      <c r="P251" s="142">
        <f>SUM($P$252:$P$282)</f>
        <v>0</v>
      </c>
      <c r="Q251" s="137"/>
      <c r="R251" s="142">
        <f>SUM($R$252:$R$282)</f>
        <v>1.48070268</v>
      </c>
      <c r="S251" s="137"/>
      <c r="T251" s="143">
        <f>SUM($T$252:$T$282)</f>
        <v>0</v>
      </c>
      <c r="AR251" s="144" t="s">
        <v>22</v>
      </c>
      <c r="AT251" s="144" t="s">
        <v>74</v>
      </c>
      <c r="AU251" s="144" t="s">
        <v>22</v>
      </c>
      <c r="AY251" s="144" t="s">
        <v>243</v>
      </c>
      <c r="BK251" s="145">
        <f>SUM($BK$252:$BK$282)</f>
        <v>0</v>
      </c>
    </row>
    <row r="252" spans="2:65" s="6" customFormat="1" ht="15.75" customHeight="1" x14ac:dyDescent="0.3">
      <c r="B252" s="23"/>
      <c r="C252" s="146" t="s">
        <v>540</v>
      </c>
      <c r="D252" s="146" t="s">
        <v>244</v>
      </c>
      <c r="E252" s="147" t="s">
        <v>541</v>
      </c>
      <c r="F252" s="148" t="s">
        <v>542</v>
      </c>
      <c r="G252" s="149" t="s">
        <v>394</v>
      </c>
      <c r="H252" s="150">
        <v>132.267</v>
      </c>
      <c r="I252" s="151"/>
      <c r="J252" s="152">
        <f>ROUND($I$252*$H$252,2)</f>
        <v>0</v>
      </c>
      <c r="K252" s="148" t="s">
        <v>353</v>
      </c>
      <c r="L252" s="43"/>
      <c r="M252" s="153"/>
      <c r="N252" s="154" t="s">
        <v>46</v>
      </c>
      <c r="O252" s="24"/>
      <c r="P252" s="155">
        <f>$O$252*$H$252</f>
        <v>0</v>
      </c>
      <c r="Q252" s="155">
        <v>0</v>
      </c>
      <c r="R252" s="155">
        <f>$Q$252*$H$252</f>
        <v>0</v>
      </c>
      <c r="S252" s="155">
        <v>0</v>
      </c>
      <c r="T252" s="156">
        <f>$S$252*$H$252</f>
        <v>0</v>
      </c>
      <c r="AR252" s="97" t="s">
        <v>248</v>
      </c>
      <c r="AT252" s="97" t="s">
        <v>244</v>
      </c>
      <c r="AU252" s="97" t="s">
        <v>83</v>
      </c>
      <c r="AY252" s="6" t="s">
        <v>243</v>
      </c>
      <c r="BE252" s="157">
        <f>IF($N$252="základní",$J$252,0)</f>
        <v>0</v>
      </c>
      <c r="BF252" s="157">
        <f>IF($N$252="snížená",$J$252,0)</f>
        <v>0</v>
      </c>
      <c r="BG252" s="157">
        <f>IF($N$252="zákl. přenesená",$J$252,0)</f>
        <v>0</v>
      </c>
      <c r="BH252" s="157">
        <f>IF($N$252="sníž. přenesená",$J$252,0)</f>
        <v>0</v>
      </c>
      <c r="BI252" s="157">
        <f>IF($N$252="nulová",$J$252,0)</f>
        <v>0</v>
      </c>
      <c r="BJ252" s="97" t="s">
        <v>22</v>
      </c>
      <c r="BK252" s="157">
        <f>ROUND($I$252*$H$252,2)</f>
        <v>0</v>
      </c>
      <c r="BL252" s="97" t="s">
        <v>248</v>
      </c>
      <c r="BM252" s="97" t="s">
        <v>543</v>
      </c>
    </row>
    <row r="253" spans="2:65" s="6" customFormat="1" ht="15.75" customHeight="1" x14ac:dyDescent="0.3">
      <c r="B253" s="170"/>
      <c r="C253" s="171"/>
      <c r="D253" s="158" t="s">
        <v>355</v>
      </c>
      <c r="E253" s="172"/>
      <c r="F253" s="172" t="s">
        <v>356</v>
      </c>
      <c r="G253" s="171"/>
      <c r="H253" s="171"/>
      <c r="J253" s="171"/>
      <c r="K253" s="171"/>
      <c r="L253" s="173"/>
      <c r="M253" s="174"/>
      <c r="N253" s="171"/>
      <c r="O253" s="171"/>
      <c r="P253" s="171"/>
      <c r="Q253" s="171"/>
      <c r="R253" s="171"/>
      <c r="S253" s="171"/>
      <c r="T253" s="175"/>
      <c r="AT253" s="176" t="s">
        <v>355</v>
      </c>
      <c r="AU253" s="176" t="s">
        <v>83</v>
      </c>
      <c r="AV253" s="176" t="s">
        <v>22</v>
      </c>
      <c r="AW253" s="176" t="s">
        <v>222</v>
      </c>
      <c r="AX253" s="176" t="s">
        <v>75</v>
      </c>
      <c r="AY253" s="176" t="s">
        <v>243</v>
      </c>
    </row>
    <row r="254" spans="2:65" s="6" customFormat="1" ht="15.75" customHeight="1" x14ac:dyDescent="0.3">
      <c r="B254" s="178"/>
      <c r="C254" s="179"/>
      <c r="D254" s="177" t="s">
        <v>355</v>
      </c>
      <c r="E254" s="179"/>
      <c r="F254" s="180" t="s">
        <v>544</v>
      </c>
      <c r="G254" s="179"/>
      <c r="H254" s="181">
        <v>132.267</v>
      </c>
      <c r="J254" s="179"/>
      <c r="K254" s="179"/>
      <c r="L254" s="182"/>
      <c r="M254" s="183"/>
      <c r="N254" s="179"/>
      <c r="O254" s="179"/>
      <c r="P254" s="179"/>
      <c r="Q254" s="179"/>
      <c r="R254" s="179"/>
      <c r="S254" s="179"/>
      <c r="T254" s="184"/>
      <c r="AT254" s="185" t="s">
        <v>355</v>
      </c>
      <c r="AU254" s="185" t="s">
        <v>83</v>
      </c>
      <c r="AV254" s="185" t="s">
        <v>83</v>
      </c>
      <c r="AW254" s="185" t="s">
        <v>222</v>
      </c>
      <c r="AX254" s="185" t="s">
        <v>22</v>
      </c>
      <c r="AY254" s="185" t="s">
        <v>243</v>
      </c>
    </row>
    <row r="255" spans="2:65" s="6" customFormat="1" ht="15.75" customHeight="1" x14ac:dyDescent="0.3">
      <c r="B255" s="23"/>
      <c r="C255" s="146" t="s">
        <v>545</v>
      </c>
      <c r="D255" s="146" t="s">
        <v>244</v>
      </c>
      <c r="E255" s="147" t="s">
        <v>546</v>
      </c>
      <c r="F255" s="148" t="s">
        <v>547</v>
      </c>
      <c r="G255" s="149" t="s">
        <v>352</v>
      </c>
      <c r="H255" s="150">
        <v>992.25</v>
      </c>
      <c r="I255" s="151"/>
      <c r="J255" s="152">
        <f>ROUND($I$255*$H$255,2)</f>
        <v>0</v>
      </c>
      <c r="K255" s="148" t="s">
        <v>353</v>
      </c>
      <c r="L255" s="43"/>
      <c r="M255" s="153"/>
      <c r="N255" s="154" t="s">
        <v>46</v>
      </c>
      <c r="O255" s="24"/>
      <c r="P255" s="155">
        <f>$O$255*$H$255</f>
        <v>0</v>
      </c>
      <c r="Q255" s="155">
        <v>2.7E-4</v>
      </c>
      <c r="R255" s="155">
        <f>$Q$255*$H$255</f>
        <v>0.26790750000000002</v>
      </c>
      <c r="S255" s="155">
        <v>0</v>
      </c>
      <c r="T255" s="156">
        <f>$S$255*$H$255</f>
        <v>0</v>
      </c>
      <c r="AR255" s="97" t="s">
        <v>248</v>
      </c>
      <c r="AT255" s="97" t="s">
        <v>244</v>
      </c>
      <c r="AU255" s="97" t="s">
        <v>83</v>
      </c>
      <c r="AY255" s="6" t="s">
        <v>243</v>
      </c>
      <c r="BE255" s="157">
        <f>IF($N$255="základní",$J$255,0)</f>
        <v>0</v>
      </c>
      <c r="BF255" s="157">
        <f>IF($N$255="snížená",$J$255,0)</f>
        <v>0</v>
      </c>
      <c r="BG255" s="157">
        <f>IF($N$255="zákl. přenesená",$J$255,0)</f>
        <v>0</v>
      </c>
      <c r="BH255" s="157">
        <f>IF($N$255="sníž. přenesená",$J$255,0)</f>
        <v>0</v>
      </c>
      <c r="BI255" s="157">
        <f>IF($N$255="nulová",$J$255,0)</f>
        <v>0</v>
      </c>
      <c r="BJ255" s="97" t="s">
        <v>22</v>
      </c>
      <c r="BK255" s="157">
        <f>ROUND($I$255*$H$255,2)</f>
        <v>0</v>
      </c>
      <c r="BL255" s="97" t="s">
        <v>248</v>
      </c>
      <c r="BM255" s="97" t="s">
        <v>548</v>
      </c>
    </row>
    <row r="256" spans="2:65" s="6" customFormat="1" ht="15.75" customHeight="1" x14ac:dyDescent="0.3">
      <c r="B256" s="170"/>
      <c r="C256" s="171"/>
      <c r="D256" s="158" t="s">
        <v>355</v>
      </c>
      <c r="E256" s="172"/>
      <c r="F256" s="172" t="s">
        <v>356</v>
      </c>
      <c r="G256" s="171"/>
      <c r="H256" s="171"/>
      <c r="J256" s="171"/>
      <c r="K256" s="171"/>
      <c r="L256" s="173"/>
      <c r="M256" s="174"/>
      <c r="N256" s="171"/>
      <c r="O256" s="171"/>
      <c r="P256" s="171"/>
      <c r="Q256" s="171"/>
      <c r="R256" s="171"/>
      <c r="S256" s="171"/>
      <c r="T256" s="175"/>
      <c r="AT256" s="176" t="s">
        <v>355</v>
      </c>
      <c r="AU256" s="176" t="s">
        <v>83</v>
      </c>
      <c r="AV256" s="176" t="s">
        <v>22</v>
      </c>
      <c r="AW256" s="176" t="s">
        <v>222</v>
      </c>
      <c r="AX256" s="176" t="s">
        <v>75</v>
      </c>
      <c r="AY256" s="176" t="s">
        <v>243</v>
      </c>
    </row>
    <row r="257" spans="2:65" s="6" customFormat="1" ht="15.75" customHeight="1" x14ac:dyDescent="0.3">
      <c r="B257" s="170"/>
      <c r="C257" s="171"/>
      <c r="D257" s="177" t="s">
        <v>355</v>
      </c>
      <c r="E257" s="171"/>
      <c r="F257" s="172" t="s">
        <v>549</v>
      </c>
      <c r="G257" s="171"/>
      <c r="H257" s="171"/>
      <c r="J257" s="171"/>
      <c r="K257" s="171"/>
      <c r="L257" s="173"/>
      <c r="M257" s="174"/>
      <c r="N257" s="171"/>
      <c r="O257" s="171"/>
      <c r="P257" s="171"/>
      <c r="Q257" s="171"/>
      <c r="R257" s="171"/>
      <c r="S257" s="171"/>
      <c r="T257" s="175"/>
      <c r="AT257" s="176" t="s">
        <v>355</v>
      </c>
      <c r="AU257" s="176" t="s">
        <v>83</v>
      </c>
      <c r="AV257" s="176" t="s">
        <v>22</v>
      </c>
      <c r="AW257" s="176" t="s">
        <v>222</v>
      </c>
      <c r="AX257" s="176" t="s">
        <v>75</v>
      </c>
      <c r="AY257" s="176" t="s">
        <v>243</v>
      </c>
    </row>
    <row r="258" spans="2:65" s="6" customFormat="1" ht="15.75" customHeight="1" x14ac:dyDescent="0.3">
      <c r="B258" s="170"/>
      <c r="C258" s="171"/>
      <c r="D258" s="177" t="s">
        <v>355</v>
      </c>
      <c r="E258" s="171"/>
      <c r="F258" s="172" t="s">
        <v>550</v>
      </c>
      <c r="G258" s="171"/>
      <c r="H258" s="171"/>
      <c r="J258" s="171"/>
      <c r="K258" s="171"/>
      <c r="L258" s="173"/>
      <c r="M258" s="174"/>
      <c r="N258" s="171"/>
      <c r="O258" s="171"/>
      <c r="P258" s="171"/>
      <c r="Q258" s="171"/>
      <c r="R258" s="171"/>
      <c r="S258" s="171"/>
      <c r="T258" s="175"/>
      <c r="AT258" s="176" t="s">
        <v>355</v>
      </c>
      <c r="AU258" s="176" t="s">
        <v>83</v>
      </c>
      <c r="AV258" s="176" t="s">
        <v>22</v>
      </c>
      <c r="AW258" s="176" t="s">
        <v>222</v>
      </c>
      <c r="AX258" s="176" t="s">
        <v>75</v>
      </c>
      <c r="AY258" s="176" t="s">
        <v>243</v>
      </c>
    </row>
    <row r="259" spans="2:65" s="6" customFormat="1" ht="15.75" customHeight="1" x14ac:dyDescent="0.3">
      <c r="B259" s="178"/>
      <c r="C259" s="179"/>
      <c r="D259" s="177" t="s">
        <v>355</v>
      </c>
      <c r="E259" s="179"/>
      <c r="F259" s="180" t="s">
        <v>551</v>
      </c>
      <c r="G259" s="179"/>
      <c r="H259" s="181">
        <v>992.25</v>
      </c>
      <c r="J259" s="179"/>
      <c r="K259" s="179"/>
      <c r="L259" s="182"/>
      <c r="M259" s="183"/>
      <c r="N259" s="179"/>
      <c r="O259" s="179"/>
      <c r="P259" s="179"/>
      <c r="Q259" s="179"/>
      <c r="R259" s="179"/>
      <c r="S259" s="179"/>
      <c r="T259" s="184"/>
      <c r="AT259" s="185" t="s">
        <v>355</v>
      </c>
      <c r="AU259" s="185" t="s">
        <v>83</v>
      </c>
      <c r="AV259" s="185" t="s">
        <v>83</v>
      </c>
      <c r="AW259" s="185" t="s">
        <v>222</v>
      </c>
      <c r="AX259" s="185" t="s">
        <v>22</v>
      </c>
      <c r="AY259" s="185" t="s">
        <v>243</v>
      </c>
    </row>
    <row r="260" spans="2:65" s="6" customFormat="1" ht="15.75" customHeight="1" x14ac:dyDescent="0.3">
      <c r="B260" s="23"/>
      <c r="C260" s="146" t="s">
        <v>552</v>
      </c>
      <c r="D260" s="146" t="s">
        <v>244</v>
      </c>
      <c r="E260" s="147" t="s">
        <v>553</v>
      </c>
      <c r="F260" s="148" t="s">
        <v>554</v>
      </c>
      <c r="G260" s="149" t="s">
        <v>394</v>
      </c>
      <c r="H260" s="150">
        <v>15.75</v>
      </c>
      <c r="I260" s="151"/>
      <c r="J260" s="152">
        <f>ROUND($I$260*$H$260,2)</f>
        <v>0</v>
      </c>
      <c r="K260" s="148" t="s">
        <v>353</v>
      </c>
      <c r="L260" s="43"/>
      <c r="M260" s="153"/>
      <c r="N260" s="154" t="s">
        <v>46</v>
      </c>
      <c r="O260" s="24"/>
      <c r="P260" s="155">
        <f>$O$260*$H$260</f>
        <v>0</v>
      </c>
      <c r="Q260" s="155">
        <v>0</v>
      </c>
      <c r="R260" s="155">
        <f>$Q$260*$H$260</f>
        <v>0</v>
      </c>
      <c r="S260" s="155">
        <v>0</v>
      </c>
      <c r="T260" s="156">
        <f>$S$260*$H$260</f>
        <v>0</v>
      </c>
      <c r="AR260" s="97" t="s">
        <v>248</v>
      </c>
      <c r="AT260" s="97" t="s">
        <v>244</v>
      </c>
      <c r="AU260" s="97" t="s">
        <v>83</v>
      </c>
      <c r="AY260" s="6" t="s">
        <v>243</v>
      </c>
      <c r="BE260" s="157">
        <f>IF($N$260="základní",$J$260,0)</f>
        <v>0</v>
      </c>
      <c r="BF260" s="157">
        <f>IF($N$260="snížená",$J$260,0)</f>
        <v>0</v>
      </c>
      <c r="BG260" s="157">
        <f>IF($N$260="zákl. přenesená",$J$260,0)</f>
        <v>0</v>
      </c>
      <c r="BH260" s="157">
        <f>IF($N$260="sníž. přenesená",$J$260,0)</f>
        <v>0</v>
      </c>
      <c r="BI260" s="157">
        <f>IF($N$260="nulová",$J$260,0)</f>
        <v>0</v>
      </c>
      <c r="BJ260" s="97" t="s">
        <v>22</v>
      </c>
      <c r="BK260" s="157">
        <f>ROUND($I$260*$H$260,2)</f>
        <v>0</v>
      </c>
      <c r="BL260" s="97" t="s">
        <v>248</v>
      </c>
      <c r="BM260" s="97" t="s">
        <v>555</v>
      </c>
    </row>
    <row r="261" spans="2:65" s="6" customFormat="1" ht="15.75" customHeight="1" x14ac:dyDescent="0.3">
      <c r="B261" s="170"/>
      <c r="C261" s="171"/>
      <c r="D261" s="158" t="s">
        <v>355</v>
      </c>
      <c r="E261" s="172"/>
      <c r="F261" s="172" t="s">
        <v>356</v>
      </c>
      <c r="G261" s="171"/>
      <c r="H261" s="171"/>
      <c r="J261" s="171"/>
      <c r="K261" s="171"/>
      <c r="L261" s="173"/>
      <c r="M261" s="174"/>
      <c r="N261" s="171"/>
      <c r="O261" s="171"/>
      <c r="P261" s="171"/>
      <c r="Q261" s="171"/>
      <c r="R261" s="171"/>
      <c r="S261" s="171"/>
      <c r="T261" s="175"/>
      <c r="AT261" s="176" t="s">
        <v>355</v>
      </c>
      <c r="AU261" s="176" t="s">
        <v>83</v>
      </c>
      <c r="AV261" s="176" t="s">
        <v>22</v>
      </c>
      <c r="AW261" s="176" t="s">
        <v>222</v>
      </c>
      <c r="AX261" s="176" t="s">
        <v>75</v>
      </c>
      <c r="AY261" s="176" t="s">
        <v>243</v>
      </c>
    </row>
    <row r="262" spans="2:65" s="6" customFormat="1" ht="15.75" customHeight="1" x14ac:dyDescent="0.3">
      <c r="B262" s="178"/>
      <c r="C262" s="179"/>
      <c r="D262" s="177" t="s">
        <v>355</v>
      </c>
      <c r="E262" s="179"/>
      <c r="F262" s="180" t="s">
        <v>556</v>
      </c>
      <c r="G262" s="179"/>
      <c r="H262" s="181">
        <v>15.75</v>
      </c>
      <c r="J262" s="179"/>
      <c r="K262" s="179"/>
      <c r="L262" s="182"/>
      <c r="M262" s="183"/>
      <c r="N262" s="179"/>
      <c r="O262" s="179"/>
      <c r="P262" s="179"/>
      <c r="Q262" s="179"/>
      <c r="R262" s="179"/>
      <c r="S262" s="179"/>
      <c r="T262" s="184"/>
      <c r="AT262" s="185" t="s">
        <v>355</v>
      </c>
      <c r="AU262" s="185" t="s">
        <v>83</v>
      </c>
      <c r="AV262" s="185" t="s">
        <v>83</v>
      </c>
      <c r="AW262" s="185" t="s">
        <v>222</v>
      </c>
      <c r="AX262" s="185" t="s">
        <v>22</v>
      </c>
      <c r="AY262" s="185" t="s">
        <v>243</v>
      </c>
    </row>
    <row r="263" spans="2:65" s="6" customFormat="1" ht="15.75" customHeight="1" x14ac:dyDescent="0.3">
      <c r="B263" s="23"/>
      <c r="C263" s="146" t="s">
        <v>557</v>
      </c>
      <c r="D263" s="146" t="s">
        <v>244</v>
      </c>
      <c r="E263" s="147" t="s">
        <v>558</v>
      </c>
      <c r="F263" s="148" t="s">
        <v>559</v>
      </c>
      <c r="G263" s="149" t="s">
        <v>378</v>
      </c>
      <c r="H263" s="150">
        <v>346.5</v>
      </c>
      <c r="I263" s="151"/>
      <c r="J263" s="152">
        <f>ROUND($I$263*$H$263,2)</f>
        <v>0</v>
      </c>
      <c r="K263" s="148" t="s">
        <v>353</v>
      </c>
      <c r="L263" s="43"/>
      <c r="M263" s="153"/>
      <c r="N263" s="154" t="s">
        <v>46</v>
      </c>
      <c r="O263" s="24"/>
      <c r="P263" s="155">
        <f>$O$263*$H$263</f>
        <v>0</v>
      </c>
      <c r="Q263" s="155">
        <v>1.16E-3</v>
      </c>
      <c r="R263" s="155">
        <f>$Q$263*$H$263</f>
        <v>0.40194000000000002</v>
      </c>
      <c r="S263" s="155">
        <v>0</v>
      </c>
      <c r="T263" s="156">
        <f>$S$263*$H$263</f>
        <v>0</v>
      </c>
      <c r="AR263" s="97" t="s">
        <v>248</v>
      </c>
      <c r="AT263" s="97" t="s">
        <v>244</v>
      </c>
      <c r="AU263" s="97" t="s">
        <v>83</v>
      </c>
      <c r="AY263" s="6" t="s">
        <v>243</v>
      </c>
      <c r="BE263" s="157">
        <f>IF($N$263="základní",$J$263,0)</f>
        <v>0</v>
      </c>
      <c r="BF263" s="157">
        <f>IF($N$263="snížená",$J$263,0)</f>
        <v>0</v>
      </c>
      <c r="BG263" s="157">
        <f>IF($N$263="zákl. přenesená",$J$263,0)</f>
        <v>0</v>
      </c>
      <c r="BH263" s="157">
        <f>IF($N$263="sníž. přenesená",$J$263,0)</f>
        <v>0</v>
      </c>
      <c r="BI263" s="157">
        <f>IF($N$263="nulová",$J$263,0)</f>
        <v>0</v>
      </c>
      <c r="BJ263" s="97" t="s">
        <v>22</v>
      </c>
      <c r="BK263" s="157">
        <f>ROUND($I$263*$H$263,2)</f>
        <v>0</v>
      </c>
      <c r="BL263" s="97" t="s">
        <v>248</v>
      </c>
      <c r="BM263" s="97" t="s">
        <v>560</v>
      </c>
    </row>
    <row r="264" spans="2:65" s="6" customFormat="1" ht="15.75" customHeight="1" x14ac:dyDescent="0.3">
      <c r="B264" s="170"/>
      <c r="C264" s="171"/>
      <c r="D264" s="158" t="s">
        <v>355</v>
      </c>
      <c r="E264" s="172"/>
      <c r="F264" s="172" t="s">
        <v>356</v>
      </c>
      <c r="G264" s="171"/>
      <c r="H264" s="171"/>
      <c r="J264" s="171"/>
      <c r="K264" s="171"/>
      <c r="L264" s="173"/>
      <c r="M264" s="174"/>
      <c r="N264" s="171"/>
      <c r="O264" s="171"/>
      <c r="P264" s="171"/>
      <c r="Q264" s="171"/>
      <c r="R264" s="171"/>
      <c r="S264" s="171"/>
      <c r="T264" s="175"/>
      <c r="AT264" s="176" t="s">
        <v>355</v>
      </c>
      <c r="AU264" s="176" t="s">
        <v>83</v>
      </c>
      <c r="AV264" s="176" t="s">
        <v>22</v>
      </c>
      <c r="AW264" s="176" t="s">
        <v>222</v>
      </c>
      <c r="AX264" s="176" t="s">
        <v>75</v>
      </c>
      <c r="AY264" s="176" t="s">
        <v>243</v>
      </c>
    </row>
    <row r="265" spans="2:65" s="6" customFormat="1" ht="15.75" customHeight="1" x14ac:dyDescent="0.3">
      <c r="B265" s="170"/>
      <c r="C265" s="171"/>
      <c r="D265" s="177" t="s">
        <v>355</v>
      </c>
      <c r="E265" s="171"/>
      <c r="F265" s="172" t="s">
        <v>362</v>
      </c>
      <c r="G265" s="171"/>
      <c r="H265" s="171"/>
      <c r="J265" s="171"/>
      <c r="K265" s="171"/>
      <c r="L265" s="173"/>
      <c r="M265" s="174"/>
      <c r="N265" s="171"/>
      <c r="O265" s="171"/>
      <c r="P265" s="171"/>
      <c r="Q265" s="171"/>
      <c r="R265" s="171"/>
      <c r="S265" s="171"/>
      <c r="T265" s="175"/>
      <c r="AT265" s="176" t="s">
        <v>355</v>
      </c>
      <c r="AU265" s="176" t="s">
        <v>83</v>
      </c>
      <c r="AV265" s="176" t="s">
        <v>22</v>
      </c>
      <c r="AW265" s="176" t="s">
        <v>222</v>
      </c>
      <c r="AX265" s="176" t="s">
        <v>75</v>
      </c>
      <c r="AY265" s="176" t="s">
        <v>243</v>
      </c>
    </row>
    <row r="266" spans="2:65" s="6" customFormat="1" ht="15.75" customHeight="1" x14ac:dyDescent="0.3">
      <c r="B266" s="178"/>
      <c r="C266" s="179"/>
      <c r="D266" s="177" t="s">
        <v>355</v>
      </c>
      <c r="E266" s="179"/>
      <c r="F266" s="180" t="s">
        <v>561</v>
      </c>
      <c r="G266" s="179"/>
      <c r="H266" s="181">
        <v>315</v>
      </c>
      <c r="J266" s="179"/>
      <c r="K266" s="179"/>
      <c r="L266" s="182"/>
      <c r="M266" s="183"/>
      <c r="N266" s="179"/>
      <c r="O266" s="179"/>
      <c r="P266" s="179"/>
      <c r="Q266" s="179"/>
      <c r="R266" s="179"/>
      <c r="S266" s="179"/>
      <c r="T266" s="184"/>
      <c r="AT266" s="185" t="s">
        <v>355</v>
      </c>
      <c r="AU266" s="185" t="s">
        <v>83</v>
      </c>
      <c r="AV266" s="185" t="s">
        <v>83</v>
      </c>
      <c r="AW266" s="185" t="s">
        <v>222</v>
      </c>
      <c r="AX266" s="185" t="s">
        <v>22</v>
      </c>
      <c r="AY266" s="185" t="s">
        <v>243</v>
      </c>
    </row>
    <row r="267" spans="2:65" s="6" customFormat="1" ht="15.75" customHeight="1" x14ac:dyDescent="0.3">
      <c r="B267" s="178"/>
      <c r="C267" s="179"/>
      <c r="D267" s="177" t="s">
        <v>355</v>
      </c>
      <c r="E267" s="179"/>
      <c r="F267" s="180" t="s">
        <v>562</v>
      </c>
      <c r="G267" s="179"/>
      <c r="H267" s="181">
        <v>346.5</v>
      </c>
      <c r="J267" s="179"/>
      <c r="K267" s="179"/>
      <c r="L267" s="182"/>
      <c r="M267" s="183"/>
      <c r="N267" s="179"/>
      <c r="O267" s="179"/>
      <c r="P267" s="179"/>
      <c r="Q267" s="179"/>
      <c r="R267" s="179"/>
      <c r="S267" s="179"/>
      <c r="T267" s="184"/>
      <c r="AT267" s="185" t="s">
        <v>355</v>
      </c>
      <c r="AU267" s="185" t="s">
        <v>83</v>
      </c>
      <c r="AV267" s="185" t="s">
        <v>83</v>
      </c>
      <c r="AW267" s="185" t="s">
        <v>75</v>
      </c>
      <c r="AX267" s="185" t="s">
        <v>22</v>
      </c>
      <c r="AY267" s="185" t="s">
        <v>243</v>
      </c>
    </row>
    <row r="268" spans="2:65" s="6" customFormat="1" ht="15.75" customHeight="1" x14ac:dyDescent="0.3">
      <c r="B268" s="23"/>
      <c r="C268" s="146" t="s">
        <v>563</v>
      </c>
      <c r="D268" s="146" t="s">
        <v>244</v>
      </c>
      <c r="E268" s="147" t="s">
        <v>564</v>
      </c>
      <c r="F268" s="148" t="s">
        <v>565</v>
      </c>
      <c r="G268" s="149" t="s">
        <v>352</v>
      </c>
      <c r="H268" s="150">
        <v>2891</v>
      </c>
      <c r="I268" s="151"/>
      <c r="J268" s="152">
        <f>ROUND($I$268*$H$268,2)</f>
        <v>0</v>
      </c>
      <c r="K268" s="148" t="s">
        <v>353</v>
      </c>
      <c r="L268" s="43"/>
      <c r="M268" s="153"/>
      <c r="N268" s="154" t="s">
        <v>46</v>
      </c>
      <c r="O268" s="24"/>
      <c r="P268" s="155">
        <f>$O$268*$H$268</f>
        <v>0</v>
      </c>
      <c r="Q268" s="155">
        <v>1E-4</v>
      </c>
      <c r="R268" s="155">
        <f>$Q$268*$H$268</f>
        <v>0.28910000000000002</v>
      </c>
      <c r="S268" s="155">
        <v>0</v>
      </c>
      <c r="T268" s="156">
        <f>$S$268*$H$268</f>
        <v>0</v>
      </c>
      <c r="AR268" s="97" t="s">
        <v>248</v>
      </c>
      <c r="AT268" s="97" t="s">
        <v>244</v>
      </c>
      <c r="AU268" s="97" t="s">
        <v>83</v>
      </c>
      <c r="AY268" s="6" t="s">
        <v>243</v>
      </c>
      <c r="BE268" s="157">
        <f>IF($N$268="základní",$J$268,0)</f>
        <v>0</v>
      </c>
      <c r="BF268" s="157">
        <f>IF($N$268="snížená",$J$268,0)</f>
        <v>0</v>
      </c>
      <c r="BG268" s="157">
        <f>IF($N$268="zákl. přenesená",$J$268,0)</f>
        <v>0</v>
      </c>
      <c r="BH268" s="157">
        <f>IF($N$268="sníž. přenesená",$J$268,0)</f>
        <v>0</v>
      </c>
      <c r="BI268" s="157">
        <f>IF($N$268="nulová",$J$268,0)</f>
        <v>0</v>
      </c>
      <c r="BJ268" s="97" t="s">
        <v>22</v>
      </c>
      <c r="BK268" s="157">
        <f>ROUND($I$268*$H$268,2)</f>
        <v>0</v>
      </c>
      <c r="BL268" s="97" t="s">
        <v>248</v>
      </c>
      <c r="BM268" s="97" t="s">
        <v>566</v>
      </c>
    </row>
    <row r="269" spans="2:65" s="6" customFormat="1" ht="15.75" customHeight="1" x14ac:dyDescent="0.3">
      <c r="B269" s="170"/>
      <c r="C269" s="171"/>
      <c r="D269" s="158" t="s">
        <v>355</v>
      </c>
      <c r="E269" s="172"/>
      <c r="F269" s="172" t="s">
        <v>356</v>
      </c>
      <c r="G269" s="171"/>
      <c r="H269" s="171"/>
      <c r="J269" s="171"/>
      <c r="K269" s="171"/>
      <c r="L269" s="173"/>
      <c r="M269" s="174"/>
      <c r="N269" s="171"/>
      <c r="O269" s="171"/>
      <c r="P269" s="171"/>
      <c r="Q269" s="171"/>
      <c r="R269" s="171"/>
      <c r="S269" s="171"/>
      <c r="T269" s="175"/>
      <c r="AT269" s="176" t="s">
        <v>355</v>
      </c>
      <c r="AU269" s="176" t="s">
        <v>83</v>
      </c>
      <c r="AV269" s="176" t="s">
        <v>22</v>
      </c>
      <c r="AW269" s="176" t="s">
        <v>222</v>
      </c>
      <c r="AX269" s="176" t="s">
        <v>75</v>
      </c>
      <c r="AY269" s="176" t="s">
        <v>243</v>
      </c>
    </row>
    <row r="270" spans="2:65" s="6" customFormat="1" ht="15.75" customHeight="1" x14ac:dyDescent="0.3">
      <c r="B270" s="170"/>
      <c r="C270" s="171"/>
      <c r="D270" s="177" t="s">
        <v>355</v>
      </c>
      <c r="E270" s="171"/>
      <c r="F270" s="172" t="s">
        <v>567</v>
      </c>
      <c r="G270" s="171"/>
      <c r="H270" s="171"/>
      <c r="J270" s="171"/>
      <c r="K270" s="171"/>
      <c r="L270" s="173"/>
      <c r="M270" s="174"/>
      <c r="N270" s="171"/>
      <c r="O270" s="171"/>
      <c r="P270" s="171"/>
      <c r="Q270" s="171"/>
      <c r="R270" s="171"/>
      <c r="S270" s="171"/>
      <c r="T270" s="175"/>
      <c r="AT270" s="176" t="s">
        <v>355</v>
      </c>
      <c r="AU270" s="176" t="s">
        <v>83</v>
      </c>
      <c r="AV270" s="176" t="s">
        <v>22</v>
      </c>
      <c r="AW270" s="176" t="s">
        <v>222</v>
      </c>
      <c r="AX270" s="176" t="s">
        <v>75</v>
      </c>
      <c r="AY270" s="176" t="s">
        <v>243</v>
      </c>
    </row>
    <row r="271" spans="2:65" s="6" customFormat="1" ht="15.75" customHeight="1" x14ac:dyDescent="0.3">
      <c r="B271" s="178"/>
      <c r="C271" s="179"/>
      <c r="D271" s="177" t="s">
        <v>355</v>
      </c>
      <c r="E271" s="179"/>
      <c r="F271" s="180" t="s">
        <v>568</v>
      </c>
      <c r="G271" s="179"/>
      <c r="H271" s="181">
        <v>2891</v>
      </c>
      <c r="J271" s="179"/>
      <c r="K271" s="179"/>
      <c r="L271" s="182"/>
      <c r="M271" s="183"/>
      <c r="N271" s="179"/>
      <c r="O271" s="179"/>
      <c r="P271" s="179"/>
      <c r="Q271" s="179"/>
      <c r="R271" s="179"/>
      <c r="S271" s="179"/>
      <c r="T271" s="184"/>
      <c r="AT271" s="185" t="s">
        <v>355</v>
      </c>
      <c r="AU271" s="185" t="s">
        <v>83</v>
      </c>
      <c r="AV271" s="185" t="s">
        <v>83</v>
      </c>
      <c r="AW271" s="185" t="s">
        <v>222</v>
      </c>
      <c r="AX271" s="185" t="s">
        <v>22</v>
      </c>
      <c r="AY271" s="185" t="s">
        <v>243</v>
      </c>
    </row>
    <row r="272" spans="2:65" s="6" customFormat="1" ht="15.75" customHeight="1" x14ac:dyDescent="0.3">
      <c r="B272" s="23"/>
      <c r="C272" s="194" t="s">
        <v>569</v>
      </c>
      <c r="D272" s="194" t="s">
        <v>481</v>
      </c>
      <c r="E272" s="195" t="s">
        <v>570</v>
      </c>
      <c r="F272" s="196" t="s">
        <v>571</v>
      </c>
      <c r="G272" s="197" t="s">
        <v>352</v>
      </c>
      <c r="H272" s="198">
        <v>4465.7380000000003</v>
      </c>
      <c r="I272" s="199"/>
      <c r="J272" s="200">
        <f>ROUND($I$272*$H$272,2)</f>
        <v>0</v>
      </c>
      <c r="K272" s="196" t="s">
        <v>353</v>
      </c>
      <c r="L272" s="201"/>
      <c r="M272" s="202"/>
      <c r="N272" s="203" t="s">
        <v>46</v>
      </c>
      <c r="O272" s="24"/>
      <c r="P272" s="155">
        <f>$O$272*$H$272</f>
        <v>0</v>
      </c>
      <c r="Q272" s="155">
        <v>1.1E-4</v>
      </c>
      <c r="R272" s="155">
        <f>$Q$272*$H$272</f>
        <v>0.49123118000000005</v>
      </c>
      <c r="S272" s="155">
        <v>0</v>
      </c>
      <c r="T272" s="156">
        <f>$S$272*$H$272</f>
        <v>0</v>
      </c>
      <c r="AR272" s="97" t="s">
        <v>272</v>
      </c>
      <c r="AT272" s="97" t="s">
        <v>481</v>
      </c>
      <c r="AU272" s="97" t="s">
        <v>83</v>
      </c>
      <c r="AY272" s="6" t="s">
        <v>243</v>
      </c>
      <c r="BE272" s="157">
        <f>IF($N$272="základní",$J$272,0)</f>
        <v>0</v>
      </c>
      <c r="BF272" s="157">
        <f>IF($N$272="snížená",$J$272,0)</f>
        <v>0</v>
      </c>
      <c r="BG272" s="157">
        <f>IF($N$272="zákl. přenesená",$J$272,0)</f>
        <v>0</v>
      </c>
      <c r="BH272" s="157">
        <f>IF($N$272="sníž. přenesená",$J$272,0)</f>
        <v>0</v>
      </c>
      <c r="BI272" s="157">
        <f>IF($N$272="nulová",$J$272,0)</f>
        <v>0</v>
      </c>
      <c r="BJ272" s="97" t="s">
        <v>22</v>
      </c>
      <c r="BK272" s="157">
        <f>ROUND($I$272*$H$272,2)</f>
        <v>0</v>
      </c>
      <c r="BL272" s="97" t="s">
        <v>248</v>
      </c>
      <c r="BM272" s="97" t="s">
        <v>572</v>
      </c>
    </row>
    <row r="273" spans="2:65" s="6" customFormat="1" ht="15.75" customHeight="1" x14ac:dyDescent="0.3">
      <c r="B273" s="170"/>
      <c r="C273" s="171"/>
      <c r="D273" s="158" t="s">
        <v>355</v>
      </c>
      <c r="E273" s="172"/>
      <c r="F273" s="172" t="s">
        <v>573</v>
      </c>
      <c r="G273" s="171"/>
      <c r="H273" s="171"/>
      <c r="J273" s="171"/>
      <c r="K273" s="171"/>
      <c r="L273" s="173"/>
      <c r="M273" s="174"/>
      <c r="N273" s="171"/>
      <c r="O273" s="171"/>
      <c r="P273" s="171"/>
      <c r="Q273" s="171"/>
      <c r="R273" s="171"/>
      <c r="S273" s="171"/>
      <c r="T273" s="175"/>
      <c r="AT273" s="176" t="s">
        <v>355</v>
      </c>
      <c r="AU273" s="176" t="s">
        <v>83</v>
      </c>
      <c r="AV273" s="176" t="s">
        <v>22</v>
      </c>
      <c r="AW273" s="176" t="s">
        <v>222</v>
      </c>
      <c r="AX273" s="176" t="s">
        <v>75</v>
      </c>
      <c r="AY273" s="176" t="s">
        <v>243</v>
      </c>
    </row>
    <row r="274" spans="2:65" s="6" customFormat="1" ht="15.75" customHeight="1" x14ac:dyDescent="0.3">
      <c r="B274" s="178"/>
      <c r="C274" s="179"/>
      <c r="D274" s="177" t="s">
        <v>355</v>
      </c>
      <c r="E274" s="179"/>
      <c r="F274" s="180" t="s">
        <v>574</v>
      </c>
      <c r="G274" s="179"/>
      <c r="H274" s="181">
        <v>2891</v>
      </c>
      <c r="J274" s="179"/>
      <c r="K274" s="179"/>
      <c r="L274" s="182"/>
      <c r="M274" s="183"/>
      <c r="N274" s="179"/>
      <c r="O274" s="179"/>
      <c r="P274" s="179"/>
      <c r="Q274" s="179"/>
      <c r="R274" s="179"/>
      <c r="S274" s="179"/>
      <c r="T274" s="184"/>
      <c r="AT274" s="185" t="s">
        <v>355</v>
      </c>
      <c r="AU274" s="185" t="s">
        <v>83</v>
      </c>
      <c r="AV274" s="185" t="s">
        <v>83</v>
      </c>
      <c r="AW274" s="185" t="s">
        <v>222</v>
      </c>
      <c r="AX274" s="185" t="s">
        <v>75</v>
      </c>
      <c r="AY274" s="185" t="s">
        <v>243</v>
      </c>
    </row>
    <row r="275" spans="2:65" s="6" customFormat="1" ht="15.75" customHeight="1" x14ac:dyDescent="0.3">
      <c r="B275" s="178"/>
      <c r="C275" s="179"/>
      <c r="D275" s="177" t="s">
        <v>355</v>
      </c>
      <c r="E275" s="179"/>
      <c r="F275" s="180" t="s">
        <v>575</v>
      </c>
      <c r="G275" s="179"/>
      <c r="H275" s="181">
        <v>992.25</v>
      </c>
      <c r="J275" s="179"/>
      <c r="K275" s="179"/>
      <c r="L275" s="182"/>
      <c r="M275" s="183"/>
      <c r="N275" s="179"/>
      <c r="O275" s="179"/>
      <c r="P275" s="179"/>
      <c r="Q275" s="179"/>
      <c r="R275" s="179"/>
      <c r="S275" s="179"/>
      <c r="T275" s="184"/>
      <c r="AT275" s="185" t="s">
        <v>355</v>
      </c>
      <c r="AU275" s="185" t="s">
        <v>83</v>
      </c>
      <c r="AV275" s="185" t="s">
        <v>83</v>
      </c>
      <c r="AW275" s="185" t="s">
        <v>222</v>
      </c>
      <c r="AX275" s="185" t="s">
        <v>75</v>
      </c>
      <c r="AY275" s="185" t="s">
        <v>243</v>
      </c>
    </row>
    <row r="276" spans="2:65" s="6" customFormat="1" ht="15.75" customHeight="1" x14ac:dyDescent="0.3">
      <c r="B276" s="186"/>
      <c r="C276" s="187"/>
      <c r="D276" s="177" t="s">
        <v>355</v>
      </c>
      <c r="E276" s="187"/>
      <c r="F276" s="188" t="s">
        <v>369</v>
      </c>
      <c r="G276" s="187"/>
      <c r="H276" s="189">
        <v>3883.25</v>
      </c>
      <c r="J276" s="187"/>
      <c r="K276" s="187"/>
      <c r="L276" s="190"/>
      <c r="M276" s="191"/>
      <c r="N276" s="187"/>
      <c r="O276" s="187"/>
      <c r="P276" s="187"/>
      <c r="Q276" s="187"/>
      <c r="R276" s="187"/>
      <c r="S276" s="187"/>
      <c r="T276" s="192"/>
      <c r="AT276" s="193" t="s">
        <v>355</v>
      </c>
      <c r="AU276" s="193" t="s">
        <v>83</v>
      </c>
      <c r="AV276" s="193" t="s">
        <v>248</v>
      </c>
      <c r="AW276" s="193" t="s">
        <v>222</v>
      </c>
      <c r="AX276" s="193" t="s">
        <v>22</v>
      </c>
      <c r="AY276" s="193" t="s">
        <v>243</v>
      </c>
    </row>
    <row r="277" spans="2:65" s="6" customFormat="1" ht="15.75" customHeight="1" x14ac:dyDescent="0.3">
      <c r="B277" s="178"/>
      <c r="C277" s="179"/>
      <c r="D277" s="177" t="s">
        <v>355</v>
      </c>
      <c r="E277" s="179"/>
      <c r="F277" s="180" t="s">
        <v>576</v>
      </c>
      <c r="G277" s="179"/>
      <c r="H277" s="181">
        <v>4465.7380000000003</v>
      </c>
      <c r="J277" s="179"/>
      <c r="K277" s="179"/>
      <c r="L277" s="182"/>
      <c r="M277" s="183"/>
      <c r="N277" s="179"/>
      <c r="O277" s="179"/>
      <c r="P277" s="179"/>
      <c r="Q277" s="179"/>
      <c r="R277" s="179"/>
      <c r="S277" s="179"/>
      <c r="T277" s="184"/>
      <c r="AT277" s="185" t="s">
        <v>355</v>
      </c>
      <c r="AU277" s="185" t="s">
        <v>83</v>
      </c>
      <c r="AV277" s="185" t="s">
        <v>83</v>
      </c>
      <c r="AW277" s="185" t="s">
        <v>75</v>
      </c>
      <c r="AX277" s="185" t="s">
        <v>22</v>
      </c>
      <c r="AY277" s="185" t="s">
        <v>243</v>
      </c>
    </row>
    <row r="278" spans="2:65" s="6" customFormat="1" ht="15.75" customHeight="1" x14ac:dyDescent="0.3">
      <c r="B278" s="23"/>
      <c r="C278" s="146" t="s">
        <v>577</v>
      </c>
      <c r="D278" s="146" t="s">
        <v>244</v>
      </c>
      <c r="E278" s="147" t="s">
        <v>578</v>
      </c>
      <c r="F278" s="148" t="s">
        <v>579</v>
      </c>
      <c r="G278" s="149" t="s">
        <v>378</v>
      </c>
      <c r="H278" s="150">
        <v>0.4</v>
      </c>
      <c r="I278" s="151"/>
      <c r="J278" s="152">
        <f>ROUND($I$278*$H$278,2)</f>
        <v>0</v>
      </c>
      <c r="K278" s="148" t="s">
        <v>353</v>
      </c>
      <c r="L278" s="43"/>
      <c r="M278" s="153"/>
      <c r="N278" s="154" t="s">
        <v>46</v>
      </c>
      <c r="O278" s="24"/>
      <c r="P278" s="155">
        <f>$O$278*$H$278</f>
        <v>0</v>
      </c>
      <c r="Q278" s="155">
        <v>7.6310000000000003E-2</v>
      </c>
      <c r="R278" s="155">
        <f>$Q$278*$H$278</f>
        <v>3.0524000000000003E-2</v>
      </c>
      <c r="S278" s="155">
        <v>0</v>
      </c>
      <c r="T278" s="156">
        <f>$S$278*$H$278</f>
        <v>0</v>
      </c>
      <c r="AR278" s="97" t="s">
        <v>248</v>
      </c>
      <c r="AT278" s="97" t="s">
        <v>244</v>
      </c>
      <c r="AU278" s="97" t="s">
        <v>83</v>
      </c>
      <c r="AY278" s="6" t="s">
        <v>243</v>
      </c>
      <c r="BE278" s="157">
        <f>IF($N$278="základní",$J$278,0)</f>
        <v>0</v>
      </c>
      <c r="BF278" s="157">
        <f>IF($N$278="snížená",$J$278,0)</f>
        <v>0</v>
      </c>
      <c r="BG278" s="157">
        <f>IF($N$278="zákl. přenesená",$J$278,0)</f>
        <v>0</v>
      </c>
      <c r="BH278" s="157">
        <f>IF($N$278="sníž. přenesená",$J$278,0)</f>
        <v>0</v>
      </c>
      <c r="BI278" s="157">
        <f>IF($N$278="nulová",$J$278,0)</f>
        <v>0</v>
      </c>
      <c r="BJ278" s="97" t="s">
        <v>22</v>
      </c>
      <c r="BK278" s="157">
        <f>ROUND($I$278*$H$278,2)</f>
        <v>0</v>
      </c>
      <c r="BL278" s="97" t="s">
        <v>248</v>
      </c>
      <c r="BM278" s="97" t="s">
        <v>580</v>
      </c>
    </row>
    <row r="279" spans="2:65" s="6" customFormat="1" ht="15.75" customHeight="1" x14ac:dyDescent="0.3">
      <c r="B279" s="170"/>
      <c r="C279" s="171"/>
      <c r="D279" s="158" t="s">
        <v>355</v>
      </c>
      <c r="E279" s="172"/>
      <c r="F279" s="172" t="s">
        <v>380</v>
      </c>
      <c r="G279" s="171"/>
      <c r="H279" s="171"/>
      <c r="J279" s="171"/>
      <c r="K279" s="171"/>
      <c r="L279" s="173"/>
      <c r="M279" s="174"/>
      <c r="N279" s="171"/>
      <c r="O279" s="171"/>
      <c r="P279" s="171"/>
      <c r="Q279" s="171"/>
      <c r="R279" s="171"/>
      <c r="S279" s="171"/>
      <c r="T279" s="175"/>
      <c r="AT279" s="176" t="s">
        <v>355</v>
      </c>
      <c r="AU279" s="176" t="s">
        <v>83</v>
      </c>
      <c r="AV279" s="176" t="s">
        <v>22</v>
      </c>
      <c r="AW279" s="176" t="s">
        <v>222</v>
      </c>
      <c r="AX279" s="176" t="s">
        <v>75</v>
      </c>
      <c r="AY279" s="176" t="s">
        <v>243</v>
      </c>
    </row>
    <row r="280" spans="2:65" s="6" customFormat="1" ht="15.75" customHeight="1" x14ac:dyDescent="0.3">
      <c r="B280" s="178"/>
      <c r="C280" s="179"/>
      <c r="D280" s="177" t="s">
        <v>355</v>
      </c>
      <c r="E280" s="179"/>
      <c r="F280" s="180" t="s">
        <v>581</v>
      </c>
      <c r="G280" s="179"/>
      <c r="H280" s="181">
        <v>0.2</v>
      </c>
      <c r="J280" s="179"/>
      <c r="K280" s="179"/>
      <c r="L280" s="182"/>
      <c r="M280" s="183"/>
      <c r="N280" s="179"/>
      <c r="O280" s="179"/>
      <c r="P280" s="179"/>
      <c r="Q280" s="179"/>
      <c r="R280" s="179"/>
      <c r="S280" s="179"/>
      <c r="T280" s="184"/>
      <c r="AT280" s="185" t="s">
        <v>355</v>
      </c>
      <c r="AU280" s="185" t="s">
        <v>83</v>
      </c>
      <c r="AV280" s="185" t="s">
        <v>83</v>
      </c>
      <c r="AW280" s="185" t="s">
        <v>222</v>
      </c>
      <c r="AX280" s="185" t="s">
        <v>75</v>
      </c>
      <c r="AY280" s="185" t="s">
        <v>243</v>
      </c>
    </row>
    <row r="281" spans="2:65" s="6" customFormat="1" ht="15.75" customHeight="1" x14ac:dyDescent="0.3">
      <c r="B281" s="178"/>
      <c r="C281" s="179"/>
      <c r="D281" s="177" t="s">
        <v>355</v>
      </c>
      <c r="E281" s="179"/>
      <c r="F281" s="180" t="s">
        <v>582</v>
      </c>
      <c r="G281" s="179"/>
      <c r="H281" s="181">
        <v>0.2</v>
      </c>
      <c r="J281" s="179"/>
      <c r="K281" s="179"/>
      <c r="L281" s="182"/>
      <c r="M281" s="183"/>
      <c r="N281" s="179"/>
      <c r="O281" s="179"/>
      <c r="P281" s="179"/>
      <c r="Q281" s="179"/>
      <c r="R281" s="179"/>
      <c r="S281" s="179"/>
      <c r="T281" s="184"/>
      <c r="AT281" s="185" t="s">
        <v>355</v>
      </c>
      <c r="AU281" s="185" t="s">
        <v>83</v>
      </c>
      <c r="AV281" s="185" t="s">
        <v>83</v>
      </c>
      <c r="AW281" s="185" t="s">
        <v>222</v>
      </c>
      <c r="AX281" s="185" t="s">
        <v>75</v>
      </c>
      <c r="AY281" s="185" t="s">
        <v>243</v>
      </c>
    </row>
    <row r="282" spans="2:65" s="6" customFormat="1" ht="15.75" customHeight="1" x14ac:dyDescent="0.3">
      <c r="B282" s="186"/>
      <c r="C282" s="187"/>
      <c r="D282" s="177" t="s">
        <v>355</v>
      </c>
      <c r="E282" s="187"/>
      <c r="F282" s="188" t="s">
        <v>369</v>
      </c>
      <c r="G282" s="187"/>
      <c r="H282" s="189">
        <v>0.4</v>
      </c>
      <c r="J282" s="187"/>
      <c r="K282" s="187"/>
      <c r="L282" s="190"/>
      <c r="M282" s="191"/>
      <c r="N282" s="187"/>
      <c r="O282" s="187"/>
      <c r="P282" s="187"/>
      <c r="Q282" s="187"/>
      <c r="R282" s="187"/>
      <c r="S282" s="187"/>
      <c r="T282" s="192"/>
      <c r="AT282" s="193" t="s">
        <v>355</v>
      </c>
      <c r="AU282" s="193" t="s">
        <v>83</v>
      </c>
      <c r="AV282" s="193" t="s">
        <v>248</v>
      </c>
      <c r="AW282" s="193" t="s">
        <v>222</v>
      </c>
      <c r="AX282" s="193" t="s">
        <v>22</v>
      </c>
      <c r="AY282" s="193" t="s">
        <v>243</v>
      </c>
    </row>
    <row r="283" spans="2:65" s="135" customFormat="1" ht="30.75" customHeight="1" x14ac:dyDescent="0.3">
      <c r="B283" s="136"/>
      <c r="C283" s="137"/>
      <c r="D283" s="137" t="s">
        <v>74</v>
      </c>
      <c r="E283" s="168" t="s">
        <v>248</v>
      </c>
      <c r="F283" s="168" t="s">
        <v>583</v>
      </c>
      <c r="G283" s="137"/>
      <c r="H283" s="137"/>
      <c r="J283" s="169">
        <f>$BK$283</f>
        <v>0</v>
      </c>
      <c r="K283" s="137"/>
      <c r="L283" s="140"/>
      <c r="M283" s="141"/>
      <c r="N283" s="137"/>
      <c r="O283" s="137"/>
      <c r="P283" s="142">
        <f>SUM($P$284:$P$288)</f>
        <v>0</v>
      </c>
      <c r="Q283" s="137"/>
      <c r="R283" s="142">
        <f>SUM($R$284:$R$288)</f>
        <v>0</v>
      </c>
      <c r="S283" s="137"/>
      <c r="T283" s="143">
        <f>SUM($T$284:$T$288)</f>
        <v>0</v>
      </c>
      <c r="AR283" s="144" t="s">
        <v>22</v>
      </c>
      <c r="AT283" s="144" t="s">
        <v>74</v>
      </c>
      <c r="AU283" s="144" t="s">
        <v>22</v>
      </c>
      <c r="AY283" s="144" t="s">
        <v>243</v>
      </c>
      <c r="BK283" s="145">
        <f>SUM($BK$284:$BK$288)</f>
        <v>0</v>
      </c>
    </row>
    <row r="284" spans="2:65" s="6" customFormat="1" ht="15.75" customHeight="1" x14ac:dyDescent="0.3">
      <c r="B284" s="23"/>
      <c r="C284" s="146" t="s">
        <v>584</v>
      </c>
      <c r="D284" s="146" t="s">
        <v>244</v>
      </c>
      <c r="E284" s="147" t="s">
        <v>585</v>
      </c>
      <c r="F284" s="148" t="s">
        <v>586</v>
      </c>
      <c r="G284" s="149" t="s">
        <v>394</v>
      </c>
      <c r="H284" s="150">
        <v>10.952999999999999</v>
      </c>
      <c r="I284" s="151"/>
      <c r="J284" s="152">
        <f>ROUND($I$284*$H$284,2)</f>
        <v>0</v>
      </c>
      <c r="K284" s="148" t="s">
        <v>353</v>
      </c>
      <c r="L284" s="43"/>
      <c r="M284" s="153"/>
      <c r="N284" s="154" t="s">
        <v>46</v>
      </c>
      <c r="O284" s="24"/>
      <c r="P284" s="155">
        <f>$O$284*$H$284</f>
        <v>0</v>
      </c>
      <c r="Q284" s="155">
        <v>0</v>
      </c>
      <c r="R284" s="155">
        <f>$Q$284*$H$284</f>
        <v>0</v>
      </c>
      <c r="S284" s="155">
        <v>0</v>
      </c>
      <c r="T284" s="156">
        <f>$S$284*$H$284</f>
        <v>0</v>
      </c>
      <c r="AR284" s="97" t="s">
        <v>248</v>
      </c>
      <c r="AT284" s="97" t="s">
        <v>244</v>
      </c>
      <c r="AU284" s="97" t="s">
        <v>83</v>
      </c>
      <c r="AY284" s="6" t="s">
        <v>243</v>
      </c>
      <c r="BE284" s="157">
        <f>IF($N$284="základní",$J$284,0)</f>
        <v>0</v>
      </c>
      <c r="BF284" s="157">
        <f>IF($N$284="snížená",$J$284,0)</f>
        <v>0</v>
      </c>
      <c r="BG284" s="157">
        <f>IF($N$284="zákl. přenesená",$J$284,0)</f>
        <v>0</v>
      </c>
      <c r="BH284" s="157">
        <f>IF($N$284="sníž. přenesená",$J$284,0)</f>
        <v>0</v>
      </c>
      <c r="BI284" s="157">
        <f>IF($N$284="nulová",$J$284,0)</f>
        <v>0</v>
      </c>
      <c r="BJ284" s="97" t="s">
        <v>22</v>
      </c>
      <c r="BK284" s="157">
        <f>ROUND($I$284*$H$284,2)</f>
        <v>0</v>
      </c>
      <c r="BL284" s="97" t="s">
        <v>248</v>
      </c>
      <c r="BM284" s="97" t="s">
        <v>587</v>
      </c>
    </row>
    <row r="285" spans="2:65" s="6" customFormat="1" ht="15.75" customHeight="1" x14ac:dyDescent="0.3">
      <c r="B285" s="170"/>
      <c r="C285" s="171"/>
      <c r="D285" s="158" t="s">
        <v>355</v>
      </c>
      <c r="E285" s="172"/>
      <c r="F285" s="172" t="s">
        <v>380</v>
      </c>
      <c r="G285" s="171"/>
      <c r="H285" s="171"/>
      <c r="J285" s="171"/>
      <c r="K285" s="171"/>
      <c r="L285" s="173"/>
      <c r="M285" s="174"/>
      <c r="N285" s="171"/>
      <c r="O285" s="171"/>
      <c r="P285" s="171"/>
      <c r="Q285" s="171"/>
      <c r="R285" s="171"/>
      <c r="S285" s="171"/>
      <c r="T285" s="175"/>
      <c r="AT285" s="176" t="s">
        <v>355</v>
      </c>
      <c r="AU285" s="176" t="s">
        <v>83</v>
      </c>
      <c r="AV285" s="176" t="s">
        <v>22</v>
      </c>
      <c r="AW285" s="176" t="s">
        <v>222</v>
      </c>
      <c r="AX285" s="176" t="s">
        <v>75</v>
      </c>
      <c r="AY285" s="176" t="s">
        <v>243</v>
      </c>
    </row>
    <row r="286" spans="2:65" s="6" customFormat="1" ht="15.75" customHeight="1" x14ac:dyDescent="0.3">
      <c r="B286" s="178"/>
      <c r="C286" s="179"/>
      <c r="D286" s="177" t="s">
        <v>355</v>
      </c>
      <c r="E286" s="179"/>
      <c r="F286" s="180" t="s">
        <v>588</v>
      </c>
      <c r="G286" s="179"/>
      <c r="H286" s="181">
        <v>2.0249999999999999</v>
      </c>
      <c r="J286" s="179"/>
      <c r="K286" s="179"/>
      <c r="L286" s="182"/>
      <c r="M286" s="183"/>
      <c r="N286" s="179"/>
      <c r="O286" s="179"/>
      <c r="P286" s="179"/>
      <c r="Q286" s="179"/>
      <c r="R286" s="179"/>
      <c r="S286" s="179"/>
      <c r="T286" s="184"/>
      <c r="AT286" s="185" t="s">
        <v>355</v>
      </c>
      <c r="AU286" s="185" t="s">
        <v>83</v>
      </c>
      <c r="AV286" s="185" t="s">
        <v>83</v>
      </c>
      <c r="AW286" s="185" t="s">
        <v>222</v>
      </c>
      <c r="AX286" s="185" t="s">
        <v>75</v>
      </c>
      <c r="AY286" s="185" t="s">
        <v>243</v>
      </c>
    </row>
    <row r="287" spans="2:65" s="6" customFormat="1" ht="15.75" customHeight="1" x14ac:dyDescent="0.3">
      <c r="B287" s="178"/>
      <c r="C287" s="179"/>
      <c r="D287" s="177" t="s">
        <v>355</v>
      </c>
      <c r="E287" s="179"/>
      <c r="F287" s="180" t="s">
        <v>589</v>
      </c>
      <c r="G287" s="179"/>
      <c r="H287" s="181">
        <v>8.9280000000000008</v>
      </c>
      <c r="J287" s="179"/>
      <c r="K287" s="179"/>
      <c r="L287" s="182"/>
      <c r="M287" s="183"/>
      <c r="N287" s="179"/>
      <c r="O287" s="179"/>
      <c r="P287" s="179"/>
      <c r="Q287" s="179"/>
      <c r="R287" s="179"/>
      <c r="S287" s="179"/>
      <c r="T287" s="184"/>
      <c r="AT287" s="185" t="s">
        <v>355</v>
      </c>
      <c r="AU287" s="185" t="s">
        <v>83</v>
      </c>
      <c r="AV287" s="185" t="s">
        <v>83</v>
      </c>
      <c r="AW287" s="185" t="s">
        <v>222</v>
      </c>
      <c r="AX287" s="185" t="s">
        <v>75</v>
      </c>
      <c r="AY287" s="185" t="s">
        <v>243</v>
      </c>
    </row>
    <row r="288" spans="2:65" s="6" customFormat="1" ht="15.75" customHeight="1" x14ac:dyDescent="0.3">
      <c r="B288" s="186"/>
      <c r="C288" s="187"/>
      <c r="D288" s="177" t="s">
        <v>355</v>
      </c>
      <c r="E288" s="187"/>
      <c r="F288" s="188" t="s">
        <v>369</v>
      </c>
      <c r="G288" s="187"/>
      <c r="H288" s="189">
        <v>10.952999999999999</v>
      </c>
      <c r="J288" s="187"/>
      <c r="K288" s="187"/>
      <c r="L288" s="190"/>
      <c r="M288" s="191"/>
      <c r="N288" s="187"/>
      <c r="O288" s="187"/>
      <c r="P288" s="187"/>
      <c r="Q288" s="187"/>
      <c r="R288" s="187"/>
      <c r="S288" s="187"/>
      <c r="T288" s="192"/>
      <c r="AT288" s="193" t="s">
        <v>355</v>
      </c>
      <c r="AU288" s="193" t="s">
        <v>83</v>
      </c>
      <c r="AV288" s="193" t="s">
        <v>248</v>
      </c>
      <c r="AW288" s="193" t="s">
        <v>222</v>
      </c>
      <c r="AX288" s="193" t="s">
        <v>22</v>
      </c>
      <c r="AY288" s="193" t="s">
        <v>243</v>
      </c>
    </row>
    <row r="289" spans="2:65" s="135" customFormat="1" ht="30.75" customHeight="1" x14ac:dyDescent="0.3">
      <c r="B289" s="136"/>
      <c r="C289" s="137"/>
      <c r="D289" s="137" t="s">
        <v>74</v>
      </c>
      <c r="E289" s="168" t="s">
        <v>263</v>
      </c>
      <c r="F289" s="168" t="s">
        <v>590</v>
      </c>
      <c r="G289" s="137"/>
      <c r="H289" s="137"/>
      <c r="J289" s="169">
        <f>$BK$289</f>
        <v>0</v>
      </c>
      <c r="K289" s="137"/>
      <c r="L289" s="140"/>
      <c r="M289" s="141"/>
      <c r="N289" s="137"/>
      <c r="O289" s="137"/>
      <c r="P289" s="142">
        <f>SUM($P$290:$P$324)</f>
        <v>0</v>
      </c>
      <c r="Q289" s="137"/>
      <c r="R289" s="142">
        <f>SUM($R$290:$R$324)</f>
        <v>0</v>
      </c>
      <c r="S289" s="137"/>
      <c r="T289" s="143">
        <f>SUM($T$290:$T$324)</f>
        <v>0</v>
      </c>
      <c r="AR289" s="144" t="s">
        <v>22</v>
      </c>
      <c r="AT289" s="144" t="s">
        <v>74</v>
      </c>
      <c r="AU289" s="144" t="s">
        <v>22</v>
      </c>
      <c r="AY289" s="144" t="s">
        <v>243</v>
      </c>
      <c r="BK289" s="145">
        <f>SUM($BK$290:$BK$324)</f>
        <v>0</v>
      </c>
    </row>
    <row r="290" spans="2:65" s="6" customFormat="1" ht="15.75" customHeight="1" x14ac:dyDescent="0.3">
      <c r="B290" s="23"/>
      <c r="C290" s="146" t="s">
        <v>591</v>
      </c>
      <c r="D290" s="146" t="s">
        <v>244</v>
      </c>
      <c r="E290" s="147" t="s">
        <v>592</v>
      </c>
      <c r="F290" s="148" t="s">
        <v>593</v>
      </c>
      <c r="G290" s="149" t="s">
        <v>352</v>
      </c>
      <c r="H290" s="150">
        <v>2195</v>
      </c>
      <c r="I290" s="151"/>
      <c r="J290" s="152">
        <f>ROUND($I$290*$H$290,2)</f>
        <v>0</v>
      </c>
      <c r="K290" s="148" t="s">
        <v>353</v>
      </c>
      <c r="L290" s="43"/>
      <c r="M290" s="153"/>
      <c r="N290" s="154" t="s">
        <v>46</v>
      </c>
      <c r="O290" s="24"/>
      <c r="P290" s="155">
        <f>$O$290*$H$290</f>
        <v>0</v>
      </c>
      <c r="Q290" s="155">
        <v>0</v>
      </c>
      <c r="R290" s="155">
        <f>$Q$290*$H$290</f>
        <v>0</v>
      </c>
      <c r="S290" s="155">
        <v>0</v>
      </c>
      <c r="T290" s="156">
        <f>$S$290*$H$290</f>
        <v>0</v>
      </c>
      <c r="AR290" s="97" t="s">
        <v>248</v>
      </c>
      <c r="AT290" s="97" t="s">
        <v>244</v>
      </c>
      <c r="AU290" s="97" t="s">
        <v>83</v>
      </c>
      <c r="AY290" s="6" t="s">
        <v>243</v>
      </c>
      <c r="BE290" s="157">
        <f>IF($N$290="základní",$J$290,0)</f>
        <v>0</v>
      </c>
      <c r="BF290" s="157">
        <f>IF($N$290="snížená",$J$290,0)</f>
        <v>0</v>
      </c>
      <c r="BG290" s="157">
        <f>IF($N$290="zákl. přenesená",$J$290,0)</f>
        <v>0</v>
      </c>
      <c r="BH290" s="157">
        <f>IF($N$290="sníž. přenesená",$J$290,0)</f>
        <v>0</v>
      </c>
      <c r="BI290" s="157">
        <f>IF($N$290="nulová",$J$290,0)</f>
        <v>0</v>
      </c>
      <c r="BJ290" s="97" t="s">
        <v>22</v>
      </c>
      <c r="BK290" s="157">
        <f>ROUND($I$290*$H$290,2)</f>
        <v>0</v>
      </c>
      <c r="BL290" s="97" t="s">
        <v>248</v>
      </c>
      <c r="BM290" s="97" t="s">
        <v>594</v>
      </c>
    </row>
    <row r="291" spans="2:65" s="6" customFormat="1" ht="15.75" customHeight="1" x14ac:dyDescent="0.3">
      <c r="B291" s="170"/>
      <c r="C291" s="171"/>
      <c r="D291" s="158" t="s">
        <v>355</v>
      </c>
      <c r="E291" s="172"/>
      <c r="F291" s="172" t="s">
        <v>356</v>
      </c>
      <c r="G291" s="171"/>
      <c r="H291" s="171"/>
      <c r="J291" s="171"/>
      <c r="K291" s="171"/>
      <c r="L291" s="173"/>
      <c r="M291" s="174"/>
      <c r="N291" s="171"/>
      <c r="O291" s="171"/>
      <c r="P291" s="171"/>
      <c r="Q291" s="171"/>
      <c r="R291" s="171"/>
      <c r="S291" s="171"/>
      <c r="T291" s="175"/>
      <c r="AT291" s="176" t="s">
        <v>355</v>
      </c>
      <c r="AU291" s="176" t="s">
        <v>83</v>
      </c>
      <c r="AV291" s="176" t="s">
        <v>22</v>
      </c>
      <c r="AW291" s="176" t="s">
        <v>222</v>
      </c>
      <c r="AX291" s="176" t="s">
        <v>75</v>
      </c>
      <c r="AY291" s="176" t="s">
        <v>243</v>
      </c>
    </row>
    <row r="292" spans="2:65" s="6" customFormat="1" ht="15.75" customHeight="1" x14ac:dyDescent="0.3">
      <c r="B292" s="170"/>
      <c r="C292" s="171"/>
      <c r="D292" s="177" t="s">
        <v>355</v>
      </c>
      <c r="E292" s="171"/>
      <c r="F292" s="172" t="s">
        <v>362</v>
      </c>
      <c r="G292" s="171"/>
      <c r="H292" s="171"/>
      <c r="J292" s="171"/>
      <c r="K292" s="171"/>
      <c r="L292" s="173"/>
      <c r="M292" s="174"/>
      <c r="N292" s="171"/>
      <c r="O292" s="171"/>
      <c r="P292" s="171"/>
      <c r="Q292" s="171"/>
      <c r="R292" s="171"/>
      <c r="S292" s="171"/>
      <c r="T292" s="175"/>
      <c r="AT292" s="176" t="s">
        <v>355</v>
      </c>
      <c r="AU292" s="176" t="s">
        <v>83</v>
      </c>
      <c r="AV292" s="176" t="s">
        <v>22</v>
      </c>
      <c r="AW292" s="176" t="s">
        <v>222</v>
      </c>
      <c r="AX292" s="176" t="s">
        <v>75</v>
      </c>
      <c r="AY292" s="176" t="s">
        <v>243</v>
      </c>
    </row>
    <row r="293" spans="2:65" s="6" customFormat="1" ht="15.75" customHeight="1" x14ac:dyDescent="0.3">
      <c r="B293" s="178"/>
      <c r="C293" s="179"/>
      <c r="D293" s="177" t="s">
        <v>355</v>
      </c>
      <c r="E293" s="179"/>
      <c r="F293" s="180" t="s">
        <v>595</v>
      </c>
      <c r="G293" s="179"/>
      <c r="H293" s="181">
        <v>2195</v>
      </c>
      <c r="J293" s="179"/>
      <c r="K293" s="179"/>
      <c r="L293" s="182"/>
      <c r="M293" s="183"/>
      <c r="N293" s="179"/>
      <c r="O293" s="179"/>
      <c r="P293" s="179"/>
      <c r="Q293" s="179"/>
      <c r="R293" s="179"/>
      <c r="S293" s="179"/>
      <c r="T293" s="184"/>
      <c r="AT293" s="185" t="s">
        <v>355</v>
      </c>
      <c r="AU293" s="185" t="s">
        <v>83</v>
      </c>
      <c r="AV293" s="185" t="s">
        <v>83</v>
      </c>
      <c r="AW293" s="185" t="s">
        <v>222</v>
      </c>
      <c r="AX293" s="185" t="s">
        <v>22</v>
      </c>
      <c r="AY293" s="185" t="s">
        <v>243</v>
      </c>
    </row>
    <row r="294" spans="2:65" s="6" customFormat="1" ht="15.75" customHeight="1" x14ac:dyDescent="0.3">
      <c r="B294" s="23"/>
      <c r="C294" s="146" t="s">
        <v>596</v>
      </c>
      <c r="D294" s="146" t="s">
        <v>244</v>
      </c>
      <c r="E294" s="147" t="s">
        <v>597</v>
      </c>
      <c r="F294" s="148" t="s">
        <v>598</v>
      </c>
      <c r="G294" s="149" t="s">
        <v>352</v>
      </c>
      <c r="H294" s="150">
        <v>2891</v>
      </c>
      <c r="I294" s="151"/>
      <c r="J294" s="152">
        <f>ROUND($I$294*$H$294,2)</f>
        <v>0</v>
      </c>
      <c r="K294" s="148" t="s">
        <v>353</v>
      </c>
      <c r="L294" s="43"/>
      <c r="M294" s="153"/>
      <c r="N294" s="154" t="s">
        <v>46</v>
      </c>
      <c r="O294" s="24"/>
      <c r="P294" s="155">
        <f>$O$294*$H$294</f>
        <v>0</v>
      </c>
      <c r="Q294" s="155">
        <v>0</v>
      </c>
      <c r="R294" s="155">
        <f>$Q$294*$H$294</f>
        <v>0</v>
      </c>
      <c r="S294" s="155">
        <v>0</v>
      </c>
      <c r="T294" s="156">
        <f>$S$294*$H$294</f>
        <v>0</v>
      </c>
      <c r="AR294" s="97" t="s">
        <v>248</v>
      </c>
      <c r="AT294" s="97" t="s">
        <v>244</v>
      </c>
      <c r="AU294" s="97" t="s">
        <v>83</v>
      </c>
      <c r="AY294" s="6" t="s">
        <v>243</v>
      </c>
      <c r="BE294" s="157">
        <f>IF($N$294="základní",$J$294,0)</f>
        <v>0</v>
      </c>
      <c r="BF294" s="157">
        <f>IF($N$294="snížená",$J$294,0)</f>
        <v>0</v>
      </c>
      <c r="BG294" s="157">
        <f>IF($N$294="zákl. přenesená",$J$294,0)</f>
        <v>0</v>
      </c>
      <c r="BH294" s="157">
        <f>IF($N$294="sníž. přenesená",$J$294,0)</f>
        <v>0</v>
      </c>
      <c r="BI294" s="157">
        <f>IF($N$294="nulová",$J$294,0)</f>
        <v>0</v>
      </c>
      <c r="BJ294" s="97" t="s">
        <v>22</v>
      </c>
      <c r="BK294" s="157">
        <f>ROUND($I$294*$H$294,2)</f>
        <v>0</v>
      </c>
      <c r="BL294" s="97" t="s">
        <v>248</v>
      </c>
      <c r="BM294" s="97" t="s">
        <v>599</v>
      </c>
    </row>
    <row r="295" spans="2:65" s="6" customFormat="1" ht="15.75" customHeight="1" x14ac:dyDescent="0.3">
      <c r="B295" s="170"/>
      <c r="C295" s="171"/>
      <c r="D295" s="158" t="s">
        <v>355</v>
      </c>
      <c r="E295" s="172"/>
      <c r="F295" s="172" t="s">
        <v>356</v>
      </c>
      <c r="G295" s="171"/>
      <c r="H295" s="171"/>
      <c r="J295" s="171"/>
      <c r="K295" s="171"/>
      <c r="L295" s="173"/>
      <c r="M295" s="174"/>
      <c r="N295" s="171"/>
      <c r="O295" s="171"/>
      <c r="P295" s="171"/>
      <c r="Q295" s="171"/>
      <c r="R295" s="171"/>
      <c r="S295" s="171"/>
      <c r="T295" s="175"/>
      <c r="AT295" s="176" t="s">
        <v>355</v>
      </c>
      <c r="AU295" s="176" t="s">
        <v>83</v>
      </c>
      <c r="AV295" s="176" t="s">
        <v>22</v>
      </c>
      <c r="AW295" s="176" t="s">
        <v>222</v>
      </c>
      <c r="AX295" s="176" t="s">
        <v>75</v>
      </c>
      <c r="AY295" s="176" t="s">
        <v>243</v>
      </c>
    </row>
    <row r="296" spans="2:65" s="6" customFormat="1" ht="15.75" customHeight="1" x14ac:dyDescent="0.3">
      <c r="B296" s="170"/>
      <c r="C296" s="171"/>
      <c r="D296" s="177" t="s">
        <v>355</v>
      </c>
      <c r="E296" s="171"/>
      <c r="F296" s="172" t="s">
        <v>362</v>
      </c>
      <c r="G296" s="171"/>
      <c r="H296" s="171"/>
      <c r="J296" s="171"/>
      <c r="K296" s="171"/>
      <c r="L296" s="173"/>
      <c r="M296" s="174"/>
      <c r="N296" s="171"/>
      <c r="O296" s="171"/>
      <c r="P296" s="171"/>
      <c r="Q296" s="171"/>
      <c r="R296" s="171"/>
      <c r="S296" s="171"/>
      <c r="T296" s="175"/>
      <c r="AT296" s="176" t="s">
        <v>355</v>
      </c>
      <c r="AU296" s="176" t="s">
        <v>83</v>
      </c>
      <c r="AV296" s="176" t="s">
        <v>22</v>
      </c>
      <c r="AW296" s="176" t="s">
        <v>222</v>
      </c>
      <c r="AX296" s="176" t="s">
        <v>75</v>
      </c>
      <c r="AY296" s="176" t="s">
        <v>243</v>
      </c>
    </row>
    <row r="297" spans="2:65" s="6" customFormat="1" ht="15.75" customHeight="1" x14ac:dyDescent="0.3">
      <c r="B297" s="178"/>
      <c r="C297" s="179"/>
      <c r="D297" s="177" t="s">
        <v>355</v>
      </c>
      <c r="E297" s="179"/>
      <c r="F297" s="180" t="s">
        <v>600</v>
      </c>
      <c r="G297" s="179"/>
      <c r="H297" s="181">
        <v>2891</v>
      </c>
      <c r="J297" s="179"/>
      <c r="K297" s="179"/>
      <c r="L297" s="182"/>
      <c r="M297" s="183"/>
      <c r="N297" s="179"/>
      <c r="O297" s="179"/>
      <c r="P297" s="179"/>
      <c r="Q297" s="179"/>
      <c r="R297" s="179"/>
      <c r="S297" s="179"/>
      <c r="T297" s="184"/>
      <c r="AT297" s="185" t="s">
        <v>355</v>
      </c>
      <c r="AU297" s="185" t="s">
        <v>83</v>
      </c>
      <c r="AV297" s="185" t="s">
        <v>83</v>
      </c>
      <c r="AW297" s="185" t="s">
        <v>222</v>
      </c>
      <c r="AX297" s="185" t="s">
        <v>22</v>
      </c>
      <c r="AY297" s="185" t="s">
        <v>243</v>
      </c>
    </row>
    <row r="298" spans="2:65" s="6" customFormat="1" ht="15.75" customHeight="1" x14ac:dyDescent="0.3">
      <c r="B298" s="23"/>
      <c r="C298" s="146" t="s">
        <v>601</v>
      </c>
      <c r="D298" s="146" t="s">
        <v>244</v>
      </c>
      <c r="E298" s="147" t="s">
        <v>602</v>
      </c>
      <c r="F298" s="148" t="s">
        <v>603</v>
      </c>
      <c r="G298" s="149" t="s">
        <v>352</v>
      </c>
      <c r="H298" s="150">
        <v>1899</v>
      </c>
      <c r="I298" s="151"/>
      <c r="J298" s="152">
        <f>ROUND($I$298*$H$298,2)</f>
        <v>0</v>
      </c>
      <c r="K298" s="148" t="s">
        <v>353</v>
      </c>
      <c r="L298" s="43"/>
      <c r="M298" s="153"/>
      <c r="N298" s="154" t="s">
        <v>46</v>
      </c>
      <c r="O298" s="24"/>
      <c r="P298" s="155">
        <f>$O$298*$H$298</f>
        <v>0</v>
      </c>
      <c r="Q298" s="155">
        <v>0</v>
      </c>
      <c r="R298" s="155">
        <f>$Q$298*$H$298</f>
        <v>0</v>
      </c>
      <c r="S298" s="155">
        <v>0</v>
      </c>
      <c r="T298" s="156">
        <f>$S$298*$H$298</f>
        <v>0</v>
      </c>
      <c r="AR298" s="97" t="s">
        <v>248</v>
      </c>
      <c r="AT298" s="97" t="s">
        <v>244</v>
      </c>
      <c r="AU298" s="97" t="s">
        <v>83</v>
      </c>
      <c r="AY298" s="6" t="s">
        <v>243</v>
      </c>
      <c r="BE298" s="157">
        <f>IF($N$298="základní",$J$298,0)</f>
        <v>0</v>
      </c>
      <c r="BF298" s="157">
        <f>IF($N$298="snížená",$J$298,0)</f>
        <v>0</v>
      </c>
      <c r="BG298" s="157">
        <f>IF($N$298="zákl. přenesená",$J$298,0)</f>
        <v>0</v>
      </c>
      <c r="BH298" s="157">
        <f>IF($N$298="sníž. přenesená",$J$298,0)</f>
        <v>0</v>
      </c>
      <c r="BI298" s="157">
        <f>IF($N$298="nulová",$J$298,0)</f>
        <v>0</v>
      </c>
      <c r="BJ298" s="97" t="s">
        <v>22</v>
      </c>
      <c r="BK298" s="157">
        <f>ROUND($I$298*$H$298,2)</f>
        <v>0</v>
      </c>
      <c r="BL298" s="97" t="s">
        <v>248</v>
      </c>
      <c r="BM298" s="97" t="s">
        <v>604</v>
      </c>
    </row>
    <row r="299" spans="2:65" s="6" customFormat="1" ht="15.75" customHeight="1" x14ac:dyDescent="0.3">
      <c r="B299" s="170"/>
      <c r="C299" s="171"/>
      <c r="D299" s="158" t="s">
        <v>355</v>
      </c>
      <c r="E299" s="172"/>
      <c r="F299" s="172" t="s">
        <v>356</v>
      </c>
      <c r="G299" s="171"/>
      <c r="H299" s="171"/>
      <c r="J299" s="171"/>
      <c r="K299" s="171"/>
      <c r="L299" s="173"/>
      <c r="M299" s="174"/>
      <c r="N299" s="171"/>
      <c r="O299" s="171"/>
      <c r="P299" s="171"/>
      <c r="Q299" s="171"/>
      <c r="R299" s="171"/>
      <c r="S299" s="171"/>
      <c r="T299" s="175"/>
      <c r="AT299" s="176" t="s">
        <v>355</v>
      </c>
      <c r="AU299" s="176" t="s">
        <v>83</v>
      </c>
      <c r="AV299" s="176" t="s">
        <v>22</v>
      </c>
      <c r="AW299" s="176" t="s">
        <v>222</v>
      </c>
      <c r="AX299" s="176" t="s">
        <v>75</v>
      </c>
      <c r="AY299" s="176" t="s">
        <v>243</v>
      </c>
    </row>
    <row r="300" spans="2:65" s="6" customFormat="1" ht="15.75" customHeight="1" x14ac:dyDescent="0.3">
      <c r="B300" s="170"/>
      <c r="C300" s="171"/>
      <c r="D300" s="177" t="s">
        <v>355</v>
      </c>
      <c r="E300" s="171"/>
      <c r="F300" s="172" t="s">
        <v>362</v>
      </c>
      <c r="G300" s="171"/>
      <c r="H300" s="171"/>
      <c r="J300" s="171"/>
      <c r="K300" s="171"/>
      <c r="L300" s="173"/>
      <c r="M300" s="174"/>
      <c r="N300" s="171"/>
      <c r="O300" s="171"/>
      <c r="P300" s="171"/>
      <c r="Q300" s="171"/>
      <c r="R300" s="171"/>
      <c r="S300" s="171"/>
      <c r="T300" s="175"/>
      <c r="AT300" s="176" t="s">
        <v>355</v>
      </c>
      <c r="AU300" s="176" t="s">
        <v>83</v>
      </c>
      <c r="AV300" s="176" t="s">
        <v>22</v>
      </c>
      <c r="AW300" s="176" t="s">
        <v>222</v>
      </c>
      <c r="AX300" s="176" t="s">
        <v>75</v>
      </c>
      <c r="AY300" s="176" t="s">
        <v>243</v>
      </c>
    </row>
    <row r="301" spans="2:65" s="6" customFormat="1" ht="15.75" customHeight="1" x14ac:dyDescent="0.3">
      <c r="B301" s="178"/>
      <c r="C301" s="179"/>
      <c r="D301" s="177" t="s">
        <v>355</v>
      </c>
      <c r="E301" s="179"/>
      <c r="F301" s="180" t="s">
        <v>605</v>
      </c>
      <c r="G301" s="179"/>
      <c r="H301" s="181">
        <v>1899</v>
      </c>
      <c r="J301" s="179"/>
      <c r="K301" s="179"/>
      <c r="L301" s="182"/>
      <c r="M301" s="183"/>
      <c r="N301" s="179"/>
      <c r="O301" s="179"/>
      <c r="P301" s="179"/>
      <c r="Q301" s="179"/>
      <c r="R301" s="179"/>
      <c r="S301" s="179"/>
      <c r="T301" s="184"/>
      <c r="AT301" s="185" t="s">
        <v>355</v>
      </c>
      <c r="AU301" s="185" t="s">
        <v>83</v>
      </c>
      <c r="AV301" s="185" t="s">
        <v>83</v>
      </c>
      <c r="AW301" s="185" t="s">
        <v>222</v>
      </c>
      <c r="AX301" s="185" t="s">
        <v>22</v>
      </c>
      <c r="AY301" s="185" t="s">
        <v>243</v>
      </c>
    </row>
    <row r="302" spans="2:65" s="6" customFormat="1" ht="15.75" customHeight="1" x14ac:dyDescent="0.3">
      <c r="B302" s="23"/>
      <c r="C302" s="146" t="s">
        <v>606</v>
      </c>
      <c r="D302" s="146" t="s">
        <v>244</v>
      </c>
      <c r="E302" s="147" t="s">
        <v>607</v>
      </c>
      <c r="F302" s="148" t="s">
        <v>608</v>
      </c>
      <c r="G302" s="149" t="s">
        <v>352</v>
      </c>
      <c r="H302" s="150">
        <v>369</v>
      </c>
      <c r="I302" s="151"/>
      <c r="J302" s="152">
        <f>ROUND($I$302*$H$302,2)</f>
        <v>0</v>
      </c>
      <c r="K302" s="148" t="s">
        <v>353</v>
      </c>
      <c r="L302" s="43"/>
      <c r="M302" s="153"/>
      <c r="N302" s="154" t="s">
        <v>46</v>
      </c>
      <c r="O302" s="24"/>
      <c r="P302" s="155">
        <f>$O$302*$H$302</f>
        <v>0</v>
      </c>
      <c r="Q302" s="155">
        <v>0</v>
      </c>
      <c r="R302" s="155">
        <f>$Q$302*$H$302</f>
        <v>0</v>
      </c>
      <c r="S302" s="155">
        <v>0</v>
      </c>
      <c r="T302" s="156">
        <f>$S$302*$H$302</f>
        <v>0</v>
      </c>
      <c r="AR302" s="97" t="s">
        <v>248</v>
      </c>
      <c r="AT302" s="97" t="s">
        <v>244</v>
      </c>
      <c r="AU302" s="97" t="s">
        <v>83</v>
      </c>
      <c r="AY302" s="6" t="s">
        <v>243</v>
      </c>
      <c r="BE302" s="157">
        <f>IF($N$302="základní",$J$302,0)</f>
        <v>0</v>
      </c>
      <c r="BF302" s="157">
        <f>IF($N$302="snížená",$J$302,0)</f>
        <v>0</v>
      </c>
      <c r="BG302" s="157">
        <f>IF($N$302="zákl. přenesená",$J$302,0)</f>
        <v>0</v>
      </c>
      <c r="BH302" s="157">
        <f>IF($N$302="sníž. přenesená",$J$302,0)</f>
        <v>0</v>
      </c>
      <c r="BI302" s="157">
        <f>IF($N$302="nulová",$J$302,0)</f>
        <v>0</v>
      </c>
      <c r="BJ302" s="97" t="s">
        <v>22</v>
      </c>
      <c r="BK302" s="157">
        <f>ROUND($I$302*$H$302,2)</f>
        <v>0</v>
      </c>
      <c r="BL302" s="97" t="s">
        <v>248</v>
      </c>
      <c r="BM302" s="97" t="s">
        <v>609</v>
      </c>
    </row>
    <row r="303" spans="2:65" s="6" customFormat="1" ht="15.75" customHeight="1" x14ac:dyDescent="0.3">
      <c r="B303" s="170"/>
      <c r="C303" s="171"/>
      <c r="D303" s="158" t="s">
        <v>355</v>
      </c>
      <c r="E303" s="172"/>
      <c r="F303" s="172" t="s">
        <v>356</v>
      </c>
      <c r="G303" s="171"/>
      <c r="H303" s="171"/>
      <c r="J303" s="171"/>
      <c r="K303" s="171"/>
      <c r="L303" s="173"/>
      <c r="M303" s="174"/>
      <c r="N303" s="171"/>
      <c r="O303" s="171"/>
      <c r="P303" s="171"/>
      <c r="Q303" s="171"/>
      <c r="R303" s="171"/>
      <c r="S303" s="171"/>
      <c r="T303" s="175"/>
      <c r="AT303" s="176" t="s">
        <v>355</v>
      </c>
      <c r="AU303" s="176" t="s">
        <v>83</v>
      </c>
      <c r="AV303" s="176" t="s">
        <v>22</v>
      </c>
      <c r="AW303" s="176" t="s">
        <v>222</v>
      </c>
      <c r="AX303" s="176" t="s">
        <v>75</v>
      </c>
      <c r="AY303" s="176" t="s">
        <v>243</v>
      </c>
    </row>
    <row r="304" spans="2:65" s="6" customFormat="1" ht="15.75" customHeight="1" x14ac:dyDescent="0.3">
      <c r="B304" s="170"/>
      <c r="C304" s="171"/>
      <c r="D304" s="177" t="s">
        <v>355</v>
      </c>
      <c r="E304" s="171"/>
      <c r="F304" s="172" t="s">
        <v>362</v>
      </c>
      <c r="G304" s="171"/>
      <c r="H304" s="171"/>
      <c r="J304" s="171"/>
      <c r="K304" s="171"/>
      <c r="L304" s="173"/>
      <c r="M304" s="174"/>
      <c r="N304" s="171"/>
      <c r="O304" s="171"/>
      <c r="P304" s="171"/>
      <c r="Q304" s="171"/>
      <c r="R304" s="171"/>
      <c r="S304" s="171"/>
      <c r="T304" s="175"/>
      <c r="AT304" s="176" t="s">
        <v>355</v>
      </c>
      <c r="AU304" s="176" t="s">
        <v>83</v>
      </c>
      <c r="AV304" s="176" t="s">
        <v>22</v>
      </c>
      <c r="AW304" s="176" t="s">
        <v>222</v>
      </c>
      <c r="AX304" s="176" t="s">
        <v>75</v>
      </c>
      <c r="AY304" s="176" t="s">
        <v>243</v>
      </c>
    </row>
    <row r="305" spans="2:65" s="6" customFormat="1" ht="15.75" customHeight="1" x14ac:dyDescent="0.3">
      <c r="B305" s="178"/>
      <c r="C305" s="179"/>
      <c r="D305" s="177" t="s">
        <v>355</v>
      </c>
      <c r="E305" s="179"/>
      <c r="F305" s="180" t="s">
        <v>610</v>
      </c>
      <c r="G305" s="179"/>
      <c r="H305" s="181">
        <v>369</v>
      </c>
      <c r="J305" s="179"/>
      <c r="K305" s="179"/>
      <c r="L305" s="182"/>
      <c r="M305" s="183"/>
      <c r="N305" s="179"/>
      <c r="O305" s="179"/>
      <c r="P305" s="179"/>
      <c r="Q305" s="179"/>
      <c r="R305" s="179"/>
      <c r="S305" s="179"/>
      <c r="T305" s="184"/>
      <c r="AT305" s="185" t="s">
        <v>355</v>
      </c>
      <c r="AU305" s="185" t="s">
        <v>83</v>
      </c>
      <c r="AV305" s="185" t="s">
        <v>83</v>
      </c>
      <c r="AW305" s="185" t="s">
        <v>222</v>
      </c>
      <c r="AX305" s="185" t="s">
        <v>22</v>
      </c>
      <c r="AY305" s="185" t="s">
        <v>243</v>
      </c>
    </row>
    <row r="306" spans="2:65" s="6" customFormat="1" ht="15.75" customHeight="1" x14ac:dyDescent="0.3">
      <c r="B306" s="23"/>
      <c r="C306" s="146" t="s">
        <v>611</v>
      </c>
      <c r="D306" s="146" t="s">
        <v>244</v>
      </c>
      <c r="E306" s="147" t="s">
        <v>612</v>
      </c>
      <c r="F306" s="148" t="s">
        <v>613</v>
      </c>
      <c r="G306" s="149" t="s">
        <v>352</v>
      </c>
      <c r="H306" s="150">
        <v>4120</v>
      </c>
      <c r="I306" s="151"/>
      <c r="J306" s="152">
        <f>ROUND($I$306*$H$306,2)</f>
        <v>0</v>
      </c>
      <c r="K306" s="148" t="s">
        <v>353</v>
      </c>
      <c r="L306" s="43"/>
      <c r="M306" s="153"/>
      <c r="N306" s="154" t="s">
        <v>46</v>
      </c>
      <c r="O306" s="24"/>
      <c r="P306" s="155">
        <f>$O$306*$H$306</f>
        <v>0</v>
      </c>
      <c r="Q306" s="155">
        <v>0</v>
      </c>
      <c r="R306" s="155">
        <f>$Q$306*$H$306</f>
        <v>0</v>
      </c>
      <c r="S306" s="155">
        <v>0</v>
      </c>
      <c r="T306" s="156">
        <f>$S$306*$H$306</f>
        <v>0</v>
      </c>
      <c r="AR306" s="97" t="s">
        <v>248</v>
      </c>
      <c r="AT306" s="97" t="s">
        <v>244</v>
      </c>
      <c r="AU306" s="97" t="s">
        <v>83</v>
      </c>
      <c r="AY306" s="6" t="s">
        <v>243</v>
      </c>
      <c r="BE306" s="157">
        <f>IF($N$306="základní",$J$306,0)</f>
        <v>0</v>
      </c>
      <c r="BF306" s="157">
        <f>IF($N$306="snížená",$J$306,0)</f>
        <v>0</v>
      </c>
      <c r="BG306" s="157">
        <f>IF($N$306="zákl. přenesená",$J$306,0)</f>
        <v>0</v>
      </c>
      <c r="BH306" s="157">
        <f>IF($N$306="sníž. přenesená",$J$306,0)</f>
        <v>0</v>
      </c>
      <c r="BI306" s="157">
        <f>IF($N$306="nulová",$J$306,0)</f>
        <v>0</v>
      </c>
      <c r="BJ306" s="97" t="s">
        <v>22</v>
      </c>
      <c r="BK306" s="157">
        <f>ROUND($I$306*$H$306,2)</f>
        <v>0</v>
      </c>
      <c r="BL306" s="97" t="s">
        <v>248</v>
      </c>
      <c r="BM306" s="97" t="s">
        <v>614</v>
      </c>
    </row>
    <row r="307" spans="2:65" s="6" customFormat="1" ht="15.75" customHeight="1" x14ac:dyDescent="0.3">
      <c r="B307" s="170"/>
      <c r="C307" s="171"/>
      <c r="D307" s="158" t="s">
        <v>355</v>
      </c>
      <c r="E307" s="172"/>
      <c r="F307" s="172" t="s">
        <v>356</v>
      </c>
      <c r="G307" s="171"/>
      <c r="H307" s="171"/>
      <c r="J307" s="171"/>
      <c r="K307" s="171"/>
      <c r="L307" s="173"/>
      <c r="M307" s="174"/>
      <c r="N307" s="171"/>
      <c r="O307" s="171"/>
      <c r="P307" s="171"/>
      <c r="Q307" s="171"/>
      <c r="R307" s="171"/>
      <c r="S307" s="171"/>
      <c r="T307" s="175"/>
      <c r="AT307" s="176" t="s">
        <v>355</v>
      </c>
      <c r="AU307" s="176" t="s">
        <v>83</v>
      </c>
      <c r="AV307" s="176" t="s">
        <v>22</v>
      </c>
      <c r="AW307" s="176" t="s">
        <v>222</v>
      </c>
      <c r="AX307" s="176" t="s">
        <v>75</v>
      </c>
      <c r="AY307" s="176" t="s">
        <v>243</v>
      </c>
    </row>
    <row r="308" spans="2:65" s="6" customFormat="1" ht="15.75" customHeight="1" x14ac:dyDescent="0.3">
      <c r="B308" s="170"/>
      <c r="C308" s="171"/>
      <c r="D308" s="177" t="s">
        <v>355</v>
      </c>
      <c r="E308" s="171"/>
      <c r="F308" s="172" t="s">
        <v>362</v>
      </c>
      <c r="G308" s="171"/>
      <c r="H308" s="171"/>
      <c r="J308" s="171"/>
      <c r="K308" s="171"/>
      <c r="L308" s="173"/>
      <c r="M308" s="174"/>
      <c r="N308" s="171"/>
      <c r="O308" s="171"/>
      <c r="P308" s="171"/>
      <c r="Q308" s="171"/>
      <c r="R308" s="171"/>
      <c r="S308" s="171"/>
      <c r="T308" s="175"/>
      <c r="AT308" s="176" t="s">
        <v>355</v>
      </c>
      <c r="AU308" s="176" t="s">
        <v>83</v>
      </c>
      <c r="AV308" s="176" t="s">
        <v>22</v>
      </c>
      <c r="AW308" s="176" t="s">
        <v>222</v>
      </c>
      <c r="AX308" s="176" t="s">
        <v>75</v>
      </c>
      <c r="AY308" s="176" t="s">
        <v>243</v>
      </c>
    </row>
    <row r="309" spans="2:65" s="6" customFormat="1" ht="15.75" customHeight="1" x14ac:dyDescent="0.3">
      <c r="B309" s="178"/>
      <c r="C309" s="179"/>
      <c r="D309" s="177" t="s">
        <v>355</v>
      </c>
      <c r="E309" s="179"/>
      <c r="F309" s="180" t="s">
        <v>615</v>
      </c>
      <c r="G309" s="179"/>
      <c r="H309" s="181">
        <v>4120</v>
      </c>
      <c r="J309" s="179"/>
      <c r="K309" s="179"/>
      <c r="L309" s="182"/>
      <c r="M309" s="183"/>
      <c r="N309" s="179"/>
      <c r="O309" s="179"/>
      <c r="P309" s="179"/>
      <c r="Q309" s="179"/>
      <c r="R309" s="179"/>
      <c r="S309" s="179"/>
      <c r="T309" s="184"/>
      <c r="AT309" s="185" t="s">
        <v>355</v>
      </c>
      <c r="AU309" s="185" t="s">
        <v>83</v>
      </c>
      <c r="AV309" s="185" t="s">
        <v>83</v>
      </c>
      <c r="AW309" s="185" t="s">
        <v>222</v>
      </c>
      <c r="AX309" s="185" t="s">
        <v>22</v>
      </c>
      <c r="AY309" s="185" t="s">
        <v>243</v>
      </c>
    </row>
    <row r="310" spans="2:65" s="6" customFormat="1" ht="15.75" customHeight="1" x14ac:dyDescent="0.3">
      <c r="B310" s="23"/>
      <c r="C310" s="146" t="s">
        <v>616</v>
      </c>
      <c r="D310" s="146" t="s">
        <v>244</v>
      </c>
      <c r="E310" s="147" t="s">
        <v>617</v>
      </c>
      <c r="F310" s="148" t="s">
        <v>618</v>
      </c>
      <c r="G310" s="149" t="s">
        <v>352</v>
      </c>
      <c r="H310" s="150">
        <v>2060</v>
      </c>
      <c r="I310" s="151"/>
      <c r="J310" s="152">
        <f>ROUND($I$310*$H$310,2)</f>
        <v>0</v>
      </c>
      <c r="K310" s="148" t="s">
        <v>353</v>
      </c>
      <c r="L310" s="43"/>
      <c r="M310" s="153"/>
      <c r="N310" s="154" t="s">
        <v>46</v>
      </c>
      <c r="O310" s="24"/>
      <c r="P310" s="155">
        <f>$O$310*$H$310</f>
        <v>0</v>
      </c>
      <c r="Q310" s="155">
        <v>0</v>
      </c>
      <c r="R310" s="155">
        <f>$Q$310*$H$310</f>
        <v>0</v>
      </c>
      <c r="S310" s="155">
        <v>0</v>
      </c>
      <c r="T310" s="156">
        <f>$S$310*$H$310</f>
        <v>0</v>
      </c>
      <c r="AR310" s="97" t="s">
        <v>248</v>
      </c>
      <c r="AT310" s="97" t="s">
        <v>244</v>
      </c>
      <c r="AU310" s="97" t="s">
        <v>83</v>
      </c>
      <c r="AY310" s="6" t="s">
        <v>243</v>
      </c>
      <c r="BE310" s="157">
        <f>IF($N$310="základní",$J$310,0)</f>
        <v>0</v>
      </c>
      <c r="BF310" s="157">
        <f>IF($N$310="snížená",$J$310,0)</f>
        <v>0</v>
      </c>
      <c r="BG310" s="157">
        <f>IF($N$310="zákl. přenesená",$J$310,0)</f>
        <v>0</v>
      </c>
      <c r="BH310" s="157">
        <f>IF($N$310="sníž. přenesená",$J$310,0)</f>
        <v>0</v>
      </c>
      <c r="BI310" s="157">
        <f>IF($N$310="nulová",$J$310,0)</f>
        <v>0</v>
      </c>
      <c r="BJ310" s="97" t="s">
        <v>22</v>
      </c>
      <c r="BK310" s="157">
        <f>ROUND($I$310*$H$310,2)</f>
        <v>0</v>
      </c>
      <c r="BL310" s="97" t="s">
        <v>248</v>
      </c>
      <c r="BM310" s="97" t="s">
        <v>619</v>
      </c>
    </row>
    <row r="311" spans="2:65" s="6" customFormat="1" ht="15.75" customHeight="1" x14ac:dyDescent="0.3">
      <c r="B311" s="170"/>
      <c r="C311" s="171"/>
      <c r="D311" s="158" t="s">
        <v>355</v>
      </c>
      <c r="E311" s="172"/>
      <c r="F311" s="172" t="s">
        <v>356</v>
      </c>
      <c r="G311" s="171"/>
      <c r="H311" s="171"/>
      <c r="J311" s="171"/>
      <c r="K311" s="171"/>
      <c r="L311" s="173"/>
      <c r="M311" s="174"/>
      <c r="N311" s="171"/>
      <c r="O311" s="171"/>
      <c r="P311" s="171"/>
      <c r="Q311" s="171"/>
      <c r="R311" s="171"/>
      <c r="S311" s="171"/>
      <c r="T311" s="175"/>
      <c r="AT311" s="176" t="s">
        <v>355</v>
      </c>
      <c r="AU311" s="176" t="s">
        <v>83</v>
      </c>
      <c r="AV311" s="176" t="s">
        <v>22</v>
      </c>
      <c r="AW311" s="176" t="s">
        <v>222</v>
      </c>
      <c r="AX311" s="176" t="s">
        <v>75</v>
      </c>
      <c r="AY311" s="176" t="s">
        <v>243</v>
      </c>
    </row>
    <row r="312" spans="2:65" s="6" customFormat="1" ht="15.75" customHeight="1" x14ac:dyDescent="0.3">
      <c r="B312" s="170"/>
      <c r="C312" s="171"/>
      <c r="D312" s="177" t="s">
        <v>355</v>
      </c>
      <c r="E312" s="171"/>
      <c r="F312" s="172" t="s">
        <v>362</v>
      </c>
      <c r="G312" s="171"/>
      <c r="H312" s="171"/>
      <c r="J312" s="171"/>
      <c r="K312" s="171"/>
      <c r="L312" s="173"/>
      <c r="M312" s="174"/>
      <c r="N312" s="171"/>
      <c r="O312" s="171"/>
      <c r="P312" s="171"/>
      <c r="Q312" s="171"/>
      <c r="R312" s="171"/>
      <c r="S312" s="171"/>
      <c r="T312" s="175"/>
      <c r="AT312" s="176" t="s">
        <v>355</v>
      </c>
      <c r="AU312" s="176" t="s">
        <v>83</v>
      </c>
      <c r="AV312" s="176" t="s">
        <v>22</v>
      </c>
      <c r="AW312" s="176" t="s">
        <v>222</v>
      </c>
      <c r="AX312" s="176" t="s">
        <v>75</v>
      </c>
      <c r="AY312" s="176" t="s">
        <v>243</v>
      </c>
    </row>
    <row r="313" spans="2:65" s="6" customFormat="1" ht="15.75" customHeight="1" x14ac:dyDescent="0.3">
      <c r="B313" s="170"/>
      <c r="C313" s="171"/>
      <c r="D313" s="177" t="s">
        <v>355</v>
      </c>
      <c r="E313" s="171"/>
      <c r="F313" s="172" t="s">
        <v>620</v>
      </c>
      <c r="G313" s="171"/>
      <c r="H313" s="171"/>
      <c r="J313" s="171"/>
      <c r="K313" s="171"/>
      <c r="L313" s="173"/>
      <c r="M313" s="174"/>
      <c r="N313" s="171"/>
      <c r="O313" s="171"/>
      <c r="P313" s="171"/>
      <c r="Q313" s="171"/>
      <c r="R313" s="171"/>
      <c r="S313" s="171"/>
      <c r="T313" s="175"/>
      <c r="AT313" s="176" t="s">
        <v>355</v>
      </c>
      <c r="AU313" s="176" t="s">
        <v>83</v>
      </c>
      <c r="AV313" s="176" t="s">
        <v>22</v>
      </c>
      <c r="AW313" s="176" t="s">
        <v>222</v>
      </c>
      <c r="AX313" s="176" t="s">
        <v>75</v>
      </c>
      <c r="AY313" s="176" t="s">
        <v>243</v>
      </c>
    </row>
    <row r="314" spans="2:65" s="6" customFormat="1" ht="15.75" customHeight="1" x14ac:dyDescent="0.3">
      <c r="B314" s="178"/>
      <c r="C314" s="179"/>
      <c r="D314" s="177" t="s">
        <v>355</v>
      </c>
      <c r="E314" s="179"/>
      <c r="F314" s="180" t="s">
        <v>621</v>
      </c>
      <c r="G314" s="179"/>
      <c r="H314" s="181">
        <v>131</v>
      </c>
      <c r="J314" s="179"/>
      <c r="K314" s="179"/>
      <c r="L314" s="182"/>
      <c r="M314" s="183"/>
      <c r="N314" s="179"/>
      <c r="O314" s="179"/>
      <c r="P314" s="179"/>
      <c r="Q314" s="179"/>
      <c r="R314" s="179"/>
      <c r="S314" s="179"/>
      <c r="T314" s="184"/>
      <c r="AT314" s="185" t="s">
        <v>355</v>
      </c>
      <c r="AU314" s="185" t="s">
        <v>83</v>
      </c>
      <c r="AV314" s="185" t="s">
        <v>83</v>
      </c>
      <c r="AW314" s="185" t="s">
        <v>222</v>
      </c>
      <c r="AX314" s="185" t="s">
        <v>75</v>
      </c>
      <c r="AY314" s="185" t="s">
        <v>243</v>
      </c>
    </row>
    <row r="315" spans="2:65" s="6" customFormat="1" ht="15.75" customHeight="1" x14ac:dyDescent="0.3">
      <c r="B315" s="178"/>
      <c r="C315" s="179"/>
      <c r="D315" s="177" t="s">
        <v>355</v>
      </c>
      <c r="E315" s="179"/>
      <c r="F315" s="180" t="s">
        <v>622</v>
      </c>
      <c r="G315" s="179"/>
      <c r="H315" s="181">
        <v>1929</v>
      </c>
      <c r="J315" s="179"/>
      <c r="K315" s="179"/>
      <c r="L315" s="182"/>
      <c r="M315" s="183"/>
      <c r="N315" s="179"/>
      <c r="O315" s="179"/>
      <c r="P315" s="179"/>
      <c r="Q315" s="179"/>
      <c r="R315" s="179"/>
      <c r="S315" s="179"/>
      <c r="T315" s="184"/>
      <c r="AT315" s="185" t="s">
        <v>355</v>
      </c>
      <c r="AU315" s="185" t="s">
        <v>83</v>
      </c>
      <c r="AV315" s="185" t="s">
        <v>83</v>
      </c>
      <c r="AW315" s="185" t="s">
        <v>222</v>
      </c>
      <c r="AX315" s="185" t="s">
        <v>75</v>
      </c>
      <c r="AY315" s="185" t="s">
        <v>243</v>
      </c>
    </row>
    <row r="316" spans="2:65" s="6" customFormat="1" ht="15.75" customHeight="1" x14ac:dyDescent="0.3">
      <c r="B316" s="186"/>
      <c r="C316" s="187"/>
      <c r="D316" s="177" t="s">
        <v>355</v>
      </c>
      <c r="E316" s="187"/>
      <c r="F316" s="188" t="s">
        <v>369</v>
      </c>
      <c r="G316" s="187"/>
      <c r="H316" s="189">
        <v>2060</v>
      </c>
      <c r="J316" s="187"/>
      <c r="K316" s="187"/>
      <c r="L316" s="190"/>
      <c r="M316" s="191"/>
      <c r="N316" s="187"/>
      <c r="O316" s="187"/>
      <c r="P316" s="187"/>
      <c r="Q316" s="187"/>
      <c r="R316" s="187"/>
      <c r="S316" s="187"/>
      <c r="T316" s="192"/>
      <c r="AT316" s="193" t="s">
        <v>355</v>
      </c>
      <c r="AU316" s="193" t="s">
        <v>83</v>
      </c>
      <c r="AV316" s="193" t="s">
        <v>248</v>
      </c>
      <c r="AW316" s="193" t="s">
        <v>222</v>
      </c>
      <c r="AX316" s="193" t="s">
        <v>22</v>
      </c>
      <c r="AY316" s="193" t="s">
        <v>243</v>
      </c>
    </row>
    <row r="317" spans="2:65" s="6" customFormat="1" ht="15.75" customHeight="1" x14ac:dyDescent="0.3">
      <c r="B317" s="23"/>
      <c r="C317" s="146" t="s">
        <v>623</v>
      </c>
      <c r="D317" s="146" t="s">
        <v>244</v>
      </c>
      <c r="E317" s="147" t="s">
        <v>624</v>
      </c>
      <c r="F317" s="148" t="s">
        <v>625</v>
      </c>
      <c r="G317" s="149" t="s">
        <v>352</v>
      </c>
      <c r="H317" s="150">
        <v>2060</v>
      </c>
      <c r="I317" s="151"/>
      <c r="J317" s="152">
        <f>ROUND($I$317*$H$317,2)</f>
        <v>0</v>
      </c>
      <c r="K317" s="148" t="s">
        <v>353</v>
      </c>
      <c r="L317" s="43"/>
      <c r="M317" s="153"/>
      <c r="N317" s="154" t="s">
        <v>46</v>
      </c>
      <c r="O317" s="24"/>
      <c r="P317" s="155">
        <f>$O$317*$H$317</f>
        <v>0</v>
      </c>
      <c r="Q317" s="155">
        <v>0</v>
      </c>
      <c r="R317" s="155">
        <f>$Q$317*$H$317</f>
        <v>0</v>
      </c>
      <c r="S317" s="155">
        <v>0</v>
      </c>
      <c r="T317" s="156">
        <f>$S$317*$H$317</f>
        <v>0</v>
      </c>
      <c r="AR317" s="97" t="s">
        <v>248</v>
      </c>
      <c r="AT317" s="97" t="s">
        <v>244</v>
      </c>
      <c r="AU317" s="97" t="s">
        <v>83</v>
      </c>
      <c r="AY317" s="6" t="s">
        <v>243</v>
      </c>
      <c r="BE317" s="157">
        <f>IF($N$317="základní",$J$317,0)</f>
        <v>0</v>
      </c>
      <c r="BF317" s="157">
        <f>IF($N$317="snížená",$J$317,0)</f>
        <v>0</v>
      </c>
      <c r="BG317" s="157">
        <f>IF($N$317="zákl. přenesená",$J$317,0)</f>
        <v>0</v>
      </c>
      <c r="BH317" s="157">
        <f>IF($N$317="sníž. přenesená",$J$317,0)</f>
        <v>0</v>
      </c>
      <c r="BI317" s="157">
        <f>IF($N$317="nulová",$J$317,0)</f>
        <v>0</v>
      </c>
      <c r="BJ317" s="97" t="s">
        <v>22</v>
      </c>
      <c r="BK317" s="157">
        <f>ROUND($I$317*$H$317,2)</f>
        <v>0</v>
      </c>
      <c r="BL317" s="97" t="s">
        <v>248</v>
      </c>
      <c r="BM317" s="97" t="s">
        <v>626</v>
      </c>
    </row>
    <row r="318" spans="2:65" s="6" customFormat="1" ht="15.75" customHeight="1" x14ac:dyDescent="0.3">
      <c r="B318" s="170"/>
      <c r="C318" s="171"/>
      <c r="D318" s="158" t="s">
        <v>355</v>
      </c>
      <c r="E318" s="172"/>
      <c r="F318" s="172" t="s">
        <v>356</v>
      </c>
      <c r="G318" s="171"/>
      <c r="H318" s="171"/>
      <c r="J318" s="171"/>
      <c r="K318" s="171"/>
      <c r="L318" s="173"/>
      <c r="M318" s="174"/>
      <c r="N318" s="171"/>
      <c r="O318" s="171"/>
      <c r="P318" s="171"/>
      <c r="Q318" s="171"/>
      <c r="R318" s="171"/>
      <c r="S318" s="171"/>
      <c r="T318" s="175"/>
      <c r="AT318" s="176" t="s">
        <v>355</v>
      </c>
      <c r="AU318" s="176" t="s">
        <v>83</v>
      </c>
      <c r="AV318" s="176" t="s">
        <v>22</v>
      </c>
      <c r="AW318" s="176" t="s">
        <v>222</v>
      </c>
      <c r="AX318" s="176" t="s">
        <v>75</v>
      </c>
      <c r="AY318" s="176" t="s">
        <v>243</v>
      </c>
    </row>
    <row r="319" spans="2:65" s="6" customFormat="1" ht="15.75" customHeight="1" x14ac:dyDescent="0.3">
      <c r="B319" s="170"/>
      <c r="C319" s="171"/>
      <c r="D319" s="177" t="s">
        <v>355</v>
      </c>
      <c r="E319" s="171"/>
      <c r="F319" s="172" t="s">
        <v>362</v>
      </c>
      <c r="G319" s="171"/>
      <c r="H319" s="171"/>
      <c r="J319" s="171"/>
      <c r="K319" s="171"/>
      <c r="L319" s="173"/>
      <c r="M319" s="174"/>
      <c r="N319" s="171"/>
      <c r="O319" s="171"/>
      <c r="P319" s="171"/>
      <c r="Q319" s="171"/>
      <c r="R319" s="171"/>
      <c r="S319" s="171"/>
      <c r="T319" s="175"/>
      <c r="AT319" s="176" t="s">
        <v>355</v>
      </c>
      <c r="AU319" s="176" t="s">
        <v>83</v>
      </c>
      <c r="AV319" s="176" t="s">
        <v>22</v>
      </c>
      <c r="AW319" s="176" t="s">
        <v>222</v>
      </c>
      <c r="AX319" s="176" t="s">
        <v>75</v>
      </c>
      <c r="AY319" s="176" t="s">
        <v>243</v>
      </c>
    </row>
    <row r="320" spans="2:65" s="6" customFormat="1" ht="15.75" customHeight="1" x14ac:dyDescent="0.3">
      <c r="B320" s="178"/>
      <c r="C320" s="179"/>
      <c r="D320" s="177" t="s">
        <v>355</v>
      </c>
      <c r="E320" s="179"/>
      <c r="F320" s="180" t="s">
        <v>627</v>
      </c>
      <c r="G320" s="179"/>
      <c r="H320" s="181">
        <v>2060</v>
      </c>
      <c r="J320" s="179"/>
      <c r="K320" s="179"/>
      <c r="L320" s="182"/>
      <c r="M320" s="183"/>
      <c r="N320" s="179"/>
      <c r="O320" s="179"/>
      <c r="P320" s="179"/>
      <c r="Q320" s="179"/>
      <c r="R320" s="179"/>
      <c r="S320" s="179"/>
      <c r="T320" s="184"/>
      <c r="AT320" s="185" t="s">
        <v>355</v>
      </c>
      <c r="AU320" s="185" t="s">
        <v>83</v>
      </c>
      <c r="AV320" s="185" t="s">
        <v>83</v>
      </c>
      <c r="AW320" s="185" t="s">
        <v>222</v>
      </c>
      <c r="AX320" s="185" t="s">
        <v>22</v>
      </c>
      <c r="AY320" s="185" t="s">
        <v>243</v>
      </c>
    </row>
    <row r="321" spans="2:65" s="6" customFormat="1" ht="15.75" customHeight="1" x14ac:dyDescent="0.3">
      <c r="B321" s="23"/>
      <c r="C321" s="146" t="s">
        <v>628</v>
      </c>
      <c r="D321" s="146" t="s">
        <v>244</v>
      </c>
      <c r="E321" s="147" t="s">
        <v>629</v>
      </c>
      <c r="F321" s="148" t="s">
        <v>630</v>
      </c>
      <c r="G321" s="149" t="s">
        <v>352</v>
      </c>
      <c r="H321" s="150">
        <v>317</v>
      </c>
      <c r="I321" s="151"/>
      <c r="J321" s="152">
        <f>ROUND($I$321*$H$321,2)</f>
        <v>0</v>
      </c>
      <c r="K321" s="148" t="s">
        <v>353</v>
      </c>
      <c r="L321" s="43"/>
      <c r="M321" s="153"/>
      <c r="N321" s="154" t="s">
        <v>46</v>
      </c>
      <c r="O321" s="24"/>
      <c r="P321" s="155">
        <f>$O$321*$H$321</f>
        <v>0</v>
      </c>
      <c r="Q321" s="155">
        <v>0</v>
      </c>
      <c r="R321" s="155">
        <f>$Q$321*$H$321</f>
        <v>0</v>
      </c>
      <c r="S321" s="155">
        <v>0</v>
      </c>
      <c r="T321" s="156">
        <f>$S$321*$H$321</f>
        <v>0</v>
      </c>
      <c r="AR321" s="97" t="s">
        <v>248</v>
      </c>
      <c r="AT321" s="97" t="s">
        <v>244</v>
      </c>
      <c r="AU321" s="97" t="s">
        <v>83</v>
      </c>
      <c r="AY321" s="6" t="s">
        <v>243</v>
      </c>
      <c r="BE321" s="157">
        <f>IF($N$321="základní",$J$321,0)</f>
        <v>0</v>
      </c>
      <c r="BF321" s="157">
        <f>IF($N$321="snížená",$J$321,0)</f>
        <v>0</v>
      </c>
      <c r="BG321" s="157">
        <f>IF($N$321="zákl. přenesená",$J$321,0)</f>
        <v>0</v>
      </c>
      <c r="BH321" s="157">
        <f>IF($N$321="sníž. přenesená",$J$321,0)</f>
        <v>0</v>
      </c>
      <c r="BI321" s="157">
        <f>IF($N$321="nulová",$J$321,0)</f>
        <v>0</v>
      </c>
      <c r="BJ321" s="97" t="s">
        <v>22</v>
      </c>
      <c r="BK321" s="157">
        <f>ROUND($I$321*$H$321,2)</f>
        <v>0</v>
      </c>
      <c r="BL321" s="97" t="s">
        <v>248</v>
      </c>
      <c r="BM321" s="97" t="s">
        <v>631</v>
      </c>
    </row>
    <row r="322" spans="2:65" s="6" customFormat="1" ht="15.75" customHeight="1" x14ac:dyDescent="0.3">
      <c r="B322" s="170"/>
      <c r="C322" s="171"/>
      <c r="D322" s="158" t="s">
        <v>355</v>
      </c>
      <c r="E322" s="172"/>
      <c r="F322" s="172" t="s">
        <v>356</v>
      </c>
      <c r="G322" s="171"/>
      <c r="H322" s="171"/>
      <c r="J322" s="171"/>
      <c r="K322" s="171"/>
      <c r="L322" s="173"/>
      <c r="M322" s="174"/>
      <c r="N322" s="171"/>
      <c r="O322" s="171"/>
      <c r="P322" s="171"/>
      <c r="Q322" s="171"/>
      <c r="R322" s="171"/>
      <c r="S322" s="171"/>
      <c r="T322" s="175"/>
      <c r="AT322" s="176" t="s">
        <v>355</v>
      </c>
      <c r="AU322" s="176" t="s">
        <v>83</v>
      </c>
      <c r="AV322" s="176" t="s">
        <v>22</v>
      </c>
      <c r="AW322" s="176" t="s">
        <v>222</v>
      </c>
      <c r="AX322" s="176" t="s">
        <v>75</v>
      </c>
      <c r="AY322" s="176" t="s">
        <v>243</v>
      </c>
    </row>
    <row r="323" spans="2:65" s="6" customFormat="1" ht="15.75" customHeight="1" x14ac:dyDescent="0.3">
      <c r="B323" s="170"/>
      <c r="C323" s="171"/>
      <c r="D323" s="177" t="s">
        <v>355</v>
      </c>
      <c r="E323" s="171"/>
      <c r="F323" s="172" t="s">
        <v>362</v>
      </c>
      <c r="G323" s="171"/>
      <c r="H323" s="171"/>
      <c r="J323" s="171"/>
      <c r="K323" s="171"/>
      <c r="L323" s="173"/>
      <c r="M323" s="174"/>
      <c r="N323" s="171"/>
      <c r="O323" s="171"/>
      <c r="P323" s="171"/>
      <c r="Q323" s="171"/>
      <c r="R323" s="171"/>
      <c r="S323" s="171"/>
      <c r="T323" s="175"/>
      <c r="AT323" s="176" t="s">
        <v>355</v>
      </c>
      <c r="AU323" s="176" t="s">
        <v>83</v>
      </c>
      <c r="AV323" s="176" t="s">
        <v>22</v>
      </c>
      <c r="AW323" s="176" t="s">
        <v>222</v>
      </c>
      <c r="AX323" s="176" t="s">
        <v>75</v>
      </c>
      <c r="AY323" s="176" t="s">
        <v>243</v>
      </c>
    </row>
    <row r="324" spans="2:65" s="6" customFormat="1" ht="15.75" customHeight="1" x14ac:dyDescent="0.3">
      <c r="B324" s="178"/>
      <c r="C324" s="179"/>
      <c r="D324" s="177" t="s">
        <v>355</v>
      </c>
      <c r="E324" s="179"/>
      <c r="F324" s="180" t="s">
        <v>632</v>
      </c>
      <c r="G324" s="179"/>
      <c r="H324" s="181">
        <v>317</v>
      </c>
      <c r="J324" s="179"/>
      <c r="K324" s="179"/>
      <c r="L324" s="182"/>
      <c r="M324" s="183"/>
      <c r="N324" s="179"/>
      <c r="O324" s="179"/>
      <c r="P324" s="179"/>
      <c r="Q324" s="179"/>
      <c r="R324" s="179"/>
      <c r="S324" s="179"/>
      <c r="T324" s="184"/>
      <c r="AT324" s="185" t="s">
        <v>355</v>
      </c>
      <c r="AU324" s="185" t="s">
        <v>83</v>
      </c>
      <c r="AV324" s="185" t="s">
        <v>83</v>
      </c>
      <c r="AW324" s="185" t="s">
        <v>222</v>
      </c>
      <c r="AX324" s="185" t="s">
        <v>22</v>
      </c>
      <c r="AY324" s="185" t="s">
        <v>243</v>
      </c>
    </row>
    <row r="325" spans="2:65" s="135" customFormat="1" ht="30.75" customHeight="1" x14ac:dyDescent="0.3">
      <c r="B325" s="136"/>
      <c r="C325" s="137"/>
      <c r="D325" s="137" t="s">
        <v>74</v>
      </c>
      <c r="E325" s="168" t="s">
        <v>272</v>
      </c>
      <c r="F325" s="168" t="s">
        <v>633</v>
      </c>
      <c r="G325" s="137"/>
      <c r="H325" s="137"/>
      <c r="J325" s="169">
        <f>$BK$325</f>
        <v>0</v>
      </c>
      <c r="K325" s="137"/>
      <c r="L325" s="140"/>
      <c r="M325" s="141"/>
      <c r="N325" s="137"/>
      <c r="O325" s="137"/>
      <c r="P325" s="142">
        <f>SUM($P$326:$P$421)</f>
        <v>0</v>
      </c>
      <c r="Q325" s="137"/>
      <c r="R325" s="142">
        <f>SUM($R$326:$R$421)</f>
        <v>12.030240000000001</v>
      </c>
      <c r="S325" s="137"/>
      <c r="T325" s="143">
        <f>SUM($T$326:$T$421)</f>
        <v>4.16</v>
      </c>
      <c r="AR325" s="144" t="s">
        <v>22</v>
      </c>
      <c r="AT325" s="144" t="s">
        <v>74</v>
      </c>
      <c r="AU325" s="144" t="s">
        <v>22</v>
      </c>
      <c r="AY325" s="144" t="s">
        <v>243</v>
      </c>
      <c r="BK325" s="145">
        <f>SUM($BK$326:$BK$421)</f>
        <v>0</v>
      </c>
    </row>
    <row r="326" spans="2:65" s="6" customFormat="1" ht="15.75" customHeight="1" x14ac:dyDescent="0.3">
      <c r="B326" s="23"/>
      <c r="C326" s="146" t="s">
        <v>634</v>
      </c>
      <c r="D326" s="146" t="s">
        <v>244</v>
      </c>
      <c r="E326" s="147" t="s">
        <v>635</v>
      </c>
      <c r="F326" s="148" t="s">
        <v>636</v>
      </c>
      <c r="G326" s="149" t="s">
        <v>637</v>
      </c>
      <c r="H326" s="150">
        <v>13</v>
      </c>
      <c r="I326" s="151"/>
      <c r="J326" s="152">
        <f>ROUND($I$326*$H$326,2)</f>
        <v>0</v>
      </c>
      <c r="K326" s="148" t="s">
        <v>353</v>
      </c>
      <c r="L326" s="43"/>
      <c r="M326" s="153"/>
      <c r="N326" s="154" t="s">
        <v>46</v>
      </c>
      <c r="O326" s="24"/>
      <c r="P326" s="155">
        <f>$O$326*$H$326</f>
        <v>0</v>
      </c>
      <c r="Q326" s="155">
        <v>2.7299999999999998E-3</v>
      </c>
      <c r="R326" s="155">
        <f>$Q$326*$H$326</f>
        <v>3.5489999999999994E-2</v>
      </c>
      <c r="S326" s="155">
        <v>0</v>
      </c>
      <c r="T326" s="156">
        <f>$S$326*$H$326</f>
        <v>0</v>
      </c>
      <c r="AR326" s="97" t="s">
        <v>248</v>
      </c>
      <c r="AT326" s="97" t="s">
        <v>244</v>
      </c>
      <c r="AU326" s="97" t="s">
        <v>83</v>
      </c>
      <c r="AY326" s="6" t="s">
        <v>243</v>
      </c>
      <c r="BE326" s="157">
        <f>IF($N$326="základní",$J$326,0)</f>
        <v>0</v>
      </c>
      <c r="BF326" s="157">
        <f>IF($N$326="snížená",$J$326,0)</f>
        <v>0</v>
      </c>
      <c r="BG326" s="157">
        <f>IF($N$326="zákl. přenesená",$J$326,0)</f>
        <v>0</v>
      </c>
      <c r="BH326" s="157">
        <f>IF($N$326="sníž. přenesená",$J$326,0)</f>
        <v>0</v>
      </c>
      <c r="BI326" s="157">
        <f>IF($N$326="nulová",$J$326,0)</f>
        <v>0</v>
      </c>
      <c r="BJ326" s="97" t="s">
        <v>22</v>
      </c>
      <c r="BK326" s="157">
        <f>ROUND($I$326*$H$326,2)</f>
        <v>0</v>
      </c>
      <c r="BL326" s="97" t="s">
        <v>248</v>
      </c>
      <c r="BM326" s="97" t="s">
        <v>638</v>
      </c>
    </row>
    <row r="327" spans="2:65" s="6" customFormat="1" ht="15.75" customHeight="1" x14ac:dyDescent="0.3">
      <c r="B327" s="170"/>
      <c r="C327" s="171"/>
      <c r="D327" s="158" t="s">
        <v>355</v>
      </c>
      <c r="E327" s="172"/>
      <c r="F327" s="172" t="s">
        <v>380</v>
      </c>
      <c r="G327" s="171"/>
      <c r="H327" s="171"/>
      <c r="J327" s="171"/>
      <c r="K327" s="171"/>
      <c r="L327" s="173"/>
      <c r="M327" s="174"/>
      <c r="N327" s="171"/>
      <c r="O327" s="171"/>
      <c r="P327" s="171"/>
      <c r="Q327" s="171"/>
      <c r="R327" s="171"/>
      <c r="S327" s="171"/>
      <c r="T327" s="175"/>
      <c r="AT327" s="176" t="s">
        <v>355</v>
      </c>
      <c r="AU327" s="176" t="s">
        <v>83</v>
      </c>
      <c r="AV327" s="176" t="s">
        <v>22</v>
      </c>
      <c r="AW327" s="176" t="s">
        <v>222</v>
      </c>
      <c r="AX327" s="176" t="s">
        <v>75</v>
      </c>
      <c r="AY327" s="176" t="s">
        <v>243</v>
      </c>
    </row>
    <row r="328" spans="2:65" s="6" customFormat="1" ht="15.75" customHeight="1" x14ac:dyDescent="0.3">
      <c r="B328" s="170"/>
      <c r="C328" s="171"/>
      <c r="D328" s="177" t="s">
        <v>355</v>
      </c>
      <c r="E328" s="171"/>
      <c r="F328" s="172" t="s">
        <v>639</v>
      </c>
      <c r="G328" s="171"/>
      <c r="H328" s="171"/>
      <c r="J328" s="171"/>
      <c r="K328" s="171"/>
      <c r="L328" s="173"/>
      <c r="M328" s="174"/>
      <c r="N328" s="171"/>
      <c r="O328" s="171"/>
      <c r="P328" s="171"/>
      <c r="Q328" s="171"/>
      <c r="R328" s="171"/>
      <c r="S328" s="171"/>
      <c r="T328" s="175"/>
      <c r="AT328" s="176" t="s">
        <v>355</v>
      </c>
      <c r="AU328" s="176" t="s">
        <v>83</v>
      </c>
      <c r="AV328" s="176" t="s">
        <v>22</v>
      </c>
      <c r="AW328" s="176" t="s">
        <v>222</v>
      </c>
      <c r="AX328" s="176" t="s">
        <v>75</v>
      </c>
      <c r="AY328" s="176" t="s">
        <v>243</v>
      </c>
    </row>
    <row r="329" spans="2:65" s="6" customFormat="1" ht="15.75" customHeight="1" x14ac:dyDescent="0.3">
      <c r="B329" s="170"/>
      <c r="C329" s="171"/>
      <c r="D329" s="177" t="s">
        <v>355</v>
      </c>
      <c r="E329" s="171"/>
      <c r="F329" s="172" t="s">
        <v>640</v>
      </c>
      <c r="G329" s="171"/>
      <c r="H329" s="171"/>
      <c r="J329" s="171"/>
      <c r="K329" s="171"/>
      <c r="L329" s="173"/>
      <c r="M329" s="174"/>
      <c r="N329" s="171"/>
      <c r="O329" s="171"/>
      <c r="P329" s="171"/>
      <c r="Q329" s="171"/>
      <c r="R329" s="171"/>
      <c r="S329" s="171"/>
      <c r="T329" s="175"/>
      <c r="AT329" s="176" t="s">
        <v>355</v>
      </c>
      <c r="AU329" s="176" t="s">
        <v>83</v>
      </c>
      <c r="AV329" s="176" t="s">
        <v>22</v>
      </c>
      <c r="AW329" s="176" t="s">
        <v>222</v>
      </c>
      <c r="AX329" s="176" t="s">
        <v>75</v>
      </c>
      <c r="AY329" s="176" t="s">
        <v>243</v>
      </c>
    </row>
    <row r="330" spans="2:65" s="6" customFormat="1" ht="15.75" customHeight="1" x14ac:dyDescent="0.3">
      <c r="B330" s="178"/>
      <c r="C330" s="179"/>
      <c r="D330" s="177" t="s">
        <v>355</v>
      </c>
      <c r="E330" s="179"/>
      <c r="F330" s="180" t="s">
        <v>641</v>
      </c>
      <c r="G330" s="179"/>
      <c r="H330" s="181">
        <v>7</v>
      </c>
      <c r="J330" s="179"/>
      <c r="K330" s="179"/>
      <c r="L330" s="182"/>
      <c r="M330" s="183"/>
      <c r="N330" s="179"/>
      <c r="O330" s="179"/>
      <c r="P330" s="179"/>
      <c r="Q330" s="179"/>
      <c r="R330" s="179"/>
      <c r="S330" s="179"/>
      <c r="T330" s="184"/>
      <c r="AT330" s="185" t="s">
        <v>355</v>
      </c>
      <c r="AU330" s="185" t="s">
        <v>83</v>
      </c>
      <c r="AV330" s="185" t="s">
        <v>83</v>
      </c>
      <c r="AW330" s="185" t="s">
        <v>222</v>
      </c>
      <c r="AX330" s="185" t="s">
        <v>75</v>
      </c>
      <c r="AY330" s="185" t="s">
        <v>243</v>
      </c>
    </row>
    <row r="331" spans="2:65" s="6" customFormat="1" ht="15.75" customHeight="1" x14ac:dyDescent="0.3">
      <c r="B331" s="178"/>
      <c r="C331" s="179"/>
      <c r="D331" s="177" t="s">
        <v>355</v>
      </c>
      <c r="E331" s="179"/>
      <c r="F331" s="180" t="s">
        <v>642</v>
      </c>
      <c r="G331" s="179"/>
      <c r="H331" s="181">
        <v>4</v>
      </c>
      <c r="J331" s="179"/>
      <c r="K331" s="179"/>
      <c r="L331" s="182"/>
      <c r="M331" s="183"/>
      <c r="N331" s="179"/>
      <c r="O331" s="179"/>
      <c r="P331" s="179"/>
      <c r="Q331" s="179"/>
      <c r="R331" s="179"/>
      <c r="S331" s="179"/>
      <c r="T331" s="184"/>
      <c r="AT331" s="185" t="s">
        <v>355</v>
      </c>
      <c r="AU331" s="185" t="s">
        <v>83</v>
      </c>
      <c r="AV331" s="185" t="s">
        <v>83</v>
      </c>
      <c r="AW331" s="185" t="s">
        <v>222</v>
      </c>
      <c r="AX331" s="185" t="s">
        <v>75</v>
      </c>
      <c r="AY331" s="185" t="s">
        <v>243</v>
      </c>
    </row>
    <row r="332" spans="2:65" s="6" customFormat="1" ht="15.75" customHeight="1" x14ac:dyDescent="0.3">
      <c r="B332" s="178"/>
      <c r="C332" s="179"/>
      <c r="D332" s="177" t="s">
        <v>355</v>
      </c>
      <c r="E332" s="179"/>
      <c r="F332" s="180" t="s">
        <v>643</v>
      </c>
      <c r="G332" s="179"/>
      <c r="H332" s="181">
        <v>2</v>
      </c>
      <c r="J332" s="179"/>
      <c r="K332" s="179"/>
      <c r="L332" s="182"/>
      <c r="M332" s="183"/>
      <c r="N332" s="179"/>
      <c r="O332" s="179"/>
      <c r="P332" s="179"/>
      <c r="Q332" s="179"/>
      <c r="R332" s="179"/>
      <c r="S332" s="179"/>
      <c r="T332" s="184"/>
      <c r="AT332" s="185" t="s">
        <v>355</v>
      </c>
      <c r="AU332" s="185" t="s">
        <v>83</v>
      </c>
      <c r="AV332" s="185" t="s">
        <v>83</v>
      </c>
      <c r="AW332" s="185" t="s">
        <v>222</v>
      </c>
      <c r="AX332" s="185" t="s">
        <v>75</v>
      </c>
      <c r="AY332" s="185" t="s">
        <v>243</v>
      </c>
    </row>
    <row r="333" spans="2:65" s="6" customFormat="1" ht="15.75" customHeight="1" x14ac:dyDescent="0.3">
      <c r="B333" s="186"/>
      <c r="C333" s="187"/>
      <c r="D333" s="177" t="s">
        <v>355</v>
      </c>
      <c r="E333" s="187"/>
      <c r="F333" s="188" t="s">
        <v>369</v>
      </c>
      <c r="G333" s="187"/>
      <c r="H333" s="189">
        <v>13</v>
      </c>
      <c r="J333" s="187"/>
      <c r="K333" s="187"/>
      <c r="L333" s="190"/>
      <c r="M333" s="191"/>
      <c r="N333" s="187"/>
      <c r="O333" s="187"/>
      <c r="P333" s="187"/>
      <c r="Q333" s="187"/>
      <c r="R333" s="187"/>
      <c r="S333" s="187"/>
      <c r="T333" s="192"/>
      <c r="AT333" s="193" t="s">
        <v>355</v>
      </c>
      <c r="AU333" s="193" t="s">
        <v>83</v>
      </c>
      <c r="AV333" s="193" t="s">
        <v>248</v>
      </c>
      <c r="AW333" s="193" t="s">
        <v>222</v>
      </c>
      <c r="AX333" s="193" t="s">
        <v>22</v>
      </c>
      <c r="AY333" s="193" t="s">
        <v>243</v>
      </c>
    </row>
    <row r="334" spans="2:65" s="6" customFormat="1" ht="15.75" customHeight="1" x14ac:dyDescent="0.3">
      <c r="B334" s="23"/>
      <c r="C334" s="194" t="s">
        <v>644</v>
      </c>
      <c r="D334" s="194" t="s">
        <v>481</v>
      </c>
      <c r="E334" s="195" t="s">
        <v>645</v>
      </c>
      <c r="F334" s="196" t="s">
        <v>646</v>
      </c>
      <c r="G334" s="197" t="s">
        <v>637</v>
      </c>
      <c r="H334" s="198">
        <v>13</v>
      </c>
      <c r="I334" s="199"/>
      <c r="J334" s="200">
        <f>ROUND($I$334*$H$334,2)</f>
        <v>0</v>
      </c>
      <c r="K334" s="196"/>
      <c r="L334" s="201"/>
      <c r="M334" s="202"/>
      <c r="N334" s="203" t="s">
        <v>46</v>
      </c>
      <c r="O334" s="24"/>
      <c r="P334" s="155">
        <f>$O$334*$H$334</f>
        <v>0</v>
      </c>
      <c r="Q334" s="155">
        <v>6.4999999999999997E-4</v>
      </c>
      <c r="R334" s="155">
        <f>$Q$334*$H$334</f>
        <v>8.4499999999999992E-3</v>
      </c>
      <c r="S334" s="155">
        <v>0</v>
      </c>
      <c r="T334" s="156">
        <f>$S$334*$H$334</f>
        <v>0</v>
      </c>
      <c r="AR334" s="97" t="s">
        <v>272</v>
      </c>
      <c r="AT334" s="97" t="s">
        <v>481</v>
      </c>
      <c r="AU334" s="97" t="s">
        <v>83</v>
      </c>
      <c r="AY334" s="6" t="s">
        <v>243</v>
      </c>
      <c r="BE334" s="157">
        <f>IF($N$334="základní",$J$334,0)</f>
        <v>0</v>
      </c>
      <c r="BF334" s="157">
        <f>IF($N$334="snížená",$J$334,0)</f>
        <v>0</v>
      </c>
      <c r="BG334" s="157">
        <f>IF($N$334="zákl. přenesená",$J$334,0)</f>
        <v>0</v>
      </c>
      <c r="BH334" s="157">
        <f>IF($N$334="sníž. přenesená",$J$334,0)</f>
        <v>0</v>
      </c>
      <c r="BI334" s="157">
        <f>IF($N$334="nulová",$J$334,0)</f>
        <v>0</v>
      </c>
      <c r="BJ334" s="97" t="s">
        <v>22</v>
      </c>
      <c r="BK334" s="157">
        <f>ROUND($I$334*$H$334,2)</f>
        <v>0</v>
      </c>
      <c r="BL334" s="97" t="s">
        <v>248</v>
      </c>
      <c r="BM334" s="97" t="s">
        <v>647</v>
      </c>
    </row>
    <row r="335" spans="2:65" s="6" customFormat="1" ht="15.75" customHeight="1" x14ac:dyDescent="0.3">
      <c r="B335" s="170"/>
      <c r="C335" s="171"/>
      <c r="D335" s="158" t="s">
        <v>355</v>
      </c>
      <c r="E335" s="172"/>
      <c r="F335" s="172" t="s">
        <v>648</v>
      </c>
      <c r="G335" s="171"/>
      <c r="H335" s="171"/>
      <c r="J335" s="171"/>
      <c r="K335" s="171"/>
      <c r="L335" s="173"/>
      <c r="M335" s="174"/>
      <c r="N335" s="171"/>
      <c r="O335" s="171"/>
      <c r="P335" s="171"/>
      <c r="Q335" s="171"/>
      <c r="R335" s="171"/>
      <c r="S335" s="171"/>
      <c r="T335" s="175"/>
      <c r="AT335" s="176" t="s">
        <v>355</v>
      </c>
      <c r="AU335" s="176" t="s">
        <v>83</v>
      </c>
      <c r="AV335" s="176" t="s">
        <v>22</v>
      </c>
      <c r="AW335" s="176" t="s">
        <v>222</v>
      </c>
      <c r="AX335" s="176" t="s">
        <v>75</v>
      </c>
      <c r="AY335" s="176" t="s">
        <v>243</v>
      </c>
    </row>
    <row r="336" spans="2:65" s="6" customFormat="1" ht="15.75" customHeight="1" x14ac:dyDescent="0.3">
      <c r="B336" s="178"/>
      <c r="C336" s="179"/>
      <c r="D336" s="177" t="s">
        <v>355</v>
      </c>
      <c r="E336" s="179"/>
      <c r="F336" s="180" t="s">
        <v>649</v>
      </c>
      <c r="G336" s="179"/>
      <c r="H336" s="181">
        <v>4</v>
      </c>
      <c r="J336" s="179"/>
      <c r="K336" s="179"/>
      <c r="L336" s="182"/>
      <c r="M336" s="183"/>
      <c r="N336" s="179"/>
      <c r="O336" s="179"/>
      <c r="P336" s="179"/>
      <c r="Q336" s="179"/>
      <c r="R336" s="179"/>
      <c r="S336" s="179"/>
      <c r="T336" s="184"/>
      <c r="AT336" s="185" t="s">
        <v>355</v>
      </c>
      <c r="AU336" s="185" t="s">
        <v>83</v>
      </c>
      <c r="AV336" s="185" t="s">
        <v>83</v>
      </c>
      <c r="AW336" s="185" t="s">
        <v>222</v>
      </c>
      <c r="AX336" s="185" t="s">
        <v>75</v>
      </c>
      <c r="AY336" s="185" t="s">
        <v>243</v>
      </c>
    </row>
    <row r="337" spans="2:65" s="6" customFormat="1" ht="15.75" customHeight="1" x14ac:dyDescent="0.3">
      <c r="B337" s="178"/>
      <c r="C337" s="179"/>
      <c r="D337" s="177" t="s">
        <v>355</v>
      </c>
      <c r="E337" s="179"/>
      <c r="F337" s="180" t="s">
        <v>650</v>
      </c>
      <c r="G337" s="179"/>
      <c r="H337" s="181">
        <v>7</v>
      </c>
      <c r="J337" s="179"/>
      <c r="K337" s="179"/>
      <c r="L337" s="182"/>
      <c r="M337" s="183"/>
      <c r="N337" s="179"/>
      <c r="O337" s="179"/>
      <c r="P337" s="179"/>
      <c r="Q337" s="179"/>
      <c r="R337" s="179"/>
      <c r="S337" s="179"/>
      <c r="T337" s="184"/>
      <c r="AT337" s="185" t="s">
        <v>355</v>
      </c>
      <c r="AU337" s="185" t="s">
        <v>83</v>
      </c>
      <c r="AV337" s="185" t="s">
        <v>83</v>
      </c>
      <c r="AW337" s="185" t="s">
        <v>222</v>
      </c>
      <c r="AX337" s="185" t="s">
        <v>75</v>
      </c>
      <c r="AY337" s="185" t="s">
        <v>243</v>
      </c>
    </row>
    <row r="338" spans="2:65" s="6" customFormat="1" ht="15.75" customHeight="1" x14ac:dyDescent="0.3">
      <c r="B338" s="178"/>
      <c r="C338" s="179"/>
      <c r="D338" s="177" t="s">
        <v>355</v>
      </c>
      <c r="E338" s="179"/>
      <c r="F338" s="180" t="s">
        <v>651</v>
      </c>
      <c r="G338" s="179"/>
      <c r="H338" s="181">
        <v>2</v>
      </c>
      <c r="J338" s="179"/>
      <c r="K338" s="179"/>
      <c r="L338" s="182"/>
      <c r="M338" s="183"/>
      <c r="N338" s="179"/>
      <c r="O338" s="179"/>
      <c r="P338" s="179"/>
      <c r="Q338" s="179"/>
      <c r="R338" s="179"/>
      <c r="S338" s="179"/>
      <c r="T338" s="184"/>
      <c r="AT338" s="185" t="s">
        <v>355</v>
      </c>
      <c r="AU338" s="185" t="s">
        <v>83</v>
      </c>
      <c r="AV338" s="185" t="s">
        <v>83</v>
      </c>
      <c r="AW338" s="185" t="s">
        <v>222</v>
      </c>
      <c r="AX338" s="185" t="s">
        <v>75</v>
      </c>
      <c r="AY338" s="185" t="s">
        <v>243</v>
      </c>
    </row>
    <row r="339" spans="2:65" s="6" customFormat="1" ht="15.75" customHeight="1" x14ac:dyDescent="0.3">
      <c r="B339" s="186"/>
      <c r="C339" s="187"/>
      <c r="D339" s="177" t="s">
        <v>355</v>
      </c>
      <c r="E339" s="187"/>
      <c r="F339" s="188" t="s">
        <v>369</v>
      </c>
      <c r="G339" s="187"/>
      <c r="H339" s="189">
        <v>13</v>
      </c>
      <c r="J339" s="187"/>
      <c r="K339" s="187"/>
      <c r="L339" s="190"/>
      <c r="M339" s="191"/>
      <c r="N339" s="187"/>
      <c r="O339" s="187"/>
      <c r="P339" s="187"/>
      <c r="Q339" s="187"/>
      <c r="R339" s="187"/>
      <c r="S339" s="187"/>
      <c r="T339" s="192"/>
      <c r="AT339" s="193" t="s">
        <v>355</v>
      </c>
      <c r="AU339" s="193" t="s">
        <v>83</v>
      </c>
      <c r="AV339" s="193" t="s">
        <v>248</v>
      </c>
      <c r="AW339" s="193" t="s">
        <v>222</v>
      </c>
      <c r="AX339" s="193" t="s">
        <v>22</v>
      </c>
      <c r="AY339" s="193" t="s">
        <v>243</v>
      </c>
    </row>
    <row r="340" spans="2:65" s="6" customFormat="1" ht="15.75" customHeight="1" x14ac:dyDescent="0.3">
      <c r="B340" s="23"/>
      <c r="C340" s="146" t="s">
        <v>652</v>
      </c>
      <c r="D340" s="146" t="s">
        <v>244</v>
      </c>
      <c r="E340" s="147" t="s">
        <v>653</v>
      </c>
      <c r="F340" s="148" t="s">
        <v>654</v>
      </c>
      <c r="G340" s="149" t="s">
        <v>378</v>
      </c>
      <c r="H340" s="150">
        <v>134.5</v>
      </c>
      <c r="I340" s="151"/>
      <c r="J340" s="152">
        <f>ROUND($I$340*$H$340,2)</f>
        <v>0</v>
      </c>
      <c r="K340" s="148" t="s">
        <v>353</v>
      </c>
      <c r="L340" s="43"/>
      <c r="M340" s="153"/>
      <c r="N340" s="154" t="s">
        <v>46</v>
      </c>
      <c r="O340" s="24"/>
      <c r="P340" s="155">
        <f>$O$340*$H$340</f>
        <v>0</v>
      </c>
      <c r="Q340" s="155">
        <v>3.3E-3</v>
      </c>
      <c r="R340" s="155">
        <f>$Q$340*$H$340</f>
        <v>0.44385000000000002</v>
      </c>
      <c r="S340" s="155">
        <v>0</v>
      </c>
      <c r="T340" s="156">
        <f>$S$340*$H$340</f>
        <v>0</v>
      </c>
      <c r="AR340" s="97" t="s">
        <v>248</v>
      </c>
      <c r="AT340" s="97" t="s">
        <v>244</v>
      </c>
      <c r="AU340" s="97" t="s">
        <v>83</v>
      </c>
      <c r="AY340" s="6" t="s">
        <v>243</v>
      </c>
      <c r="BE340" s="157">
        <f>IF($N$340="základní",$J$340,0)</f>
        <v>0</v>
      </c>
      <c r="BF340" s="157">
        <f>IF($N$340="snížená",$J$340,0)</f>
        <v>0</v>
      </c>
      <c r="BG340" s="157">
        <f>IF($N$340="zákl. přenesená",$J$340,0)</f>
        <v>0</v>
      </c>
      <c r="BH340" s="157">
        <f>IF($N$340="sníž. přenesená",$J$340,0)</f>
        <v>0</v>
      </c>
      <c r="BI340" s="157">
        <f>IF($N$340="nulová",$J$340,0)</f>
        <v>0</v>
      </c>
      <c r="BJ340" s="97" t="s">
        <v>22</v>
      </c>
      <c r="BK340" s="157">
        <f>ROUND($I$340*$H$340,2)</f>
        <v>0</v>
      </c>
      <c r="BL340" s="97" t="s">
        <v>248</v>
      </c>
      <c r="BM340" s="97" t="s">
        <v>655</v>
      </c>
    </row>
    <row r="341" spans="2:65" s="6" customFormat="1" ht="15.75" customHeight="1" x14ac:dyDescent="0.3">
      <c r="B341" s="170"/>
      <c r="C341" s="171"/>
      <c r="D341" s="158" t="s">
        <v>355</v>
      </c>
      <c r="E341" s="172"/>
      <c r="F341" s="172" t="s">
        <v>380</v>
      </c>
      <c r="G341" s="171"/>
      <c r="H341" s="171"/>
      <c r="J341" s="171"/>
      <c r="K341" s="171"/>
      <c r="L341" s="173"/>
      <c r="M341" s="174"/>
      <c r="N341" s="171"/>
      <c r="O341" s="171"/>
      <c r="P341" s="171"/>
      <c r="Q341" s="171"/>
      <c r="R341" s="171"/>
      <c r="S341" s="171"/>
      <c r="T341" s="175"/>
      <c r="AT341" s="176" t="s">
        <v>355</v>
      </c>
      <c r="AU341" s="176" t="s">
        <v>83</v>
      </c>
      <c r="AV341" s="176" t="s">
        <v>22</v>
      </c>
      <c r="AW341" s="176" t="s">
        <v>222</v>
      </c>
      <c r="AX341" s="176" t="s">
        <v>75</v>
      </c>
      <c r="AY341" s="176" t="s">
        <v>243</v>
      </c>
    </row>
    <row r="342" spans="2:65" s="6" customFormat="1" ht="15.75" customHeight="1" x14ac:dyDescent="0.3">
      <c r="B342" s="170"/>
      <c r="C342" s="171"/>
      <c r="D342" s="177" t="s">
        <v>355</v>
      </c>
      <c r="E342" s="171"/>
      <c r="F342" s="172" t="s">
        <v>362</v>
      </c>
      <c r="G342" s="171"/>
      <c r="H342" s="171"/>
      <c r="J342" s="171"/>
      <c r="K342" s="171"/>
      <c r="L342" s="173"/>
      <c r="M342" s="174"/>
      <c r="N342" s="171"/>
      <c r="O342" s="171"/>
      <c r="P342" s="171"/>
      <c r="Q342" s="171"/>
      <c r="R342" s="171"/>
      <c r="S342" s="171"/>
      <c r="T342" s="175"/>
      <c r="AT342" s="176" t="s">
        <v>355</v>
      </c>
      <c r="AU342" s="176" t="s">
        <v>83</v>
      </c>
      <c r="AV342" s="176" t="s">
        <v>22</v>
      </c>
      <c r="AW342" s="176" t="s">
        <v>222</v>
      </c>
      <c r="AX342" s="176" t="s">
        <v>75</v>
      </c>
      <c r="AY342" s="176" t="s">
        <v>243</v>
      </c>
    </row>
    <row r="343" spans="2:65" s="6" customFormat="1" ht="15.75" customHeight="1" x14ac:dyDescent="0.3">
      <c r="B343" s="178"/>
      <c r="C343" s="179"/>
      <c r="D343" s="177" t="s">
        <v>355</v>
      </c>
      <c r="E343" s="179"/>
      <c r="F343" s="180" t="s">
        <v>656</v>
      </c>
      <c r="G343" s="179"/>
      <c r="H343" s="181">
        <v>123</v>
      </c>
      <c r="J343" s="179"/>
      <c r="K343" s="179"/>
      <c r="L343" s="182"/>
      <c r="M343" s="183"/>
      <c r="N343" s="179"/>
      <c r="O343" s="179"/>
      <c r="P343" s="179"/>
      <c r="Q343" s="179"/>
      <c r="R343" s="179"/>
      <c r="S343" s="179"/>
      <c r="T343" s="184"/>
      <c r="AT343" s="185" t="s">
        <v>355</v>
      </c>
      <c r="AU343" s="185" t="s">
        <v>83</v>
      </c>
      <c r="AV343" s="185" t="s">
        <v>83</v>
      </c>
      <c r="AW343" s="185" t="s">
        <v>222</v>
      </c>
      <c r="AX343" s="185" t="s">
        <v>75</v>
      </c>
      <c r="AY343" s="185" t="s">
        <v>243</v>
      </c>
    </row>
    <row r="344" spans="2:65" s="6" customFormat="1" ht="15.75" customHeight="1" x14ac:dyDescent="0.3">
      <c r="B344" s="178"/>
      <c r="C344" s="179"/>
      <c r="D344" s="177" t="s">
        <v>355</v>
      </c>
      <c r="E344" s="179"/>
      <c r="F344" s="180" t="s">
        <v>657</v>
      </c>
      <c r="G344" s="179"/>
      <c r="H344" s="181">
        <v>11.5</v>
      </c>
      <c r="J344" s="179"/>
      <c r="K344" s="179"/>
      <c r="L344" s="182"/>
      <c r="M344" s="183"/>
      <c r="N344" s="179"/>
      <c r="O344" s="179"/>
      <c r="P344" s="179"/>
      <c r="Q344" s="179"/>
      <c r="R344" s="179"/>
      <c r="S344" s="179"/>
      <c r="T344" s="184"/>
      <c r="AT344" s="185" t="s">
        <v>355</v>
      </c>
      <c r="AU344" s="185" t="s">
        <v>83</v>
      </c>
      <c r="AV344" s="185" t="s">
        <v>83</v>
      </c>
      <c r="AW344" s="185" t="s">
        <v>222</v>
      </c>
      <c r="AX344" s="185" t="s">
        <v>75</v>
      </c>
      <c r="AY344" s="185" t="s">
        <v>243</v>
      </c>
    </row>
    <row r="345" spans="2:65" s="6" customFormat="1" ht="15.75" customHeight="1" x14ac:dyDescent="0.3">
      <c r="B345" s="186"/>
      <c r="C345" s="187"/>
      <c r="D345" s="177" t="s">
        <v>355</v>
      </c>
      <c r="E345" s="187"/>
      <c r="F345" s="188" t="s">
        <v>369</v>
      </c>
      <c r="G345" s="187"/>
      <c r="H345" s="189">
        <v>134.5</v>
      </c>
      <c r="J345" s="187"/>
      <c r="K345" s="187"/>
      <c r="L345" s="190"/>
      <c r="M345" s="191"/>
      <c r="N345" s="187"/>
      <c r="O345" s="187"/>
      <c r="P345" s="187"/>
      <c r="Q345" s="187"/>
      <c r="R345" s="187"/>
      <c r="S345" s="187"/>
      <c r="T345" s="192"/>
      <c r="AT345" s="193" t="s">
        <v>355</v>
      </c>
      <c r="AU345" s="193" t="s">
        <v>83</v>
      </c>
      <c r="AV345" s="193" t="s">
        <v>248</v>
      </c>
      <c r="AW345" s="193" t="s">
        <v>222</v>
      </c>
      <c r="AX345" s="193" t="s">
        <v>22</v>
      </c>
      <c r="AY345" s="193" t="s">
        <v>243</v>
      </c>
    </row>
    <row r="346" spans="2:65" s="6" customFormat="1" ht="15.75" customHeight="1" x14ac:dyDescent="0.3">
      <c r="B346" s="23"/>
      <c r="C346" s="146" t="s">
        <v>658</v>
      </c>
      <c r="D346" s="146" t="s">
        <v>244</v>
      </c>
      <c r="E346" s="147" t="s">
        <v>659</v>
      </c>
      <c r="F346" s="148" t="s">
        <v>660</v>
      </c>
      <c r="G346" s="149" t="s">
        <v>637</v>
      </c>
      <c r="H346" s="150">
        <v>32</v>
      </c>
      <c r="I346" s="151"/>
      <c r="J346" s="152">
        <f>ROUND($I$346*$H$346,2)</f>
        <v>0</v>
      </c>
      <c r="K346" s="148" t="s">
        <v>353</v>
      </c>
      <c r="L346" s="43"/>
      <c r="M346" s="153"/>
      <c r="N346" s="154" t="s">
        <v>46</v>
      </c>
      <c r="O346" s="24"/>
      <c r="P346" s="155">
        <f>$O$346*$H$346</f>
        <v>0</v>
      </c>
      <c r="Q346" s="155">
        <v>1.0000000000000001E-5</v>
      </c>
      <c r="R346" s="155">
        <f>$Q$346*$H$346</f>
        <v>3.2000000000000003E-4</v>
      </c>
      <c r="S346" s="155">
        <v>0</v>
      </c>
      <c r="T346" s="156">
        <f>$S$346*$H$346</f>
        <v>0</v>
      </c>
      <c r="AR346" s="97" t="s">
        <v>248</v>
      </c>
      <c r="AT346" s="97" t="s">
        <v>244</v>
      </c>
      <c r="AU346" s="97" t="s">
        <v>83</v>
      </c>
      <c r="AY346" s="6" t="s">
        <v>243</v>
      </c>
      <c r="BE346" s="157">
        <f>IF($N$346="základní",$J$346,0)</f>
        <v>0</v>
      </c>
      <c r="BF346" s="157">
        <f>IF($N$346="snížená",$J$346,0)</f>
        <v>0</v>
      </c>
      <c r="BG346" s="157">
        <f>IF($N$346="zákl. přenesená",$J$346,0)</f>
        <v>0</v>
      </c>
      <c r="BH346" s="157">
        <f>IF($N$346="sníž. přenesená",$J$346,0)</f>
        <v>0</v>
      </c>
      <c r="BI346" s="157">
        <f>IF($N$346="nulová",$J$346,0)</f>
        <v>0</v>
      </c>
      <c r="BJ346" s="97" t="s">
        <v>22</v>
      </c>
      <c r="BK346" s="157">
        <f>ROUND($I$346*$H$346,2)</f>
        <v>0</v>
      </c>
      <c r="BL346" s="97" t="s">
        <v>248</v>
      </c>
      <c r="BM346" s="97" t="s">
        <v>661</v>
      </c>
    </row>
    <row r="347" spans="2:65" s="6" customFormat="1" ht="15.75" customHeight="1" x14ac:dyDescent="0.3">
      <c r="B347" s="170"/>
      <c r="C347" s="171"/>
      <c r="D347" s="158" t="s">
        <v>355</v>
      </c>
      <c r="E347" s="172"/>
      <c r="F347" s="172" t="s">
        <v>380</v>
      </c>
      <c r="G347" s="171"/>
      <c r="H347" s="171"/>
      <c r="J347" s="171"/>
      <c r="K347" s="171"/>
      <c r="L347" s="173"/>
      <c r="M347" s="174"/>
      <c r="N347" s="171"/>
      <c r="O347" s="171"/>
      <c r="P347" s="171"/>
      <c r="Q347" s="171"/>
      <c r="R347" s="171"/>
      <c r="S347" s="171"/>
      <c r="T347" s="175"/>
      <c r="AT347" s="176" t="s">
        <v>355</v>
      </c>
      <c r="AU347" s="176" t="s">
        <v>83</v>
      </c>
      <c r="AV347" s="176" t="s">
        <v>22</v>
      </c>
      <c r="AW347" s="176" t="s">
        <v>222</v>
      </c>
      <c r="AX347" s="176" t="s">
        <v>75</v>
      </c>
      <c r="AY347" s="176" t="s">
        <v>243</v>
      </c>
    </row>
    <row r="348" spans="2:65" s="6" customFormat="1" ht="15.75" customHeight="1" x14ac:dyDescent="0.3">
      <c r="B348" s="178"/>
      <c r="C348" s="179"/>
      <c r="D348" s="177" t="s">
        <v>355</v>
      </c>
      <c r="E348" s="179"/>
      <c r="F348" s="180" t="s">
        <v>662</v>
      </c>
      <c r="G348" s="179"/>
      <c r="H348" s="181">
        <v>32</v>
      </c>
      <c r="J348" s="179"/>
      <c r="K348" s="179"/>
      <c r="L348" s="182"/>
      <c r="M348" s="183"/>
      <c r="N348" s="179"/>
      <c r="O348" s="179"/>
      <c r="P348" s="179"/>
      <c r="Q348" s="179"/>
      <c r="R348" s="179"/>
      <c r="S348" s="179"/>
      <c r="T348" s="184"/>
      <c r="AT348" s="185" t="s">
        <v>355</v>
      </c>
      <c r="AU348" s="185" t="s">
        <v>83</v>
      </c>
      <c r="AV348" s="185" t="s">
        <v>83</v>
      </c>
      <c r="AW348" s="185" t="s">
        <v>222</v>
      </c>
      <c r="AX348" s="185" t="s">
        <v>22</v>
      </c>
      <c r="AY348" s="185" t="s">
        <v>243</v>
      </c>
    </row>
    <row r="349" spans="2:65" s="6" customFormat="1" ht="15.75" customHeight="1" x14ac:dyDescent="0.3">
      <c r="B349" s="23"/>
      <c r="C349" s="194" t="s">
        <v>663</v>
      </c>
      <c r="D349" s="194" t="s">
        <v>481</v>
      </c>
      <c r="E349" s="195" t="s">
        <v>664</v>
      </c>
      <c r="F349" s="196" t="s">
        <v>665</v>
      </c>
      <c r="G349" s="197" t="s">
        <v>637</v>
      </c>
      <c r="H349" s="198">
        <v>5</v>
      </c>
      <c r="I349" s="199"/>
      <c r="J349" s="200">
        <f>ROUND($I$349*$H$349,2)</f>
        <v>0</v>
      </c>
      <c r="K349" s="196" t="s">
        <v>353</v>
      </c>
      <c r="L349" s="201"/>
      <c r="M349" s="202"/>
      <c r="N349" s="203" t="s">
        <v>46</v>
      </c>
      <c r="O349" s="24"/>
      <c r="P349" s="155">
        <f>$O$349*$H$349</f>
        <v>0</v>
      </c>
      <c r="Q349" s="155">
        <v>6.4999999999999997E-4</v>
      </c>
      <c r="R349" s="155">
        <f>$Q$349*$H$349</f>
        <v>3.2499999999999999E-3</v>
      </c>
      <c r="S349" s="155">
        <v>0</v>
      </c>
      <c r="T349" s="156">
        <f>$S$349*$H$349</f>
        <v>0</v>
      </c>
      <c r="AR349" s="97" t="s">
        <v>272</v>
      </c>
      <c r="AT349" s="97" t="s">
        <v>481</v>
      </c>
      <c r="AU349" s="97" t="s">
        <v>83</v>
      </c>
      <c r="AY349" s="6" t="s">
        <v>243</v>
      </c>
      <c r="BE349" s="157">
        <f>IF($N$349="základní",$J$349,0)</f>
        <v>0</v>
      </c>
      <c r="BF349" s="157">
        <f>IF($N$349="snížená",$J$349,0)</f>
        <v>0</v>
      </c>
      <c r="BG349" s="157">
        <f>IF($N$349="zákl. přenesená",$J$349,0)</f>
        <v>0</v>
      </c>
      <c r="BH349" s="157">
        <f>IF($N$349="sníž. přenesená",$J$349,0)</f>
        <v>0</v>
      </c>
      <c r="BI349" s="157">
        <f>IF($N$349="nulová",$J$349,0)</f>
        <v>0</v>
      </c>
      <c r="BJ349" s="97" t="s">
        <v>22</v>
      </c>
      <c r="BK349" s="157">
        <f>ROUND($I$349*$H$349,2)</f>
        <v>0</v>
      </c>
      <c r="BL349" s="97" t="s">
        <v>248</v>
      </c>
      <c r="BM349" s="97" t="s">
        <v>666</v>
      </c>
    </row>
    <row r="350" spans="2:65" s="6" customFormat="1" ht="15.75" customHeight="1" x14ac:dyDescent="0.3">
      <c r="B350" s="178"/>
      <c r="C350" s="179"/>
      <c r="D350" s="158" t="s">
        <v>355</v>
      </c>
      <c r="E350" s="180"/>
      <c r="F350" s="180" t="s">
        <v>667</v>
      </c>
      <c r="G350" s="179"/>
      <c r="H350" s="181">
        <v>5</v>
      </c>
      <c r="J350" s="179"/>
      <c r="K350" s="179"/>
      <c r="L350" s="182"/>
      <c r="M350" s="183"/>
      <c r="N350" s="179"/>
      <c r="O350" s="179"/>
      <c r="P350" s="179"/>
      <c r="Q350" s="179"/>
      <c r="R350" s="179"/>
      <c r="S350" s="179"/>
      <c r="T350" s="184"/>
      <c r="AT350" s="185" t="s">
        <v>355</v>
      </c>
      <c r="AU350" s="185" t="s">
        <v>83</v>
      </c>
      <c r="AV350" s="185" t="s">
        <v>83</v>
      </c>
      <c r="AW350" s="185" t="s">
        <v>222</v>
      </c>
      <c r="AX350" s="185" t="s">
        <v>22</v>
      </c>
      <c r="AY350" s="185" t="s">
        <v>243</v>
      </c>
    </row>
    <row r="351" spans="2:65" s="6" customFormat="1" ht="15.75" customHeight="1" x14ac:dyDescent="0.3">
      <c r="B351" s="23"/>
      <c r="C351" s="194" t="s">
        <v>668</v>
      </c>
      <c r="D351" s="194" t="s">
        <v>481</v>
      </c>
      <c r="E351" s="195" t="s">
        <v>669</v>
      </c>
      <c r="F351" s="196" t="s">
        <v>670</v>
      </c>
      <c r="G351" s="197" t="s">
        <v>637</v>
      </c>
      <c r="H351" s="198">
        <v>5</v>
      </c>
      <c r="I351" s="199"/>
      <c r="J351" s="200">
        <f>ROUND($I$351*$H$351,2)</f>
        <v>0</v>
      </c>
      <c r="K351" s="196" t="s">
        <v>353</v>
      </c>
      <c r="L351" s="201"/>
      <c r="M351" s="202"/>
      <c r="N351" s="203" t="s">
        <v>46</v>
      </c>
      <c r="O351" s="24"/>
      <c r="P351" s="155">
        <f>$O$351*$H$351</f>
        <v>0</v>
      </c>
      <c r="Q351" s="155">
        <v>8.8000000000000003E-4</v>
      </c>
      <c r="R351" s="155">
        <f>$Q$351*$H$351</f>
        <v>4.4000000000000003E-3</v>
      </c>
      <c r="S351" s="155">
        <v>0</v>
      </c>
      <c r="T351" s="156">
        <f>$S$351*$H$351</f>
        <v>0</v>
      </c>
      <c r="AR351" s="97" t="s">
        <v>272</v>
      </c>
      <c r="AT351" s="97" t="s">
        <v>481</v>
      </c>
      <c r="AU351" s="97" t="s">
        <v>83</v>
      </c>
      <c r="AY351" s="6" t="s">
        <v>243</v>
      </c>
      <c r="BE351" s="157">
        <f>IF($N$351="základní",$J$351,0)</f>
        <v>0</v>
      </c>
      <c r="BF351" s="157">
        <f>IF($N$351="snížená",$J$351,0)</f>
        <v>0</v>
      </c>
      <c r="BG351" s="157">
        <f>IF($N$351="zákl. přenesená",$J$351,0)</f>
        <v>0</v>
      </c>
      <c r="BH351" s="157">
        <f>IF($N$351="sníž. přenesená",$J$351,0)</f>
        <v>0</v>
      </c>
      <c r="BI351" s="157">
        <f>IF($N$351="nulová",$J$351,0)</f>
        <v>0</v>
      </c>
      <c r="BJ351" s="97" t="s">
        <v>22</v>
      </c>
      <c r="BK351" s="157">
        <f>ROUND($I$351*$H$351,2)</f>
        <v>0</v>
      </c>
      <c r="BL351" s="97" t="s">
        <v>248</v>
      </c>
      <c r="BM351" s="97" t="s">
        <v>671</v>
      </c>
    </row>
    <row r="352" spans="2:65" s="6" customFormat="1" ht="15.75" customHeight="1" x14ac:dyDescent="0.3">
      <c r="B352" s="178"/>
      <c r="C352" s="179"/>
      <c r="D352" s="158" t="s">
        <v>355</v>
      </c>
      <c r="E352" s="180"/>
      <c r="F352" s="180" t="s">
        <v>667</v>
      </c>
      <c r="G352" s="179"/>
      <c r="H352" s="181">
        <v>5</v>
      </c>
      <c r="J352" s="179"/>
      <c r="K352" s="179"/>
      <c r="L352" s="182"/>
      <c r="M352" s="183"/>
      <c r="N352" s="179"/>
      <c r="O352" s="179"/>
      <c r="P352" s="179"/>
      <c r="Q352" s="179"/>
      <c r="R352" s="179"/>
      <c r="S352" s="179"/>
      <c r="T352" s="184"/>
      <c r="AT352" s="185" t="s">
        <v>355</v>
      </c>
      <c r="AU352" s="185" t="s">
        <v>83</v>
      </c>
      <c r="AV352" s="185" t="s">
        <v>83</v>
      </c>
      <c r="AW352" s="185" t="s">
        <v>222</v>
      </c>
      <c r="AX352" s="185" t="s">
        <v>22</v>
      </c>
      <c r="AY352" s="185" t="s">
        <v>243</v>
      </c>
    </row>
    <row r="353" spans="2:65" s="6" customFormat="1" ht="15.75" customHeight="1" x14ac:dyDescent="0.3">
      <c r="B353" s="23"/>
      <c r="C353" s="194" t="s">
        <v>672</v>
      </c>
      <c r="D353" s="194" t="s">
        <v>481</v>
      </c>
      <c r="E353" s="195" t="s">
        <v>673</v>
      </c>
      <c r="F353" s="196" t="s">
        <v>674</v>
      </c>
      <c r="G353" s="197" t="s">
        <v>637</v>
      </c>
      <c r="H353" s="198">
        <v>22</v>
      </c>
      <c r="I353" s="199"/>
      <c r="J353" s="200">
        <f>ROUND($I$353*$H$353,2)</f>
        <v>0</v>
      </c>
      <c r="K353" s="196"/>
      <c r="L353" s="201"/>
      <c r="M353" s="202"/>
      <c r="N353" s="203" t="s">
        <v>46</v>
      </c>
      <c r="O353" s="24"/>
      <c r="P353" s="155">
        <f>$O$353*$H$353</f>
        <v>0</v>
      </c>
      <c r="Q353" s="155">
        <v>8.8000000000000003E-4</v>
      </c>
      <c r="R353" s="155">
        <f>$Q$353*$H$353</f>
        <v>1.9360000000000002E-2</v>
      </c>
      <c r="S353" s="155">
        <v>0</v>
      </c>
      <c r="T353" s="156">
        <f>$S$353*$H$353</f>
        <v>0</v>
      </c>
      <c r="AR353" s="97" t="s">
        <v>272</v>
      </c>
      <c r="AT353" s="97" t="s">
        <v>481</v>
      </c>
      <c r="AU353" s="97" t="s">
        <v>83</v>
      </c>
      <c r="AY353" s="6" t="s">
        <v>243</v>
      </c>
      <c r="BE353" s="157">
        <f>IF($N$353="základní",$J$353,0)</f>
        <v>0</v>
      </c>
      <c r="BF353" s="157">
        <f>IF($N$353="snížená",$J$353,0)</f>
        <v>0</v>
      </c>
      <c r="BG353" s="157">
        <f>IF($N$353="zákl. přenesená",$J$353,0)</f>
        <v>0</v>
      </c>
      <c r="BH353" s="157">
        <f>IF($N$353="sníž. přenesená",$J$353,0)</f>
        <v>0</v>
      </c>
      <c r="BI353" s="157">
        <f>IF($N$353="nulová",$J$353,0)</f>
        <v>0</v>
      </c>
      <c r="BJ353" s="97" t="s">
        <v>22</v>
      </c>
      <c r="BK353" s="157">
        <f>ROUND($I$353*$H$353,2)</f>
        <v>0</v>
      </c>
      <c r="BL353" s="97" t="s">
        <v>248</v>
      </c>
      <c r="BM353" s="97" t="s">
        <v>675</v>
      </c>
    </row>
    <row r="354" spans="2:65" s="6" customFormat="1" ht="15.75" customHeight="1" x14ac:dyDescent="0.3">
      <c r="B354" s="170"/>
      <c r="C354" s="171"/>
      <c r="D354" s="158" t="s">
        <v>355</v>
      </c>
      <c r="E354" s="172"/>
      <c r="F354" s="172" t="s">
        <v>676</v>
      </c>
      <c r="G354" s="171"/>
      <c r="H354" s="171"/>
      <c r="J354" s="171"/>
      <c r="K354" s="171"/>
      <c r="L354" s="173"/>
      <c r="M354" s="174"/>
      <c r="N354" s="171"/>
      <c r="O354" s="171"/>
      <c r="P354" s="171"/>
      <c r="Q354" s="171"/>
      <c r="R354" s="171"/>
      <c r="S354" s="171"/>
      <c r="T354" s="175"/>
      <c r="AT354" s="176" t="s">
        <v>355</v>
      </c>
      <c r="AU354" s="176" t="s">
        <v>83</v>
      </c>
      <c r="AV354" s="176" t="s">
        <v>22</v>
      </c>
      <c r="AW354" s="176" t="s">
        <v>222</v>
      </c>
      <c r="AX354" s="176" t="s">
        <v>75</v>
      </c>
      <c r="AY354" s="176" t="s">
        <v>243</v>
      </c>
    </row>
    <row r="355" spans="2:65" s="6" customFormat="1" ht="15.75" customHeight="1" x14ac:dyDescent="0.3">
      <c r="B355" s="178"/>
      <c r="C355" s="179"/>
      <c r="D355" s="177" t="s">
        <v>355</v>
      </c>
      <c r="E355" s="179"/>
      <c r="F355" s="180" t="s">
        <v>677</v>
      </c>
      <c r="G355" s="179"/>
      <c r="H355" s="181">
        <v>10</v>
      </c>
      <c r="J355" s="179"/>
      <c r="K355" s="179"/>
      <c r="L355" s="182"/>
      <c r="M355" s="183"/>
      <c r="N355" s="179"/>
      <c r="O355" s="179"/>
      <c r="P355" s="179"/>
      <c r="Q355" s="179"/>
      <c r="R355" s="179"/>
      <c r="S355" s="179"/>
      <c r="T355" s="184"/>
      <c r="AT355" s="185" t="s">
        <v>355</v>
      </c>
      <c r="AU355" s="185" t="s">
        <v>83</v>
      </c>
      <c r="AV355" s="185" t="s">
        <v>83</v>
      </c>
      <c r="AW355" s="185" t="s">
        <v>222</v>
      </c>
      <c r="AX355" s="185" t="s">
        <v>75</v>
      </c>
      <c r="AY355" s="185" t="s">
        <v>243</v>
      </c>
    </row>
    <row r="356" spans="2:65" s="6" customFormat="1" ht="15.75" customHeight="1" x14ac:dyDescent="0.3">
      <c r="B356" s="178"/>
      <c r="C356" s="179"/>
      <c r="D356" s="177" t="s">
        <v>355</v>
      </c>
      <c r="E356" s="179"/>
      <c r="F356" s="180" t="s">
        <v>678</v>
      </c>
      <c r="G356" s="179"/>
      <c r="H356" s="181">
        <v>8</v>
      </c>
      <c r="J356" s="179"/>
      <c r="K356" s="179"/>
      <c r="L356" s="182"/>
      <c r="M356" s="183"/>
      <c r="N356" s="179"/>
      <c r="O356" s="179"/>
      <c r="P356" s="179"/>
      <c r="Q356" s="179"/>
      <c r="R356" s="179"/>
      <c r="S356" s="179"/>
      <c r="T356" s="184"/>
      <c r="AT356" s="185" t="s">
        <v>355</v>
      </c>
      <c r="AU356" s="185" t="s">
        <v>83</v>
      </c>
      <c r="AV356" s="185" t="s">
        <v>83</v>
      </c>
      <c r="AW356" s="185" t="s">
        <v>222</v>
      </c>
      <c r="AX356" s="185" t="s">
        <v>75</v>
      </c>
      <c r="AY356" s="185" t="s">
        <v>243</v>
      </c>
    </row>
    <row r="357" spans="2:65" s="6" customFormat="1" ht="15.75" customHeight="1" x14ac:dyDescent="0.3">
      <c r="B357" s="178"/>
      <c r="C357" s="179"/>
      <c r="D357" s="177" t="s">
        <v>355</v>
      </c>
      <c r="E357" s="179"/>
      <c r="F357" s="180" t="s">
        <v>679</v>
      </c>
      <c r="G357" s="179"/>
      <c r="H357" s="181">
        <v>2</v>
      </c>
      <c r="J357" s="179"/>
      <c r="K357" s="179"/>
      <c r="L357" s="182"/>
      <c r="M357" s="183"/>
      <c r="N357" s="179"/>
      <c r="O357" s="179"/>
      <c r="P357" s="179"/>
      <c r="Q357" s="179"/>
      <c r="R357" s="179"/>
      <c r="S357" s="179"/>
      <c r="T357" s="184"/>
      <c r="AT357" s="185" t="s">
        <v>355</v>
      </c>
      <c r="AU357" s="185" t="s">
        <v>83</v>
      </c>
      <c r="AV357" s="185" t="s">
        <v>83</v>
      </c>
      <c r="AW357" s="185" t="s">
        <v>222</v>
      </c>
      <c r="AX357" s="185" t="s">
        <v>75</v>
      </c>
      <c r="AY357" s="185" t="s">
        <v>243</v>
      </c>
    </row>
    <row r="358" spans="2:65" s="6" customFormat="1" ht="15.75" customHeight="1" x14ac:dyDescent="0.3">
      <c r="B358" s="178"/>
      <c r="C358" s="179"/>
      <c r="D358" s="177" t="s">
        <v>355</v>
      </c>
      <c r="E358" s="179"/>
      <c r="F358" s="180" t="s">
        <v>680</v>
      </c>
      <c r="G358" s="179"/>
      <c r="H358" s="181">
        <v>2</v>
      </c>
      <c r="J358" s="179"/>
      <c r="K358" s="179"/>
      <c r="L358" s="182"/>
      <c r="M358" s="183"/>
      <c r="N358" s="179"/>
      <c r="O358" s="179"/>
      <c r="P358" s="179"/>
      <c r="Q358" s="179"/>
      <c r="R358" s="179"/>
      <c r="S358" s="179"/>
      <c r="T358" s="184"/>
      <c r="AT358" s="185" t="s">
        <v>355</v>
      </c>
      <c r="AU358" s="185" t="s">
        <v>83</v>
      </c>
      <c r="AV358" s="185" t="s">
        <v>83</v>
      </c>
      <c r="AW358" s="185" t="s">
        <v>222</v>
      </c>
      <c r="AX358" s="185" t="s">
        <v>75</v>
      </c>
      <c r="AY358" s="185" t="s">
        <v>243</v>
      </c>
    </row>
    <row r="359" spans="2:65" s="6" customFormat="1" ht="15.75" customHeight="1" x14ac:dyDescent="0.3">
      <c r="B359" s="186"/>
      <c r="C359" s="187"/>
      <c r="D359" s="177" t="s">
        <v>355</v>
      </c>
      <c r="E359" s="187"/>
      <c r="F359" s="188" t="s">
        <v>369</v>
      </c>
      <c r="G359" s="187"/>
      <c r="H359" s="189">
        <v>22</v>
      </c>
      <c r="J359" s="187"/>
      <c r="K359" s="187"/>
      <c r="L359" s="190"/>
      <c r="M359" s="191"/>
      <c r="N359" s="187"/>
      <c r="O359" s="187"/>
      <c r="P359" s="187"/>
      <c r="Q359" s="187"/>
      <c r="R359" s="187"/>
      <c r="S359" s="187"/>
      <c r="T359" s="192"/>
      <c r="AT359" s="193" t="s">
        <v>355</v>
      </c>
      <c r="AU359" s="193" t="s">
        <v>83</v>
      </c>
      <c r="AV359" s="193" t="s">
        <v>248</v>
      </c>
      <c r="AW359" s="193" t="s">
        <v>222</v>
      </c>
      <c r="AX359" s="193" t="s">
        <v>22</v>
      </c>
      <c r="AY359" s="193" t="s">
        <v>243</v>
      </c>
    </row>
    <row r="360" spans="2:65" s="6" customFormat="1" ht="15.75" customHeight="1" x14ac:dyDescent="0.3">
      <c r="B360" s="23"/>
      <c r="C360" s="146" t="s">
        <v>681</v>
      </c>
      <c r="D360" s="146" t="s">
        <v>244</v>
      </c>
      <c r="E360" s="147" t="s">
        <v>682</v>
      </c>
      <c r="F360" s="148" t="s">
        <v>683</v>
      </c>
      <c r="G360" s="149" t="s">
        <v>637</v>
      </c>
      <c r="H360" s="150">
        <v>40</v>
      </c>
      <c r="I360" s="151"/>
      <c r="J360" s="152">
        <f>ROUND($I$360*$H$360,2)</f>
        <v>0</v>
      </c>
      <c r="K360" s="148" t="s">
        <v>353</v>
      </c>
      <c r="L360" s="43"/>
      <c r="M360" s="153"/>
      <c r="N360" s="154" t="s">
        <v>46</v>
      </c>
      <c r="O360" s="24"/>
      <c r="P360" s="155">
        <f>$O$360*$H$360</f>
        <v>0</v>
      </c>
      <c r="Q360" s="155">
        <v>1.37E-2</v>
      </c>
      <c r="R360" s="155">
        <f>$Q$360*$H$360</f>
        <v>0.54800000000000004</v>
      </c>
      <c r="S360" s="155">
        <v>4.0000000000000001E-3</v>
      </c>
      <c r="T360" s="156">
        <f>$S$360*$H$360</f>
        <v>0.16</v>
      </c>
      <c r="AR360" s="97" t="s">
        <v>248</v>
      </c>
      <c r="AT360" s="97" t="s">
        <v>244</v>
      </c>
      <c r="AU360" s="97" t="s">
        <v>83</v>
      </c>
      <c r="AY360" s="6" t="s">
        <v>243</v>
      </c>
      <c r="BE360" s="157">
        <f>IF($N$360="základní",$J$360,0)</f>
        <v>0</v>
      </c>
      <c r="BF360" s="157">
        <f>IF($N$360="snížená",$J$360,0)</f>
        <v>0</v>
      </c>
      <c r="BG360" s="157">
        <f>IF($N$360="zákl. přenesená",$J$360,0)</f>
        <v>0</v>
      </c>
      <c r="BH360" s="157">
        <f>IF($N$360="sníž. přenesená",$J$360,0)</f>
        <v>0</v>
      </c>
      <c r="BI360" s="157">
        <f>IF($N$360="nulová",$J$360,0)</f>
        <v>0</v>
      </c>
      <c r="BJ360" s="97" t="s">
        <v>22</v>
      </c>
      <c r="BK360" s="157">
        <f>ROUND($I$360*$H$360,2)</f>
        <v>0</v>
      </c>
      <c r="BL360" s="97" t="s">
        <v>248</v>
      </c>
      <c r="BM360" s="97" t="s">
        <v>684</v>
      </c>
    </row>
    <row r="361" spans="2:65" s="6" customFormat="1" ht="15.75" customHeight="1" x14ac:dyDescent="0.3">
      <c r="B361" s="170"/>
      <c r="C361" s="171"/>
      <c r="D361" s="158" t="s">
        <v>355</v>
      </c>
      <c r="E361" s="172"/>
      <c r="F361" s="172" t="s">
        <v>380</v>
      </c>
      <c r="G361" s="171"/>
      <c r="H361" s="171"/>
      <c r="J361" s="171"/>
      <c r="K361" s="171"/>
      <c r="L361" s="173"/>
      <c r="M361" s="174"/>
      <c r="N361" s="171"/>
      <c r="O361" s="171"/>
      <c r="P361" s="171"/>
      <c r="Q361" s="171"/>
      <c r="R361" s="171"/>
      <c r="S361" s="171"/>
      <c r="T361" s="175"/>
      <c r="AT361" s="176" t="s">
        <v>355</v>
      </c>
      <c r="AU361" s="176" t="s">
        <v>83</v>
      </c>
      <c r="AV361" s="176" t="s">
        <v>22</v>
      </c>
      <c r="AW361" s="176" t="s">
        <v>222</v>
      </c>
      <c r="AX361" s="176" t="s">
        <v>75</v>
      </c>
      <c r="AY361" s="176" t="s">
        <v>243</v>
      </c>
    </row>
    <row r="362" spans="2:65" s="6" customFormat="1" ht="15.75" customHeight="1" x14ac:dyDescent="0.3">
      <c r="B362" s="170"/>
      <c r="C362" s="171"/>
      <c r="D362" s="177" t="s">
        <v>355</v>
      </c>
      <c r="E362" s="171"/>
      <c r="F362" s="172" t="s">
        <v>685</v>
      </c>
      <c r="G362" s="171"/>
      <c r="H362" s="171"/>
      <c r="J362" s="171"/>
      <c r="K362" s="171"/>
      <c r="L362" s="173"/>
      <c r="M362" s="174"/>
      <c r="N362" s="171"/>
      <c r="O362" s="171"/>
      <c r="P362" s="171"/>
      <c r="Q362" s="171"/>
      <c r="R362" s="171"/>
      <c r="S362" s="171"/>
      <c r="T362" s="175"/>
      <c r="AT362" s="176" t="s">
        <v>355</v>
      </c>
      <c r="AU362" s="176" t="s">
        <v>83</v>
      </c>
      <c r="AV362" s="176" t="s">
        <v>22</v>
      </c>
      <c r="AW362" s="176" t="s">
        <v>222</v>
      </c>
      <c r="AX362" s="176" t="s">
        <v>75</v>
      </c>
      <c r="AY362" s="176" t="s">
        <v>243</v>
      </c>
    </row>
    <row r="363" spans="2:65" s="6" customFormat="1" ht="15.75" customHeight="1" x14ac:dyDescent="0.3">
      <c r="B363" s="178"/>
      <c r="C363" s="179"/>
      <c r="D363" s="177" t="s">
        <v>355</v>
      </c>
      <c r="E363" s="179"/>
      <c r="F363" s="180" t="s">
        <v>686</v>
      </c>
      <c r="G363" s="179"/>
      <c r="H363" s="181">
        <v>40</v>
      </c>
      <c r="J363" s="179"/>
      <c r="K363" s="179"/>
      <c r="L363" s="182"/>
      <c r="M363" s="183"/>
      <c r="N363" s="179"/>
      <c r="O363" s="179"/>
      <c r="P363" s="179"/>
      <c r="Q363" s="179"/>
      <c r="R363" s="179"/>
      <c r="S363" s="179"/>
      <c r="T363" s="184"/>
      <c r="AT363" s="185" t="s">
        <v>355</v>
      </c>
      <c r="AU363" s="185" t="s">
        <v>83</v>
      </c>
      <c r="AV363" s="185" t="s">
        <v>83</v>
      </c>
      <c r="AW363" s="185" t="s">
        <v>222</v>
      </c>
      <c r="AX363" s="185" t="s">
        <v>22</v>
      </c>
      <c r="AY363" s="185" t="s">
        <v>243</v>
      </c>
    </row>
    <row r="364" spans="2:65" s="6" customFormat="1" ht="15.75" customHeight="1" x14ac:dyDescent="0.3">
      <c r="B364" s="23"/>
      <c r="C364" s="146" t="s">
        <v>687</v>
      </c>
      <c r="D364" s="146" t="s">
        <v>244</v>
      </c>
      <c r="E364" s="147" t="s">
        <v>688</v>
      </c>
      <c r="F364" s="148" t="s">
        <v>689</v>
      </c>
      <c r="G364" s="149" t="s">
        <v>394</v>
      </c>
      <c r="H364" s="150">
        <v>0.57599999999999996</v>
      </c>
      <c r="I364" s="151"/>
      <c r="J364" s="152">
        <f>ROUND($I$364*$H$364,2)</f>
        <v>0</v>
      </c>
      <c r="K364" s="148" t="s">
        <v>353</v>
      </c>
      <c r="L364" s="43"/>
      <c r="M364" s="153"/>
      <c r="N364" s="154" t="s">
        <v>46</v>
      </c>
      <c r="O364" s="24"/>
      <c r="P364" s="155">
        <f>$O$364*$H$364</f>
        <v>0</v>
      </c>
      <c r="Q364" s="155">
        <v>0</v>
      </c>
      <c r="R364" s="155">
        <f>$Q$364*$H$364</f>
        <v>0</v>
      </c>
      <c r="S364" s="155">
        <v>0</v>
      </c>
      <c r="T364" s="156">
        <f>$S$364*$H$364</f>
        <v>0</v>
      </c>
      <c r="AR364" s="97" t="s">
        <v>248</v>
      </c>
      <c r="AT364" s="97" t="s">
        <v>244</v>
      </c>
      <c r="AU364" s="97" t="s">
        <v>83</v>
      </c>
      <c r="AY364" s="6" t="s">
        <v>243</v>
      </c>
      <c r="BE364" s="157">
        <f>IF($N$364="základní",$J$364,0)</f>
        <v>0</v>
      </c>
      <c r="BF364" s="157">
        <f>IF($N$364="snížená",$J$364,0)</f>
        <v>0</v>
      </c>
      <c r="BG364" s="157">
        <f>IF($N$364="zákl. přenesená",$J$364,0)</f>
        <v>0</v>
      </c>
      <c r="BH364" s="157">
        <f>IF($N$364="sníž. přenesená",$J$364,0)</f>
        <v>0</v>
      </c>
      <c r="BI364" s="157">
        <f>IF($N$364="nulová",$J$364,0)</f>
        <v>0</v>
      </c>
      <c r="BJ364" s="97" t="s">
        <v>22</v>
      </c>
      <c r="BK364" s="157">
        <f>ROUND($I$364*$H$364,2)</f>
        <v>0</v>
      </c>
      <c r="BL364" s="97" t="s">
        <v>248</v>
      </c>
      <c r="BM364" s="97" t="s">
        <v>690</v>
      </c>
    </row>
    <row r="365" spans="2:65" s="6" customFormat="1" ht="15.75" customHeight="1" x14ac:dyDescent="0.3">
      <c r="B365" s="170"/>
      <c r="C365" s="171"/>
      <c r="D365" s="158" t="s">
        <v>355</v>
      </c>
      <c r="E365" s="172"/>
      <c r="F365" s="172" t="s">
        <v>380</v>
      </c>
      <c r="G365" s="171"/>
      <c r="H365" s="171"/>
      <c r="J365" s="171"/>
      <c r="K365" s="171"/>
      <c r="L365" s="173"/>
      <c r="M365" s="174"/>
      <c r="N365" s="171"/>
      <c r="O365" s="171"/>
      <c r="P365" s="171"/>
      <c r="Q365" s="171"/>
      <c r="R365" s="171"/>
      <c r="S365" s="171"/>
      <c r="T365" s="175"/>
      <c r="AT365" s="176" t="s">
        <v>355</v>
      </c>
      <c r="AU365" s="176" t="s">
        <v>83</v>
      </c>
      <c r="AV365" s="176" t="s">
        <v>22</v>
      </c>
      <c r="AW365" s="176" t="s">
        <v>222</v>
      </c>
      <c r="AX365" s="176" t="s">
        <v>75</v>
      </c>
      <c r="AY365" s="176" t="s">
        <v>243</v>
      </c>
    </row>
    <row r="366" spans="2:65" s="6" customFormat="1" ht="15.75" customHeight="1" x14ac:dyDescent="0.3">
      <c r="B366" s="170"/>
      <c r="C366" s="171"/>
      <c r="D366" s="177" t="s">
        <v>355</v>
      </c>
      <c r="E366" s="171"/>
      <c r="F366" s="172" t="s">
        <v>691</v>
      </c>
      <c r="G366" s="171"/>
      <c r="H366" s="171"/>
      <c r="J366" s="171"/>
      <c r="K366" s="171"/>
      <c r="L366" s="173"/>
      <c r="M366" s="174"/>
      <c r="N366" s="171"/>
      <c r="O366" s="171"/>
      <c r="P366" s="171"/>
      <c r="Q366" s="171"/>
      <c r="R366" s="171"/>
      <c r="S366" s="171"/>
      <c r="T366" s="175"/>
      <c r="AT366" s="176" t="s">
        <v>355</v>
      </c>
      <c r="AU366" s="176" t="s">
        <v>83</v>
      </c>
      <c r="AV366" s="176" t="s">
        <v>22</v>
      </c>
      <c r="AW366" s="176" t="s">
        <v>222</v>
      </c>
      <c r="AX366" s="176" t="s">
        <v>75</v>
      </c>
      <c r="AY366" s="176" t="s">
        <v>243</v>
      </c>
    </row>
    <row r="367" spans="2:65" s="6" customFormat="1" ht="15.75" customHeight="1" x14ac:dyDescent="0.3">
      <c r="B367" s="178"/>
      <c r="C367" s="179"/>
      <c r="D367" s="177" t="s">
        <v>355</v>
      </c>
      <c r="E367" s="179"/>
      <c r="F367" s="180" t="s">
        <v>692</v>
      </c>
      <c r="G367" s="179"/>
      <c r="H367" s="181">
        <v>6.4000000000000001E-2</v>
      </c>
      <c r="J367" s="179"/>
      <c r="K367" s="179"/>
      <c r="L367" s="182"/>
      <c r="M367" s="183"/>
      <c r="N367" s="179"/>
      <c r="O367" s="179"/>
      <c r="P367" s="179"/>
      <c r="Q367" s="179"/>
      <c r="R367" s="179"/>
      <c r="S367" s="179"/>
      <c r="T367" s="184"/>
      <c r="AT367" s="185" t="s">
        <v>355</v>
      </c>
      <c r="AU367" s="185" t="s">
        <v>83</v>
      </c>
      <c r="AV367" s="185" t="s">
        <v>83</v>
      </c>
      <c r="AW367" s="185" t="s">
        <v>222</v>
      </c>
      <c r="AX367" s="185" t="s">
        <v>75</v>
      </c>
      <c r="AY367" s="185" t="s">
        <v>243</v>
      </c>
    </row>
    <row r="368" spans="2:65" s="6" customFormat="1" ht="15.75" customHeight="1" x14ac:dyDescent="0.3">
      <c r="B368" s="178"/>
      <c r="C368" s="179"/>
      <c r="D368" s="177" t="s">
        <v>355</v>
      </c>
      <c r="E368" s="179"/>
      <c r="F368" s="180" t="s">
        <v>693</v>
      </c>
      <c r="G368" s="179"/>
      <c r="H368" s="181">
        <v>0.51200000000000001</v>
      </c>
      <c r="J368" s="179"/>
      <c r="K368" s="179"/>
      <c r="L368" s="182"/>
      <c r="M368" s="183"/>
      <c r="N368" s="179"/>
      <c r="O368" s="179"/>
      <c r="P368" s="179"/>
      <c r="Q368" s="179"/>
      <c r="R368" s="179"/>
      <c r="S368" s="179"/>
      <c r="T368" s="184"/>
      <c r="AT368" s="185" t="s">
        <v>355</v>
      </c>
      <c r="AU368" s="185" t="s">
        <v>83</v>
      </c>
      <c r="AV368" s="185" t="s">
        <v>83</v>
      </c>
      <c r="AW368" s="185" t="s">
        <v>222</v>
      </c>
      <c r="AX368" s="185" t="s">
        <v>75</v>
      </c>
      <c r="AY368" s="185" t="s">
        <v>243</v>
      </c>
    </row>
    <row r="369" spans="2:65" s="6" customFormat="1" ht="15.75" customHeight="1" x14ac:dyDescent="0.3">
      <c r="B369" s="186"/>
      <c r="C369" s="187"/>
      <c r="D369" s="177" t="s">
        <v>355</v>
      </c>
      <c r="E369" s="187"/>
      <c r="F369" s="188" t="s">
        <v>369</v>
      </c>
      <c r="G369" s="187"/>
      <c r="H369" s="189">
        <v>0.57599999999999996</v>
      </c>
      <c r="J369" s="187"/>
      <c r="K369" s="187"/>
      <c r="L369" s="190"/>
      <c r="M369" s="191"/>
      <c r="N369" s="187"/>
      <c r="O369" s="187"/>
      <c r="P369" s="187"/>
      <c r="Q369" s="187"/>
      <c r="R369" s="187"/>
      <c r="S369" s="187"/>
      <c r="T369" s="192"/>
      <c r="AT369" s="193" t="s">
        <v>355</v>
      </c>
      <c r="AU369" s="193" t="s">
        <v>83</v>
      </c>
      <c r="AV369" s="193" t="s">
        <v>248</v>
      </c>
      <c r="AW369" s="193" t="s">
        <v>222</v>
      </c>
      <c r="AX369" s="193" t="s">
        <v>22</v>
      </c>
      <c r="AY369" s="193" t="s">
        <v>243</v>
      </c>
    </row>
    <row r="370" spans="2:65" s="6" customFormat="1" ht="15.75" customHeight="1" x14ac:dyDescent="0.3">
      <c r="B370" s="23"/>
      <c r="C370" s="146" t="s">
        <v>694</v>
      </c>
      <c r="D370" s="146" t="s">
        <v>244</v>
      </c>
      <c r="E370" s="147" t="s">
        <v>695</v>
      </c>
      <c r="F370" s="148" t="s">
        <v>696</v>
      </c>
      <c r="G370" s="149" t="s">
        <v>637</v>
      </c>
      <c r="H370" s="150">
        <v>5</v>
      </c>
      <c r="I370" s="151"/>
      <c r="J370" s="152">
        <f>ROUND($I$370*$H$370,2)</f>
        <v>0</v>
      </c>
      <c r="K370" s="148" t="s">
        <v>353</v>
      </c>
      <c r="L370" s="43"/>
      <c r="M370" s="153"/>
      <c r="N370" s="154" t="s">
        <v>46</v>
      </c>
      <c r="O370" s="24"/>
      <c r="P370" s="155">
        <f>$O$370*$H$370</f>
        <v>0</v>
      </c>
      <c r="Q370" s="155">
        <v>1.0279999999999999E-2</v>
      </c>
      <c r="R370" s="155">
        <f>$Q$370*$H$370</f>
        <v>5.1399999999999994E-2</v>
      </c>
      <c r="S370" s="155">
        <v>0</v>
      </c>
      <c r="T370" s="156">
        <f>$S$370*$H$370</f>
        <v>0</v>
      </c>
      <c r="AR370" s="97" t="s">
        <v>248</v>
      </c>
      <c r="AT370" s="97" t="s">
        <v>244</v>
      </c>
      <c r="AU370" s="97" t="s">
        <v>83</v>
      </c>
      <c r="AY370" s="6" t="s">
        <v>243</v>
      </c>
      <c r="BE370" s="157">
        <f>IF($N$370="základní",$J$370,0)</f>
        <v>0</v>
      </c>
      <c r="BF370" s="157">
        <f>IF($N$370="snížená",$J$370,0)</f>
        <v>0</v>
      </c>
      <c r="BG370" s="157">
        <f>IF($N$370="zákl. přenesená",$J$370,0)</f>
        <v>0</v>
      </c>
      <c r="BH370" s="157">
        <f>IF($N$370="sníž. přenesená",$J$370,0)</f>
        <v>0</v>
      </c>
      <c r="BI370" s="157">
        <f>IF($N$370="nulová",$J$370,0)</f>
        <v>0</v>
      </c>
      <c r="BJ370" s="97" t="s">
        <v>22</v>
      </c>
      <c r="BK370" s="157">
        <f>ROUND($I$370*$H$370,2)</f>
        <v>0</v>
      </c>
      <c r="BL370" s="97" t="s">
        <v>248</v>
      </c>
      <c r="BM370" s="97" t="s">
        <v>697</v>
      </c>
    </row>
    <row r="371" spans="2:65" s="6" customFormat="1" ht="15.75" customHeight="1" x14ac:dyDescent="0.3">
      <c r="B371" s="170"/>
      <c r="C371" s="171"/>
      <c r="D371" s="158" t="s">
        <v>355</v>
      </c>
      <c r="E371" s="172"/>
      <c r="F371" s="172" t="s">
        <v>380</v>
      </c>
      <c r="G371" s="171"/>
      <c r="H371" s="171"/>
      <c r="J371" s="171"/>
      <c r="K371" s="171"/>
      <c r="L371" s="173"/>
      <c r="M371" s="174"/>
      <c r="N371" s="171"/>
      <c r="O371" s="171"/>
      <c r="P371" s="171"/>
      <c r="Q371" s="171"/>
      <c r="R371" s="171"/>
      <c r="S371" s="171"/>
      <c r="T371" s="175"/>
      <c r="AT371" s="176" t="s">
        <v>355</v>
      </c>
      <c r="AU371" s="176" t="s">
        <v>83</v>
      </c>
      <c r="AV371" s="176" t="s">
        <v>22</v>
      </c>
      <c r="AW371" s="176" t="s">
        <v>222</v>
      </c>
      <c r="AX371" s="176" t="s">
        <v>75</v>
      </c>
      <c r="AY371" s="176" t="s">
        <v>243</v>
      </c>
    </row>
    <row r="372" spans="2:65" s="6" customFormat="1" ht="15.75" customHeight="1" x14ac:dyDescent="0.3">
      <c r="B372" s="178"/>
      <c r="C372" s="179"/>
      <c r="D372" s="177" t="s">
        <v>355</v>
      </c>
      <c r="E372" s="179"/>
      <c r="F372" s="180" t="s">
        <v>698</v>
      </c>
      <c r="G372" s="179"/>
      <c r="H372" s="181">
        <v>5</v>
      </c>
      <c r="J372" s="179"/>
      <c r="K372" s="179"/>
      <c r="L372" s="182"/>
      <c r="M372" s="183"/>
      <c r="N372" s="179"/>
      <c r="O372" s="179"/>
      <c r="P372" s="179"/>
      <c r="Q372" s="179"/>
      <c r="R372" s="179"/>
      <c r="S372" s="179"/>
      <c r="T372" s="184"/>
      <c r="AT372" s="185" t="s">
        <v>355</v>
      </c>
      <c r="AU372" s="185" t="s">
        <v>83</v>
      </c>
      <c r="AV372" s="185" t="s">
        <v>83</v>
      </c>
      <c r="AW372" s="185" t="s">
        <v>222</v>
      </c>
      <c r="AX372" s="185" t="s">
        <v>22</v>
      </c>
      <c r="AY372" s="185" t="s">
        <v>243</v>
      </c>
    </row>
    <row r="373" spans="2:65" s="6" customFormat="1" ht="15.75" customHeight="1" x14ac:dyDescent="0.3">
      <c r="B373" s="23"/>
      <c r="C373" s="146" t="s">
        <v>699</v>
      </c>
      <c r="D373" s="146" t="s">
        <v>244</v>
      </c>
      <c r="E373" s="147" t="s">
        <v>700</v>
      </c>
      <c r="F373" s="148" t="s">
        <v>701</v>
      </c>
      <c r="G373" s="149" t="s">
        <v>637</v>
      </c>
      <c r="H373" s="150">
        <v>5</v>
      </c>
      <c r="I373" s="151"/>
      <c r="J373" s="152">
        <f>ROUND($I$373*$H$373,2)</f>
        <v>0</v>
      </c>
      <c r="K373" s="148" t="s">
        <v>353</v>
      </c>
      <c r="L373" s="43"/>
      <c r="M373" s="153"/>
      <c r="N373" s="154" t="s">
        <v>46</v>
      </c>
      <c r="O373" s="24"/>
      <c r="P373" s="155">
        <f>$O$373*$H$373</f>
        <v>0</v>
      </c>
      <c r="Q373" s="155">
        <v>0</v>
      </c>
      <c r="R373" s="155">
        <f>$Q$373*$H$373</f>
        <v>0</v>
      </c>
      <c r="S373" s="155">
        <v>0</v>
      </c>
      <c r="T373" s="156">
        <f>$S$373*$H$373</f>
        <v>0</v>
      </c>
      <c r="AR373" s="97" t="s">
        <v>248</v>
      </c>
      <c r="AT373" s="97" t="s">
        <v>244</v>
      </c>
      <c r="AU373" s="97" t="s">
        <v>83</v>
      </c>
      <c r="AY373" s="6" t="s">
        <v>243</v>
      </c>
      <c r="BE373" s="157">
        <f>IF($N$373="základní",$J$373,0)</f>
        <v>0</v>
      </c>
      <c r="BF373" s="157">
        <f>IF($N$373="snížená",$J$373,0)</f>
        <v>0</v>
      </c>
      <c r="BG373" s="157">
        <f>IF($N$373="zákl. přenesená",$J$373,0)</f>
        <v>0</v>
      </c>
      <c r="BH373" s="157">
        <f>IF($N$373="sníž. přenesená",$J$373,0)</f>
        <v>0</v>
      </c>
      <c r="BI373" s="157">
        <f>IF($N$373="nulová",$J$373,0)</f>
        <v>0</v>
      </c>
      <c r="BJ373" s="97" t="s">
        <v>22</v>
      </c>
      <c r="BK373" s="157">
        <f>ROUND($I$373*$H$373,2)</f>
        <v>0</v>
      </c>
      <c r="BL373" s="97" t="s">
        <v>248</v>
      </c>
      <c r="BM373" s="97" t="s">
        <v>702</v>
      </c>
    </row>
    <row r="374" spans="2:65" s="6" customFormat="1" ht="15.75" customHeight="1" x14ac:dyDescent="0.3">
      <c r="B374" s="178"/>
      <c r="C374" s="179"/>
      <c r="D374" s="158" t="s">
        <v>355</v>
      </c>
      <c r="E374" s="180"/>
      <c r="F374" s="180" t="s">
        <v>703</v>
      </c>
      <c r="G374" s="179"/>
      <c r="H374" s="181">
        <v>5</v>
      </c>
      <c r="J374" s="179"/>
      <c r="K374" s="179"/>
      <c r="L374" s="182"/>
      <c r="M374" s="183"/>
      <c r="N374" s="179"/>
      <c r="O374" s="179"/>
      <c r="P374" s="179"/>
      <c r="Q374" s="179"/>
      <c r="R374" s="179"/>
      <c r="S374" s="179"/>
      <c r="T374" s="184"/>
      <c r="AT374" s="185" t="s">
        <v>355</v>
      </c>
      <c r="AU374" s="185" t="s">
        <v>83</v>
      </c>
      <c r="AV374" s="185" t="s">
        <v>83</v>
      </c>
      <c r="AW374" s="185" t="s">
        <v>222</v>
      </c>
      <c r="AX374" s="185" t="s">
        <v>22</v>
      </c>
      <c r="AY374" s="185" t="s">
        <v>243</v>
      </c>
    </row>
    <row r="375" spans="2:65" s="6" customFormat="1" ht="15.75" customHeight="1" x14ac:dyDescent="0.3">
      <c r="B375" s="23"/>
      <c r="C375" s="146" t="s">
        <v>704</v>
      </c>
      <c r="D375" s="146" t="s">
        <v>244</v>
      </c>
      <c r="E375" s="147" t="s">
        <v>705</v>
      </c>
      <c r="F375" s="148" t="s">
        <v>706</v>
      </c>
      <c r="G375" s="149" t="s">
        <v>637</v>
      </c>
      <c r="H375" s="150">
        <v>5</v>
      </c>
      <c r="I375" s="151"/>
      <c r="J375" s="152">
        <f>ROUND($I$375*$H$375,2)</f>
        <v>0</v>
      </c>
      <c r="K375" s="148" t="s">
        <v>353</v>
      </c>
      <c r="L375" s="43"/>
      <c r="M375" s="153"/>
      <c r="N375" s="154" t="s">
        <v>46</v>
      </c>
      <c r="O375" s="24"/>
      <c r="P375" s="155">
        <f>$O$375*$H$375</f>
        <v>0</v>
      </c>
      <c r="Q375" s="155">
        <v>4.5500000000000002E-3</v>
      </c>
      <c r="R375" s="155">
        <f>$Q$375*$H$375</f>
        <v>2.2749999999999999E-2</v>
      </c>
      <c r="S375" s="155">
        <v>0</v>
      </c>
      <c r="T375" s="156">
        <f>$S$375*$H$375</f>
        <v>0</v>
      </c>
      <c r="AR375" s="97" t="s">
        <v>248</v>
      </c>
      <c r="AT375" s="97" t="s">
        <v>244</v>
      </c>
      <c r="AU375" s="97" t="s">
        <v>83</v>
      </c>
      <c r="AY375" s="6" t="s">
        <v>243</v>
      </c>
      <c r="BE375" s="157">
        <f>IF($N$375="základní",$J$375,0)</f>
        <v>0</v>
      </c>
      <c r="BF375" s="157">
        <f>IF($N$375="snížená",$J$375,0)</f>
        <v>0</v>
      </c>
      <c r="BG375" s="157">
        <f>IF($N$375="zákl. přenesená",$J$375,0)</f>
        <v>0</v>
      </c>
      <c r="BH375" s="157">
        <f>IF($N$375="sníž. přenesená",$J$375,0)</f>
        <v>0</v>
      </c>
      <c r="BI375" s="157">
        <f>IF($N$375="nulová",$J$375,0)</f>
        <v>0</v>
      </c>
      <c r="BJ375" s="97" t="s">
        <v>22</v>
      </c>
      <c r="BK375" s="157">
        <f>ROUND($I$375*$H$375,2)</f>
        <v>0</v>
      </c>
      <c r="BL375" s="97" t="s">
        <v>248</v>
      </c>
      <c r="BM375" s="97" t="s">
        <v>707</v>
      </c>
    </row>
    <row r="376" spans="2:65" s="6" customFormat="1" ht="15.75" customHeight="1" x14ac:dyDescent="0.3">
      <c r="B376" s="170"/>
      <c r="C376" s="171"/>
      <c r="D376" s="158" t="s">
        <v>355</v>
      </c>
      <c r="E376" s="172"/>
      <c r="F376" s="172" t="s">
        <v>708</v>
      </c>
      <c r="G376" s="171"/>
      <c r="H376" s="171"/>
      <c r="J376" s="171"/>
      <c r="K376" s="171"/>
      <c r="L376" s="173"/>
      <c r="M376" s="174"/>
      <c r="N376" s="171"/>
      <c r="O376" s="171"/>
      <c r="P376" s="171"/>
      <c r="Q376" s="171"/>
      <c r="R376" s="171"/>
      <c r="S376" s="171"/>
      <c r="T376" s="175"/>
      <c r="AT376" s="176" t="s">
        <v>355</v>
      </c>
      <c r="AU376" s="176" t="s">
        <v>83</v>
      </c>
      <c r="AV376" s="176" t="s">
        <v>22</v>
      </c>
      <c r="AW376" s="176" t="s">
        <v>222</v>
      </c>
      <c r="AX376" s="176" t="s">
        <v>75</v>
      </c>
      <c r="AY376" s="176" t="s">
        <v>243</v>
      </c>
    </row>
    <row r="377" spans="2:65" s="6" customFormat="1" ht="15.75" customHeight="1" x14ac:dyDescent="0.3">
      <c r="B377" s="178"/>
      <c r="C377" s="179"/>
      <c r="D377" s="177" t="s">
        <v>355</v>
      </c>
      <c r="E377" s="179"/>
      <c r="F377" s="180" t="s">
        <v>703</v>
      </c>
      <c r="G377" s="179"/>
      <c r="H377" s="181">
        <v>5</v>
      </c>
      <c r="J377" s="179"/>
      <c r="K377" s="179"/>
      <c r="L377" s="182"/>
      <c r="M377" s="183"/>
      <c r="N377" s="179"/>
      <c r="O377" s="179"/>
      <c r="P377" s="179"/>
      <c r="Q377" s="179"/>
      <c r="R377" s="179"/>
      <c r="S377" s="179"/>
      <c r="T377" s="184"/>
      <c r="AT377" s="185" t="s">
        <v>355</v>
      </c>
      <c r="AU377" s="185" t="s">
        <v>83</v>
      </c>
      <c r="AV377" s="185" t="s">
        <v>83</v>
      </c>
      <c r="AW377" s="185" t="s">
        <v>222</v>
      </c>
      <c r="AX377" s="185" t="s">
        <v>22</v>
      </c>
      <c r="AY377" s="185" t="s">
        <v>243</v>
      </c>
    </row>
    <row r="378" spans="2:65" s="6" customFormat="1" ht="15.75" customHeight="1" x14ac:dyDescent="0.3">
      <c r="B378" s="23"/>
      <c r="C378" s="146" t="s">
        <v>709</v>
      </c>
      <c r="D378" s="146" t="s">
        <v>244</v>
      </c>
      <c r="E378" s="147" t="s">
        <v>710</v>
      </c>
      <c r="F378" s="148" t="s">
        <v>711</v>
      </c>
      <c r="G378" s="149" t="s">
        <v>637</v>
      </c>
      <c r="H378" s="150">
        <v>5</v>
      </c>
      <c r="I378" s="151"/>
      <c r="J378" s="152">
        <f>ROUND($I$378*$H$378,2)</f>
        <v>0</v>
      </c>
      <c r="K378" s="148" t="s">
        <v>353</v>
      </c>
      <c r="L378" s="43"/>
      <c r="M378" s="153"/>
      <c r="N378" s="154" t="s">
        <v>46</v>
      </c>
      <c r="O378" s="24"/>
      <c r="P378" s="155">
        <f>$O$378*$H$378</f>
        <v>0</v>
      </c>
      <c r="Q378" s="155">
        <v>6.2599999999999999E-3</v>
      </c>
      <c r="R378" s="155">
        <f>$Q$378*$H$378</f>
        <v>3.1300000000000001E-2</v>
      </c>
      <c r="S378" s="155">
        <v>0</v>
      </c>
      <c r="T378" s="156">
        <f>$S$378*$H$378</f>
        <v>0</v>
      </c>
      <c r="AR378" s="97" t="s">
        <v>248</v>
      </c>
      <c r="AT378" s="97" t="s">
        <v>244</v>
      </c>
      <c r="AU378" s="97" t="s">
        <v>83</v>
      </c>
      <c r="AY378" s="6" t="s">
        <v>243</v>
      </c>
      <c r="BE378" s="157">
        <f>IF($N$378="základní",$J$378,0)</f>
        <v>0</v>
      </c>
      <c r="BF378" s="157">
        <f>IF($N$378="snížená",$J$378,0)</f>
        <v>0</v>
      </c>
      <c r="BG378" s="157">
        <f>IF($N$378="zákl. přenesená",$J$378,0)</f>
        <v>0</v>
      </c>
      <c r="BH378" s="157">
        <f>IF($N$378="sníž. přenesená",$J$378,0)</f>
        <v>0</v>
      </c>
      <c r="BI378" s="157">
        <f>IF($N$378="nulová",$J$378,0)</f>
        <v>0</v>
      </c>
      <c r="BJ378" s="97" t="s">
        <v>22</v>
      </c>
      <c r="BK378" s="157">
        <f>ROUND($I$378*$H$378,2)</f>
        <v>0</v>
      </c>
      <c r="BL378" s="97" t="s">
        <v>248</v>
      </c>
      <c r="BM378" s="97" t="s">
        <v>712</v>
      </c>
    </row>
    <row r="379" spans="2:65" s="6" customFormat="1" ht="15.75" customHeight="1" x14ac:dyDescent="0.3">
      <c r="B379" s="178"/>
      <c r="C379" s="179"/>
      <c r="D379" s="158" t="s">
        <v>355</v>
      </c>
      <c r="E379" s="180"/>
      <c r="F379" s="180" t="s">
        <v>703</v>
      </c>
      <c r="G379" s="179"/>
      <c r="H379" s="181">
        <v>5</v>
      </c>
      <c r="J379" s="179"/>
      <c r="K379" s="179"/>
      <c r="L379" s="182"/>
      <c r="M379" s="183"/>
      <c r="N379" s="179"/>
      <c r="O379" s="179"/>
      <c r="P379" s="179"/>
      <c r="Q379" s="179"/>
      <c r="R379" s="179"/>
      <c r="S379" s="179"/>
      <c r="T379" s="184"/>
      <c r="AT379" s="185" t="s">
        <v>355</v>
      </c>
      <c r="AU379" s="185" t="s">
        <v>83</v>
      </c>
      <c r="AV379" s="185" t="s">
        <v>83</v>
      </c>
      <c r="AW379" s="185" t="s">
        <v>222</v>
      </c>
      <c r="AX379" s="185" t="s">
        <v>22</v>
      </c>
      <c r="AY379" s="185" t="s">
        <v>243</v>
      </c>
    </row>
    <row r="380" spans="2:65" s="6" customFormat="1" ht="15.75" customHeight="1" x14ac:dyDescent="0.3">
      <c r="B380" s="23"/>
      <c r="C380" s="146" t="s">
        <v>713</v>
      </c>
      <c r="D380" s="146" t="s">
        <v>244</v>
      </c>
      <c r="E380" s="147" t="s">
        <v>714</v>
      </c>
      <c r="F380" s="148" t="s">
        <v>715</v>
      </c>
      <c r="G380" s="149" t="s">
        <v>637</v>
      </c>
      <c r="H380" s="150">
        <v>7</v>
      </c>
      <c r="I380" s="151"/>
      <c r="J380" s="152">
        <f>ROUND($I$380*$H$380,2)</f>
        <v>0</v>
      </c>
      <c r="K380" s="148" t="s">
        <v>353</v>
      </c>
      <c r="L380" s="43"/>
      <c r="M380" s="153"/>
      <c r="N380" s="154" t="s">
        <v>46</v>
      </c>
      <c r="O380" s="24"/>
      <c r="P380" s="155">
        <f>$O$380*$H$380</f>
        <v>0</v>
      </c>
      <c r="Q380" s="155">
        <v>2.0699999999999998E-3</v>
      </c>
      <c r="R380" s="155">
        <f>$Q$380*$H$380</f>
        <v>1.4489999999999999E-2</v>
      </c>
      <c r="S380" s="155">
        <v>0</v>
      </c>
      <c r="T380" s="156">
        <f>$S$380*$H$380</f>
        <v>0</v>
      </c>
      <c r="AR380" s="97" t="s">
        <v>248</v>
      </c>
      <c r="AT380" s="97" t="s">
        <v>244</v>
      </c>
      <c r="AU380" s="97" t="s">
        <v>83</v>
      </c>
      <c r="AY380" s="6" t="s">
        <v>243</v>
      </c>
      <c r="BE380" s="157">
        <f>IF($N$380="základní",$J$380,0)</f>
        <v>0</v>
      </c>
      <c r="BF380" s="157">
        <f>IF($N$380="snížená",$J$380,0)</f>
        <v>0</v>
      </c>
      <c r="BG380" s="157">
        <f>IF($N$380="zákl. přenesená",$J$380,0)</f>
        <v>0</v>
      </c>
      <c r="BH380" s="157">
        <f>IF($N$380="sníž. přenesená",$J$380,0)</f>
        <v>0</v>
      </c>
      <c r="BI380" s="157">
        <f>IF($N$380="nulová",$J$380,0)</f>
        <v>0</v>
      </c>
      <c r="BJ380" s="97" t="s">
        <v>22</v>
      </c>
      <c r="BK380" s="157">
        <f>ROUND($I$380*$H$380,2)</f>
        <v>0</v>
      </c>
      <c r="BL380" s="97" t="s">
        <v>248</v>
      </c>
      <c r="BM380" s="97" t="s">
        <v>716</v>
      </c>
    </row>
    <row r="381" spans="2:65" s="6" customFormat="1" ht="15.75" customHeight="1" x14ac:dyDescent="0.3">
      <c r="B381" s="178"/>
      <c r="C381" s="179"/>
      <c r="D381" s="158" t="s">
        <v>355</v>
      </c>
      <c r="E381" s="180"/>
      <c r="F381" s="180" t="s">
        <v>717</v>
      </c>
      <c r="G381" s="179"/>
      <c r="H381" s="181">
        <v>7</v>
      </c>
      <c r="J381" s="179"/>
      <c r="K381" s="179"/>
      <c r="L381" s="182"/>
      <c r="M381" s="183"/>
      <c r="N381" s="179"/>
      <c r="O381" s="179"/>
      <c r="P381" s="179"/>
      <c r="Q381" s="179"/>
      <c r="R381" s="179"/>
      <c r="S381" s="179"/>
      <c r="T381" s="184"/>
      <c r="AT381" s="185" t="s">
        <v>355</v>
      </c>
      <c r="AU381" s="185" t="s">
        <v>83</v>
      </c>
      <c r="AV381" s="185" t="s">
        <v>83</v>
      </c>
      <c r="AW381" s="185" t="s">
        <v>222</v>
      </c>
      <c r="AX381" s="185" t="s">
        <v>22</v>
      </c>
      <c r="AY381" s="185" t="s">
        <v>243</v>
      </c>
    </row>
    <row r="382" spans="2:65" s="6" customFormat="1" ht="15.75" customHeight="1" x14ac:dyDescent="0.3">
      <c r="B382" s="23"/>
      <c r="C382" s="194" t="s">
        <v>718</v>
      </c>
      <c r="D382" s="194" t="s">
        <v>481</v>
      </c>
      <c r="E382" s="195" t="s">
        <v>719</v>
      </c>
      <c r="F382" s="196" t="s">
        <v>720</v>
      </c>
      <c r="G382" s="197" t="s">
        <v>637</v>
      </c>
      <c r="H382" s="198">
        <v>7</v>
      </c>
      <c r="I382" s="199"/>
      <c r="J382" s="200">
        <f>ROUND($I$382*$H$382,2)</f>
        <v>0</v>
      </c>
      <c r="K382" s="196" t="s">
        <v>353</v>
      </c>
      <c r="L382" s="201"/>
      <c r="M382" s="202"/>
      <c r="N382" s="203" t="s">
        <v>46</v>
      </c>
      <c r="O382" s="24"/>
      <c r="P382" s="155">
        <f>$O$382*$H$382</f>
        <v>0</v>
      </c>
      <c r="Q382" s="155">
        <v>2E-3</v>
      </c>
      <c r="R382" s="155">
        <f>$Q$382*$H$382</f>
        <v>1.4E-2</v>
      </c>
      <c r="S382" s="155">
        <v>0</v>
      </c>
      <c r="T382" s="156">
        <f>$S$382*$H$382</f>
        <v>0</v>
      </c>
      <c r="AR382" s="97" t="s">
        <v>272</v>
      </c>
      <c r="AT382" s="97" t="s">
        <v>481</v>
      </c>
      <c r="AU382" s="97" t="s">
        <v>83</v>
      </c>
      <c r="AY382" s="6" t="s">
        <v>243</v>
      </c>
      <c r="BE382" s="157">
        <f>IF($N$382="základní",$J$382,0)</f>
        <v>0</v>
      </c>
      <c r="BF382" s="157">
        <f>IF($N$382="snížená",$J$382,0)</f>
        <v>0</v>
      </c>
      <c r="BG382" s="157">
        <f>IF($N$382="zákl. přenesená",$J$382,0)</f>
        <v>0</v>
      </c>
      <c r="BH382" s="157">
        <f>IF($N$382="sníž. přenesená",$J$382,0)</f>
        <v>0</v>
      </c>
      <c r="BI382" s="157">
        <f>IF($N$382="nulová",$J$382,0)</f>
        <v>0</v>
      </c>
      <c r="BJ382" s="97" t="s">
        <v>22</v>
      </c>
      <c r="BK382" s="157">
        <f>ROUND($I$382*$H$382,2)</f>
        <v>0</v>
      </c>
      <c r="BL382" s="97" t="s">
        <v>248</v>
      </c>
      <c r="BM382" s="97" t="s">
        <v>721</v>
      </c>
    </row>
    <row r="383" spans="2:65" s="6" customFormat="1" ht="15.75" customHeight="1" x14ac:dyDescent="0.3">
      <c r="B383" s="170"/>
      <c r="C383" s="171"/>
      <c r="D383" s="158" t="s">
        <v>355</v>
      </c>
      <c r="E383" s="172"/>
      <c r="F383" s="172" t="s">
        <v>380</v>
      </c>
      <c r="G383" s="171"/>
      <c r="H383" s="171"/>
      <c r="J383" s="171"/>
      <c r="K383" s="171"/>
      <c r="L383" s="173"/>
      <c r="M383" s="174"/>
      <c r="N383" s="171"/>
      <c r="O383" s="171"/>
      <c r="P383" s="171"/>
      <c r="Q383" s="171"/>
      <c r="R383" s="171"/>
      <c r="S383" s="171"/>
      <c r="T383" s="175"/>
      <c r="AT383" s="176" t="s">
        <v>355</v>
      </c>
      <c r="AU383" s="176" t="s">
        <v>83</v>
      </c>
      <c r="AV383" s="176" t="s">
        <v>22</v>
      </c>
      <c r="AW383" s="176" t="s">
        <v>222</v>
      </c>
      <c r="AX383" s="176" t="s">
        <v>75</v>
      </c>
      <c r="AY383" s="176" t="s">
        <v>243</v>
      </c>
    </row>
    <row r="384" spans="2:65" s="6" customFormat="1" ht="15.75" customHeight="1" x14ac:dyDescent="0.3">
      <c r="B384" s="178"/>
      <c r="C384" s="179"/>
      <c r="D384" s="177" t="s">
        <v>355</v>
      </c>
      <c r="E384" s="179"/>
      <c r="F384" s="180" t="s">
        <v>722</v>
      </c>
      <c r="G384" s="179"/>
      <c r="H384" s="181">
        <v>7</v>
      </c>
      <c r="J384" s="179"/>
      <c r="K384" s="179"/>
      <c r="L384" s="182"/>
      <c r="M384" s="183"/>
      <c r="N384" s="179"/>
      <c r="O384" s="179"/>
      <c r="P384" s="179"/>
      <c r="Q384" s="179"/>
      <c r="R384" s="179"/>
      <c r="S384" s="179"/>
      <c r="T384" s="184"/>
      <c r="AT384" s="185" t="s">
        <v>355</v>
      </c>
      <c r="AU384" s="185" t="s">
        <v>83</v>
      </c>
      <c r="AV384" s="185" t="s">
        <v>83</v>
      </c>
      <c r="AW384" s="185" t="s">
        <v>222</v>
      </c>
      <c r="AX384" s="185" t="s">
        <v>22</v>
      </c>
      <c r="AY384" s="185" t="s">
        <v>243</v>
      </c>
    </row>
    <row r="385" spans="2:65" s="6" customFormat="1" ht="15.75" customHeight="1" x14ac:dyDescent="0.3">
      <c r="B385" s="23"/>
      <c r="C385" s="146" t="s">
        <v>723</v>
      </c>
      <c r="D385" s="146" t="s">
        <v>244</v>
      </c>
      <c r="E385" s="147" t="s">
        <v>724</v>
      </c>
      <c r="F385" s="148" t="s">
        <v>725</v>
      </c>
      <c r="G385" s="149" t="s">
        <v>637</v>
      </c>
      <c r="H385" s="150">
        <v>9</v>
      </c>
      <c r="I385" s="151"/>
      <c r="J385" s="152">
        <f>ROUND($I$385*$H$385,2)</f>
        <v>0</v>
      </c>
      <c r="K385" s="148" t="s">
        <v>353</v>
      </c>
      <c r="L385" s="43"/>
      <c r="M385" s="153"/>
      <c r="N385" s="154" t="s">
        <v>46</v>
      </c>
      <c r="O385" s="24"/>
      <c r="P385" s="155">
        <f>$O$385*$H$385</f>
        <v>0</v>
      </c>
      <c r="Q385" s="155">
        <v>0.34089999999999998</v>
      </c>
      <c r="R385" s="155">
        <f>$Q$385*$H$385</f>
        <v>3.0680999999999998</v>
      </c>
      <c r="S385" s="155">
        <v>0</v>
      </c>
      <c r="T385" s="156">
        <f>$S$385*$H$385</f>
        <v>0</v>
      </c>
      <c r="AR385" s="97" t="s">
        <v>248</v>
      </c>
      <c r="AT385" s="97" t="s">
        <v>244</v>
      </c>
      <c r="AU385" s="97" t="s">
        <v>83</v>
      </c>
      <c r="AY385" s="6" t="s">
        <v>243</v>
      </c>
      <c r="BE385" s="157">
        <f>IF($N$385="základní",$J$385,0)</f>
        <v>0</v>
      </c>
      <c r="BF385" s="157">
        <f>IF($N$385="snížená",$J$385,0)</f>
        <v>0</v>
      </c>
      <c r="BG385" s="157">
        <f>IF($N$385="zákl. přenesená",$J$385,0)</f>
        <v>0</v>
      </c>
      <c r="BH385" s="157">
        <f>IF($N$385="sníž. přenesená",$J$385,0)</f>
        <v>0</v>
      </c>
      <c r="BI385" s="157">
        <f>IF($N$385="nulová",$J$385,0)</f>
        <v>0</v>
      </c>
      <c r="BJ385" s="97" t="s">
        <v>22</v>
      </c>
      <c r="BK385" s="157">
        <f>ROUND($I$385*$H$385,2)</f>
        <v>0</v>
      </c>
      <c r="BL385" s="97" t="s">
        <v>248</v>
      </c>
      <c r="BM385" s="97" t="s">
        <v>726</v>
      </c>
    </row>
    <row r="386" spans="2:65" s="6" customFormat="1" ht="15.75" customHeight="1" x14ac:dyDescent="0.3">
      <c r="B386" s="170"/>
      <c r="C386" s="171"/>
      <c r="D386" s="158" t="s">
        <v>355</v>
      </c>
      <c r="E386" s="172"/>
      <c r="F386" s="172" t="s">
        <v>380</v>
      </c>
      <c r="G386" s="171"/>
      <c r="H386" s="171"/>
      <c r="J386" s="171"/>
      <c r="K386" s="171"/>
      <c r="L386" s="173"/>
      <c r="M386" s="174"/>
      <c r="N386" s="171"/>
      <c r="O386" s="171"/>
      <c r="P386" s="171"/>
      <c r="Q386" s="171"/>
      <c r="R386" s="171"/>
      <c r="S386" s="171"/>
      <c r="T386" s="175"/>
      <c r="AT386" s="176" t="s">
        <v>355</v>
      </c>
      <c r="AU386" s="176" t="s">
        <v>83</v>
      </c>
      <c r="AV386" s="176" t="s">
        <v>22</v>
      </c>
      <c r="AW386" s="176" t="s">
        <v>222</v>
      </c>
      <c r="AX386" s="176" t="s">
        <v>75</v>
      </c>
      <c r="AY386" s="176" t="s">
        <v>243</v>
      </c>
    </row>
    <row r="387" spans="2:65" s="6" customFormat="1" ht="15.75" customHeight="1" x14ac:dyDescent="0.3">
      <c r="B387" s="178"/>
      <c r="C387" s="179"/>
      <c r="D387" s="177" t="s">
        <v>355</v>
      </c>
      <c r="E387" s="179"/>
      <c r="F387" s="180" t="s">
        <v>727</v>
      </c>
      <c r="G387" s="179"/>
      <c r="H387" s="181">
        <v>8</v>
      </c>
      <c r="J387" s="179"/>
      <c r="K387" s="179"/>
      <c r="L387" s="182"/>
      <c r="M387" s="183"/>
      <c r="N387" s="179"/>
      <c r="O387" s="179"/>
      <c r="P387" s="179"/>
      <c r="Q387" s="179"/>
      <c r="R387" s="179"/>
      <c r="S387" s="179"/>
      <c r="T387" s="184"/>
      <c r="AT387" s="185" t="s">
        <v>355</v>
      </c>
      <c r="AU387" s="185" t="s">
        <v>83</v>
      </c>
      <c r="AV387" s="185" t="s">
        <v>83</v>
      </c>
      <c r="AW387" s="185" t="s">
        <v>222</v>
      </c>
      <c r="AX387" s="185" t="s">
        <v>75</v>
      </c>
      <c r="AY387" s="185" t="s">
        <v>243</v>
      </c>
    </row>
    <row r="388" spans="2:65" s="6" customFormat="1" ht="15.75" customHeight="1" x14ac:dyDescent="0.3">
      <c r="B388" s="178"/>
      <c r="C388" s="179"/>
      <c r="D388" s="177" t="s">
        <v>355</v>
      </c>
      <c r="E388" s="179"/>
      <c r="F388" s="180" t="s">
        <v>728</v>
      </c>
      <c r="G388" s="179"/>
      <c r="H388" s="181">
        <v>1</v>
      </c>
      <c r="J388" s="179"/>
      <c r="K388" s="179"/>
      <c r="L388" s="182"/>
      <c r="M388" s="183"/>
      <c r="N388" s="179"/>
      <c r="O388" s="179"/>
      <c r="P388" s="179"/>
      <c r="Q388" s="179"/>
      <c r="R388" s="179"/>
      <c r="S388" s="179"/>
      <c r="T388" s="184"/>
      <c r="AT388" s="185" t="s">
        <v>355</v>
      </c>
      <c r="AU388" s="185" t="s">
        <v>83</v>
      </c>
      <c r="AV388" s="185" t="s">
        <v>83</v>
      </c>
      <c r="AW388" s="185" t="s">
        <v>222</v>
      </c>
      <c r="AX388" s="185" t="s">
        <v>75</v>
      </c>
      <c r="AY388" s="185" t="s">
        <v>243</v>
      </c>
    </row>
    <row r="389" spans="2:65" s="6" customFormat="1" ht="15.75" customHeight="1" x14ac:dyDescent="0.3">
      <c r="B389" s="186"/>
      <c r="C389" s="187"/>
      <c r="D389" s="177" t="s">
        <v>355</v>
      </c>
      <c r="E389" s="187"/>
      <c r="F389" s="188" t="s">
        <v>369</v>
      </c>
      <c r="G389" s="187"/>
      <c r="H389" s="189">
        <v>9</v>
      </c>
      <c r="J389" s="187"/>
      <c r="K389" s="187"/>
      <c r="L389" s="190"/>
      <c r="M389" s="191"/>
      <c r="N389" s="187"/>
      <c r="O389" s="187"/>
      <c r="P389" s="187"/>
      <c r="Q389" s="187"/>
      <c r="R389" s="187"/>
      <c r="S389" s="187"/>
      <c r="T389" s="192"/>
      <c r="AT389" s="193" t="s">
        <v>355</v>
      </c>
      <c r="AU389" s="193" t="s">
        <v>83</v>
      </c>
      <c r="AV389" s="193" t="s">
        <v>248</v>
      </c>
      <c r="AW389" s="193" t="s">
        <v>222</v>
      </c>
      <c r="AX389" s="193" t="s">
        <v>22</v>
      </c>
      <c r="AY389" s="193" t="s">
        <v>243</v>
      </c>
    </row>
    <row r="390" spans="2:65" s="6" customFormat="1" ht="15.75" customHeight="1" x14ac:dyDescent="0.3">
      <c r="B390" s="23"/>
      <c r="C390" s="194" t="s">
        <v>729</v>
      </c>
      <c r="D390" s="194" t="s">
        <v>481</v>
      </c>
      <c r="E390" s="195" t="s">
        <v>730</v>
      </c>
      <c r="F390" s="196" t="s">
        <v>731</v>
      </c>
      <c r="G390" s="197" t="s">
        <v>637</v>
      </c>
      <c r="H390" s="198">
        <v>8</v>
      </c>
      <c r="I390" s="199"/>
      <c r="J390" s="200">
        <f>ROUND($I$390*$H$390,2)</f>
        <v>0</v>
      </c>
      <c r="K390" s="196" t="s">
        <v>353</v>
      </c>
      <c r="L390" s="201"/>
      <c r="M390" s="202"/>
      <c r="N390" s="203" t="s">
        <v>46</v>
      </c>
      <c r="O390" s="24"/>
      <c r="P390" s="155">
        <f>$O$390*$H$390</f>
        <v>0</v>
      </c>
      <c r="Q390" s="155">
        <v>2.7E-2</v>
      </c>
      <c r="R390" s="155">
        <f>$Q$390*$H$390</f>
        <v>0.216</v>
      </c>
      <c r="S390" s="155">
        <v>0</v>
      </c>
      <c r="T390" s="156">
        <f>$S$390*$H$390</f>
        <v>0</v>
      </c>
      <c r="AR390" s="97" t="s">
        <v>272</v>
      </c>
      <c r="AT390" s="97" t="s">
        <v>481</v>
      </c>
      <c r="AU390" s="97" t="s">
        <v>83</v>
      </c>
      <c r="AY390" s="6" t="s">
        <v>243</v>
      </c>
      <c r="BE390" s="157">
        <f>IF($N$390="základní",$J$390,0)</f>
        <v>0</v>
      </c>
      <c r="BF390" s="157">
        <f>IF($N$390="snížená",$J$390,0)</f>
        <v>0</v>
      </c>
      <c r="BG390" s="157">
        <f>IF($N$390="zákl. přenesená",$J$390,0)</f>
        <v>0</v>
      </c>
      <c r="BH390" s="157">
        <f>IF($N$390="sníž. přenesená",$J$390,0)</f>
        <v>0</v>
      </c>
      <c r="BI390" s="157">
        <f>IF($N$390="nulová",$J$390,0)</f>
        <v>0</v>
      </c>
      <c r="BJ390" s="97" t="s">
        <v>22</v>
      </c>
      <c r="BK390" s="157">
        <f>ROUND($I$390*$H$390,2)</f>
        <v>0</v>
      </c>
      <c r="BL390" s="97" t="s">
        <v>248</v>
      </c>
      <c r="BM390" s="97" t="s">
        <v>732</v>
      </c>
    </row>
    <row r="391" spans="2:65" s="6" customFormat="1" ht="15.75" customHeight="1" x14ac:dyDescent="0.3">
      <c r="B391" s="178"/>
      <c r="C391" s="179"/>
      <c r="D391" s="158" t="s">
        <v>355</v>
      </c>
      <c r="E391" s="180"/>
      <c r="F391" s="180" t="s">
        <v>733</v>
      </c>
      <c r="G391" s="179"/>
      <c r="H391" s="181">
        <v>8</v>
      </c>
      <c r="J391" s="179"/>
      <c r="K391" s="179"/>
      <c r="L391" s="182"/>
      <c r="M391" s="183"/>
      <c r="N391" s="179"/>
      <c r="O391" s="179"/>
      <c r="P391" s="179"/>
      <c r="Q391" s="179"/>
      <c r="R391" s="179"/>
      <c r="S391" s="179"/>
      <c r="T391" s="184"/>
      <c r="AT391" s="185" t="s">
        <v>355</v>
      </c>
      <c r="AU391" s="185" t="s">
        <v>83</v>
      </c>
      <c r="AV391" s="185" t="s">
        <v>83</v>
      </c>
      <c r="AW391" s="185" t="s">
        <v>222</v>
      </c>
      <c r="AX391" s="185" t="s">
        <v>22</v>
      </c>
      <c r="AY391" s="185" t="s">
        <v>243</v>
      </c>
    </row>
    <row r="392" spans="2:65" s="6" customFormat="1" ht="15.75" customHeight="1" x14ac:dyDescent="0.3">
      <c r="B392" s="23"/>
      <c r="C392" s="194" t="s">
        <v>734</v>
      </c>
      <c r="D392" s="194" t="s">
        <v>481</v>
      </c>
      <c r="E392" s="195" t="s">
        <v>735</v>
      </c>
      <c r="F392" s="196" t="s">
        <v>736</v>
      </c>
      <c r="G392" s="197" t="s">
        <v>637</v>
      </c>
      <c r="H392" s="198">
        <v>1</v>
      </c>
      <c r="I392" s="199"/>
      <c r="J392" s="200">
        <f>ROUND($I$392*$H$392,2)</f>
        <v>0</v>
      </c>
      <c r="K392" s="196" t="s">
        <v>353</v>
      </c>
      <c r="L392" s="201"/>
      <c r="M392" s="202"/>
      <c r="N392" s="203" t="s">
        <v>46</v>
      </c>
      <c r="O392" s="24"/>
      <c r="P392" s="155">
        <f>$O$392*$H$392</f>
        <v>0</v>
      </c>
      <c r="Q392" s="155">
        <v>6.0999999999999999E-2</v>
      </c>
      <c r="R392" s="155">
        <f>$Q$392*$H$392</f>
        <v>6.0999999999999999E-2</v>
      </c>
      <c r="S392" s="155">
        <v>0</v>
      </c>
      <c r="T392" s="156">
        <f>$S$392*$H$392</f>
        <v>0</v>
      </c>
      <c r="AR392" s="97" t="s">
        <v>272</v>
      </c>
      <c r="AT392" s="97" t="s">
        <v>481</v>
      </c>
      <c r="AU392" s="97" t="s">
        <v>83</v>
      </c>
      <c r="AY392" s="6" t="s">
        <v>243</v>
      </c>
      <c r="BE392" s="157">
        <f>IF($N$392="základní",$J$392,0)</f>
        <v>0</v>
      </c>
      <c r="BF392" s="157">
        <f>IF($N$392="snížená",$J$392,0)</f>
        <v>0</v>
      </c>
      <c r="BG392" s="157">
        <f>IF($N$392="zákl. přenesená",$J$392,0)</f>
        <v>0</v>
      </c>
      <c r="BH392" s="157">
        <f>IF($N$392="sníž. přenesená",$J$392,0)</f>
        <v>0</v>
      </c>
      <c r="BI392" s="157">
        <f>IF($N$392="nulová",$J$392,0)</f>
        <v>0</v>
      </c>
      <c r="BJ392" s="97" t="s">
        <v>22</v>
      </c>
      <c r="BK392" s="157">
        <f>ROUND($I$392*$H$392,2)</f>
        <v>0</v>
      </c>
      <c r="BL392" s="97" t="s">
        <v>248</v>
      </c>
      <c r="BM392" s="97" t="s">
        <v>737</v>
      </c>
    </row>
    <row r="393" spans="2:65" s="6" customFormat="1" ht="15.75" customHeight="1" x14ac:dyDescent="0.3">
      <c r="B393" s="23"/>
      <c r="C393" s="197" t="s">
        <v>738</v>
      </c>
      <c r="D393" s="197" t="s">
        <v>481</v>
      </c>
      <c r="E393" s="195" t="s">
        <v>739</v>
      </c>
      <c r="F393" s="196" t="s">
        <v>740</v>
      </c>
      <c r="G393" s="197" t="s">
        <v>637</v>
      </c>
      <c r="H393" s="198">
        <v>8</v>
      </c>
      <c r="I393" s="199"/>
      <c r="J393" s="200">
        <f>ROUND($I$393*$H$393,2)</f>
        <v>0</v>
      </c>
      <c r="K393" s="196" t="s">
        <v>353</v>
      </c>
      <c r="L393" s="201"/>
      <c r="M393" s="202"/>
      <c r="N393" s="203" t="s">
        <v>46</v>
      </c>
      <c r="O393" s="24"/>
      <c r="P393" s="155">
        <f>$O$393*$H$393</f>
        <v>0</v>
      </c>
      <c r="Q393" s="155">
        <v>0.111</v>
      </c>
      <c r="R393" s="155">
        <f>$Q$393*$H$393</f>
        <v>0.88800000000000001</v>
      </c>
      <c r="S393" s="155">
        <v>0</v>
      </c>
      <c r="T393" s="156">
        <f>$S$393*$H$393</f>
        <v>0</v>
      </c>
      <c r="AR393" s="97" t="s">
        <v>272</v>
      </c>
      <c r="AT393" s="97" t="s">
        <v>481</v>
      </c>
      <c r="AU393" s="97" t="s">
        <v>83</v>
      </c>
      <c r="AY393" s="97" t="s">
        <v>243</v>
      </c>
      <c r="BE393" s="157">
        <f>IF($N$393="základní",$J$393,0)</f>
        <v>0</v>
      </c>
      <c r="BF393" s="157">
        <f>IF($N$393="snížená",$J$393,0)</f>
        <v>0</v>
      </c>
      <c r="BG393" s="157">
        <f>IF($N$393="zákl. přenesená",$J$393,0)</f>
        <v>0</v>
      </c>
      <c r="BH393" s="157">
        <f>IF($N$393="sníž. přenesená",$J$393,0)</f>
        <v>0</v>
      </c>
      <c r="BI393" s="157">
        <f>IF($N$393="nulová",$J$393,0)</f>
        <v>0</v>
      </c>
      <c r="BJ393" s="97" t="s">
        <v>22</v>
      </c>
      <c r="BK393" s="157">
        <f>ROUND($I$393*$H$393,2)</f>
        <v>0</v>
      </c>
      <c r="BL393" s="97" t="s">
        <v>248</v>
      </c>
      <c r="BM393" s="97" t="s">
        <v>741</v>
      </c>
    </row>
    <row r="394" spans="2:65" s="6" customFormat="1" ht="15.75" customHeight="1" x14ac:dyDescent="0.3">
      <c r="B394" s="23"/>
      <c r="C394" s="197" t="s">
        <v>742</v>
      </c>
      <c r="D394" s="197" t="s">
        <v>481</v>
      </c>
      <c r="E394" s="195" t="s">
        <v>743</v>
      </c>
      <c r="F394" s="196" t="s">
        <v>744</v>
      </c>
      <c r="G394" s="197" t="s">
        <v>637</v>
      </c>
      <c r="H394" s="198">
        <v>3</v>
      </c>
      <c r="I394" s="199"/>
      <c r="J394" s="200">
        <f>ROUND($I$394*$H$394,2)</f>
        <v>0</v>
      </c>
      <c r="K394" s="196"/>
      <c r="L394" s="201"/>
      <c r="M394" s="202"/>
      <c r="N394" s="203" t="s">
        <v>46</v>
      </c>
      <c r="O394" s="24"/>
      <c r="P394" s="155">
        <f>$O$394*$H$394</f>
        <v>0</v>
      </c>
      <c r="Q394" s="155">
        <v>0.111</v>
      </c>
      <c r="R394" s="155">
        <f>$Q$394*$H$394</f>
        <v>0.33300000000000002</v>
      </c>
      <c r="S394" s="155">
        <v>0</v>
      </c>
      <c r="T394" s="156">
        <f>$S$394*$H$394</f>
        <v>0</v>
      </c>
      <c r="AR394" s="97" t="s">
        <v>272</v>
      </c>
      <c r="AT394" s="97" t="s">
        <v>481</v>
      </c>
      <c r="AU394" s="97" t="s">
        <v>83</v>
      </c>
      <c r="AY394" s="97" t="s">
        <v>243</v>
      </c>
      <c r="BE394" s="157">
        <f>IF($N$394="základní",$J$394,0)</f>
        <v>0</v>
      </c>
      <c r="BF394" s="157">
        <f>IF($N$394="snížená",$J$394,0)</f>
        <v>0</v>
      </c>
      <c r="BG394" s="157">
        <f>IF($N$394="zákl. přenesená",$J$394,0)</f>
        <v>0</v>
      </c>
      <c r="BH394" s="157">
        <f>IF($N$394="sníž. přenesená",$J$394,0)</f>
        <v>0</v>
      </c>
      <c r="BI394" s="157">
        <f>IF($N$394="nulová",$J$394,0)</f>
        <v>0</v>
      </c>
      <c r="BJ394" s="97" t="s">
        <v>22</v>
      </c>
      <c r="BK394" s="157">
        <f>ROUND($I$394*$H$394,2)</f>
        <v>0</v>
      </c>
      <c r="BL394" s="97" t="s">
        <v>248</v>
      </c>
      <c r="BM394" s="97" t="s">
        <v>745</v>
      </c>
    </row>
    <row r="395" spans="2:65" s="6" customFormat="1" ht="15.75" customHeight="1" x14ac:dyDescent="0.3">
      <c r="B395" s="23"/>
      <c r="C395" s="197" t="s">
        <v>746</v>
      </c>
      <c r="D395" s="197" t="s">
        <v>481</v>
      </c>
      <c r="E395" s="195" t="s">
        <v>747</v>
      </c>
      <c r="F395" s="196" t="s">
        <v>748</v>
      </c>
      <c r="G395" s="197" t="s">
        <v>637</v>
      </c>
      <c r="H395" s="198">
        <v>3</v>
      </c>
      <c r="I395" s="199"/>
      <c r="J395" s="200">
        <f>ROUND($I$395*$H$395,2)</f>
        <v>0</v>
      </c>
      <c r="K395" s="196" t="s">
        <v>353</v>
      </c>
      <c r="L395" s="201"/>
      <c r="M395" s="202"/>
      <c r="N395" s="203" t="s">
        <v>46</v>
      </c>
      <c r="O395" s="24"/>
      <c r="P395" s="155">
        <f>$O$395*$H$395</f>
        <v>0</v>
      </c>
      <c r="Q395" s="155">
        <v>5.7000000000000002E-2</v>
      </c>
      <c r="R395" s="155">
        <f>$Q$395*$H$395</f>
        <v>0.17100000000000001</v>
      </c>
      <c r="S395" s="155">
        <v>0</v>
      </c>
      <c r="T395" s="156">
        <f>$S$395*$H$395</f>
        <v>0</v>
      </c>
      <c r="AR395" s="97" t="s">
        <v>272</v>
      </c>
      <c r="AT395" s="97" t="s">
        <v>481</v>
      </c>
      <c r="AU395" s="97" t="s">
        <v>83</v>
      </c>
      <c r="AY395" s="97" t="s">
        <v>243</v>
      </c>
      <c r="BE395" s="157">
        <f>IF($N$395="základní",$J$395,0)</f>
        <v>0</v>
      </c>
      <c r="BF395" s="157">
        <f>IF($N$395="snížená",$J$395,0)</f>
        <v>0</v>
      </c>
      <c r="BG395" s="157">
        <f>IF($N$395="zákl. přenesená",$J$395,0)</f>
        <v>0</v>
      </c>
      <c r="BH395" s="157">
        <f>IF($N$395="sníž. přenesená",$J$395,0)</f>
        <v>0</v>
      </c>
      <c r="BI395" s="157">
        <f>IF($N$395="nulová",$J$395,0)</f>
        <v>0</v>
      </c>
      <c r="BJ395" s="97" t="s">
        <v>22</v>
      </c>
      <c r="BK395" s="157">
        <f>ROUND($I$395*$H$395,2)</f>
        <v>0</v>
      </c>
      <c r="BL395" s="97" t="s">
        <v>248</v>
      </c>
      <c r="BM395" s="97" t="s">
        <v>749</v>
      </c>
    </row>
    <row r="396" spans="2:65" s="6" customFormat="1" ht="15.75" customHeight="1" x14ac:dyDescent="0.3">
      <c r="B396" s="23"/>
      <c r="C396" s="197" t="s">
        <v>750</v>
      </c>
      <c r="D396" s="197" t="s">
        <v>481</v>
      </c>
      <c r="E396" s="195" t="s">
        <v>751</v>
      </c>
      <c r="F396" s="196" t="s">
        <v>752</v>
      </c>
      <c r="G396" s="197" t="s">
        <v>637</v>
      </c>
      <c r="H396" s="198">
        <v>1</v>
      </c>
      <c r="I396" s="199"/>
      <c r="J396" s="200">
        <f>ROUND($I$396*$H$396,2)</f>
        <v>0</v>
      </c>
      <c r="K396" s="196" t="s">
        <v>353</v>
      </c>
      <c r="L396" s="201"/>
      <c r="M396" s="202"/>
      <c r="N396" s="203" t="s">
        <v>46</v>
      </c>
      <c r="O396" s="24"/>
      <c r="P396" s="155">
        <f>$O$396*$H$396</f>
        <v>0</v>
      </c>
      <c r="Q396" s="155">
        <v>0.08</v>
      </c>
      <c r="R396" s="155">
        <f>$Q$396*$H$396</f>
        <v>0.08</v>
      </c>
      <c r="S396" s="155">
        <v>0</v>
      </c>
      <c r="T396" s="156">
        <f>$S$396*$H$396</f>
        <v>0</v>
      </c>
      <c r="AR396" s="97" t="s">
        <v>272</v>
      </c>
      <c r="AT396" s="97" t="s">
        <v>481</v>
      </c>
      <c r="AU396" s="97" t="s">
        <v>83</v>
      </c>
      <c r="AY396" s="97" t="s">
        <v>243</v>
      </c>
      <c r="BE396" s="157">
        <f>IF($N$396="základní",$J$396,0)</f>
        <v>0</v>
      </c>
      <c r="BF396" s="157">
        <f>IF($N$396="snížená",$J$396,0)</f>
        <v>0</v>
      </c>
      <c r="BG396" s="157">
        <f>IF($N$396="zákl. přenesená",$J$396,0)</f>
        <v>0</v>
      </c>
      <c r="BH396" s="157">
        <f>IF($N$396="sníž. přenesená",$J$396,0)</f>
        <v>0</v>
      </c>
      <c r="BI396" s="157">
        <f>IF($N$396="nulová",$J$396,0)</f>
        <v>0</v>
      </c>
      <c r="BJ396" s="97" t="s">
        <v>22</v>
      </c>
      <c r="BK396" s="157">
        <f>ROUND($I$396*$H$396,2)</f>
        <v>0</v>
      </c>
      <c r="BL396" s="97" t="s">
        <v>248</v>
      </c>
      <c r="BM396" s="97" t="s">
        <v>753</v>
      </c>
    </row>
    <row r="397" spans="2:65" s="6" customFormat="1" ht="15.75" customHeight="1" x14ac:dyDescent="0.3">
      <c r="B397" s="23"/>
      <c r="C397" s="197" t="s">
        <v>754</v>
      </c>
      <c r="D397" s="197" t="s">
        <v>481</v>
      </c>
      <c r="E397" s="195" t="s">
        <v>755</v>
      </c>
      <c r="F397" s="196" t="s">
        <v>756</v>
      </c>
      <c r="G397" s="197" t="s">
        <v>637</v>
      </c>
      <c r="H397" s="198">
        <v>9</v>
      </c>
      <c r="I397" s="199"/>
      <c r="J397" s="200">
        <f>ROUND($I$397*$H$397,2)</f>
        <v>0</v>
      </c>
      <c r="K397" s="196"/>
      <c r="L397" s="201"/>
      <c r="M397" s="202"/>
      <c r="N397" s="203" t="s">
        <v>46</v>
      </c>
      <c r="O397" s="24"/>
      <c r="P397" s="155">
        <f>$O$397*$H$397</f>
        <v>0</v>
      </c>
      <c r="Q397" s="155">
        <v>0</v>
      </c>
      <c r="R397" s="155">
        <f>$Q$397*$H$397</f>
        <v>0</v>
      </c>
      <c r="S397" s="155">
        <v>0</v>
      </c>
      <c r="T397" s="156">
        <f>$S$397*$H$397</f>
        <v>0</v>
      </c>
      <c r="AR397" s="97" t="s">
        <v>272</v>
      </c>
      <c r="AT397" s="97" t="s">
        <v>481</v>
      </c>
      <c r="AU397" s="97" t="s">
        <v>83</v>
      </c>
      <c r="AY397" s="97" t="s">
        <v>243</v>
      </c>
      <c r="BE397" s="157">
        <f>IF($N$397="základní",$J$397,0)</f>
        <v>0</v>
      </c>
      <c r="BF397" s="157">
        <f>IF($N$397="snížená",$J$397,0)</f>
        <v>0</v>
      </c>
      <c r="BG397" s="157">
        <f>IF($N$397="zákl. přenesená",$J$397,0)</f>
        <v>0</v>
      </c>
      <c r="BH397" s="157">
        <f>IF($N$397="sníž. přenesená",$J$397,0)</f>
        <v>0</v>
      </c>
      <c r="BI397" s="157">
        <f>IF($N$397="nulová",$J$397,0)</f>
        <v>0</v>
      </c>
      <c r="BJ397" s="97" t="s">
        <v>22</v>
      </c>
      <c r="BK397" s="157">
        <f>ROUND($I$397*$H$397,2)</f>
        <v>0</v>
      </c>
      <c r="BL397" s="97" t="s">
        <v>248</v>
      </c>
      <c r="BM397" s="97" t="s">
        <v>757</v>
      </c>
    </row>
    <row r="398" spans="2:65" s="6" customFormat="1" ht="15.75" customHeight="1" x14ac:dyDescent="0.3">
      <c r="B398" s="23"/>
      <c r="C398" s="197" t="s">
        <v>758</v>
      </c>
      <c r="D398" s="197" t="s">
        <v>481</v>
      </c>
      <c r="E398" s="195" t="s">
        <v>759</v>
      </c>
      <c r="F398" s="196" t="s">
        <v>760</v>
      </c>
      <c r="G398" s="197" t="s">
        <v>637</v>
      </c>
      <c r="H398" s="198">
        <v>9</v>
      </c>
      <c r="I398" s="199"/>
      <c r="J398" s="200">
        <f>ROUND($I$398*$H$398,2)</f>
        <v>0</v>
      </c>
      <c r="K398" s="196" t="s">
        <v>353</v>
      </c>
      <c r="L398" s="201"/>
      <c r="M398" s="202"/>
      <c r="N398" s="203" t="s">
        <v>46</v>
      </c>
      <c r="O398" s="24"/>
      <c r="P398" s="155">
        <f>$O$398*$H$398</f>
        <v>0</v>
      </c>
      <c r="Q398" s="155">
        <v>7.1999999999999995E-2</v>
      </c>
      <c r="R398" s="155">
        <f>$Q$398*$H$398</f>
        <v>0.64799999999999991</v>
      </c>
      <c r="S398" s="155">
        <v>0</v>
      </c>
      <c r="T398" s="156">
        <f>$S$398*$H$398</f>
        <v>0</v>
      </c>
      <c r="AR398" s="97" t="s">
        <v>272</v>
      </c>
      <c r="AT398" s="97" t="s">
        <v>481</v>
      </c>
      <c r="AU398" s="97" t="s">
        <v>83</v>
      </c>
      <c r="AY398" s="97" t="s">
        <v>243</v>
      </c>
      <c r="BE398" s="157">
        <f>IF($N$398="základní",$J$398,0)</f>
        <v>0</v>
      </c>
      <c r="BF398" s="157">
        <f>IF($N$398="snížená",$J$398,0)</f>
        <v>0</v>
      </c>
      <c r="BG398" s="157">
        <f>IF($N$398="zákl. přenesená",$J$398,0)</f>
        <v>0</v>
      </c>
      <c r="BH398" s="157">
        <f>IF($N$398="sníž. přenesená",$J$398,0)</f>
        <v>0</v>
      </c>
      <c r="BI398" s="157">
        <f>IF($N$398="nulová",$J$398,0)</f>
        <v>0</v>
      </c>
      <c r="BJ398" s="97" t="s">
        <v>22</v>
      </c>
      <c r="BK398" s="157">
        <f>ROUND($I$398*$H$398,2)</f>
        <v>0</v>
      </c>
      <c r="BL398" s="97" t="s">
        <v>248</v>
      </c>
      <c r="BM398" s="97" t="s">
        <v>761</v>
      </c>
    </row>
    <row r="399" spans="2:65" s="6" customFormat="1" ht="15.75" customHeight="1" x14ac:dyDescent="0.3">
      <c r="B399" s="23"/>
      <c r="C399" s="149" t="s">
        <v>762</v>
      </c>
      <c r="D399" s="149" t="s">
        <v>244</v>
      </c>
      <c r="E399" s="147" t="s">
        <v>763</v>
      </c>
      <c r="F399" s="148" t="s">
        <v>764</v>
      </c>
      <c r="G399" s="149" t="s">
        <v>637</v>
      </c>
      <c r="H399" s="150">
        <v>8</v>
      </c>
      <c r="I399" s="151"/>
      <c r="J399" s="152">
        <f>ROUND($I$399*$H$399,2)</f>
        <v>0</v>
      </c>
      <c r="K399" s="148" t="s">
        <v>353</v>
      </c>
      <c r="L399" s="43"/>
      <c r="M399" s="153"/>
      <c r="N399" s="154" t="s">
        <v>46</v>
      </c>
      <c r="O399" s="24"/>
      <c r="P399" s="155">
        <f>$O$399*$H$399</f>
        <v>0</v>
      </c>
      <c r="Q399" s="155">
        <v>9.3600000000000003E-3</v>
      </c>
      <c r="R399" s="155">
        <f>$Q$399*$H$399</f>
        <v>7.4880000000000002E-2</v>
      </c>
      <c r="S399" s="155">
        <v>0</v>
      </c>
      <c r="T399" s="156">
        <f>$S$399*$H$399</f>
        <v>0</v>
      </c>
      <c r="AR399" s="97" t="s">
        <v>248</v>
      </c>
      <c r="AT399" s="97" t="s">
        <v>244</v>
      </c>
      <c r="AU399" s="97" t="s">
        <v>83</v>
      </c>
      <c r="AY399" s="97" t="s">
        <v>243</v>
      </c>
      <c r="BE399" s="157">
        <f>IF($N$399="základní",$J$399,0)</f>
        <v>0</v>
      </c>
      <c r="BF399" s="157">
        <f>IF($N$399="snížená",$J$399,0)</f>
        <v>0</v>
      </c>
      <c r="BG399" s="157">
        <f>IF($N$399="zákl. přenesená",$J$399,0)</f>
        <v>0</v>
      </c>
      <c r="BH399" s="157">
        <f>IF($N$399="sníž. přenesená",$J$399,0)</f>
        <v>0</v>
      </c>
      <c r="BI399" s="157">
        <f>IF($N$399="nulová",$J$399,0)</f>
        <v>0</v>
      </c>
      <c r="BJ399" s="97" t="s">
        <v>22</v>
      </c>
      <c r="BK399" s="157">
        <f>ROUND($I$399*$H$399,2)</f>
        <v>0</v>
      </c>
      <c r="BL399" s="97" t="s">
        <v>248</v>
      </c>
      <c r="BM399" s="97" t="s">
        <v>765</v>
      </c>
    </row>
    <row r="400" spans="2:65" s="6" customFormat="1" ht="15.75" customHeight="1" x14ac:dyDescent="0.3">
      <c r="B400" s="170"/>
      <c r="C400" s="171"/>
      <c r="D400" s="158" t="s">
        <v>355</v>
      </c>
      <c r="E400" s="172"/>
      <c r="F400" s="172" t="s">
        <v>380</v>
      </c>
      <c r="G400" s="171"/>
      <c r="H400" s="171"/>
      <c r="J400" s="171"/>
      <c r="K400" s="171"/>
      <c r="L400" s="173"/>
      <c r="M400" s="174"/>
      <c r="N400" s="171"/>
      <c r="O400" s="171"/>
      <c r="P400" s="171"/>
      <c r="Q400" s="171"/>
      <c r="R400" s="171"/>
      <c r="S400" s="171"/>
      <c r="T400" s="175"/>
      <c r="AT400" s="176" t="s">
        <v>355</v>
      </c>
      <c r="AU400" s="176" t="s">
        <v>83</v>
      </c>
      <c r="AV400" s="176" t="s">
        <v>22</v>
      </c>
      <c r="AW400" s="176" t="s">
        <v>222</v>
      </c>
      <c r="AX400" s="176" t="s">
        <v>75</v>
      </c>
      <c r="AY400" s="176" t="s">
        <v>243</v>
      </c>
    </row>
    <row r="401" spans="2:65" s="6" customFormat="1" ht="15.75" customHeight="1" x14ac:dyDescent="0.3">
      <c r="B401" s="178"/>
      <c r="C401" s="179"/>
      <c r="D401" s="177" t="s">
        <v>355</v>
      </c>
      <c r="E401" s="179"/>
      <c r="F401" s="180" t="s">
        <v>766</v>
      </c>
      <c r="G401" s="179"/>
      <c r="H401" s="181">
        <v>8</v>
      </c>
      <c r="J401" s="179"/>
      <c r="K401" s="179"/>
      <c r="L401" s="182"/>
      <c r="M401" s="183"/>
      <c r="N401" s="179"/>
      <c r="O401" s="179"/>
      <c r="P401" s="179"/>
      <c r="Q401" s="179"/>
      <c r="R401" s="179"/>
      <c r="S401" s="179"/>
      <c r="T401" s="184"/>
      <c r="AT401" s="185" t="s">
        <v>355</v>
      </c>
      <c r="AU401" s="185" t="s">
        <v>83</v>
      </c>
      <c r="AV401" s="185" t="s">
        <v>83</v>
      </c>
      <c r="AW401" s="185" t="s">
        <v>222</v>
      </c>
      <c r="AX401" s="185" t="s">
        <v>22</v>
      </c>
      <c r="AY401" s="185" t="s">
        <v>243</v>
      </c>
    </row>
    <row r="402" spans="2:65" s="6" customFormat="1" ht="15.75" customHeight="1" x14ac:dyDescent="0.3">
      <c r="B402" s="23"/>
      <c r="C402" s="194" t="s">
        <v>767</v>
      </c>
      <c r="D402" s="194" t="s">
        <v>481</v>
      </c>
      <c r="E402" s="195" t="s">
        <v>768</v>
      </c>
      <c r="F402" s="196" t="s">
        <v>769</v>
      </c>
      <c r="G402" s="197" t="s">
        <v>637</v>
      </c>
      <c r="H402" s="198">
        <v>8</v>
      </c>
      <c r="I402" s="199"/>
      <c r="J402" s="200">
        <f>ROUND($I$402*$H$402,2)</f>
        <v>0</v>
      </c>
      <c r="K402" s="196" t="s">
        <v>353</v>
      </c>
      <c r="L402" s="201"/>
      <c r="M402" s="202"/>
      <c r="N402" s="203" t="s">
        <v>46</v>
      </c>
      <c r="O402" s="24"/>
      <c r="P402" s="155">
        <f>$O$402*$H$402</f>
        <v>0</v>
      </c>
      <c r="Q402" s="155">
        <v>5.8000000000000003E-2</v>
      </c>
      <c r="R402" s="155">
        <f>$Q$402*$H$402</f>
        <v>0.46400000000000002</v>
      </c>
      <c r="S402" s="155">
        <v>0</v>
      </c>
      <c r="T402" s="156">
        <f>$S$402*$H$402</f>
        <v>0</v>
      </c>
      <c r="AR402" s="97" t="s">
        <v>272</v>
      </c>
      <c r="AT402" s="97" t="s">
        <v>481</v>
      </c>
      <c r="AU402" s="97" t="s">
        <v>83</v>
      </c>
      <c r="AY402" s="6" t="s">
        <v>243</v>
      </c>
      <c r="BE402" s="157">
        <f>IF($N$402="základní",$J$402,0)</f>
        <v>0</v>
      </c>
      <c r="BF402" s="157">
        <f>IF($N$402="snížená",$J$402,0)</f>
        <v>0</v>
      </c>
      <c r="BG402" s="157">
        <f>IF($N$402="zákl. přenesená",$J$402,0)</f>
        <v>0</v>
      </c>
      <c r="BH402" s="157">
        <f>IF($N$402="sníž. přenesená",$J$402,0)</f>
        <v>0</v>
      </c>
      <c r="BI402" s="157">
        <f>IF($N$402="nulová",$J$402,0)</f>
        <v>0</v>
      </c>
      <c r="BJ402" s="97" t="s">
        <v>22</v>
      </c>
      <c r="BK402" s="157">
        <f>ROUND($I$402*$H$402,2)</f>
        <v>0</v>
      </c>
      <c r="BL402" s="97" t="s">
        <v>248</v>
      </c>
      <c r="BM402" s="97" t="s">
        <v>770</v>
      </c>
    </row>
    <row r="403" spans="2:65" s="6" customFormat="1" ht="15.75" customHeight="1" x14ac:dyDescent="0.3">
      <c r="B403" s="23"/>
      <c r="C403" s="197" t="s">
        <v>771</v>
      </c>
      <c r="D403" s="197" t="s">
        <v>481</v>
      </c>
      <c r="E403" s="195" t="s">
        <v>772</v>
      </c>
      <c r="F403" s="196" t="s">
        <v>773</v>
      </c>
      <c r="G403" s="197" t="s">
        <v>637</v>
      </c>
      <c r="H403" s="198">
        <v>8</v>
      </c>
      <c r="I403" s="199"/>
      <c r="J403" s="200">
        <f>ROUND($I$403*$H$403,2)</f>
        <v>0</v>
      </c>
      <c r="K403" s="196" t="s">
        <v>353</v>
      </c>
      <c r="L403" s="201"/>
      <c r="M403" s="202"/>
      <c r="N403" s="203" t="s">
        <v>46</v>
      </c>
      <c r="O403" s="24"/>
      <c r="P403" s="155">
        <f>$O$403*$H$403</f>
        <v>0</v>
      </c>
      <c r="Q403" s="155">
        <v>0.06</v>
      </c>
      <c r="R403" s="155">
        <f>$Q$403*$H$403</f>
        <v>0.48</v>
      </c>
      <c r="S403" s="155">
        <v>0</v>
      </c>
      <c r="T403" s="156">
        <f>$S$403*$H$403</f>
        <v>0</v>
      </c>
      <c r="AR403" s="97" t="s">
        <v>272</v>
      </c>
      <c r="AT403" s="97" t="s">
        <v>481</v>
      </c>
      <c r="AU403" s="97" t="s">
        <v>83</v>
      </c>
      <c r="AY403" s="97" t="s">
        <v>243</v>
      </c>
      <c r="BE403" s="157">
        <f>IF($N$403="základní",$J$403,0)</f>
        <v>0</v>
      </c>
      <c r="BF403" s="157">
        <f>IF($N$403="snížená",$J$403,0)</f>
        <v>0</v>
      </c>
      <c r="BG403" s="157">
        <f>IF($N$403="zákl. přenesená",$J$403,0)</f>
        <v>0</v>
      </c>
      <c r="BH403" s="157">
        <f>IF($N$403="sníž. přenesená",$J$403,0)</f>
        <v>0</v>
      </c>
      <c r="BI403" s="157">
        <f>IF($N$403="nulová",$J$403,0)</f>
        <v>0</v>
      </c>
      <c r="BJ403" s="97" t="s">
        <v>22</v>
      </c>
      <c r="BK403" s="157">
        <f>ROUND($I$403*$H$403,2)</f>
        <v>0</v>
      </c>
      <c r="BL403" s="97" t="s">
        <v>248</v>
      </c>
      <c r="BM403" s="97" t="s">
        <v>774</v>
      </c>
    </row>
    <row r="404" spans="2:65" s="6" customFormat="1" ht="15.75" customHeight="1" x14ac:dyDescent="0.3">
      <c r="B404" s="23"/>
      <c r="C404" s="197" t="s">
        <v>775</v>
      </c>
      <c r="D404" s="197" t="s">
        <v>481</v>
      </c>
      <c r="E404" s="195" t="s">
        <v>776</v>
      </c>
      <c r="F404" s="196" t="s">
        <v>777</v>
      </c>
      <c r="G404" s="197" t="s">
        <v>637</v>
      </c>
      <c r="H404" s="198">
        <v>9</v>
      </c>
      <c r="I404" s="199"/>
      <c r="J404" s="200">
        <f>ROUND($I$404*$H$404,2)</f>
        <v>0</v>
      </c>
      <c r="K404" s="196" t="s">
        <v>353</v>
      </c>
      <c r="L404" s="201"/>
      <c r="M404" s="202"/>
      <c r="N404" s="203" t="s">
        <v>46</v>
      </c>
      <c r="O404" s="24"/>
      <c r="P404" s="155">
        <f>$O$404*$H$404</f>
        <v>0</v>
      </c>
      <c r="Q404" s="155">
        <v>6.0000000000000001E-3</v>
      </c>
      <c r="R404" s="155">
        <f>$Q$404*$H$404</f>
        <v>5.3999999999999999E-2</v>
      </c>
      <c r="S404" s="155">
        <v>0</v>
      </c>
      <c r="T404" s="156">
        <f>$S$404*$H$404</f>
        <v>0</v>
      </c>
      <c r="AR404" s="97" t="s">
        <v>272</v>
      </c>
      <c r="AT404" s="97" t="s">
        <v>481</v>
      </c>
      <c r="AU404" s="97" t="s">
        <v>83</v>
      </c>
      <c r="AY404" s="97" t="s">
        <v>243</v>
      </c>
      <c r="BE404" s="157">
        <f>IF($N$404="základní",$J$404,0)</f>
        <v>0</v>
      </c>
      <c r="BF404" s="157">
        <f>IF($N$404="snížená",$J$404,0)</f>
        <v>0</v>
      </c>
      <c r="BG404" s="157">
        <f>IF($N$404="zákl. přenesená",$J$404,0)</f>
        <v>0</v>
      </c>
      <c r="BH404" s="157">
        <f>IF($N$404="sníž. přenesená",$J$404,0)</f>
        <v>0</v>
      </c>
      <c r="BI404" s="157">
        <f>IF($N$404="nulová",$J$404,0)</f>
        <v>0</v>
      </c>
      <c r="BJ404" s="97" t="s">
        <v>22</v>
      </c>
      <c r="BK404" s="157">
        <f>ROUND($I$404*$H$404,2)</f>
        <v>0</v>
      </c>
      <c r="BL404" s="97" t="s">
        <v>248</v>
      </c>
      <c r="BM404" s="97" t="s">
        <v>778</v>
      </c>
    </row>
    <row r="405" spans="2:65" s="6" customFormat="1" ht="15.75" customHeight="1" x14ac:dyDescent="0.3">
      <c r="B405" s="23"/>
      <c r="C405" s="149" t="s">
        <v>779</v>
      </c>
      <c r="D405" s="149" t="s">
        <v>244</v>
      </c>
      <c r="E405" s="147" t="s">
        <v>780</v>
      </c>
      <c r="F405" s="148" t="s">
        <v>781</v>
      </c>
      <c r="G405" s="149" t="s">
        <v>637</v>
      </c>
      <c r="H405" s="150">
        <v>10</v>
      </c>
      <c r="I405" s="151"/>
      <c r="J405" s="152">
        <f>ROUND($I$405*$H$405,2)</f>
        <v>0</v>
      </c>
      <c r="K405" s="148" t="s">
        <v>353</v>
      </c>
      <c r="L405" s="43"/>
      <c r="M405" s="153"/>
      <c r="N405" s="154" t="s">
        <v>46</v>
      </c>
      <c r="O405" s="24"/>
      <c r="P405" s="155">
        <f>$O$405*$H$405</f>
        <v>0</v>
      </c>
      <c r="Q405" s="155">
        <v>0</v>
      </c>
      <c r="R405" s="155">
        <f>$Q$405*$H$405</f>
        <v>0</v>
      </c>
      <c r="S405" s="155">
        <v>0.1</v>
      </c>
      <c r="T405" s="156">
        <f>$S$405*$H$405</f>
        <v>1</v>
      </c>
      <c r="AR405" s="97" t="s">
        <v>248</v>
      </c>
      <c r="AT405" s="97" t="s">
        <v>244</v>
      </c>
      <c r="AU405" s="97" t="s">
        <v>83</v>
      </c>
      <c r="AY405" s="97" t="s">
        <v>243</v>
      </c>
      <c r="BE405" s="157">
        <f>IF($N$405="základní",$J$405,0)</f>
        <v>0</v>
      </c>
      <c r="BF405" s="157">
        <f>IF($N$405="snížená",$J$405,0)</f>
        <v>0</v>
      </c>
      <c r="BG405" s="157">
        <f>IF($N$405="zákl. přenesená",$J$405,0)</f>
        <v>0</v>
      </c>
      <c r="BH405" s="157">
        <f>IF($N$405="sníž. přenesená",$J$405,0)</f>
        <v>0</v>
      </c>
      <c r="BI405" s="157">
        <f>IF($N$405="nulová",$J$405,0)</f>
        <v>0</v>
      </c>
      <c r="BJ405" s="97" t="s">
        <v>22</v>
      </c>
      <c r="BK405" s="157">
        <f>ROUND($I$405*$H$405,2)</f>
        <v>0</v>
      </c>
      <c r="BL405" s="97" t="s">
        <v>248</v>
      </c>
      <c r="BM405" s="97" t="s">
        <v>782</v>
      </c>
    </row>
    <row r="406" spans="2:65" s="6" customFormat="1" ht="15.75" customHeight="1" x14ac:dyDescent="0.3">
      <c r="B406" s="170"/>
      <c r="C406" s="171"/>
      <c r="D406" s="158" t="s">
        <v>355</v>
      </c>
      <c r="E406" s="172"/>
      <c r="F406" s="172" t="s">
        <v>380</v>
      </c>
      <c r="G406" s="171"/>
      <c r="H406" s="171"/>
      <c r="J406" s="171"/>
      <c r="K406" s="171"/>
      <c r="L406" s="173"/>
      <c r="M406" s="174"/>
      <c r="N406" s="171"/>
      <c r="O406" s="171"/>
      <c r="P406" s="171"/>
      <c r="Q406" s="171"/>
      <c r="R406" s="171"/>
      <c r="S406" s="171"/>
      <c r="T406" s="175"/>
      <c r="AT406" s="176" t="s">
        <v>355</v>
      </c>
      <c r="AU406" s="176" t="s">
        <v>83</v>
      </c>
      <c r="AV406" s="176" t="s">
        <v>22</v>
      </c>
      <c r="AW406" s="176" t="s">
        <v>222</v>
      </c>
      <c r="AX406" s="176" t="s">
        <v>75</v>
      </c>
      <c r="AY406" s="176" t="s">
        <v>243</v>
      </c>
    </row>
    <row r="407" spans="2:65" s="6" customFormat="1" ht="15.75" customHeight="1" x14ac:dyDescent="0.3">
      <c r="B407" s="170"/>
      <c r="C407" s="171"/>
      <c r="D407" s="177" t="s">
        <v>355</v>
      </c>
      <c r="E407" s="171"/>
      <c r="F407" s="172" t="s">
        <v>783</v>
      </c>
      <c r="G407" s="171"/>
      <c r="H407" s="171"/>
      <c r="J407" s="171"/>
      <c r="K407" s="171"/>
      <c r="L407" s="173"/>
      <c r="M407" s="174"/>
      <c r="N407" s="171"/>
      <c r="O407" s="171"/>
      <c r="P407" s="171"/>
      <c r="Q407" s="171"/>
      <c r="R407" s="171"/>
      <c r="S407" s="171"/>
      <c r="T407" s="175"/>
      <c r="AT407" s="176" t="s">
        <v>355</v>
      </c>
      <c r="AU407" s="176" t="s">
        <v>83</v>
      </c>
      <c r="AV407" s="176" t="s">
        <v>22</v>
      </c>
      <c r="AW407" s="176" t="s">
        <v>222</v>
      </c>
      <c r="AX407" s="176" t="s">
        <v>75</v>
      </c>
      <c r="AY407" s="176" t="s">
        <v>243</v>
      </c>
    </row>
    <row r="408" spans="2:65" s="6" customFormat="1" ht="15.75" customHeight="1" x14ac:dyDescent="0.3">
      <c r="B408" s="178"/>
      <c r="C408" s="179"/>
      <c r="D408" s="177" t="s">
        <v>355</v>
      </c>
      <c r="E408" s="179"/>
      <c r="F408" s="180" t="s">
        <v>784</v>
      </c>
      <c r="G408" s="179"/>
      <c r="H408" s="181">
        <v>10</v>
      </c>
      <c r="J408" s="179"/>
      <c r="K408" s="179"/>
      <c r="L408" s="182"/>
      <c r="M408" s="183"/>
      <c r="N408" s="179"/>
      <c r="O408" s="179"/>
      <c r="P408" s="179"/>
      <c r="Q408" s="179"/>
      <c r="R408" s="179"/>
      <c r="S408" s="179"/>
      <c r="T408" s="184"/>
      <c r="AT408" s="185" t="s">
        <v>355</v>
      </c>
      <c r="AU408" s="185" t="s">
        <v>83</v>
      </c>
      <c r="AV408" s="185" t="s">
        <v>83</v>
      </c>
      <c r="AW408" s="185" t="s">
        <v>222</v>
      </c>
      <c r="AX408" s="185" t="s">
        <v>22</v>
      </c>
      <c r="AY408" s="185" t="s">
        <v>243</v>
      </c>
    </row>
    <row r="409" spans="2:65" s="6" customFormat="1" ht="15.75" customHeight="1" x14ac:dyDescent="0.3">
      <c r="B409" s="23"/>
      <c r="C409" s="146" t="s">
        <v>785</v>
      </c>
      <c r="D409" s="146" t="s">
        <v>244</v>
      </c>
      <c r="E409" s="147" t="s">
        <v>786</v>
      </c>
      <c r="F409" s="148" t="s">
        <v>787</v>
      </c>
      <c r="G409" s="149" t="s">
        <v>637</v>
      </c>
      <c r="H409" s="150">
        <v>10</v>
      </c>
      <c r="I409" s="151"/>
      <c r="J409" s="152">
        <f>ROUND($I$409*$H$409,2)</f>
        <v>0</v>
      </c>
      <c r="K409" s="148"/>
      <c r="L409" s="43"/>
      <c r="M409" s="153"/>
      <c r="N409" s="154" t="s">
        <v>46</v>
      </c>
      <c r="O409" s="24"/>
      <c r="P409" s="155">
        <f>$O$409*$H$409</f>
        <v>0</v>
      </c>
      <c r="Q409" s="155">
        <v>0</v>
      </c>
      <c r="R409" s="155">
        <f>$Q$409*$H$409</f>
        <v>0</v>
      </c>
      <c r="S409" s="155">
        <v>0.3</v>
      </c>
      <c r="T409" s="156">
        <f>$S$409*$H$409</f>
        <v>3</v>
      </c>
      <c r="AR409" s="97" t="s">
        <v>248</v>
      </c>
      <c r="AT409" s="97" t="s">
        <v>244</v>
      </c>
      <c r="AU409" s="97" t="s">
        <v>83</v>
      </c>
      <c r="AY409" s="6" t="s">
        <v>243</v>
      </c>
      <c r="BE409" s="157">
        <f>IF($N$409="základní",$J$409,0)</f>
        <v>0</v>
      </c>
      <c r="BF409" s="157">
        <f>IF($N$409="snížená",$J$409,0)</f>
        <v>0</v>
      </c>
      <c r="BG409" s="157">
        <f>IF($N$409="zákl. přenesená",$J$409,0)</f>
        <v>0</v>
      </c>
      <c r="BH409" s="157">
        <f>IF($N$409="sníž. přenesená",$J$409,0)</f>
        <v>0</v>
      </c>
      <c r="BI409" s="157">
        <f>IF($N$409="nulová",$J$409,0)</f>
        <v>0</v>
      </c>
      <c r="BJ409" s="97" t="s">
        <v>22</v>
      </c>
      <c r="BK409" s="157">
        <f>ROUND($I$409*$H$409,2)</f>
        <v>0</v>
      </c>
      <c r="BL409" s="97" t="s">
        <v>248</v>
      </c>
      <c r="BM409" s="97" t="s">
        <v>788</v>
      </c>
    </row>
    <row r="410" spans="2:65" s="6" customFormat="1" ht="15.75" customHeight="1" x14ac:dyDescent="0.3">
      <c r="B410" s="170"/>
      <c r="C410" s="171"/>
      <c r="D410" s="158" t="s">
        <v>355</v>
      </c>
      <c r="E410" s="172"/>
      <c r="F410" s="172" t="s">
        <v>380</v>
      </c>
      <c r="G410" s="171"/>
      <c r="H410" s="171"/>
      <c r="J410" s="171"/>
      <c r="K410" s="171"/>
      <c r="L410" s="173"/>
      <c r="M410" s="174"/>
      <c r="N410" s="171"/>
      <c r="O410" s="171"/>
      <c r="P410" s="171"/>
      <c r="Q410" s="171"/>
      <c r="R410" s="171"/>
      <c r="S410" s="171"/>
      <c r="T410" s="175"/>
      <c r="AT410" s="176" t="s">
        <v>355</v>
      </c>
      <c r="AU410" s="176" t="s">
        <v>83</v>
      </c>
      <c r="AV410" s="176" t="s">
        <v>22</v>
      </c>
      <c r="AW410" s="176" t="s">
        <v>222</v>
      </c>
      <c r="AX410" s="176" t="s">
        <v>75</v>
      </c>
      <c r="AY410" s="176" t="s">
        <v>243</v>
      </c>
    </row>
    <row r="411" spans="2:65" s="6" customFormat="1" ht="15.75" customHeight="1" x14ac:dyDescent="0.3">
      <c r="B411" s="170"/>
      <c r="C411" s="171"/>
      <c r="D411" s="177" t="s">
        <v>355</v>
      </c>
      <c r="E411" s="171"/>
      <c r="F411" s="172" t="s">
        <v>789</v>
      </c>
      <c r="G411" s="171"/>
      <c r="H411" s="171"/>
      <c r="J411" s="171"/>
      <c r="K411" s="171"/>
      <c r="L411" s="173"/>
      <c r="M411" s="174"/>
      <c r="N411" s="171"/>
      <c r="O411" s="171"/>
      <c r="P411" s="171"/>
      <c r="Q411" s="171"/>
      <c r="R411" s="171"/>
      <c r="S411" s="171"/>
      <c r="T411" s="175"/>
      <c r="AT411" s="176" t="s">
        <v>355</v>
      </c>
      <c r="AU411" s="176" t="s">
        <v>83</v>
      </c>
      <c r="AV411" s="176" t="s">
        <v>22</v>
      </c>
      <c r="AW411" s="176" t="s">
        <v>222</v>
      </c>
      <c r="AX411" s="176" t="s">
        <v>75</v>
      </c>
      <c r="AY411" s="176" t="s">
        <v>243</v>
      </c>
    </row>
    <row r="412" spans="2:65" s="6" customFormat="1" ht="15.75" customHeight="1" x14ac:dyDescent="0.3">
      <c r="B412" s="178"/>
      <c r="C412" s="179"/>
      <c r="D412" s="177" t="s">
        <v>355</v>
      </c>
      <c r="E412" s="179"/>
      <c r="F412" s="180" t="s">
        <v>790</v>
      </c>
      <c r="G412" s="179"/>
      <c r="H412" s="181">
        <v>10</v>
      </c>
      <c r="J412" s="179"/>
      <c r="K412" s="179"/>
      <c r="L412" s="182"/>
      <c r="M412" s="183"/>
      <c r="N412" s="179"/>
      <c r="O412" s="179"/>
      <c r="P412" s="179"/>
      <c r="Q412" s="179"/>
      <c r="R412" s="179"/>
      <c r="S412" s="179"/>
      <c r="T412" s="184"/>
      <c r="AT412" s="185" t="s">
        <v>355</v>
      </c>
      <c r="AU412" s="185" t="s">
        <v>83</v>
      </c>
      <c r="AV412" s="185" t="s">
        <v>83</v>
      </c>
      <c r="AW412" s="185" t="s">
        <v>222</v>
      </c>
      <c r="AX412" s="185" t="s">
        <v>22</v>
      </c>
      <c r="AY412" s="185" t="s">
        <v>243</v>
      </c>
    </row>
    <row r="413" spans="2:65" s="6" customFormat="1" ht="15.75" customHeight="1" x14ac:dyDescent="0.3">
      <c r="B413" s="23"/>
      <c r="C413" s="146" t="s">
        <v>791</v>
      </c>
      <c r="D413" s="146" t="s">
        <v>244</v>
      </c>
      <c r="E413" s="147" t="s">
        <v>792</v>
      </c>
      <c r="F413" s="148" t="s">
        <v>793</v>
      </c>
      <c r="G413" s="149" t="s">
        <v>637</v>
      </c>
      <c r="H413" s="150">
        <v>4</v>
      </c>
      <c r="I413" s="151"/>
      <c r="J413" s="152">
        <f>ROUND($I$413*$H$413,2)</f>
        <v>0</v>
      </c>
      <c r="K413" s="148" t="s">
        <v>353</v>
      </c>
      <c r="L413" s="43"/>
      <c r="M413" s="153"/>
      <c r="N413" s="154" t="s">
        <v>46</v>
      </c>
      <c r="O413" s="24"/>
      <c r="P413" s="155">
        <f>$O$413*$H$413</f>
        <v>0</v>
      </c>
      <c r="Q413" s="155">
        <v>0.42080000000000001</v>
      </c>
      <c r="R413" s="155">
        <f>$Q$413*$H$413</f>
        <v>1.6832</v>
      </c>
      <c r="S413" s="155">
        <v>0</v>
      </c>
      <c r="T413" s="156">
        <f>$S$413*$H$413</f>
        <v>0</v>
      </c>
      <c r="AR413" s="97" t="s">
        <v>248</v>
      </c>
      <c r="AT413" s="97" t="s">
        <v>244</v>
      </c>
      <c r="AU413" s="97" t="s">
        <v>83</v>
      </c>
      <c r="AY413" s="6" t="s">
        <v>243</v>
      </c>
      <c r="BE413" s="157">
        <f>IF($N$413="základní",$J$413,0)</f>
        <v>0</v>
      </c>
      <c r="BF413" s="157">
        <f>IF($N$413="snížená",$J$413,0)</f>
        <v>0</v>
      </c>
      <c r="BG413" s="157">
        <f>IF($N$413="zákl. přenesená",$J$413,0)</f>
        <v>0</v>
      </c>
      <c r="BH413" s="157">
        <f>IF($N$413="sníž. přenesená",$J$413,0)</f>
        <v>0</v>
      </c>
      <c r="BI413" s="157">
        <f>IF($N$413="nulová",$J$413,0)</f>
        <v>0</v>
      </c>
      <c r="BJ413" s="97" t="s">
        <v>22</v>
      </c>
      <c r="BK413" s="157">
        <f>ROUND($I$413*$H$413,2)</f>
        <v>0</v>
      </c>
      <c r="BL413" s="97" t="s">
        <v>248</v>
      </c>
      <c r="BM413" s="97" t="s">
        <v>794</v>
      </c>
    </row>
    <row r="414" spans="2:65" s="6" customFormat="1" ht="15.75" customHeight="1" x14ac:dyDescent="0.3">
      <c r="B414" s="170"/>
      <c r="C414" s="171"/>
      <c r="D414" s="158" t="s">
        <v>355</v>
      </c>
      <c r="E414" s="172"/>
      <c r="F414" s="172" t="s">
        <v>380</v>
      </c>
      <c r="G414" s="171"/>
      <c r="H414" s="171"/>
      <c r="J414" s="171"/>
      <c r="K414" s="171"/>
      <c r="L414" s="173"/>
      <c r="M414" s="174"/>
      <c r="N414" s="171"/>
      <c r="O414" s="171"/>
      <c r="P414" s="171"/>
      <c r="Q414" s="171"/>
      <c r="R414" s="171"/>
      <c r="S414" s="171"/>
      <c r="T414" s="175"/>
      <c r="AT414" s="176" t="s">
        <v>355</v>
      </c>
      <c r="AU414" s="176" t="s">
        <v>83</v>
      </c>
      <c r="AV414" s="176" t="s">
        <v>22</v>
      </c>
      <c r="AW414" s="176" t="s">
        <v>222</v>
      </c>
      <c r="AX414" s="176" t="s">
        <v>75</v>
      </c>
      <c r="AY414" s="176" t="s">
        <v>243</v>
      </c>
    </row>
    <row r="415" spans="2:65" s="6" customFormat="1" ht="15.75" customHeight="1" x14ac:dyDescent="0.3">
      <c r="B415" s="170"/>
      <c r="C415" s="171"/>
      <c r="D415" s="177" t="s">
        <v>355</v>
      </c>
      <c r="E415" s="171"/>
      <c r="F415" s="172" t="s">
        <v>795</v>
      </c>
      <c r="G415" s="171"/>
      <c r="H415" s="171"/>
      <c r="J415" s="171"/>
      <c r="K415" s="171"/>
      <c r="L415" s="173"/>
      <c r="M415" s="174"/>
      <c r="N415" s="171"/>
      <c r="O415" s="171"/>
      <c r="P415" s="171"/>
      <c r="Q415" s="171"/>
      <c r="R415" s="171"/>
      <c r="S415" s="171"/>
      <c r="T415" s="175"/>
      <c r="AT415" s="176" t="s">
        <v>355</v>
      </c>
      <c r="AU415" s="176" t="s">
        <v>83</v>
      </c>
      <c r="AV415" s="176" t="s">
        <v>22</v>
      </c>
      <c r="AW415" s="176" t="s">
        <v>222</v>
      </c>
      <c r="AX415" s="176" t="s">
        <v>75</v>
      </c>
      <c r="AY415" s="176" t="s">
        <v>243</v>
      </c>
    </row>
    <row r="416" spans="2:65" s="6" customFormat="1" ht="15.75" customHeight="1" x14ac:dyDescent="0.3">
      <c r="B416" s="170"/>
      <c r="C416" s="171"/>
      <c r="D416" s="177" t="s">
        <v>355</v>
      </c>
      <c r="E416" s="171"/>
      <c r="F416" s="172" t="s">
        <v>796</v>
      </c>
      <c r="G416" s="171"/>
      <c r="H416" s="171"/>
      <c r="J416" s="171"/>
      <c r="K416" s="171"/>
      <c r="L416" s="173"/>
      <c r="M416" s="174"/>
      <c r="N416" s="171"/>
      <c r="O416" s="171"/>
      <c r="P416" s="171"/>
      <c r="Q416" s="171"/>
      <c r="R416" s="171"/>
      <c r="S416" s="171"/>
      <c r="T416" s="175"/>
      <c r="AT416" s="176" t="s">
        <v>355</v>
      </c>
      <c r="AU416" s="176" t="s">
        <v>83</v>
      </c>
      <c r="AV416" s="176" t="s">
        <v>22</v>
      </c>
      <c r="AW416" s="176" t="s">
        <v>222</v>
      </c>
      <c r="AX416" s="176" t="s">
        <v>75</v>
      </c>
      <c r="AY416" s="176" t="s">
        <v>243</v>
      </c>
    </row>
    <row r="417" spans="2:65" s="6" customFormat="1" ht="15.75" customHeight="1" x14ac:dyDescent="0.3">
      <c r="B417" s="178"/>
      <c r="C417" s="179"/>
      <c r="D417" s="177" t="s">
        <v>355</v>
      </c>
      <c r="E417" s="179"/>
      <c r="F417" s="180" t="s">
        <v>797</v>
      </c>
      <c r="G417" s="179"/>
      <c r="H417" s="181">
        <v>4</v>
      </c>
      <c r="J417" s="179"/>
      <c r="K417" s="179"/>
      <c r="L417" s="182"/>
      <c r="M417" s="183"/>
      <c r="N417" s="179"/>
      <c r="O417" s="179"/>
      <c r="P417" s="179"/>
      <c r="Q417" s="179"/>
      <c r="R417" s="179"/>
      <c r="S417" s="179"/>
      <c r="T417" s="184"/>
      <c r="AT417" s="185" t="s">
        <v>355</v>
      </c>
      <c r="AU417" s="185" t="s">
        <v>83</v>
      </c>
      <c r="AV417" s="185" t="s">
        <v>83</v>
      </c>
      <c r="AW417" s="185" t="s">
        <v>222</v>
      </c>
      <c r="AX417" s="185" t="s">
        <v>22</v>
      </c>
      <c r="AY417" s="185" t="s">
        <v>243</v>
      </c>
    </row>
    <row r="418" spans="2:65" s="6" customFormat="1" ht="15.75" customHeight="1" x14ac:dyDescent="0.3">
      <c r="B418" s="23"/>
      <c r="C418" s="194" t="s">
        <v>798</v>
      </c>
      <c r="D418" s="194" t="s">
        <v>481</v>
      </c>
      <c r="E418" s="195" t="s">
        <v>799</v>
      </c>
      <c r="F418" s="196" t="s">
        <v>800</v>
      </c>
      <c r="G418" s="197" t="s">
        <v>637</v>
      </c>
      <c r="H418" s="198">
        <v>4</v>
      </c>
      <c r="I418" s="199"/>
      <c r="J418" s="200">
        <f>ROUND($I$418*$H$418,2)</f>
        <v>0</v>
      </c>
      <c r="K418" s="196" t="s">
        <v>353</v>
      </c>
      <c r="L418" s="201"/>
      <c r="M418" s="202"/>
      <c r="N418" s="203" t="s">
        <v>46</v>
      </c>
      <c r="O418" s="24"/>
      <c r="P418" s="155">
        <f>$O$418*$H$418</f>
        <v>0</v>
      </c>
      <c r="Q418" s="155">
        <v>6.8000000000000005E-2</v>
      </c>
      <c r="R418" s="155">
        <f>$Q$418*$H$418</f>
        <v>0.27200000000000002</v>
      </c>
      <c r="S418" s="155">
        <v>0</v>
      </c>
      <c r="T418" s="156">
        <f>$S$418*$H$418</f>
        <v>0</v>
      </c>
      <c r="AR418" s="97" t="s">
        <v>272</v>
      </c>
      <c r="AT418" s="97" t="s">
        <v>481</v>
      </c>
      <c r="AU418" s="97" t="s">
        <v>83</v>
      </c>
      <c r="AY418" s="6" t="s">
        <v>243</v>
      </c>
      <c r="BE418" s="157">
        <f>IF($N$418="základní",$J$418,0)</f>
        <v>0</v>
      </c>
      <c r="BF418" s="157">
        <f>IF($N$418="snížená",$J$418,0)</f>
        <v>0</v>
      </c>
      <c r="BG418" s="157">
        <f>IF($N$418="zákl. přenesená",$J$418,0)</f>
        <v>0</v>
      </c>
      <c r="BH418" s="157">
        <f>IF($N$418="sníž. přenesená",$J$418,0)</f>
        <v>0</v>
      </c>
      <c r="BI418" s="157">
        <f>IF($N$418="nulová",$J$418,0)</f>
        <v>0</v>
      </c>
      <c r="BJ418" s="97" t="s">
        <v>22</v>
      </c>
      <c r="BK418" s="157">
        <f>ROUND($I$418*$H$418,2)</f>
        <v>0</v>
      </c>
      <c r="BL418" s="97" t="s">
        <v>248</v>
      </c>
      <c r="BM418" s="97" t="s">
        <v>801</v>
      </c>
    </row>
    <row r="419" spans="2:65" s="6" customFormat="1" ht="15.75" customHeight="1" x14ac:dyDescent="0.3">
      <c r="B419" s="178"/>
      <c r="C419" s="179"/>
      <c r="D419" s="158" t="s">
        <v>355</v>
      </c>
      <c r="E419" s="180"/>
      <c r="F419" s="180" t="s">
        <v>802</v>
      </c>
      <c r="G419" s="179"/>
      <c r="H419" s="181">
        <v>4</v>
      </c>
      <c r="J419" s="179"/>
      <c r="K419" s="179"/>
      <c r="L419" s="182"/>
      <c r="M419" s="183"/>
      <c r="N419" s="179"/>
      <c r="O419" s="179"/>
      <c r="P419" s="179"/>
      <c r="Q419" s="179"/>
      <c r="R419" s="179"/>
      <c r="S419" s="179"/>
      <c r="T419" s="184"/>
      <c r="AT419" s="185" t="s">
        <v>355</v>
      </c>
      <c r="AU419" s="185" t="s">
        <v>83</v>
      </c>
      <c r="AV419" s="185" t="s">
        <v>83</v>
      </c>
      <c r="AW419" s="185" t="s">
        <v>222</v>
      </c>
      <c r="AX419" s="185" t="s">
        <v>22</v>
      </c>
      <c r="AY419" s="185" t="s">
        <v>243</v>
      </c>
    </row>
    <row r="420" spans="2:65" s="6" customFormat="1" ht="15.75" customHeight="1" x14ac:dyDescent="0.3">
      <c r="B420" s="23"/>
      <c r="C420" s="194" t="s">
        <v>803</v>
      </c>
      <c r="D420" s="194" t="s">
        <v>481</v>
      </c>
      <c r="E420" s="195" t="s">
        <v>804</v>
      </c>
      <c r="F420" s="196" t="s">
        <v>805</v>
      </c>
      <c r="G420" s="197" t="s">
        <v>637</v>
      </c>
      <c r="H420" s="198">
        <v>4</v>
      </c>
      <c r="I420" s="199"/>
      <c r="J420" s="200">
        <f>ROUND($I$420*$H$420,2)</f>
        <v>0</v>
      </c>
      <c r="K420" s="196" t="s">
        <v>353</v>
      </c>
      <c r="L420" s="201"/>
      <c r="M420" s="202"/>
      <c r="N420" s="203" t="s">
        <v>46</v>
      </c>
      <c r="O420" s="24"/>
      <c r="P420" s="155">
        <f>$O$420*$H$420</f>
        <v>0</v>
      </c>
      <c r="Q420" s="155">
        <v>0.58499999999999996</v>
      </c>
      <c r="R420" s="155">
        <f>$Q$420*$H$420</f>
        <v>2.34</v>
      </c>
      <c r="S420" s="155">
        <v>0</v>
      </c>
      <c r="T420" s="156">
        <f>$S$420*$H$420</f>
        <v>0</v>
      </c>
      <c r="AR420" s="97" t="s">
        <v>272</v>
      </c>
      <c r="AT420" s="97" t="s">
        <v>481</v>
      </c>
      <c r="AU420" s="97" t="s">
        <v>83</v>
      </c>
      <c r="AY420" s="6" t="s">
        <v>243</v>
      </c>
      <c r="BE420" s="157">
        <f>IF($N$420="základní",$J$420,0)</f>
        <v>0</v>
      </c>
      <c r="BF420" s="157">
        <f>IF($N$420="snížená",$J$420,0)</f>
        <v>0</v>
      </c>
      <c r="BG420" s="157">
        <f>IF($N$420="zákl. přenesená",$J$420,0)</f>
        <v>0</v>
      </c>
      <c r="BH420" s="157">
        <f>IF($N$420="sníž. přenesená",$J$420,0)</f>
        <v>0</v>
      </c>
      <c r="BI420" s="157">
        <f>IF($N$420="nulová",$J$420,0)</f>
        <v>0</v>
      </c>
      <c r="BJ420" s="97" t="s">
        <v>22</v>
      </c>
      <c r="BK420" s="157">
        <f>ROUND($I$420*$H$420,2)</f>
        <v>0</v>
      </c>
      <c r="BL420" s="97" t="s">
        <v>248</v>
      </c>
      <c r="BM420" s="97" t="s">
        <v>806</v>
      </c>
    </row>
    <row r="421" spans="2:65" s="6" customFormat="1" ht="15.75" customHeight="1" x14ac:dyDescent="0.3">
      <c r="B421" s="178"/>
      <c r="C421" s="179"/>
      <c r="D421" s="158" t="s">
        <v>355</v>
      </c>
      <c r="E421" s="180"/>
      <c r="F421" s="180" t="s">
        <v>807</v>
      </c>
      <c r="G421" s="179"/>
      <c r="H421" s="181">
        <v>4</v>
      </c>
      <c r="J421" s="179"/>
      <c r="K421" s="179"/>
      <c r="L421" s="182"/>
      <c r="M421" s="183"/>
      <c r="N421" s="179"/>
      <c r="O421" s="179"/>
      <c r="P421" s="179"/>
      <c r="Q421" s="179"/>
      <c r="R421" s="179"/>
      <c r="S421" s="179"/>
      <c r="T421" s="184"/>
      <c r="AT421" s="185" t="s">
        <v>355</v>
      </c>
      <c r="AU421" s="185" t="s">
        <v>83</v>
      </c>
      <c r="AV421" s="185" t="s">
        <v>83</v>
      </c>
      <c r="AW421" s="185" t="s">
        <v>222</v>
      </c>
      <c r="AX421" s="185" t="s">
        <v>22</v>
      </c>
      <c r="AY421" s="185" t="s">
        <v>243</v>
      </c>
    </row>
    <row r="422" spans="2:65" s="135" customFormat="1" ht="30.75" customHeight="1" x14ac:dyDescent="0.3">
      <c r="B422" s="136"/>
      <c r="C422" s="137"/>
      <c r="D422" s="137" t="s">
        <v>74</v>
      </c>
      <c r="E422" s="168" t="s">
        <v>276</v>
      </c>
      <c r="F422" s="168" t="s">
        <v>808</v>
      </c>
      <c r="G422" s="137"/>
      <c r="H422" s="137"/>
      <c r="J422" s="169">
        <f>$BK$422</f>
        <v>0</v>
      </c>
      <c r="K422" s="137"/>
      <c r="L422" s="140"/>
      <c r="M422" s="141"/>
      <c r="N422" s="137"/>
      <c r="O422" s="137"/>
      <c r="P422" s="142">
        <f>SUM($P$423:$P$489)</f>
        <v>0</v>
      </c>
      <c r="Q422" s="137"/>
      <c r="R422" s="142">
        <f>SUM($R$423:$R$489)</f>
        <v>171.45910773000003</v>
      </c>
      <c r="S422" s="137"/>
      <c r="T422" s="143">
        <f>SUM($T$423:$T$489)</f>
        <v>0</v>
      </c>
      <c r="AR422" s="144" t="s">
        <v>22</v>
      </c>
      <c r="AT422" s="144" t="s">
        <v>74</v>
      </c>
      <c r="AU422" s="144" t="s">
        <v>22</v>
      </c>
      <c r="AY422" s="144" t="s">
        <v>243</v>
      </c>
      <c r="BK422" s="145">
        <f>SUM($BK$423:$BK$489)</f>
        <v>0</v>
      </c>
    </row>
    <row r="423" spans="2:65" s="6" customFormat="1" ht="15.75" customHeight="1" x14ac:dyDescent="0.3">
      <c r="B423" s="23"/>
      <c r="C423" s="146" t="s">
        <v>809</v>
      </c>
      <c r="D423" s="146" t="s">
        <v>244</v>
      </c>
      <c r="E423" s="147" t="s">
        <v>810</v>
      </c>
      <c r="F423" s="148" t="s">
        <v>811</v>
      </c>
      <c r="G423" s="149" t="s">
        <v>378</v>
      </c>
      <c r="H423" s="150">
        <v>838</v>
      </c>
      <c r="I423" s="151"/>
      <c r="J423" s="152">
        <f>ROUND($I$423*$H$423,2)</f>
        <v>0</v>
      </c>
      <c r="K423" s="148" t="s">
        <v>353</v>
      </c>
      <c r="L423" s="43"/>
      <c r="M423" s="153"/>
      <c r="N423" s="154" t="s">
        <v>46</v>
      </c>
      <c r="O423" s="24"/>
      <c r="P423" s="155">
        <f>$O$423*$H$423</f>
        <v>0</v>
      </c>
      <c r="Q423" s="155">
        <v>7.1900000000000006E-2</v>
      </c>
      <c r="R423" s="155">
        <f>$Q$423*$H$423</f>
        <v>60.252200000000002</v>
      </c>
      <c r="S423" s="155">
        <v>0</v>
      </c>
      <c r="T423" s="156">
        <f>$S$423*$H$423</f>
        <v>0</v>
      </c>
      <c r="AR423" s="97" t="s">
        <v>248</v>
      </c>
      <c r="AT423" s="97" t="s">
        <v>244</v>
      </c>
      <c r="AU423" s="97" t="s">
        <v>83</v>
      </c>
      <c r="AY423" s="6" t="s">
        <v>243</v>
      </c>
      <c r="BE423" s="157">
        <f>IF($N$423="základní",$J$423,0)</f>
        <v>0</v>
      </c>
      <c r="BF423" s="157">
        <f>IF($N$423="snížená",$J$423,0)</f>
        <v>0</v>
      </c>
      <c r="BG423" s="157">
        <f>IF($N$423="zákl. přenesená",$J$423,0)</f>
        <v>0</v>
      </c>
      <c r="BH423" s="157">
        <f>IF($N$423="sníž. přenesená",$J$423,0)</f>
        <v>0</v>
      </c>
      <c r="BI423" s="157">
        <f>IF($N$423="nulová",$J$423,0)</f>
        <v>0</v>
      </c>
      <c r="BJ423" s="97" t="s">
        <v>22</v>
      </c>
      <c r="BK423" s="157">
        <f>ROUND($I$423*$H$423,2)</f>
        <v>0</v>
      </c>
      <c r="BL423" s="97" t="s">
        <v>248</v>
      </c>
      <c r="BM423" s="97" t="s">
        <v>812</v>
      </c>
    </row>
    <row r="424" spans="2:65" s="6" customFormat="1" ht="15.75" customHeight="1" x14ac:dyDescent="0.3">
      <c r="B424" s="170"/>
      <c r="C424" s="171"/>
      <c r="D424" s="158" t="s">
        <v>355</v>
      </c>
      <c r="E424" s="172"/>
      <c r="F424" s="172" t="s">
        <v>356</v>
      </c>
      <c r="G424" s="171"/>
      <c r="H424" s="171"/>
      <c r="J424" s="171"/>
      <c r="K424" s="171"/>
      <c r="L424" s="173"/>
      <c r="M424" s="174"/>
      <c r="N424" s="171"/>
      <c r="O424" s="171"/>
      <c r="P424" s="171"/>
      <c r="Q424" s="171"/>
      <c r="R424" s="171"/>
      <c r="S424" s="171"/>
      <c r="T424" s="175"/>
      <c r="AT424" s="176" t="s">
        <v>355</v>
      </c>
      <c r="AU424" s="176" t="s">
        <v>83</v>
      </c>
      <c r="AV424" s="176" t="s">
        <v>22</v>
      </c>
      <c r="AW424" s="176" t="s">
        <v>222</v>
      </c>
      <c r="AX424" s="176" t="s">
        <v>75</v>
      </c>
      <c r="AY424" s="176" t="s">
        <v>243</v>
      </c>
    </row>
    <row r="425" spans="2:65" s="6" customFormat="1" ht="15.75" customHeight="1" x14ac:dyDescent="0.3">
      <c r="B425" s="170"/>
      <c r="C425" s="171"/>
      <c r="D425" s="177" t="s">
        <v>355</v>
      </c>
      <c r="E425" s="171"/>
      <c r="F425" s="172" t="s">
        <v>362</v>
      </c>
      <c r="G425" s="171"/>
      <c r="H425" s="171"/>
      <c r="J425" s="171"/>
      <c r="K425" s="171"/>
      <c r="L425" s="173"/>
      <c r="M425" s="174"/>
      <c r="N425" s="171"/>
      <c r="O425" s="171"/>
      <c r="P425" s="171"/>
      <c r="Q425" s="171"/>
      <c r="R425" s="171"/>
      <c r="S425" s="171"/>
      <c r="T425" s="175"/>
      <c r="AT425" s="176" t="s">
        <v>355</v>
      </c>
      <c r="AU425" s="176" t="s">
        <v>83</v>
      </c>
      <c r="AV425" s="176" t="s">
        <v>22</v>
      </c>
      <c r="AW425" s="176" t="s">
        <v>222</v>
      </c>
      <c r="AX425" s="176" t="s">
        <v>75</v>
      </c>
      <c r="AY425" s="176" t="s">
        <v>243</v>
      </c>
    </row>
    <row r="426" spans="2:65" s="6" customFormat="1" ht="15.75" customHeight="1" x14ac:dyDescent="0.3">
      <c r="B426" s="178"/>
      <c r="C426" s="179"/>
      <c r="D426" s="177" t="s">
        <v>355</v>
      </c>
      <c r="E426" s="179"/>
      <c r="F426" s="180" t="s">
        <v>813</v>
      </c>
      <c r="G426" s="179"/>
      <c r="H426" s="181">
        <v>838</v>
      </c>
      <c r="J426" s="179"/>
      <c r="K426" s="179"/>
      <c r="L426" s="182"/>
      <c r="M426" s="183"/>
      <c r="N426" s="179"/>
      <c r="O426" s="179"/>
      <c r="P426" s="179"/>
      <c r="Q426" s="179"/>
      <c r="R426" s="179"/>
      <c r="S426" s="179"/>
      <c r="T426" s="184"/>
      <c r="AT426" s="185" t="s">
        <v>355</v>
      </c>
      <c r="AU426" s="185" t="s">
        <v>83</v>
      </c>
      <c r="AV426" s="185" t="s">
        <v>83</v>
      </c>
      <c r="AW426" s="185" t="s">
        <v>222</v>
      </c>
      <c r="AX426" s="185" t="s">
        <v>22</v>
      </c>
      <c r="AY426" s="185" t="s">
        <v>243</v>
      </c>
    </row>
    <row r="427" spans="2:65" s="6" customFormat="1" ht="15.75" customHeight="1" x14ac:dyDescent="0.3">
      <c r="B427" s="23"/>
      <c r="C427" s="194" t="s">
        <v>814</v>
      </c>
      <c r="D427" s="194" t="s">
        <v>481</v>
      </c>
      <c r="E427" s="195" t="s">
        <v>815</v>
      </c>
      <c r="F427" s="196" t="s">
        <v>816</v>
      </c>
      <c r="G427" s="197" t="s">
        <v>484</v>
      </c>
      <c r="H427" s="198">
        <v>16.114999999999998</v>
      </c>
      <c r="I427" s="199"/>
      <c r="J427" s="200">
        <f>ROUND($I$427*$H$427,2)</f>
        <v>0</v>
      </c>
      <c r="K427" s="196" t="s">
        <v>353</v>
      </c>
      <c r="L427" s="201"/>
      <c r="M427" s="202"/>
      <c r="N427" s="203" t="s">
        <v>46</v>
      </c>
      <c r="O427" s="24"/>
      <c r="P427" s="155">
        <f>$O$427*$H$427</f>
        <v>0</v>
      </c>
      <c r="Q427" s="155">
        <v>1</v>
      </c>
      <c r="R427" s="155">
        <f>$Q$427*$H$427</f>
        <v>16.114999999999998</v>
      </c>
      <c r="S427" s="155">
        <v>0</v>
      </c>
      <c r="T427" s="156">
        <f>$S$427*$H$427</f>
        <v>0</v>
      </c>
      <c r="AR427" s="97" t="s">
        <v>272</v>
      </c>
      <c r="AT427" s="97" t="s">
        <v>481</v>
      </c>
      <c r="AU427" s="97" t="s">
        <v>83</v>
      </c>
      <c r="AY427" s="6" t="s">
        <v>243</v>
      </c>
      <c r="BE427" s="157">
        <f>IF($N$427="základní",$J$427,0)</f>
        <v>0</v>
      </c>
      <c r="BF427" s="157">
        <f>IF($N$427="snížená",$J$427,0)</f>
        <v>0</v>
      </c>
      <c r="BG427" s="157">
        <f>IF($N$427="zákl. přenesená",$J$427,0)</f>
        <v>0</v>
      </c>
      <c r="BH427" s="157">
        <f>IF($N$427="sníž. přenesená",$J$427,0)</f>
        <v>0</v>
      </c>
      <c r="BI427" s="157">
        <f>IF($N$427="nulová",$J$427,0)</f>
        <v>0</v>
      </c>
      <c r="BJ427" s="97" t="s">
        <v>22</v>
      </c>
      <c r="BK427" s="157">
        <f>ROUND($I$427*$H$427,2)</f>
        <v>0</v>
      </c>
      <c r="BL427" s="97" t="s">
        <v>248</v>
      </c>
      <c r="BM427" s="97" t="s">
        <v>817</v>
      </c>
    </row>
    <row r="428" spans="2:65" s="6" customFormat="1" ht="15.75" customHeight="1" x14ac:dyDescent="0.3">
      <c r="B428" s="178"/>
      <c r="C428" s="179"/>
      <c r="D428" s="158" t="s">
        <v>355</v>
      </c>
      <c r="E428" s="180"/>
      <c r="F428" s="180" t="s">
        <v>818</v>
      </c>
      <c r="G428" s="179"/>
      <c r="H428" s="181">
        <v>16.114999999999998</v>
      </c>
      <c r="J428" s="179"/>
      <c r="K428" s="179"/>
      <c r="L428" s="182"/>
      <c r="M428" s="183"/>
      <c r="N428" s="179"/>
      <c r="O428" s="179"/>
      <c r="P428" s="179"/>
      <c r="Q428" s="179"/>
      <c r="R428" s="179"/>
      <c r="S428" s="179"/>
      <c r="T428" s="184"/>
      <c r="AT428" s="185" t="s">
        <v>355</v>
      </c>
      <c r="AU428" s="185" t="s">
        <v>83</v>
      </c>
      <c r="AV428" s="185" t="s">
        <v>83</v>
      </c>
      <c r="AW428" s="185" t="s">
        <v>222</v>
      </c>
      <c r="AX428" s="185" t="s">
        <v>22</v>
      </c>
      <c r="AY428" s="185" t="s">
        <v>243</v>
      </c>
    </row>
    <row r="429" spans="2:65" s="6" customFormat="1" ht="15.75" customHeight="1" x14ac:dyDescent="0.3">
      <c r="B429" s="23"/>
      <c r="C429" s="146" t="s">
        <v>819</v>
      </c>
      <c r="D429" s="146" t="s">
        <v>244</v>
      </c>
      <c r="E429" s="147" t="s">
        <v>820</v>
      </c>
      <c r="F429" s="148" t="s">
        <v>821</v>
      </c>
      <c r="G429" s="149" t="s">
        <v>378</v>
      </c>
      <c r="H429" s="150">
        <v>358</v>
      </c>
      <c r="I429" s="151"/>
      <c r="J429" s="152">
        <f>ROUND($I$429*$H$429,2)</f>
        <v>0</v>
      </c>
      <c r="K429" s="148" t="s">
        <v>353</v>
      </c>
      <c r="L429" s="43"/>
      <c r="M429" s="153"/>
      <c r="N429" s="154" t="s">
        <v>46</v>
      </c>
      <c r="O429" s="24"/>
      <c r="P429" s="155">
        <f>$O$429*$H$429</f>
        <v>0</v>
      </c>
      <c r="Q429" s="155">
        <v>0.14066999999999999</v>
      </c>
      <c r="R429" s="155">
        <f>$Q$429*$H$429</f>
        <v>50.359859999999998</v>
      </c>
      <c r="S429" s="155">
        <v>0</v>
      </c>
      <c r="T429" s="156">
        <f>$S$429*$H$429</f>
        <v>0</v>
      </c>
      <c r="AR429" s="97" t="s">
        <v>248</v>
      </c>
      <c r="AT429" s="97" t="s">
        <v>244</v>
      </c>
      <c r="AU429" s="97" t="s">
        <v>83</v>
      </c>
      <c r="AY429" s="6" t="s">
        <v>243</v>
      </c>
      <c r="BE429" s="157">
        <f>IF($N$429="základní",$J$429,0)</f>
        <v>0</v>
      </c>
      <c r="BF429" s="157">
        <f>IF($N$429="snížená",$J$429,0)</f>
        <v>0</v>
      </c>
      <c r="BG429" s="157">
        <f>IF($N$429="zákl. přenesená",$J$429,0)</f>
        <v>0</v>
      </c>
      <c r="BH429" s="157">
        <f>IF($N$429="sníž. přenesená",$J$429,0)</f>
        <v>0</v>
      </c>
      <c r="BI429" s="157">
        <f>IF($N$429="nulová",$J$429,0)</f>
        <v>0</v>
      </c>
      <c r="BJ429" s="97" t="s">
        <v>22</v>
      </c>
      <c r="BK429" s="157">
        <f>ROUND($I$429*$H$429,2)</f>
        <v>0</v>
      </c>
      <c r="BL429" s="97" t="s">
        <v>248</v>
      </c>
      <c r="BM429" s="97" t="s">
        <v>822</v>
      </c>
    </row>
    <row r="430" spans="2:65" s="6" customFormat="1" ht="15.75" customHeight="1" x14ac:dyDescent="0.3">
      <c r="B430" s="170"/>
      <c r="C430" s="171"/>
      <c r="D430" s="158" t="s">
        <v>355</v>
      </c>
      <c r="E430" s="172"/>
      <c r="F430" s="172" t="s">
        <v>356</v>
      </c>
      <c r="G430" s="171"/>
      <c r="H430" s="171"/>
      <c r="J430" s="171"/>
      <c r="K430" s="171"/>
      <c r="L430" s="173"/>
      <c r="M430" s="174"/>
      <c r="N430" s="171"/>
      <c r="O430" s="171"/>
      <c r="P430" s="171"/>
      <c r="Q430" s="171"/>
      <c r="R430" s="171"/>
      <c r="S430" s="171"/>
      <c r="T430" s="175"/>
      <c r="AT430" s="176" t="s">
        <v>355</v>
      </c>
      <c r="AU430" s="176" t="s">
        <v>83</v>
      </c>
      <c r="AV430" s="176" t="s">
        <v>22</v>
      </c>
      <c r="AW430" s="176" t="s">
        <v>222</v>
      </c>
      <c r="AX430" s="176" t="s">
        <v>75</v>
      </c>
      <c r="AY430" s="176" t="s">
        <v>243</v>
      </c>
    </row>
    <row r="431" spans="2:65" s="6" customFormat="1" ht="15.75" customHeight="1" x14ac:dyDescent="0.3">
      <c r="B431" s="170"/>
      <c r="C431" s="171"/>
      <c r="D431" s="177" t="s">
        <v>355</v>
      </c>
      <c r="E431" s="171"/>
      <c r="F431" s="172" t="s">
        <v>362</v>
      </c>
      <c r="G431" s="171"/>
      <c r="H431" s="171"/>
      <c r="J431" s="171"/>
      <c r="K431" s="171"/>
      <c r="L431" s="173"/>
      <c r="M431" s="174"/>
      <c r="N431" s="171"/>
      <c r="O431" s="171"/>
      <c r="P431" s="171"/>
      <c r="Q431" s="171"/>
      <c r="R431" s="171"/>
      <c r="S431" s="171"/>
      <c r="T431" s="175"/>
      <c r="AT431" s="176" t="s">
        <v>355</v>
      </c>
      <c r="AU431" s="176" t="s">
        <v>83</v>
      </c>
      <c r="AV431" s="176" t="s">
        <v>22</v>
      </c>
      <c r="AW431" s="176" t="s">
        <v>222</v>
      </c>
      <c r="AX431" s="176" t="s">
        <v>75</v>
      </c>
      <c r="AY431" s="176" t="s">
        <v>243</v>
      </c>
    </row>
    <row r="432" spans="2:65" s="6" customFormat="1" ht="15.75" customHeight="1" x14ac:dyDescent="0.3">
      <c r="B432" s="178"/>
      <c r="C432" s="179"/>
      <c r="D432" s="177" t="s">
        <v>355</v>
      </c>
      <c r="E432" s="179"/>
      <c r="F432" s="180" t="s">
        <v>823</v>
      </c>
      <c r="G432" s="179"/>
      <c r="H432" s="181">
        <v>358</v>
      </c>
      <c r="J432" s="179"/>
      <c r="K432" s="179"/>
      <c r="L432" s="182"/>
      <c r="M432" s="183"/>
      <c r="N432" s="179"/>
      <c r="O432" s="179"/>
      <c r="P432" s="179"/>
      <c r="Q432" s="179"/>
      <c r="R432" s="179"/>
      <c r="S432" s="179"/>
      <c r="T432" s="184"/>
      <c r="AT432" s="185" t="s">
        <v>355</v>
      </c>
      <c r="AU432" s="185" t="s">
        <v>83</v>
      </c>
      <c r="AV432" s="185" t="s">
        <v>83</v>
      </c>
      <c r="AW432" s="185" t="s">
        <v>222</v>
      </c>
      <c r="AX432" s="185" t="s">
        <v>22</v>
      </c>
      <c r="AY432" s="185" t="s">
        <v>243</v>
      </c>
    </row>
    <row r="433" spans="2:65" s="6" customFormat="1" ht="15.75" customHeight="1" x14ac:dyDescent="0.3">
      <c r="B433" s="23"/>
      <c r="C433" s="194" t="s">
        <v>824</v>
      </c>
      <c r="D433" s="194" t="s">
        <v>481</v>
      </c>
      <c r="E433" s="195" t="s">
        <v>825</v>
      </c>
      <c r="F433" s="196" t="s">
        <v>826</v>
      </c>
      <c r="G433" s="197" t="s">
        <v>378</v>
      </c>
      <c r="H433" s="198">
        <v>361.58</v>
      </c>
      <c r="I433" s="199"/>
      <c r="J433" s="200">
        <f>ROUND($I$433*$H$433,2)</f>
        <v>0</v>
      </c>
      <c r="K433" s="196" t="s">
        <v>353</v>
      </c>
      <c r="L433" s="201"/>
      <c r="M433" s="202"/>
      <c r="N433" s="203" t="s">
        <v>46</v>
      </c>
      <c r="O433" s="24"/>
      <c r="P433" s="155">
        <f>$O$433*$H$433</f>
        <v>0</v>
      </c>
      <c r="Q433" s="155">
        <v>6.5000000000000002E-2</v>
      </c>
      <c r="R433" s="155">
        <f>$Q$433*$H$433</f>
        <v>23.502700000000001</v>
      </c>
      <c r="S433" s="155">
        <v>0</v>
      </c>
      <c r="T433" s="156">
        <f>$S$433*$H$433</f>
        <v>0</v>
      </c>
      <c r="AR433" s="97" t="s">
        <v>272</v>
      </c>
      <c r="AT433" s="97" t="s">
        <v>481</v>
      </c>
      <c r="AU433" s="97" t="s">
        <v>83</v>
      </c>
      <c r="AY433" s="6" t="s">
        <v>243</v>
      </c>
      <c r="BE433" s="157">
        <f>IF($N$433="základní",$J$433,0)</f>
        <v>0</v>
      </c>
      <c r="BF433" s="157">
        <f>IF($N$433="snížená",$J$433,0)</f>
        <v>0</v>
      </c>
      <c r="BG433" s="157">
        <f>IF($N$433="zákl. přenesená",$J$433,0)</f>
        <v>0</v>
      </c>
      <c r="BH433" s="157">
        <f>IF($N$433="sníž. přenesená",$J$433,0)</f>
        <v>0</v>
      </c>
      <c r="BI433" s="157">
        <f>IF($N$433="nulová",$J$433,0)</f>
        <v>0</v>
      </c>
      <c r="BJ433" s="97" t="s">
        <v>22</v>
      </c>
      <c r="BK433" s="157">
        <f>ROUND($I$433*$H$433,2)</f>
        <v>0</v>
      </c>
      <c r="BL433" s="97" t="s">
        <v>248</v>
      </c>
      <c r="BM433" s="97" t="s">
        <v>827</v>
      </c>
    </row>
    <row r="434" spans="2:65" s="6" customFormat="1" ht="15.75" customHeight="1" x14ac:dyDescent="0.3">
      <c r="B434" s="178"/>
      <c r="C434" s="179"/>
      <c r="D434" s="177" t="s">
        <v>355</v>
      </c>
      <c r="E434" s="179"/>
      <c r="F434" s="180" t="s">
        <v>828</v>
      </c>
      <c r="G434" s="179"/>
      <c r="H434" s="181">
        <v>361.58</v>
      </c>
      <c r="J434" s="179"/>
      <c r="K434" s="179"/>
      <c r="L434" s="182"/>
      <c r="M434" s="183"/>
      <c r="N434" s="179"/>
      <c r="O434" s="179"/>
      <c r="P434" s="179"/>
      <c r="Q434" s="179"/>
      <c r="R434" s="179"/>
      <c r="S434" s="179"/>
      <c r="T434" s="184"/>
      <c r="AT434" s="185" t="s">
        <v>355</v>
      </c>
      <c r="AU434" s="185" t="s">
        <v>83</v>
      </c>
      <c r="AV434" s="185" t="s">
        <v>83</v>
      </c>
      <c r="AW434" s="185" t="s">
        <v>75</v>
      </c>
      <c r="AX434" s="185" t="s">
        <v>22</v>
      </c>
      <c r="AY434" s="185" t="s">
        <v>243</v>
      </c>
    </row>
    <row r="435" spans="2:65" s="6" customFormat="1" ht="15.75" customHeight="1" x14ac:dyDescent="0.3">
      <c r="B435" s="23"/>
      <c r="C435" s="146" t="s">
        <v>829</v>
      </c>
      <c r="D435" s="146" t="s">
        <v>244</v>
      </c>
      <c r="E435" s="147" t="s">
        <v>830</v>
      </c>
      <c r="F435" s="148" t="s">
        <v>831</v>
      </c>
      <c r="G435" s="149" t="s">
        <v>378</v>
      </c>
      <c r="H435" s="150">
        <v>97.5</v>
      </c>
      <c r="I435" s="151"/>
      <c r="J435" s="152">
        <f>ROUND($I$435*$H$435,2)</f>
        <v>0</v>
      </c>
      <c r="K435" s="148" t="s">
        <v>353</v>
      </c>
      <c r="L435" s="43"/>
      <c r="M435" s="153"/>
      <c r="N435" s="154" t="s">
        <v>46</v>
      </c>
      <c r="O435" s="24"/>
      <c r="P435" s="155">
        <f>$O$435*$H$435</f>
        <v>0</v>
      </c>
      <c r="Q435" s="155">
        <v>1.0000000000000001E-5</v>
      </c>
      <c r="R435" s="155">
        <f>$Q$435*$H$435</f>
        <v>9.7500000000000006E-4</v>
      </c>
      <c r="S435" s="155">
        <v>0</v>
      </c>
      <c r="T435" s="156">
        <f>$S$435*$H$435</f>
        <v>0</v>
      </c>
      <c r="AR435" s="97" t="s">
        <v>248</v>
      </c>
      <c r="AT435" s="97" t="s">
        <v>244</v>
      </c>
      <c r="AU435" s="97" t="s">
        <v>83</v>
      </c>
      <c r="AY435" s="6" t="s">
        <v>243</v>
      </c>
      <c r="BE435" s="157">
        <f>IF($N$435="základní",$J$435,0)</f>
        <v>0</v>
      </c>
      <c r="BF435" s="157">
        <f>IF($N$435="snížená",$J$435,0)</f>
        <v>0</v>
      </c>
      <c r="BG435" s="157">
        <f>IF($N$435="zákl. přenesená",$J$435,0)</f>
        <v>0</v>
      </c>
      <c r="BH435" s="157">
        <f>IF($N$435="sníž. přenesená",$J$435,0)</f>
        <v>0</v>
      </c>
      <c r="BI435" s="157">
        <f>IF($N$435="nulová",$J$435,0)</f>
        <v>0</v>
      </c>
      <c r="BJ435" s="97" t="s">
        <v>22</v>
      </c>
      <c r="BK435" s="157">
        <f>ROUND($I$435*$H$435,2)</f>
        <v>0</v>
      </c>
      <c r="BL435" s="97" t="s">
        <v>248</v>
      </c>
      <c r="BM435" s="97" t="s">
        <v>832</v>
      </c>
    </row>
    <row r="436" spans="2:65" s="6" customFormat="1" ht="15.75" customHeight="1" x14ac:dyDescent="0.3">
      <c r="B436" s="170"/>
      <c r="C436" s="171"/>
      <c r="D436" s="158" t="s">
        <v>355</v>
      </c>
      <c r="E436" s="172"/>
      <c r="F436" s="172" t="s">
        <v>356</v>
      </c>
      <c r="G436" s="171"/>
      <c r="H436" s="171"/>
      <c r="J436" s="171"/>
      <c r="K436" s="171"/>
      <c r="L436" s="173"/>
      <c r="M436" s="174"/>
      <c r="N436" s="171"/>
      <c r="O436" s="171"/>
      <c r="P436" s="171"/>
      <c r="Q436" s="171"/>
      <c r="R436" s="171"/>
      <c r="S436" s="171"/>
      <c r="T436" s="175"/>
      <c r="AT436" s="176" t="s">
        <v>355</v>
      </c>
      <c r="AU436" s="176" t="s">
        <v>83</v>
      </c>
      <c r="AV436" s="176" t="s">
        <v>22</v>
      </c>
      <c r="AW436" s="176" t="s">
        <v>222</v>
      </c>
      <c r="AX436" s="176" t="s">
        <v>75</v>
      </c>
      <c r="AY436" s="176" t="s">
        <v>243</v>
      </c>
    </row>
    <row r="437" spans="2:65" s="6" customFormat="1" ht="15.75" customHeight="1" x14ac:dyDescent="0.3">
      <c r="B437" s="170"/>
      <c r="C437" s="171"/>
      <c r="D437" s="177" t="s">
        <v>355</v>
      </c>
      <c r="E437" s="171"/>
      <c r="F437" s="172" t="s">
        <v>362</v>
      </c>
      <c r="G437" s="171"/>
      <c r="H437" s="171"/>
      <c r="J437" s="171"/>
      <c r="K437" s="171"/>
      <c r="L437" s="173"/>
      <c r="M437" s="174"/>
      <c r="N437" s="171"/>
      <c r="O437" s="171"/>
      <c r="P437" s="171"/>
      <c r="Q437" s="171"/>
      <c r="R437" s="171"/>
      <c r="S437" s="171"/>
      <c r="T437" s="175"/>
      <c r="AT437" s="176" t="s">
        <v>355</v>
      </c>
      <c r="AU437" s="176" t="s">
        <v>83</v>
      </c>
      <c r="AV437" s="176" t="s">
        <v>22</v>
      </c>
      <c r="AW437" s="176" t="s">
        <v>222</v>
      </c>
      <c r="AX437" s="176" t="s">
        <v>75</v>
      </c>
      <c r="AY437" s="176" t="s">
        <v>243</v>
      </c>
    </row>
    <row r="438" spans="2:65" s="6" customFormat="1" ht="15.75" customHeight="1" x14ac:dyDescent="0.3">
      <c r="B438" s="178"/>
      <c r="C438" s="179"/>
      <c r="D438" s="177" t="s">
        <v>355</v>
      </c>
      <c r="E438" s="179"/>
      <c r="F438" s="180" t="s">
        <v>833</v>
      </c>
      <c r="G438" s="179"/>
      <c r="H438" s="181">
        <v>50</v>
      </c>
      <c r="J438" s="179"/>
      <c r="K438" s="179"/>
      <c r="L438" s="182"/>
      <c r="M438" s="183"/>
      <c r="N438" s="179"/>
      <c r="O438" s="179"/>
      <c r="P438" s="179"/>
      <c r="Q438" s="179"/>
      <c r="R438" s="179"/>
      <c r="S438" s="179"/>
      <c r="T438" s="184"/>
      <c r="AT438" s="185" t="s">
        <v>355</v>
      </c>
      <c r="AU438" s="185" t="s">
        <v>83</v>
      </c>
      <c r="AV438" s="185" t="s">
        <v>83</v>
      </c>
      <c r="AW438" s="185" t="s">
        <v>222</v>
      </c>
      <c r="AX438" s="185" t="s">
        <v>75</v>
      </c>
      <c r="AY438" s="185" t="s">
        <v>243</v>
      </c>
    </row>
    <row r="439" spans="2:65" s="6" customFormat="1" ht="15.75" customHeight="1" x14ac:dyDescent="0.3">
      <c r="B439" s="178"/>
      <c r="C439" s="179"/>
      <c r="D439" s="177" t="s">
        <v>355</v>
      </c>
      <c r="E439" s="179"/>
      <c r="F439" s="180" t="s">
        <v>834</v>
      </c>
      <c r="G439" s="179"/>
      <c r="H439" s="181">
        <v>16.5</v>
      </c>
      <c r="J439" s="179"/>
      <c r="K439" s="179"/>
      <c r="L439" s="182"/>
      <c r="M439" s="183"/>
      <c r="N439" s="179"/>
      <c r="O439" s="179"/>
      <c r="P439" s="179"/>
      <c r="Q439" s="179"/>
      <c r="R439" s="179"/>
      <c r="S439" s="179"/>
      <c r="T439" s="184"/>
      <c r="AT439" s="185" t="s">
        <v>355</v>
      </c>
      <c r="AU439" s="185" t="s">
        <v>83</v>
      </c>
      <c r="AV439" s="185" t="s">
        <v>83</v>
      </c>
      <c r="AW439" s="185" t="s">
        <v>222</v>
      </c>
      <c r="AX439" s="185" t="s">
        <v>75</v>
      </c>
      <c r="AY439" s="185" t="s">
        <v>243</v>
      </c>
    </row>
    <row r="440" spans="2:65" s="6" customFormat="1" ht="15.75" customHeight="1" x14ac:dyDescent="0.3">
      <c r="B440" s="178"/>
      <c r="C440" s="179"/>
      <c r="D440" s="177" t="s">
        <v>355</v>
      </c>
      <c r="E440" s="179"/>
      <c r="F440" s="180" t="s">
        <v>835</v>
      </c>
      <c r="G440" s="179"/>
      <c r="H440" s="181">
        <v>31</v>
      </c>
      <c r="J440" s="179"/>
      <c r="K440" s="179"/>
      <c r="L440" s="182"/>
      <c r="M440" s="183"/>
      <c r="N440" s="179"/>
      <c r="O440" s="179"/>
      <c r="P440" s="179"/>
      <c r="Q440" s="179"/>
      <c r="R440" s="179"/>
      <c r="S440" s="179"/>
      <c r="T440" s="184"/>
      <c r="AT440" s="185" t="s">
        <v>355</v>
      </c>
      <c r="AU440" s="185" t="s">
        <v>83</v>
      </c>
      <c r="AV440" s="185" t="s">
        <v>83</v>
      </c>
      <c r="AW440" s="185" t="s">
        <v>222</v>
      </c>
      <c r="AX440" s="185" t="s">
        <v>75</v>
      </c>
      <c r="AY440" s="185" t="s">
        <v>243</v>
      </c>
    </row>
    <row r="441" spans="2:65" s="6" customFormat="1" ht="15.75" customHeight="1" x14ac:dyDescent="0.3">
      <c r="B441" s="186"/>
      <c r="C441" s="187"/>
      <c r="D441" s="177" t="s">
        <v>355</v>
      </c>
      <c r="E441" s="187"/>
      <c r="F441" s="188" t="s">
        <v>369</v>
      </c>
      <c r="G441" s="187"/>
      <c r="H441" s="189">
        <v>97.5</v>
      </c>
      <c r="J441" s="187"/>
      <c r="K441" s="187"/>
      <c r="L441" s="190"/>
      <c r="M441" s="191"/>
      <c r="N441" s="187"/>
      <c r="O441" s="187"/>
      <c r="P441" s="187"/>
      <c r="Q441" s="187"/>
      <c r="R441" s="187"/>
      <c r="S441" s="187"/>
      <c r="T441" s="192"/>
      <c r="AT441" s="193" t="s">
        <v>355</v>
      </c>
      <c r="AU441" s="193" t="s">
        <v>83</v>
      </c>
      <c r="AV441" s="193" t="s">
        <v>248</v>
      </c>
      <c r="AW441" s="193" t="s">
        <v>222</v>
      </c>
      <c r="AX441" s="193" t="s">
        <v>22</v>
      </c>
      <c r="AY441" s="193" t="s">
        <v>243</v>
      </c>
    </row>
    <row r="442" spans="2:65" s="6" customFormat="1" ht="15.75" customHeight="1" x14ac:dyDescent="0.3">
      <c r="B442" s="23"/>
      <c r="C442" s="146" t="s">
        <v>836</v>
      </c>
      <c r="D442" s="146" t="s">
        <v>244</v>
      </c>
      <c r="E442" s="147" t="s">
        <v>837</v>
      </c>
      <c r="F442" s="148" t="s">
        <v>838</v>
      </c>
      <c r="G442" s="149" t="s">
        <v>378</v>
      </c>
      <c r="H442" s="150">
        <v>97.5</v>
      </c>
      <c r="I442" s="151"/>
      <c r="J442" s="152">
        <f>ROUND($I$442*$H$442,2)</f>
        <v>0</v>
      </c>
      <c r="K442" s="148" t="s">
        <v>353</v>
      </c>
      <c r="L442" s="43"/>
      <c r="M442" s="153"/>
      <c r="N442" s="154" t="s">
        <v>46</v>
      </c>
      <c r="O442" s="24"/>
      <c r="P442" s="155">
        <f>$O$442*$H$442</f>
        <v>0</v>
      </c>
      <c r="Q442" s="155">
        <v>0</v>
      </c>
      <c r="R442" s="155">
        <f>$Q$442*$H$442</f>
        <v>0</v>
      </c>
      <c r="S442" s="155">
        <v>0</v>
      </c>
      <c r="T442" s="156">
        <f>$S$442*$H$442</f>
        <v>0</v>
      </c>
      <c r="AR442" s="97" t="s">
        <v>248</v>
      </c>
      <c r="AT442" s="97" t="s">
        <v>244</v>
      </c>
      <c r="AU442" s="97" t="s">
        <v>83</v>
      </c>
      <c r="AY442" s="6" t="s">
        <v>243</v>
      </c>
      <c r="BE442" s="157">
        <f>IF($N$442="základní",$J$442,0)</f>
        <v>0</v>
      </c>
      <c r="BF442" s="157">
        <f>IF($N$442="snížená",$J$442,0)</f>
        <v>0</v>
      </c>
      <c r="BG442" s="157">
        <f>IF($N$442="zákl. přenesená",$J$442,0)</f>
        <v>0</v>
      </c>
      <c r="BH442" s="157">
        <f>IF($N$442="sníž. přenesená",$J$442,0)</f>
        <v>0</v>
      </c>
      <c r="BI442" s="157">
        <f>IF($N$442="nulová",$J$442,0)</f>
        <v>0</v>
      </c>
      <c r="BJ442" s="97" t="s">
        <v>22</v>
      </c>
      <c r="BK442" s="157">
        <f>ROUND($I$442*$H$442,2)</f>
        <v>0</v>
      </c>
      <c r="BL442" s="97" t="s">
        <v>248</v>
      </c>
      <c r="BM442" s="97" t="s">
        <v>839</v>
      </c>
    </row>
    <row r="443" spans="2:65" s="6" customFormat="1" ht="15.75" customHeight="1" x14ac:dyDescent="0.3">
      <c r="B443" s="170"/>
      <c r="C443" s="171"/>
      <c r="D443" s="158" t="s">
        <v>355</v>
      </c>
      <c r="E443" s="172"/>
      <c r="F443" s="172" t="s">
        <v>356</v>
      </c>
      <c r="G443" s="171"/>
      <c r="H443" s="171"/>
      <c r="J443" s="171"/>
      <c r="K443" s="171"/>
      <c r="L443" s="173"/>
      <c r="M443" s="174"/>
      <c r="N443" s="171"/>
      <c r="O443" s="171"/>
      <c r="P443" s="171"/>
      <c r="Q443" s="171"/>
      <c r="R443" s="171"/>
      <c r="S443" s="171"/>
      <c r="T443" s="175"/>
      <c r="AT443" s="176" t="s">
        <v>355</v>
      </c>
      <c r="AU443" s="176" t="s">
        <v>83</v>
      </c>
      <c r="AV443" s="176" t="s">
        <v>22</v>
      </c>
      <c r="AW443" s="176" t="s">
        <v>222</v>
      </c>
      <c r="AX443" s="176" t="s">
        <v>75</v>
      </c>
      <c r="AY443" s="176" t="s">
        <v>243</v>
      </c>
    </row>
    <row r="444" spans="2:65" s="6" customFormat="1" ht="15.75" customHeight="1" x14ac:dyDescent="0.3">
      <c r="B444" s="170"/>
      <c r="C444" s="171"/>
      <c r="D444" s="177" t="s">
        <v>355</v>
      </c>
      <c r="E444" s="171"/>
      <c r="F444" s="172" t="s">
        <v>362</v>
      </c>
      <c r="G444" s="171"/>
      <c r="H444" s="171"/>
      <c r="J444" s="171"/>
      <c r="K444" s="171"/>
      <c r="L444" s="173"/>
      <c r="M444" s="174"/>
      <c r="N444" s="171"/>
      <c r="O444" s="171"/>
      <c r="P444" s="171"/>
      <c r="Q444" s="171"/>
      <c r="R444" s="171"/>
      <c r="S444" s="171"/>
      <c r="T444" s="175"/>
      <c r="AT444" s="176" t="s">
        <v>355</v>
      </c>
      <c r="AU444" s="176" t="s">
        <v>83</v>
      </c>
      <c r="AV444" s="176" t="s">
        <v>22</v>
      </c>
      <c r="AW444" s="176" t="s">
        <v>222</v>
      </c>
      <c r="AX444" s="176" t="s">
        <v>75</v>
      </c>
      <c r="AY444" s="176" t="s">
        <v>243</v>
      </c>
    </row>
    <row r="445" spans="2:65" s="6" customFormat="1" ht="15.75" customHeight="1" x14ac:dyDescent="0.3">
      <c r="B445" s="178"/>
      <c r="C445" s="179"/>
      <c r="D445" s="177" t="s">
        <v>355</v>
      </c>
      <c r="E445" s="179"/>
      <c r="F445" s="180" t="s">
        <v>833</v>
      </c>
      <c r="G445" s="179"/>
      <c r="H445" s="181">
        <v>50</v>
      </c>
      <c r="J445" s="179"/>
      <c r="K445" s="179"/>
      <c r="L445" s="182"/>
      <c r="M445" s="183"/>
      <c r="N445" s="179"/>
      <c r="O445" s="179"/>
      <c r="P445" s="179"/>
      <c r="Q445" s="179"/>
      <c r="R445" s="179"/>
      <c r="S445" s="179"/>
      <c r="T445" s="184"/>
      <c r="AT445" s="185" t="s">
        <v>355</v>
      </c>
      <c r="AU445" s="185" t="s">
        <v>83</v>
      </c>
      <c r="AV445" s="185" t="s">
        <v>83</v>
      </c>
      <c r="AW445" s="185" t="s">
        <v>222</v>
      </c>
      <c r="AX445" s="185" t="s">
        <v>75</v>
      </c>
      <c r="AY445" s="185" t="s">
        <v>243</v>
      </c>
    </row>
    <row r="446" spans="2:65" s="6" customFormat="1" ht="15.75" customHeight="1" x14ac:dyDescent="0.3">
      <c r="B446" s="178"/>
      <c r="C446" s="179"/>
      <c r="D446" s="177" t="s">
        <v>355</v>
      </c>
      <c r="E446" s="179"/>
      <c r="F446" s="180" t="s">
        <v>834</v>
      </c>
      <c r="G446" s="179"/>
      <c r="H446" s="181">
        <v>16.5</v>
      </c>
      <c r="J446" s="179"/>
      <c r="K446" s="179"/>
      <c r="L446" s="182"/>
      <c r="M446" s="183"/>
      <c r="N446" s="179"/>
      <c r="O446" s="179"/>
      <c r="P446" s="179"/>
      <c r="Q446" s="179"/>
      <c r="R446" s="179"/>
      <c r="S446" s="179"/>
      <c r="T446" s="184"/>
      <c r="AT446" s="185" t="s">
        <v>355</v>
      </c>
      <c r="AU446" s="185" t="s">
        <v>83</v>
      </c>
      <c r="AV446" s="185" t="s">
        <v>83</v>
      </c>
      <c r="AW446" s="185" t="s">
        <v>222</v>
      </c>
      <c r="AX446" s="185" t="s">
        <v>75</v>
      </c>
      <c r="AY446" s="185" t="s">
        <v>243</v>
      </c>
    </row>
    <row r="447" spans="2:65" s="6" customFormat="1" ht="15.75" customHeight="1" x14ac:dyDescent="0.3">
      <c r="B447" s="178"/>
      <c r="C447" s="179"/>
      <c r="D447" s="177" t="s">
        <v>355</v>
      </c>
      <c r="E447" s="179"/>
      <c r="F447" s="180" t="s">
        <v>835</v>
      </c>
      <c r="G447" s="179"/>
      <c r="H447" s="181">
        <v>31</v>
      </c>
      <c r="J447" s="179"/>
      <c r="K447" s="179"/>
      <c r="L447" s="182"/>
      <c r="M447" s="183"/>
      <c r="N447" s="179"/>
      <c r="O447" s="179"/>
      <c r="P447" s="179"/>
      <c r="Q447" s="179"/>
      <c r="R447" s="179"/>
      <c r="S447" s="179"/>
      <c r="T447" s="184"/>
      <c r="AT447" s="185" t="s">
        <v>355</v>
      </c>
      <c r="AU447" s="185" t="s">
        <v>83</v>
      </c>
      <c r="AV447" s="185" t="s">
        <v>83</v>
      </c>
      <c r="AW447" s="185" t="s">
        <v>222</v>
      </c>
      <c r="AX447" s="185" t="s">
        <v>75</v>
      </c>
      <c r="AY447" s="185" t="s">
        <v>243</v>
      </c>
    </row>
    <row r="448" spans="2:65" s="6" customFormat="1" ht="15.75" customHeight="1" x14ac:dyDescent="0.3">
      <c r="B448" s="186"/>
      <c r="C448" s="187"/>
      <c r="D448" s="177" t="s">
        <v>355</v>
      </c>
      <c r="E448" s="187"/>
      <c r="F448" s="188" t="s">
        <v>369</v>
      </c>
      <c r="G448" s="187"/>
      <c r="H448" s="189">
        <v>97.5</v>
      </c>
      <c r="J448" s="187"/>
      <c r="K448" s="187"/>
      <c r="L448" s="190"/>
      <c r="M448" s="191"/>
      <c r="N448" s="187"/>
      <c r="O448" s="187"/>
      <c r="P448" s="187"/>
      <c r="Q448" s="187"/>
      <c r="R448" s="187"/>
      <c r="S448" s="187"/>
      <c r="T448" s="192"/>
      <c r="AT448" s="193" t="s">
        <v>355</v>
      </c>
      <c r="AU448" s="193" t="s">
        <v>83</v>
      </c>
      <c r="AV448" s="193" t="s">
        <v>248</v>
      </c>
      <c r="AW448" s="193" t="s">
        <v>222</v>
      </c>
      <c r="AX448" s="193" t="s">
        <v>22</v>
      </c>
      <c r="AY448" s="193" t="s">
        <v>243</v>
      </c>
    </row>
    <row r="449" spans="2:65" s="6" customFormat="1" ht="15.75" customHeight="1" x14ac:dyDescent="0.3">
      <c r="B449" s="23"/>
      <c r="C449" s="146" t="s">
        <v>840</v>
      </c>
      <c r="D449" s="146" t="s">
        <v>244</v>
      </c>
      <c r="E449" s="147" t="s">
        <v>841</v>
      </c>
      <c r="F449" s="148" t="s">
        <v>842</v>
      </c>
      <c r="G449" s="149" t="s">
        <v>378</v>
      </c>
      <c r="H449" s="150">
        <v>132</v>
      </c>
      <c r="I449" s="151"/>
      <c r="J449" s="152">
        <f>ROUND($I$449*$H$449,2)</f>
        <v>0</v>
      </c>
      <c r="K449" s="148" t="s">
        <v>353</v>
      </c>
      <c r="L449" s="43"/>
      <c r="M449" s="153"/>
      <c r="N449" s="154" t="s">
        <v>46</v>
      </c>
      <c r="O449" s="24"/>
      <c r="P449" s="155">
        <f>$O$449*$H$449</f>
        <v>0</v>
      </c>
      <c r="Q449" s="155">
        <v>0</v>
      </c>
      <c r="R449" s="155">
        <f>$Q$449*$H$449</f>
        <v>0</v>
      </c>
      <c r="S449" s="155">
        <v>0</v>
      </c>
      <c r="T449" s="156">
        <f>$S$449*$H$449</f>
        <v>0</v>
      </c>
      <c r="AR449" s="97" t="s">
        <v>248</v>
      </c>
      <c r="AT449" s="97" t="s">
        <v>244</v>
      </c>
      <c r="AU449" s="97" t="s">
        <v>83</v>
      </c>
      <c r="AY449" s="6" t="s">
        <v>243</v>
      </c>
      <c r="BE449" s="157">
        <f>IF($N$449="základní",$J$449,0)</f>
        <v>0</v>
      </c>
      <c r="BF449" s="157">
        <f>IF($N$449="snížená",$J$449,0)</f>
        <v>0</v>
      </c>
      <c r="BG449" s="157">
        <f>IF($N$449="zákl. přenesená",$J$449,0)</f>
        <v>0</v>
      </c>
      <c r="BH449" s="157">
        <f>IF($N$449="sníž. přenesená",$J$449,0)</f>
        <v>0</v>
      </c>
      <c r="BI449" s="157">
        <f>IF($N$449="nulová",$J$449,0)</f>
        <v>0</v>
      </c>
      <c r="BJ449" s="97" t="s">
        <v>22</v>
      </c>
      <c r="BK449" s="157">
        <f>ROUND($I$449*$H$449,2)</f>
        <v>0</v>
      </c>
      <c r="BL449" s="97" t="s">
        <v>248</v>
      </c>
      <c r="BM449" s="97" t="s">
        <v>843</v>
      </c>
    </row>
    <row r="450" spans="2:65" s="6" customFormat="1" ht="15.75" customHeight="1" x14ac:dyDescent="0.3">
      <c r="B450" s="170"/>
      <c r="C450" s="171"/>
      <c r="D450" s="158" t="s">
        <v>355</v>
      </c>
      <c r="E450" s="172"/>
      <c r="F450" s="172" t="s">
        <v>356</v>
      </c>
      <c r="G450" s="171"/>
      <c r="H450" s="171"/>
      <c r="J450" s="171"/>
      <c r="K450" s="171"/>
      <c r="L450" s="173"/>
      <c r="M450" s="174"/>
      <c r="N450" s="171"/>
      <c r="O450" s="171"/>
      <c r="P450" s="171"/>
      <c r="Q450" s="171"/>
      <c r="R450" s="171"/>
      <c r="S450" s="171"/>
      <c r="T450" s="175"/>
      <c r="AT450" s="176" t="s">
        <v>355</v>
      </c>
      <c r="AU450" s="176" t="s">
        <v>83</v>
      </c>
      <c r="AV450" s="176" t="s">
        <v>22</v>
      </c>
      <c r="AW450" s="176" t="s">
        <v>222</v>
      </c>
      <c r="AX450" s="176" t="s">
        <v>75</v>
      </c>
      <c r="AY450" s="176" t="s">
        <v>243</v>
      </c>
    </row>
    <row r="451" spans="2:65" s="6" customFormat="1" ht="15.75" customHeight="1" x14ac:dyDescent="0.3">
      <c r="B451" s="170"/>
      <c r="C451" s="171"/>
      <c r="D451" s="177" t="s">
        <v>355</v>
      </c>
      <c r="E451" s="171"/>
      <c r="F451" s="172" t="s">
        <v>362</v>
      </c>
      <c r="G451" s="171"/>
      <c r="H451" s="171"/>
      <c r="J451" s="171"/>
      <c r="K451" s="171"/>
      <c r="L451" s="173"/>
      <c r="M451" s="174"/>
      <c r="N451" s="171"/>
      <c r="O451" s="171"/>
      <c r="P451" s="171"/>
      <c r="Q451" s="171"/>
      <c r="R451" s="171"/>
      <c r="S451" s="171"/>
      <c r="T451" s="175"/>
      <c r="AT451" s="176" t="s">
        <v>355</v>
      </c>
      <c r="AU451" s="176" t="s">
        <v>83</v>
      </c>
      <c r="AV451" s="176" t="s">
        <v>22</v>
      </c>
      <c r="AW451" s="176" t="s">
        <v>222</v>
      </c>
      <c r="AX451" s="176" t="s">
        <v>75</v>
      </c>
      <c r="AY451" s="176" t="s">
        <v>243</v>
      </c>
    </row>
    <row r="452" spans="2:65" s="6" customFormat="1" ht="15.75" customHeight="1" x14ac:dyDescent="0.3">
      <c r="B452" s="178"/>
      <c r="C452" s="179"/>
      <c r="D452" s="177" t="s">
        <v>355</v>
      </c>
      <c r="E452" s="179"/>
      <c r="F452" s="180" t="s">
        <v>844</v>
      </c>
      <c r="G452" s="179"/>
      <c r="H452" s="181">
        <v>132</v>
      </c>
      <c r="J452" s="179"/>
      <c r="K452" s="179"/>
      <c r="L452" s="182"/>
      <c r="M452" s="183"/>
      <c r="N452" s="179"/>
      <c r="O452" s="179"/>
      <c r="P452" s="179"/>
      <c r="Q452" s="179"/>
      <c r="R452" s="179"/>
      <c r="S452" s="179"/>
      <c r="T452" s="184"/>
      <c r="AT452" s="185" t="s">
        <v>355</v>
      </c>
      <c r="AU452" s="185" t="s">
        <v>83</v>
      </c>
      <c r="AV452" s="185" t="s">
        <v>83</v>
      </c>
      <c r="AW452" s="185" t="s">
        <v>222</v>
      </c>
      <c r="AX452" s="185" t="s">
        <v>22</v>
      </c>
      <c r="AY452" s="185" t="s">
        <v>243</v>
      </c>
    </row>
    <row r="453" spans="2:65" s="6" customFormat="1" ht="15.75" customHeight="1" x14ac:dyDescent="0.3">
      <c r="B453" s="23"/>
      <c r="C453" s="146" t="s">
        <v>845</v>
      </c>
      <c r="D453" s="146" t="s">
        <v>244</v>
      </c>
      <c r="E453" s="147" t="s">
        <v>846</v>
      </c>
      <c r="F453" s="148" t="s">
        <v>847</v>
      </c>
      <c r="G453" s="149" t="s">
        <v>378</v>
      </c>
      <c r="H453" s="150">
        <v>136.9</v>
      </c>
      <c r="I453" s="151"/>
      <c r="J453" s="152">
        <f>ROUND($I$453*$H$453,2)</f>
        <v>0</v>
      </c>
      <c r="K453" s="148" t="s">
        <v>353</v>
      </c>
      <c r="L453" s="43"/>
      <c r="M453" s="153"/>
      <c r="N453" s="154" t="s">
        <v>46</v>
      </c>
      <c r="O453" s="24"/>
      <c r="P453" s="155">
        <f>$O$453*$H$453</f>
        <v>0</v>
      </c>
      <c r="Q453" s="155">
        <v>1.0000000000000001E-5</v>
      </c>
      <c r="R453" s="155">
        <f>$Q$453*$H$453</f>
        <v>1.3690000000000002E-3</v>
      </c>
      <c r="S453" s="155">
        <v>0</v>
      </c>
      <c r="T453" s="156">
        <f>$S$453*$H$453</f>
        <v>0</v>
      </c>
      <c r="AR453" s="97" t="s">
        <v>248</v>
      </c>
      <c r="AT453" s="97" t="s">
        <v>244</v>
      </c>
      <c r="AU453" s="97" t="s">
        <v>83</v>
      </c>
      <c r="AY453" s="6" t="s">
        <v>243</v>
      </c>
      <c r="BE453" s="157">
        <f>IF($N$453="základní",$J$453,0)</f>
        <v>0</v>
      </c>
      <c r="BF453" s="157">
        <f>IF($N$453="snížená",$J$453,0)</f>
        <v>0</v>
      </c>
      <c r="BG453" s="157">
        <f>IF($N$453="zákl. přenesená",$J$453,0)</f>
        <v>0</v>
      </c>
      <c r="BH453" s="157">
        <f>IF($N$453="sníž. přenesená",$J$453,0)</f>
        <v>0</v>
      </c>
      <c r="BI453" s="157">
        <f>IF($N$453="nulová",$J$453,0)</f>
        <v>0</v>
      </c>
      <c r="BJ453" s="97" t="s">
        <v>22</v>
      </c>
      <c r="BK453" s="157">
        <f>ROUND($I$453*$H$453,2)</f>
        <v>0</v>
      </c>
      <c r="BL453" s="97" t="s">
        <v>248</v>
      </c>
      <c r="BM453" s="97" t="s">
        <v>848</v>
      </c>
    </row>
    <row r="454" spans="2:65" s="6" customFormat="1" ht="15.75" customHeight="1" x14ac:dyDescent="0.3">
      <c r="B454" s="170"/>
      <c r="C454" s="171"/>
      <c r="D454" s="158" t="s">
        <v>355</v>
      </c>
      <c r="E454" s="172"/>
      <c r="F454" s="172" t="s">
        <v>356</v>
      </c>
      <c r="G454" s="171"/>
      <c r="H454" s="171"/>
      <c r="J454" s="171"/>
      <c r="K454" s="171"/>
      <c r="L454" s="173"/>
      <c r="M454" s="174"/>
      <c r="N454" s="171"/>
      <c r="O454" s="171"/>
      <c r="P454" s="171"/>
      <c r="Q454" s="171"/>
      <c r="R454" s="171"/>
      <c r="S454" s="171"/>
      <c r="T454" s="175"/>
      <c r="AT454" s="176" t="s">
        <v>355</v>
      </c>
      <c r="AU454" s="176" t="s">
        <v>83</v>
      </c>
      <c r="AV454" s="176" t="s">
        <v>22</v>
      </c>
      <c r="AW454" s="176" t="s">
        <v>222</v>
      </c>
      <c r="AX454" s="176" t="s">
        <v>75</v>
      </c>
      <c r="AY454" s="176" t="s">
        <v>243</v>
      </c>
    </row>
    <row r="455" spans="2:65" s="6" customFormat="1" ht="15.75" customHeight="1" x14ac:dyDescent="0.3">
      <c r="B455" s="170"/>
      <c r="C455" s="171"/>
      <c r="D455" s="177" t="s">
        <v>355</v>
      </c>
      <c r="E455" s="171"/>
      <c r="F455" s="172" t="s">
        <v>362</v>
      </c>
      <c r="G455" s="171"/>
      <c r="H455" s="171"/>
      <c r="J455" s="171"/>
      <c r="K455" s="171"/>
      <c r="L455" s="173"/>
      <c r="M455" s="174"/>
      <c r="N455" s="171"/>
      <c r="O455" s="171"/>
      <c r="P455" s="171"/>
      <c r="Q455" s="171"/>
      <c r="R455" s="171"/>
      <c r="S455" s="171"/>
      <c r="T455" s="175"/>
      <c r="AT455" s="176" t="s">
        <v>355</v>
      </c>
      <c r="AU455" s="176" t="s">
        <v>83</v>
      </c>
      <c r="AV455" s="176" t="s">
        <v>22</v>
      </c>
      <c r="AW455" s="176" t="s">
        <v>222</v>
      </c>
      <c r="AX455" s="176" t="s">
        <v>75</v>
      </c>
      <c r="AY455" s="176" t="s">
        <v>243</v>
      </c>
    </row>
    <row r="456" spans="2:65" s="6" customFormat="1" ht="15.75" customHeight="1" x14ac:dyDescent="0.3">
      <c r="B456" s="178"/>
      <c r="C456" s="179"/>
      <c r="D456" s="177" t="s">
        <v>355</v>
      </c>
      <c r="E456" s="179"/>
      <c r="F456" s="180" t="s">
        <v>849</v>
      </c>
      <c r="G456" s="179"/>
      <c r="H456" s="181">
        <v>37.5</v>
      </c>
      <c r="J456" s="179"/>
      <c r="K456" s="179"/>
      <c r="L456" s="182"/>
      <c r="M456" s="183"/>
      <c r="N456" s="179"/>
      <c r="O456" s="179"/>
      <c r="P456" s="179"/>
      <c r="Q456" s="179"/>
      <c r="R456" s="179"/>
      <c r="S456" s="179"/>
      <c r="T456" s="184"/>
      <c r="AT456" s="185" t="s">
        <v>355</v>
      </c>
      <c r="AU456" s="185" t="s">
        <v>83</v>
      </c>
      <c r="AV456" s="185" t="s">
        <v>83</v>
      </c>
      <c r="AW456" s="185" t="s">
        <v>222</v>
      </c>
      <c r="AX456" s="185" t="s">
        <v>75</v>
      </c>
      <c r="AY456" s="185" t="s">
        <v>243</v>
      </c>
    </row>
    <row r="457" spans="2:65" s="6" customFormat="1" ht="15.75" customHeight="1" x14ac:dyDescent="0.3">
      <c r="B457" s="178"/>
      <c r="C457" s="179"/>
      <c r="D457" s="177" t="s">
        <v>355</v>
      </c>
      <c r="E457" s="179"/>
      <c r="F457" s="180" t="s">
        <v>850</v>
      </c>
      <c r="G457" s="179"/>
      <c r="H457" s="181">
        <v>99.4</v>
      </c>
      <c r="J457" s="179"/>
      <c r="K457" s="179"/>
      <c r="L457" s="182"/>
      <c r="M457" s="183"/>
      <c r="N457" s="179"/>
      <c r="O457" s="179"/>
      <c r="P457" s="179"/>
      <c r="Q457" s="179"/>
      <c r="R457" s="179"/>
      <c r="S457" s="179"/>
      <c r="T457" s="184"/>
      <c r="AT457" s="185" t="s">
        <v>355</v>
      </c>
      <c r="AU457" s="185" t="s">
        <v>83</v>
      </c>
      <c r="AV457" s="185" t="s">
        <v>83</v>
      </c>
      <c r="AW457" s="185" t="s">
        <v>222</v>
      </c>
      <c r="AX457" s="185" t="s">
        <v>75</v>
      </c>
      <c r="AY457" s="185" t="s">
        <v>243</v>
      </c>
    </row>
    <row r="458" spans="2:65" s="6" customFormat="1" ht="15.75" customHeight="1" x14ac:dyDescent="0.3">
      <c r="B458" s="186"/>
      <c r="C458" s="187"/>
      <c r="D458" s="177" t="s">
        <v>355</v>
      </c>
      <c r="E458" s="187"/>
      <c r="F458" s="188" t="s">
        <v>369</v>
      </c>
      <c r="G458" s="187"/>
      <c r="H458" s="189">
        <v>136.9</v>
      </c>
      <c r="J458" s="187"/>
      <c r="K458" s="187"/>
      <c r="L458" s="190"/>
      <c r="M458" s="191"/>
      <c r="N458" s="187"/>
      <c r="O458" s="187"/>
      <c r="P458" s="187"/>
      <c r="Q458" s="187"/>
      <c r="R458" s="187"/>
      <c r="S458" s="187"/>
      <c r="T458" s="192"/>
      <c r="AT458" s="193" t="s">
        <v>355</v>
      </c>
      <c r="AU458" s="193" t="s">
        <v>83</v>
      </c>
      <c r="AV458" s="193" t="s">
        <v>248</v>
      </c>
      <c r="AW458" s="193" t="s">
        <v>222</v>
      </c>
      <c r="AX458" s="193" t="s">
        <v>22</v>
      </c>
      <c r="AY458" s="193" t="s">
        <v>243</v>
      </c>
    </row>
    <row r="459" spans="2:65" s="6" customFormat="1" ht="15.75" customHeight="1" x14ac:dyDescent="0.3">
      <c r="B459" s="23"/>
      <c r="C459" s="146" t="s">
        <v>851</v>
      </c>
      <c r="D459" s="146" t="s">
        <v>244</v>
      </c>
      <c r="E459" s="147" t="s">
        <v>852</v>
      </c>
      <c r="F459" s="148" t="s">
        <v>853</v>
      </c>
      <c r="G459" s="149" t="s">
        <v>378</v>
      </c>
      <c r="H459" s="150">
        <v>491</v>
      </c>
      <c r="I459" s="151"/>
      <c r="J459" s="152">
        <f>ROUND($I$459*$H$459,2)</f>
        <v>0</v>
      </c>
      <c r="K459" s="148" t="s">
        <v>353</v>
      </c>
      <c r="L459" s="43"/>
      <c r="M459" s="153"/>
      <c r="N459" s="154" t="s">
        <v>46</v>
      </c>
      <c r="O459" s="24"/>
      <c r="P459" s="155">
        <f>$O$459*$H$459</f>
        <v>0</v>
      </c>
      <c r="Q459" s="155">
        <v>1.1E-4</v>
      </c>
      <c r="R459" s="155">
        <f>$Q$459*$H$459</f>
        <v>5.4010000000000002E-2</v>
      </c>
      <c r="S459" s="155">
        <v>0</v>
      </c>
      <c r="T459" s="156">
        <f>$S$459*$H$459</f>
        <v>0</v>
      </c>
      <c r="AR459" s="97" t="s">
        <v>248</v>
      </c>
      <c r="AT459" s="97" t="s">
        <v>244</v>
      </c>
      <c r="AU459" s="97" t="s">
        <v>83</v>
      </c>
      <c r="AY459" s="6" t="s">
        <v>243</v>
      </c>
      <c r="BE459" s="157">
        <f>IF($N$459="základní",$J$459,0)</f>
        <v>0</v>
      </c>
      <c r="BF459" s="157">
        <f>IF($N$459="snížená",$J$459,0)</f>
        <v>0</v>
      </c>
      <c r="BG459" s="157">
        <f>IF($N$459="zákl. přenesená",$J$459,0)</f>
        <v>0</v>
      </c>
      <c r="BH459" s="157">
        <f>IF($N$459="sníž. přenesená",$J$459,0)</f>
        <v>0</v>
      </c>
      <c r="BI459" s="157">
        <f>IF($N$459="nulová",$J$459,0)</f>
        <v>0</v>
      </c>
      <c r="BJ459" s="97" t="s">
        <v>22</v>
      </c>
      <c r="BK459" s="157">
        <f>ROUND($I$459*$H$459,2)</f>
        <v>0</v>
      </c>
      <c r="BL459" s="97" t="s">
        <v>248</v>
      </c>
      <c r="BM459" s="97" t="s">
        <v>854</v>
      </c>
    </row>
    <row r="460" spans="2:65" s="6" customFormat="1" ht="15.75" customHeight="1" x14ac:dyDescent="0.3">
      <c r="B460" s="170"/>
      <c r="C460" s="171"/>
      <c r="D460" s="158" t="s">
        <v>355</v>
      </c>
      <c r="E460" s="172"/>
      <c r="F460" s="172" t="s">
        <v>356</v>
      </c>
      <c r="G460" s="171"/>
      <c r="H460" s="171"/>
      <c r="J460" s="171"/>
      <c r="K460" s="171"/>
      <c r="L460" s="173"/>
      <c r="M460" s="174"/>
      <c r="N460" s="171"/>
      <c r="O460" s="171"/>
      <c r="P460" s="171"/>
      <c r="Q460" s="171"/>
      <c r="R460" s="171"/>
      <c r="S460" s="171"/>
      <c r="T460" s="175"/>
      <c r="AT460" s="176" t="s">
        <v>355</v>
      </c>
      <c r="AU460" s="176" t="s">
        <v>83</v>
      </c>
      <c r="AV460" s="176" t="s">
        <v>22</v>
      </c>
      <c r="AW460" s="176" t="s">
        <v>222</v>
      </c>
      <c r="AX460" s="176" t="s">
        <v>75</v>
      </c>
      <c r="AY460" s="176" t="s">
        <v>243</v>
      </c>
    </row>
    <row r="461" spans="2:65" s="6" customFormat="1" ht="15.75" customHeight="1" x14ac:dyDescent="0.3">
      <c r="B461" s="170"/>
      <c r="C461" s="171"/>
      <c r="D461" s="177" t="s">
        <v>355</v>
      </c>
      <c r="E461" s="171"/>
      <c r="F461" s="172" t="s">
        <v>362</v>
      </c>
      <c r="G461" s="171"/>
      <c r="H461" s="171"/>
      <c r="J461" s="171"/>
      <c r="K461" s="171"/>
      <c r="L461" s="173"/>
      <c r="M461" s="174"/>
      <c r="N461" s="171"/>
      <c r="O461" s="171"/>
      <c r="P461" s="171"/>
      <c r="Q461" s="171"/>
      <c r="R461" s="171"/>
      <c r="S461" s="171"/>
      <c r="T461" s="175"/>
      <c r="AT461" s="176" t="s">
        <v>355</v>
      </c>
      <c r="AU461" s="176" t="s">
        <v>83</v>
      </c>
      <c r="AV461" s="176" t="s">
        <v>22</v>
      </c>
      <c r="AW461" s="176" t="s">
        <v>222</v>
      </c>
      <c r="AX461" s="176" t="s">
        <v>75</v>
      </c>
      <c r="AY461" s="176" t="s">
        <v>243</v>
      </c>
    </row>
    <row r="462" spans="2:65" s="6" customFormat="1" ht="15.75" customHeight="1" x14ac:dyDescent="0.3">
      <c r="B462" s="178"/>
      <c r="C462" s="179"/>
      <c r="D462" s="177" t="s">
        <v>355</v>
      </c>
      <c r="E462" s="179"/>
      <c r="F462" s="180" t="s">
        <v>855</v>
      </c>
      <c r="G462" s="179"/>
      <c r="H462" s="181">
        <v>50</v>
      </c>
      <c r="J462" s="179"/>
      <c r="K462" s="179"/>
      <c r="L462" s="182"/>
      <c r="M462" s="183"/>
      <c r="N462" s="179"/>
      <c r="O462" s="179"/>
      <c r="P462" s="179"/>
      <c r="Q462" s="179"/>
      <c r="R462" s="179"/>
      <c r="S462" s="179"/>
      <c r="T462" s="184"/>
      <c r="AT462" s="185" t="s">
        <v>355</v>
      </c>
      <c r="AU462" s="185" t="s">
        <v>83</v>
      </c>
      <c r="AV462" s="185" t="s">
        <v>83</v>
      </c>
      <c r="AW462" s="185" t="s">
        <v>222</v>
      </c>
      <c r="AX462" s="185" t="s">
        <v>75</v>
      </c>
      <c r="AY462" s="185" t="s">
        <v>243</v>
      </c>
    </row>
    <row r="463" spans="2:65" s="6" customFormat="1" ht="15.75" customHeight="1" x14ac:dyDescent="0.3">
      <c r="B463" s="178"/>
      <c r="C463" s="179"/>
      <c r="D463" s="177" t="s">
        <v>355</v>
      </c>
      <c r="E463" s="179"/>
      <c r="F463" s="180" t="s">
        <v>856</v>
      </c>
      <c r="G463" s="179"/>
      <c r="H463" s="181">
        <v>16.5</v>
      </c>
      <c r="J463" s="179"/>
      <c r="K463" s="179"/>
      <c r="L463" s="182"/>
      <c r="M463" s="183"/>
      <c r="N463" s="179"/>
      <c r="O463" s="179"/>
      <c r="P463" s="179"/>
      <c r="Q463" s="179"/>
      <c r="R463" s="179"/>
      <c r="S463" s="179"/>
      <c r="T463" s="184"/>
      <c r="AT463" s="185" t="s">
        <v>355</v>
      </c>
      <c r="AU463" s="185" t="s">
        <v>83</v>
      </c>
      <c r="AV463" s="185" t="s">
        <v>83</v>
      </c>
      <c r="AW463" s="185" t="s">
        <v>222</v>
      </c>
      <c r="AX463" s="185" t="s">
        <v>75</v>
      </c>
      <c r="AY463" s="185" t="s">
        <v>243</v>
      </c>
    </row>
    <row r="464" spans="2:65" s="6" customFormat="1" ht="15.75" customHeight="1" x14ac:dyDescent="0.3">
      <c r="B464" s="178"/>
      <c r="C464" s="179"/>
      <c r="D464" s="177" t="s">
        <v>355</v>
      </c>
      <c r="E464" s="179"/>
      <c r="F464" s="180" t="s">
        <v>857</v>
      </c>
      <c r="G464" s="179"/>
      <c r="H464" s="181">
        <v>30.6</v>
      </c>
      <c r="J464" s="179"/>
      <c r="K464" s="179"/>
      <c r="L464" s="182"/>
      <c r="M464" s="183"/>
      <c r="N464" s="179"/>
      <c r="O464" s="179"/>
      <c r="P464" s="179"/>
      <c r="Q464" s="179"/>
      <c r="R464" s="179"/>
      <c r="S464" s="179"/>
      <c r="T464" s="184"/>
      <c r="AT464" s="185" t="s">
        <v>355</v>
      </c>
      <c r="AU464" s="185" t="s">
        <v>83</v>
      </c>
      <c r="AV464" s="185" t="s">
        <v>83</v>
      </c>
      <c r="AW464" s="185" t="s">
        <v>222</v>
      </c>
      <c r="AX464" s="185" t="s">
        <v>75</v>
      </c>
      <c r="AY464" s="185" t="s">
        <v>243</v>
      </c>
    </row>
    <row r="465" spans="2:65" s="6" customFormat="1" ht="15.75" customHeight="1" x14ac:dyDescent="0.3">
      <c r="B465" s="178"/>
      <c r="C465" s="179"/>
      <c r="D465" s="177" t="s">
        <v>355</v>
      </c>
      <c r="E465" s="179"/>
      <c r="F465" s="180" t="s">
        <v>858</v>
      </c>
      <c r="G465" s="179"/>
      <c r="H465" s="181">
        <v>99.5</v>
      </c>
      <c r="J465" s="179"/>
      <c r="K465" s="179"/>
      <c r="L465" s="182"/>
      <c r="M465" s="183"/>
      <c r="N465" s="179"/>
      <c r="O465" s="179"/>
      <c r="P465" s="179"/>
      <c r="Q465" s="179"/>
      <c r="R465" s="179"/>
      <c r="S465" s="179"/>
      <c r="T465" s="184"/>
      <c r="AT465" s="185" t="s">
        <v>355</v>
      </c>
      <c r="AU465" s="185" t="s">
        <v>83</v>
      </c>
      <c r="AV465" s="185" t="s">
        <v>83</v>
      </c>
      <c r="AW465" s="185" t="s">
        <v>222</v>
      </c>
      <c r="AX465" s="185" t="s">
        <v>75</v>
      </c>
      <c r="AY465" s="185" t="s">
        <v>243</v>
      </c>
    </row>
    <row r="466" spans="2:65" s="6" customFormat="1" ht="15.75" customHeight="1" x14ac:dyDescent="0.3">
      <c r="B466" s="178"/>
      <c r="C466" s="179"/>
      <c r="D466" s="177" t="s">
        <v>355</v>
      </c>
      <c r="E466" s="179"/>
      <c r="F466" s="180" t="s">
        <v>859</v>
      </c>
      <c r="G466" s="179"/>
      <c r="H466" s="181">
        <v>99.4</v>
      </c>
      <c r="J466" s="179"/>
      <c r="K466" s="179"/>
      <c r="L466" s="182"/>
      <c r="M466" s="183"/>
      <c r="N466" s="179"/>
      <c r="O466" s="179"/>
      <c r="P466" s="179"/>
      <c r="Q466" s="179"/>
      <c r="R466" s="179"/>
      <c r="S466" s="179"/>
      <c r="T466" s="184"/>
      <c r="AT466" s="185" t="s">
        <v>355</v>
      </c>
      <c r="AU466" s="185" t="s">
        <v>83</v>
      </c>
      <c r="AV466" s="185" t="s">
        <v>83</v>
      </c>
      <c r="AW466" s="185" t="s">
        <v>222</v>
      </c>
      <c r="AX466" s="185" t="s">
        <v>75</v>
      </c>
      <c r="AY466" s="185" t="s">
        <v>243</v>
      </c>
    </row>
    <row r="467" spans="2:65" s="6" customFormat="1" ht="15.75" customHeight="1" x14ac:dyDescent="0.3">
      <c r="B467" s="178"/>
      <c r="C467" s="179"/>
      <c r="D467" s="177" t="s">
        <v>355</v>
      </c>
      <c r="E467" s="179"/>
      <c r="F467" s="180" t="s">
        <v>860</v>
      </c>
      <c r="G467" s="179"/>
      <c r="H467" s="181">
        <v>132</v>
      </c>
      <c r="J467" s="179"/>
      <c r="K467" s="179"/>
      <c r="L467" s="182"/>
      <c r="M467" s="183"/>
      <c r="N467" s="179"/>
      <c r="O467" s="179"/>
      <c r="P467" s="179"/>
      <c r="Q467" s="179"/>
      <c r="R467" s="179"/>
      <c r="S467" s="179"/>
      <c r="T467" s="184"/>
      <c r="AT467" s="185" t="s">
        <v>355</v>
      </c>
      <c r="AU467" s="185" t="s">
        <v>83</v>
      </c>
      <c r="AV467" s="185" t="s">
        <v>83</v>
      </c>
      <c r="AW467" s="185" t="s">
        <v>222</v>
      </c>
      <c r="AX467" s="185" t="s">
        <v>75</v>
      </c>
      <c r="AY467" s="185" t="s">
        <v>243</v>
      </c>
    </row>
    <row r="468" spans="2:65" s="6" customFormat="1" ht="15.75" customHeight="1" x14ac:dyDescent="0.3">
      <c r="B468" s="178"/>
      <c r="C468" s="179"/>
      <c r="D468" s="177" t="s">
        <v>355</v>
      </c>
      <c r="E468" s="179"/>
      <c r="F468" s="180" t="s">
        <v>861</v>
      </c>
      <c r="G468" s="179"/>
      <c r="H468" s="181">
        <v>63</v>
      </c>
      <c r="J468" s="179"/>
      <c r="K468" s="179"/>
      <c r="L468" s="182"/>
      <c r="M468" s="183"/>
      <c r="N468" s="179"/>
      <c r="O468" s="179"/>
      <c r="P468" s="179"/>
      <c r="Q468" s="179"/>
      <c r="R468" s="179"/>
      <c r="S468" s="179"/>
      <c r="T468" s="184"/>
      <c r="AT468" s="185" t="s">
        <v>355</v>
      </c>
      <c r="AU468" s="185" t="s">
        <v>83</v>
      </c>
      <c r="AV468" s="185" t="s">
        <v>83</v>
      </c>
      <c r="AW468" s="185" t="s">
        <v>222</v>
      </c>
      <c r="AX468" s="185" t="s">
        <v>75</v>
      </c>
      <c r="AY468" s="185" t="s">
        <v>243</v>
      </c>
    </row>
    <row r="469" spans="2:65" s="6" customFormat="1" ht="15.75" customHeight="1" x14ac:dyDescent="0.3">
      <c r="B469" s="186"/>
      <c r="C469" s="187"/>
      <c r="D469" s="177" t="s">
        <v>355</v>
      </c>
      <c r="E469" s="187"/>
      <c r="F469" s="188" t="s">
        <v>369</v>
      </c>
      <c r="G469" s="187"/>
      <c r="H469" s="189">
        <v>491</v>
      </c>
      <c r="J469" s="187"/>
      <c r="K469" s="187"/>
      <c r="L469" s="190"/>
      <c r="M469" s="191"/>
      <c r="N469" s="187"/>
      <c r="O469" s="187"/>
      <c r="P469" s="187"/>
      <c r="Q469" s="187"/>
      <c r="R469" s="187"/>
      <c r="S469" s="187"/>
      <c r="T469" s="192"/>
      <c r="AT469" s="193" t="s">
        <v>355</v>
      </c>
      <c r="AU469" s="193" t="s">
        <v>83</v>
      </c>
      <c r="AV469" s="193" t="s">
        <v>248</v>
      </c>
      <c r="AW469" s="193" t="s">
        <v>222</v>
      </c>
      <c r="AX469" s="193" t="s">
        <v>22</v>
      </c>
      <c r="AY469" s="193" t="s">
        <v>243</v>
      </c>
    </row>
    <row r="470" spans="2:65" s="6" customFormat="1" ht="15.75" customHeight="1" x14ac:dyDescent="0.3">
      <c r="B470" s="23"/>
      <c r="C470" s="146" t="s">
        <v>862</v>
      </c>
      <c r="D470" s="146" t="s">
        <v>244</v>
      </c>
      <c r="E470" s="147" t="s">
        <v>863</v>
      </c>
      <c r="F470" s="148" t="s">
        <v>864</v>
      </c>
      <c r="G470" s="149" t="s">
        <v>378</v>
      </c>
      <c r="H470" s="150">
        <v>83.4</v>
      </c>
      <c r="I470" s="151"/>
      <c r="J470" s="152">
        <f>ROUND($I$470*$H$470,2)</f>
        <v>0</v>
      </c>
      <c r="K470" s="148" t="s">
        <v>353</v>
      </c>
      <c r="L470" s="43"/>
      <c r="M470" s="153"/>
      <c r="N470" s="154" t="s">
        <v>46</v>
      </c>
      <c r="O470" s="24"/>
      <c r="P470" s="155">
        <f>$O$470*$H$470</f>
        <v>0</v>
      </c>
      <c r="Q470" s="155">
        <v>2.7599999999999999E-3</v>
      </c>
      <c r="R470" s="155">
        <f>$Q$470*$H$470</f>
        <v>0.230184</v>
      </c>
      <c r="S470" s="155">
        <v>0</v>
      </c>
      <c r="T470" s="156">
        <f>$S$470*$H$470</f>
        <v>0</v>
      </c>
      <c r="AR470" s="97" t="s">
        <v>248</v>
      </c>
      <c r="AT470" s="97" t="s">
        <v>244</v>
      </c>
      <c r="AU470" s="97" t="s">
        <v>83</v>
      </c>
      <c r="AY470" s="6" t="s">
        <v>243</v>
      </c>
      <c r="BE470" s="157">
        <f>IF($N$470="základní",$J$470,0)</f>
        <v>0</v>
      </c>
      <c r="BF470" s="157">
        <f>IF($N$470="snížená",$J$470,0)</f>
        <v>0</v>
      </c>
      <c r="BG470" s="157">
        <f>IF($N$470="zákl. přenesená",$J$470,0)</f>
        <v>0</v>
      </c>
      <c r="BH470" s="157">
        <f>IF($N$470="sníž. přenesená",$J$470,0)</f>
        <v>0</v>
      </c>
      <c r="BI470" s="157">
        <f>IF($N$470="nulová",$J$470,0)</f>
        <v>0</v>
      </c>
      <c r="BJ470" s="97" t="s">
        <v>22</v>
      </c>
      <c r="BK470" s="157">
        <f>ROUND($I$470*$H$470,2)</f>
        <v>0</v>
      </c>
      <c r="BL470" s="97" t="s">
        <v>248</v>
      </c>
      <c r="BM470" s="97" t="s">
        <v>865</v>
      </c>
    </row>
    <row r="471" spans="2:65" s="6" customFormat="1" ht="15.75" customHeight="1" x14ac:dyDescent="0.3">
      <c r="B471" s="170"/>
      <c r="C471" s="171"/>
      <c r="D471" s="158" t="s">
        <v>355</v>
      </c>
      <c r="E471" s="172"/>
      <c r="F471" s="172" t="s">
        <v>356</v>
      </c>
      <c r="G471" s="171"/>
      <c r="H471" s="171"/>
      <c r="J471" s="171"/>
      <c r="K471" s="171"/>
      <c r="L471" s="173"/>
      <c r="M471" s="174"/>
      <c r="N471" s="171"/>
      <c r="O471" s="171"/>
      <c r="P471" s="171"/>
      <c r="Q471" s="171"/>
      <c r="R471" s="171"/>
      <c r="S471" s="171"/>
      <c r="T471" s="175"/>
      <c r="AT471" s="176" t="s">
        <v>355</v>
      </c>
      <c r="AU471" s="176" t="s">
        <v>83</v>
      </c>
      <c r="AV471" s="176" t="s">
        <v>22</v>
      </c>
      <c r="AW471" s="176" t="s">
        <v>222</v>
      </c>
      <c r="AX471" s="176" t="s">
        <v>75</v>
      </c>
      <c r="AY471" s="176" t="s">
        <v>243</v>
      </c>
    </row>
    <row r="472" spans="2:65" s="6" customFormat="1" ht="15.75" customHeight="1" x14ac:dyDescent="0.3">
      <c r="B472" s="178"/>
      <c r="C472" s="179"/>
      <c r="D472" s="177" t="s">
        <v>355</v>
      </c>
      <c r="E472" s="179"/>
      <c r="F472" s="180" t="s">
        <v>866</v>
      </c>
      <c r="G472" s="179"/>
      <c r="H472" s="181">
        <v>83.4</v>
      </c>
      <c r="J472" s="179"/>
      <c r="K472" s="179"/>
      <c r="L472" s="182"/>
      <c r="M472" s="183"/>
      <c r="N472" s="179"/>
      <c r="O472" s="179"/>
      <c r="P472" s="179"/>
      <c r="Q472" s="179"/>
      <c r="R472" s="179"/>
      <c r="S472" s="179"/>
      <c r="T472" s="184"/>
      <c r="AT472" s="185" t="s">
        <v>355</v>
      </c>
      <c r="AU472" s="185" t="s">
        <v>83</v>
      </c>
      <c r="AV472" s="185" t="s">
        <v>83</v>
      </c>
      <c r="AW472" s="185" t="s">
        <v>222</v>
      </c>
      <c r="AX472" s="185" t="s">
        <v>22</v>
      </c>
      <c r="AY472" s="185" t="s">
        <v>243</v>
      </c>
    </row>
    <row r="473" spans="2:65" s="6" customFormat="1" ht="15.75" customHeight="1" x14ac:dyDescent="0.3">
      <c r="B473" s="23"/>
      <c r="C473" s="146" t="s">
        <v>867</v>
      </c>
      <c r="D473" s="146" t="s">
        <v>244</v>
      </c>
      <c r="E473" s="147" t="s">
        <v>868</v>
      </c>
      <c r="F473" s="148" t="s">
        <v>869</v>
      </c>
      <c r="G473" s="149" t="s">
        <v>484</v>
      </c>
      <c r="H473" s="150">
        <v>1.151</v>
      </c>
      <c r="I473" s="151"/>
      <c r="J473" s="152">
        <f>ROUND($I$473*$H$473,2)</f>
        <v>0</v>
      </c>
      <c r="K473" s="148" t="s">
        <v>353</v>
      </c>
      <c r="L473" s="43"/>
      <c r="M473" s="153"/>
      <c r="N473" s="154" t="s">
        <v>46</v>
      </c>
      <c r="O473" s="24"/>
      <c r="P473" s="155">
        <f>$O$473*$H$473</f>
        <v>0</v>
      </c>
      <c r="Q473" s="155">
        <v>1.0152300000000001</v>
      </c>
      <c r="R473" s="155">
        <f>$Q$473*$H$473</f>
        <v>1.1685297300000002</v>
      </c>
      <c r="S473" s="155">
        <v>0</v>
      </c>
      <c r="T473" s="156">
        <f>$S$473*$H$473</f>
        <v>0</v>
      </c>
      <c r="AR473" s="97" t="s">
        <v>248</v>
      </c>
      <c r="AT473" s="97" t="s">
        <v>244</v>
      </c>
      <c r="AU473" s="97" t="s">
        <v>83</v>
      </c>
      <c r="AY473" s="6" t="s">
        <v>243</v>
      </c>
      <c r="BE473" s="157">
        <f>IF($N$473="základní",$J$473,0)</f>
        <v>0</v>
      </c>
      <c r="BF473" s="157">
        <f>IF($N$473="snížená",$J$473,0)</f>
        <v>0</v>
      </c>
      <c r="BG473" s="157">
        <f>IF($N$473="zákl. přenesená",$J$473,0)</f>
        <v>0</v>
      </c>
      <c r="BH473" s="157">
        <f>IF($N$473="sníž. přenesená",$J$473,0)</f>
        <v>0</v>
      </c>
      <c r="BI473" s="157">
        <f>IF($N$473="nulová",$J$473,0)</f>
        <v>0</v>
      </c>
      <c r="BJ473" s="97" t="s">
        <v>22</v>
      </c>
      <c r="BK473" s="157">
        <f>ROUND($I$473*$H$473,2)</f>
        <v>0</v>
      </c>
      <c r="BL473" s="97" t="s">
        <v>248</v>
      </c>
      <c r="BM473" s="97" t="s">
        <v>870</v>
      </c>
    </row>
    <row r="474" spans="2:65" s="6" customFormat="1" ht="15.75" customHeight="1" x14ac:dyDescent="0.3">
      <c r="B474" s="170"/>
      <c r="C474" s="171"/>
      <c r="D474" s="158" t="s">
        <v>355</v>
      </c>
      <c r="E474" s="172"/>
      <c r="F474" s="172" t="s">
        <v>356</v>
      </c>
      <c r="G474" s="171"/>
      <c r="H474" s="171"/>
      <c r="J474" s="171"/>
      <c r="K474" s="171"/>
      <c r="L474" s="173"/>
      <c r="M474" s="174"/>
      <c r="N474" s="171"/>
      <c r="O474" s="171"/>
      <c r="P474" s="171"/>
      <c r="Q474" s="171"/>
      <c r="R474" s="171"/>
      <c r="S474" s="171"/>
      <c r="T474" s="175"/>
      <c r="AT474" s="176" t="s">
        <v>355</v>
      </c>
      <c r="AU474" s="176" t="s">
        <v>83</v>
      </c>
      <c r="AV474" s="176" t="s">
        <v>22</v>
      </c>
      <c r="AW474" s="176" t="s">
        <v>222</v>
      </c>
      <c r="AX474" s="176" t="s">
        <v>75</v>
      </c>
      <c r="AY474" s="176" t="s">
        <v>243</v>
      </c>
    </row>
    <row r="475" spans="2:65" s="6" customFormat="1" ht="15.75" customHeight="1" x14ac:dyDescent="0.3">
      <c r="B475" s="170"/>
      <c r="C475" s="171"/>
      <c r="D475" s="177" t="s">
        <v>355</v>
      </c>
      <c r="E475" s="171"/>
      <c r="F475" s="172" t="s">
        <v>362</v>
      </c>
      <c r="G475" s="171"/>
      <c r="H475" s="171"/>
      <c r="J475" s="171"/>
      <c r="K475" s="171"/>
      <c r="L475" s="173"/>
      <c r="M475" s="174"/>
      <c r="N475" s="171"/>
      <c r="O475" s="171"/>
      <c r="P475" s="171"/>
      <c r="Q475" s="171"/>
      <c r="R475" s="171"/>
      <c r="S475" s="171"/>
      <c r="T475" s="175"/>
      <c r="AT475" s="176" t="s">
        <v>355</v>
      </c>
      <c r="AU475" s="176" t="s">
        <v>83</v>
      </c>
      <c r="AV475" s="176" t="s">
        <v>22</v>
      </c>
      <c r="AW475" s="176" t="s">
        <v>222</v>
      </c>
      <c r="AX475" s="176" t="s">
        <v>75</v>
      </c>
      <c r="AY475" s="176" t="s">
        <v>243</v>
      </c>
    </row>
    <row r="476" spans="2:65" s="6" customFormat="1" ht="15.75" customHeight="1" x14ac:dyDescent="0.3">
      <c r="B476" s="178"/>
      <c r="C476" s="179"/>
      <c r="D476" s="177" t="s">
        <v>355</v>
      </c>
      <c r="E476" s="179"/>
      <c r="F476" s="180" t="s">
        <v>871</v>
      </c>
      <c r="G476" s="179"/>
      <c r="H476" s="181">
        <v>1.046</v>
      </c>
      <c r="J476" s="179"/>
      <c r="K476" s="179"/>
      <c r="L476" s="182"/>
      <c r="M476" s="183"/>
      <c r="N476" s="179"/>
      <c r="O476" s="179"/>
      <c r="P476" s="179"/>
      <c r="Q476" s="179"/>
      <c r="R476" s="179"/>
      <c r="S476" s="179"/>
      <c r="T476" s="184"/>
      <c r="AT476" s="185" t="s">
        <v>355</v>
      </c>
      <c r="AU476" s="185" t="s">
        <v>83</v>
      </c>
      <c r="AV476" s="185" t="s">
        <v>83</v>
      </c>
      <c r="AW476" s="185" t="s">
        <v>222</v>
      </c>
      <c r="AX476" s="185" t="s">
        <v>22</v>
      </c>
      <c r="AY476" s="185" t="s">
        <v>243</v>
      </c>
    </row>
    <row r="477" spans="2:65" s="6" customFormat="1" ht="15.75" customHeight="1" x14ac:dyDescent="0.3">
      <c r="B477" s="178"/>
      <c r="C477" s="179"/>
      <c r="D477" s="177" t="s">
        <v>355</v>
      </c>
      <c r="E477" s="179"/>
      <c r="F477" s="180" t="s">
        <v>872</v>
      </c>
      <c r="G477" s="179"/>
      <c r="H477" s="181">
        <v>1.151</v>
      </c>
      <c r="J477" s="179"/>
      <c r="K477" s="179"/>
      <c r="L477" s="182"/>
      <c r="M477" s="183"/>
      <c r="N477" s="179"/>
      <c r="O477" s="179"/>
      <c r="P477" s="179"/>
      <c r="Q477" s="179"/>
      <c r="R477" s="179"/>
      <c r="S477" s="179"/>
      <c r="T477" s="184"/>
      <c r="AT477" s="185" t="s">
        <v>355</v>
      </c>
      <c r="AU477" s="185" t="s">
        <v>83</v>
      </c>
      <c r="AV477" s="185" t="s">
        <v>83</v>
      </c>
      <c r="AW477" s="185" t="s">
        <v>75</v>
      </c>
      <c r="AX477" s="185" t="s">
        <v>22</v>
      </c>
      <c r="AY477" s="185" t="s">
        <v>243</v>
      </c>
    </row>
    <row r="478" spans="2:65" s="6" customFormat="1" ht="15.75" customHeight="1" x14ac:dyDescent="0.3">
      <c r="B478" s="23"/>
      <c r="C478" s="146" t="s">
        <v>873</v>
      </c>
      <c r="D478" s="146" t="s">
        <v>244</v>
      </c>
      <c r="E478" s="147" t="s">
        <v>874</v>
      </c>
      <c r="F478" s="148" t="s">
        <v>875</v>
      </c>
      <c r="G478" s="149" t="s">
        <v>378</v>
      </c>
      <c r="H478" s="150">
        <v>31</v>
      </c>
      <c r="I478" s="151"/>
      <c r="J478" s="152">
        <f>ROUND($I$478*$H$478,2)</f>
        <v>0</v>
      </c>
      <c r="K478" s="148" t="s">
        <v>353</v>
      </c>
      <c r="L478" s="43"/>
      <c r="M478" s="153"/>
      <c r="N478" s="154" t="s">
        <v>46</v>
      </c>
      <c r="O478" s="24"/>
      <c r="P478" s="155">
        <f>$O$478*$H$478</f>
        <v>0</v>
      </c>
      <c r="Q478" s="155">
        <v>0</v>
      </c>
      <c r="R478" s="155">
        <f>$Q$478*$H$478</f>
        <v>0</v>
      </c>
      <c r="S478" s="155">
        <v>0</v>
      </c>
      <c r="T478" s="156">
        <f>$S$478*$H$478</f>
        <v>0</v>
      </c>
      <c r="AR478" s="97" t="s">
        <v>248</v>
      </c>
      <c r="AT478" s="97" t="s">
        <v>244</v>
      </c>
      <c r="AU478" s="97" t="s">
        <v>83</v>
      </c>
      <c r="AY478" s="6" t="s">
        <v>243</v>
      </c>
      <c r="BE478" s="157">
        <f>IF($N$478="základní",$J$478,0)</f>
        <v>0</v>
      </c>
      <c r="BF478" s="157">
        <f>IF($N$478="snížená",$J$478,0)</f>
        <v>0</v>
      </c>
      <c r="BG478" s="157">
        <f>IF($N$478="zákl. přenesená",$J$478,0)</f>
        <v>0</v>
      </c>
      <c r="BH478" s="157">
        <f>IF($N$478="sníž. přenesená",$J$478,0)</f>
        <v>0</v>
      </c>
      <c r="BI478" s="157">
        <f>IF($N$478="nulová",$J$478,0)</f>
        <v>0</v>
      </c>
      <c r="BJ478" s="97" t="s">
        <v>22</v>
      </c>
      <c r="BK478" s="157">
        <f>ROUND($I$478*$H$478,2)</f>
        <v>0</v>
      </c>
      <c r="BL478" s="97" t="s">
        <v>248</v>
      </c>
      <c r="BM478" s="97" t="s">
        <v>876</v>
      </c>
    </row>
    <row r="479" spans="2:65" s="6" customFormat="1" ht="15.75" customHeight="1" x14ac:dyDescent="0.3">
      <c r="B479" s="170"/>
      <c r="C479" s="171"/>
      <c r="D479" s="158" t="s">
        <v>355</v>
      </c>
      <c r="E479" s="172"/>
      <c r="F479" s="172" t="s">
        <v>380</v>
      </c>
      <c r="G479" s="171"/>
      <c r="H479" s="171"/>
      <c r="J479" s="171"/>
      <c r="K479" s="171"/>
      <c r="L479" s="173"/>
      <c r="M479" s="174"/>
      <c r="N479" s="171"/>
      <c r="O479" s="171"/>
      <c r="P479" s="171"/>
      <c r="Q479" s="171"/>
      <c r="R479" s="171"/>
      <c r="S479" s="171"/>
      <c r="T479" s="175"/>
      <c r="AT479" s="176" t="s">
        <v>355</v>
      </c>
      <c r="AU479" s="176" t="s">
        <v>83</v>
      </c>
      <c r="AV479" s="176" t="s">
        <v>22</v>
      </c>
      <c r="AW479" s="176" t="s">
        <v>222</v>
      </c>
      <c r="AX479" s="176" t="s">
        <v>75</v>
      </c>
      <c r="AY479" s="176" t="s">
        <v>243</v>
      </c>
    </row>
    <row r="480" spans="2:65" s="6" customFormat="1" ht="15.75" customHeight="1" x14ac:dyDescent="0.3">
      <c r="B480" s="178"/>
      <c r="C480" s="179"/>
      <c r="D480" s="177" t="s">
        <v>355</v>
      </c>
      <c r="E480" s="179"/>
      <c r="F480" s="180" t="s">
        <v>877</v>
      </c>
      <c r="G480" s="179"/>
      <c r="H480" s="181">
        <v>31</v>
      </c>
      <c r="J480" s="179"/>
      <c r="K480" s="179"/>
      <c r="L480" s="182"/>
      <c r="M480" s="183"/>
      <c r="N480" s="179"/>
      <c r="O480" s="179"/>
      <c r="P480" s="179"/>
      <c r="Q480" s="179"/>
      <c r="R480" s="179"/>
      <c r="S480" s="179"/>
      <c r="T480" s="184"/>
      <c r="AT480" s="185" t="s">
        <v>355</v>
      </c>
      <c r="AU480" s="185" t="s">
        <v>83</v>
      </c>
      <c r="AV480" s="185" t="s">
        <v>83</v>
      </c>
      <c r="AW480" s="185" t="s">
        <v>222</v>
      </c>
      <c r="AX480" s="185" t="s">
        <v>22</v>
      </c>
      <c r="AY480" s="185" t="s">
        <v>243</v>
      </c>
    </row>
    <row r="481" spans="2:65" s="6" customFormat="1" ht="15.75" customHeight="1" x14ac:dyDescent="0.3">
      <c r="B481" s="23"/>
      <c r="C481" s="146" t="s">
        <v>878</v>
      </c>
      <c r="D481" s="146" t="s">
        <v>244</v>
      </c>
      <c r="E481" s="147" t="s">
        <v>879</v>
      </c>
      <c r="F481" s="148" t="s">
        <v>880</v>
      </c>
      <c r="G481" s="149" t="s">
        <v>378</v>
      </c>
      <c r="H481" s="150">
        <v>31</v>
      </c>
      <c r="I481" s="151"/>
      <c r="J481" s="152">
        <f>ROUND($I$481*$H$481,2)</f>
        <v>0</v>
      </c>
      <c r="K481" s="148" t="s">
        <v>353</v>
      </c>
      <c r="L481" s="43"/>
      <c r="M481" s="153"/>
      <c r="N481" s="154" t="s">
        <v>46</v>
      </c>
      <c r="O481" s="24"/>
      <c r="P481" s="155">
        <f>$O$481*$H$481</f>
        <v>0</v>
      </c>
      <c r="Q481" s="155">
        <v>0.63788</v>
      </c>
      <c r="R481" s="155">
        <f>$Q$481*$H$481</f>
        <v>19.774280000000001</v>
      </c>
      <c r="S481" s="155">
        <v>0</v>
      </c>
      <c r="T481" s="156">
        <f>$S$481*$H$481</f>
        <v>0</v>
      </c>
      <c r="AR481" s="97" t="s">
        <v>248</v>
      </c>
      <c r="AT481" s="97" t="s">
        <v>244</v>
      </c>
      <c r="AU481" s="97" t="s">
        <v>83</v>
      </c>
      <c r="AY481" s="6" t="s">
        <v>243</v>
      </c>
      <c r="BE481" s="157">
        <f>IF($N$481="základní",$J$481,0)</f>
        <v>0</v>
      </c>
      <c r="BF481" s="157">
        <f>IF($N$481="snížená",$J$481,0)</f>
        <v>0</v>
      </c>
      <c r="BG481" s="157">
        <f>IF($N$481="zákl. přenesená",$J$481,0)</f>
        <v>0</v>
      </c>
      <c r="BH481" s="157">
        <f>IF($N$481="sníž. přenesená",$J$481,0)</f>
        <v>0</v>
      </c>
      <c r="BI481" s="157">
        <f>IF($N$481="nulová",$J$481,0)</f>
        <v>0</v>
      </c>
      <c r="BJ481" s="97" t="s">
        <v>22</v>
      </c>
      <c r="BK481" s="157">
        <f>ROUND($I$481*$H$481,2)</f>
        <v>0</v>
      </c>
      <c r="BL481" s="97" t="s">
        <v>248</v>
      </c>
      <c r="BM481" s="97" t="s">
        <v>881</v>
      </c>
    </row>
    <row r="482" spans="2:65" s="6" customFormat="1" ht="15.75" customHeight="1" x14ac:dyDescent="0.3">
      <c r="B482" s="170"/>
      <c r="C482" s="171"/>
      <c r="D482" s="158" t="s">
        <v>355</v>
      </c>
      <c r="E482" s="172"/>
      <c r="F482" s="172" t="s">
        <v>380</v>
      </c>
      <c r="G482" s="171"/>
      <c r="H482" s="171"/>
      <c r="J482" s="171"/>
      <c r="K482" s="171"/>
      <c r="L482" s="173"/>
      <c r="M482" s="174"/>
      <c r="N482" s="171"/>
      <c r="O482" s="171"/>
      <c r="P482" s="171"/>
      <c r="Q482" s="171"/>
      <c r="R482" s="171"/>
      <c r="S482" s="171"/>
      <c r="T482" s="175"/>
      <c r="AT482" s="176" t="s">
        <v>355</v>
      </c>
      <c r="AU482" s="176" t="s">
        <v>83</v>
      </c>
      <c r="AV482" s="176" t="s">
        <v>22</v>
      </c>
      <c r="AW482" s="176" t="s">
        <v>222</v>
      </c>
      <c r="AX482" s="176" t="s">
        <v>75</v>
      </c>
      <c r="AY482" s="176" t="s">
        <v>243</v>
      </c>
    </row>
    <row r="483" spans="2:65" s="6" customFormat="1" ht="15.75" customHeight="1" x14ac:dyDescent="0.3">
      <c r="B483" s="170"/>
      <c r="C483" s="171"/>
      <c r="D483" s="177" t="s">
        <v>355</v>
      </c>
      <c r="E483" s="171"/>
      <c r="F483" s="172" t="s">
        <v>882</v>
      </c>
      <c r="G483" s="171"/>
      <c r="H483" s="171"/>
      <c r="J483" s="171"/>
      <c r="K483" s="171"/>
      <c r="L483" s="173"/>
      <c r="M483" s="174"/>
      <c r="N483" s="171"/>
      <c r="O483" s="171"/>
      <c r="P483" s="171"/>
      <c r="Q483" s="171"/>
      <c r="R483" s="171"/>
      <c r="S483" s="171"/>
      <c r="T483" s="175"/>
      <c r="AT483" s="176" t="s">
        <v>355</v>
      </c>
      <c r="AU483" s="176" t="s">
        <v>83</v>
      </c>
      <c r="AV483" s="176" t="s">
        <v>22</v>
      </c>
      <c r="AW483" s="176" t="s">
        <v>222</v>
      </c>
      <c r="AX483" s="176" t="s">
        <v>75</v>
      </c>
      <c r="AY483" s="176" t="s">
        <v>243</v>
      </c>
    </row>
    <row r="484" spans="2:65" s="6" customFormat="1" ht="15.75" customHeight="1" x14ac:dyDescent="0.3">
      <c r="B484" s="170"/>
      <c r="C484" s="171"/>
      <c r="D484" s="177" t="s">
        <v>355</v>
      </c>
      <c r="E484" s="171"/>
      <c r="F484" s="172" t="s">
        <v>883</v>
      </c>
      <c r="G484" s="171"/>
      <c r="H484" s="171"/>
      <c r="J484" s="171"/>
      <c r="K484" s="171"/>
      <c r="L484" s="173"/>
      <c r="M484" s="174"/>
      <c r="N484" s="171"/>
      <c r="O484" s="171"/>
      <c r="P484" s="171"/>
      <c r="Q484" s="171"/>
      <c r="R484" s="171"/>
      <c r="S484" s="171"/>
      <c r="T484" s="175"/>
      <c r="AT484" s="176" t="s">
        <v>355</v>
      </c>
      <c r="AU484" s="176" t="s">
        <v>83</v>
      </c>
      <c r="AV484" s="176" t="s">
        <v>22</v>
      </c>
      <c r="AW484" s="176" t="s">
        <v>222</v>
      </c>
      <c r="AX484" s="176" t="s">
        <v>75</v>
      </c>
      <c r="AY484" s="176" t="s">
        <v>243</v>
      </c>
    </row>
    <row r="485" spans="2:65" s="6" customFormat="1" ht="15.75" customHeight="1" x14ac:dyDescent="0.3">
      <c r="B485" s="170"/>
      <c r="C485" s="171"/>
      <c r="D485" s="177" t="s">
        <v>355</v>
      </c>
      <c r="E485" s="171"/>
      <c r="F485" s="172" t="s">
        <v>884</v>
      </c>
      <c r="G485" s="171"/>
      <c r="H485" s="171"/>
      <c r="J485" s="171"/>
      <c r="K485" s="171"/>
      <c r="L485" s="173"/>
      <c r="M485" s="174"/>
      <c r="N485" s="171"/>
      <c r="O485" s="171"/>
      <c r="P485" s="171"/>
      <c r="Q485" s="171"/>
      <c r="R485" s="171"/>
      <c r="S485" s="171"/>
      <c r="T485" s="175"/>
      <c r="AT485" s="176" t="s">
        <v>355</v>
      </c>
      <c r="AU485" s="176" t="s">
        <v>83</v>
      </c>
      <c r="AV485" s="176" t="s">
        <v>22</v>
      </c>
      <c r="AW485" s="176" t="s">
        <v>222</v>
      </c>
      <c r="AX485" s="176" t="s">
        <v>75</v>
      </c>
      <c r="AY485" s="176" t="s">
        <v>243</v>
      </c>
    </row>
    <row r="486" spans="2:65" s="6" customFormat="1" ht="15.75" customHeight="1" x14ac:dyDescent="0.3">
      <c r="B486" s="170"/>
      <c r="C486" s="171"/>
      <c r="D486" s="177" t="s">
        <v>355</v>
      </c>
      <c r="E486" s="171"/>
      <c r="F486" s="172" t="s">
        <v>885</v>
      </c>
      <c r="G486" s="171"/>
      <c r="H486" s="171"/>
      <c r="J486" s="171"/>
      <c r="K486" s="171"/>
      <c r="L486" s="173"/>
      <c r="M486" s="174"/>
      <c r="N486" s="171"/>
      <c r="O486" s="171"/>
      <c r="P486" s="171"/>
      <c r="Q486" s="171"/>
      <c r="R486" s="171"/>
      <c r="S486" s="171"/>
      <c r="T486" s="175"/>
      <c r="AT486" s="176" t="s">
        <v>355</v>
      </c>
      <c r="AU486" s="176" t="s">
        <v>83</v>
      </c>
      <c r="AV486" s="176" t="s">
        <v>22</v>
      </c>
      <c r="AW486" s="176" t="s">
        <v>222</v>
      </c>
      <c r="AX486" s="176" t="s">
        <v>75</v>
      </c>
      <c r="AY486" s="176" t="s">
        <v>243</v>
      </c>
    </row>
    <row r="487" spans="2:65" s="6" customFormat="1" ht="15.75" customHeight="1" x14ac:dyDescent="0.3">
      <c r="B487" s="170"/>
      <c r="C487" s="171"/>
      <c r="D487" s="177" t="s">
        <v>355</v>
      </c>
      <c r="E487" s="171"/>
      <c r="F487" s="172" t="s">
        <v>886</v>
      </c>
      <c r="G487" s="171"/>
      <c r="H487" s="171"/>
      <c r="J487" s="171"/>
      <c r="K487" s="171"/>
      <c r="L487" s="173"/>
      <c r="M487" s="174"/>
      <c r="N487" s="171"/>
      <c r="O487" s="171"/>
      <c r="P487" s="171"/>
      <c r="Q487" s="171"/>
      <c r="R487" s="171"/>
      <c r="S487" s="171"/>
      <c r="T487" s="175"/>
      <c r="AT487" s="176" t="s">
        <v>355</v>
      </c>
      <c r="AU487" s="176" t="s">
        <v>83</v>
      </c>
      <c r="AV487" s="176" t="s">
        <v>22</v>
      </c>
      <c r="AW487" s="176" t="s">
        <v>222</v>
      </c>
      <c r="AX487" s="176" t="s">
        <v>75</v>
      </c>
      <c r="AY487" s="176" t="s">
        <v>243</v>
      </c>
    </row>
    <row r="488" spans="2:65" s="6" customFormat="1" ht="15.75" customHeight="1" x14ac:dyDescent="0.3">
      <c r="B488" s="170"/>
      <c r="C488" s="171"/>
      <c r="D488" s="177" t="s">
        <v>355</v>
      </c>
      <c r="E488" s="171"/>
      <c r="F488" s="172" t="s">
        <v>887</v>
      </c>
      <c r="G488" s="171"/>
      <c r="H488" s="171"/>
      <c r="J488" s="171"/>
      <c r="K488" s="171"/>
      <c r="L488" s="173"/>
      <c r="M488" s="174"/>
      <c r="N488" s="171"/>
      <c r="O488" s="171"/>
      <c r="P488" s="171"/>
      <c r="Q488" s="171"/>
      <c r="R488" s="171"/>
      <c r="S488" s="171"/>
      <c r="T488" s="175"/>
      <c r="AT488" s="176" t="s">
        <v>355</v>
      </c>
      <c r="AU488" s="176" t="s">
        <v>83</v>
      </c>
      <c r="AV488" s="176" t="s">
        <v>22</v>
      </c>
      <c r="AW488" s="176" t="s">
        <v>222</v>
      </c>
      <c r="AX488" s="176" t="s">
        <v>75</v>
      </c>
      <c r="AY488" s="176" t="s">
        <v>243</v>
      </c>
    </row>
    <row r="489" spans="2:65" s="6" customFormat="1" ht="15.75" customHeight="1" x14ac:dyDescent="0.3">
      <c r="B489" s="178"/>
      <c r="C489" s="179"/>
      <c r="D489" s="177" t="s">
        <v>355</v>
      </c>
      <c r="E489" s="179"/>
      <c r="F489" s="180" t="s">
        <v>888</v>
      </c>
      <c r="G489" s="179"/>
      <c r="H489" s="181">
        <v>31</v>
      </c>
      <c r="J489" s="179"/>
      <c r="K489" s="179"/>
      <c r="L489" s="182"/>
      <c r="M489" s="183"/>
      <c r="N489" s="179"/>
      <c r="O489" s="179"/>
      <c r="P489" s="179"/>
      <c r="Q489" s="179"/>
      <c r="R489" s="179"/>
      <c r="S489" s="179"/>
      <c r="T489" s="184"/>
      <c r="AT489" s="185" t="s">
        <v>355</v>
      </c>
      <c r="AU489" s="185" t="s">
        <v>83</v>
      </c>
      <c r="AV489" s="185" t="s">
        <v>83</v>
      </c>
      <c r="AW489" s="185" t="s">
        <v>222</v>
      </c>
      <c r="AX489" s="185" t="s">
        <v>22</v>
      </c>
      <c r="AY489" s="185" t="s">
        <v>243</v>
      </c>
    </row>
    <row r="490" spans="2:65" s="135" customFormat="1" ht="30.75" customHeight="1" x14ac:dyDescent="0.3">
      <c r="B490" s="136"/>
      <c r="C490" s="137"/>
      <c r="D490" s="137" t="s">
        <v>74</v>
      </c>
      <c r="E490" s="168" t="s">
        <v>889</v>
      </c>
      <c r="F490" s="168" t="s">
        <v>890</v>
      </c>
      <c r="G490" s="137"/>
      <c r="H490" s="137"/>
      <c r="J490" s="169">
        <f>$BK$490</f>
        <v>0</v>
      </c>
      <c r="K490" s="137"/>
      <c r="L490" s="140"/>
      <c r="M490" s="141"/>
      <c r="N490" s="137"/>
      <c r="O490" s="137"/>
      <c r="P490" s="142">
        <f>SUM($P$491:$P$506)</f>
        <v>0</v>
      </c>
      <c r="Q490" s="137"/>
      <c r="R490" s="142">
        <f>SUM($R$491:$R$506)</f>
        <v>0</v>
      </c>
      <c r="S490" s="137"/>
      <c r="T490" s="143">
        <f>SUM($T$491:$T$506)</f>
        <v>0</v>
      </c>
      <c r="AR490" s="144" t="s">
        <v>22</v>
      </c>
      <c r="AT490" s="144" t="s">
        <v>74</v>
      </c>
      <c r="AU490" s="144" t="s">
        <v>22</v>
      </c>
      <c r="AY490" s="144" t="s">
        <v>243</v>
      </c>
      <c r="BK490" s="145">
        <f>SUM($BK$491:$BK$506)</f>
        <v>0</v>
      </c>
    </row>
    <row r="491" spans="2:65" s="6" customFormat="1" ht="15.75" customHeight="1" x14ac:dyDescent="0.3">
      <c r="B491" s="23"/>
      <c r="C491" s="146" t="s">
        <v>891</v>
      </c>
      <c r="D491" s="146" t="s">
        <v>244</v>
      </c>
      <c r="E491" s="147" t="s">
        <v>892</v>
      </c>
      <c r="F491" s="148" t="s">
        <v>893</v>
      </c>
      <c r="G491" s="149" t="s">
        <v>484</v>
      </c>
      <c r="H491" s="150">
        <v>3231.9340000000002</v>
      </c>
      <c r="I491" s="151"/>
      <c r="J491" s="152">
        <f>ROUND($I$491*$H$491,2)</f>
        <v>0</v>
      </c>
      <c r="K491" s="148" t="s">
        <v>353</v>
      </c>
      <c r="L491" s="43"/>
      <c r="M491" s="153"/>
      <c r="N491" s="154" t="s">
        <v>46</v>
      </c>
      <c r="O491" s="24"/>
      <c r="P491" s="155">
        <f>$O$491*$H$491</f>
        <v>0</v>
      </c>
      <c r="Q491" s="155">
        <v>0</v>
      </c>
      <c r="R491" s="155">
        <f>$Q$491*$H$491</f>
        <v>0</v>
      </c>
      <c r="S491" s="155">
        <v>0</v>
      </c>
      <c r="T491" s="156">
        <f>$S$491*$H$491</f>
        <v>0</v>
      </c>
      <c r="AR491" s="97" t="s">
        <v>248</v>
      </c>
      <c r="AT491" s="97" t="s">
        <v>244</v>
      </c>
      <c r="AU491" s="97" t="s">
        <v>83</v>
      </c>
      <c r="AY491" s="6" t="s">
        <v>243</v>
      </c>
      <c r="BE491" s="157">
        <f>IF($N$491="základní",$J$491,0)</f>
        <v>0</v>
      </c>
      <c r="BF491" s="157">
        <f>IF($N$491="snížená",$J$491,0)</f>
        <v>0</v>
      </c>
      <c r="BG491" s="157">
        <f>IF($N$491="zákl. přenesená",$J$491,0)</f>
        <v>0</v>
      </c>
      <c r="BH491" s="157">
        <f>IF($N$491="sníž. přenesená",$J$491,0)</f>
        <v>0</v>
      </c>
      <c r="BI491" s="157">
        <f>IF($N$491="nulová",$J$491,0)</f>
        <v>0</v>
      </c>
      <c r="BJ491" s="97" t="s">
        <v>22</v>
      </c>
      <c r="BK491" s="157">
        <f>ROUND($I$491*$H$491,2)</f>
        <v>0</v>
      </c>
      <c r="BL491" s="97" t="s">
        <v>248</v>
      </c>
      <c r="BM491" s="97" t="s">
        <v>894</v>
      </c>
    </row>
    <row r="492" spans="2:65" s="6" customFormat="1" ht="30.75" customHeight="1" x14ac:dyDescent="0.3">
      <c r="B492" s="23"/>
      <c r="C492" s="24"/>
      <c r="D492" s="158" t="s">
        <v>249</v>
      </c>
      <c r="E492" s="24"/>
      <c r="F492" s="159" t="s">
        <v>895</v>
      </c>
      <c r="G492" s="24"/>
      <c r="H492" s="24"/>
      <c r="J492" s="24"/>
      <c r="K492" s="24"/>
      <c r="L492" s="43"/>
      <c r="M492" s="56"/>
      <c r="N492" s="24"/>
      <c r="O492" s="24"/>
      <c r="P492" s="24"/>
      <c r="Q492" s="24"/>
      <c r="R492" s="24"/>
      <c r="S492" s="24"/>
      <c r="T492" s="57"/>
      <c r="AT492" s="6" t="s">
        <v>249</v>
      </c>
      <c r="AU492" s="6" t="s">
        <v>83</v>
      </c>
    </row>
    <row r="493" spans="2:65" s="6" customFormat="1" ht="15.75" customHeight="1" x14ac:dyDescent="0.3">
      <c r="B493" s="23"/>
      <c r="C493" s="146" t="s">
        <v>896</v>
      </c>
      <c r="D493" s="146" t="s">
        <v>244</v>
      </c>
      <c r="E493" s="147" t="s">
        <v>897</v>
      </c>
      <c r="F493" s="148" t="s">
        <v>898</v>
      </c>
      <c r="G493" s="149" t="s">
        <v>484</v>
      </c>
      <c r="H493" s="150">
        <v>12927.736000000001</v>
      </c>
      <c r="I493" s="151"/>
      <c r="J493" s="152">
        <f>ROUND($I$493*$H$493,2)</f>
        <v>0</v>
      </c>
      <c r="K493" s="148" t="s">
        <v>353</v>
      </c>
      <c r="L493" s="43"/>
      <c r="M493" s="153"/>
      <c r="N493" s="154" t="s">
        <v>46</v>
      </c>
      <c r="O493" s="24"/>
      <c r="P493" s="155">
        <f>$O$493*$H$493</f>
        <v>0</v>
      </c>
      <c r="Q493" s="155">
        <v>0</v>
      </c>
      <c r="R493" s="155">
        <f>$Q$493*$H$493</f>
        <v>0</v>
      </c>
      <c r="S493" s="155">
        <v>0</v>
      </c>
      <c r="T493" s="156">
        <f>$S$493*$H$493</f>
        <v>0</v>
      </c>
      <c r="AR493" s="97" t="s">
        <v>248</v>
      </c>
      <c r="AT493" s="97" t="s">
        <v>244</v>
      </c>
      <c r="AU493" s="97" t="s">
        <v>83</v>
      </c>
      <c r="AY493" s="6" t="s">
        <v>243</v>
      </c>
      <c r="BE493" s="157">
        <f>IF($N$493="základní",$J$493,0)</f>
        <v>0</v>
      </c>
      <c r="BF493" s="157">
        <f>IF($N$493="snížená",$J$493,0)</f>
        <v>0</v>
      </c>
      <c r="BG493" s="157">
        <f>IF($N$493="zákl. přenesená",$J$493,0)</f>
        <v>0</v>
      </c>
      <c r="BH493" s="157">
        <f>IF($N$493="sníž. přenesená",$J$493,0)</f>
        <v>0</v>
      </c>
      <c r="BI493" s="157">
        <f>IF($N$493="nulová",$J$493,0)</f>
        <v>0</v>
      </c>
      <c r="BJ493" s="97" t="s">
        <v>22</v>
      </c>
      <c r="BK493" s="157">
        <f>ROUND($I$493*$H$493,2)</f>
        <v>0</v>
      </c>
      <c r="BL493" s="97" t="s">
        <v>248</v>
      </c>
      <c r="BM493" s="97" t="s">
        <v>899</v>
      </c>
    </row>
    <row r="494" spans="2:65" s="6" customFormat="1" ht="30.75" customHeight="1" x14ac:dyDescent="0.3">
      <c r="B494" s="23"/>
      <c r="C494" s="24"/>
      <c r="D494" s="158" t="s">
        <v>249</v>
      </c>
      <c r="E494" s="24"/>
      <c r="F494" s="159" t="s">
        <v>900</v>
      </c>
      <c r="G494" s="24"/>
      <c r="H494" s="24"/>
      <c r="J494" s="24"/>
      <c r="K494" s="24"/>
      <c r="L494" s="43"/>
      <c r="M494" s="56"/>
      <c r="N494" s="24"/>
      <c r="O494" s="24"/>
      <c r="P494" s="24"/>
      <c r="Q494" s="24"/>
      <c r="R494" s="24"/>
      <c r="S494" s="24"/>
      <c r="T494" s="57"/>
      <c r="AT494" s="6" t="s">
        <v>249</v>
      </c>
      <c r="AU494" s="6" t="s">
        <v>83</v>
      </c>
    </row>
    <row r="495" spans="2:65" s="6" customFormat="1" ht="15.75" customHeight="1" x14ac:dyDescent="0.3">
      <c r="B495" s="178"/>
      <c r="C495" s="179"/>
      <c r="D495" s="177" t="s">
        <v>355</v>
      </c>
      <c r="E495" s="179"/>
      <c r="F495" s="180" t="s">
        <v>901</v>
      </c>
      <c r="G495" s="179"/>
      <c r="H495" s="181">
        <v>12927.736000000001</v>
      </c>
      <c r="J495" s="179"/>
      <c r="K495" s="179"/>
      <c r="L495" s="182"/>
      <c r="M495" s="183"/>
      <c r="N495" s="179"/>
      <c r="O495" s="179"/>
      <c r="P495" s="179"/>
      <c r="Q495" s="179"/>
      <c r="R495" s="179"/>
      <c r="S495" s="179"/>
      <c r="T495" s="184"/>
      <c r="AT495" s="185" t="s">
        <v>355</v>
      </c>
      <c r="AU495" s="185" t="s">
        <v>83</v>
      </c>
      <c r="AV495" s="185" t="s">
        <v>83</v>
      </c>
      <c r="AW495" s="185" t="s">
        <v>75</v>
      </c>
      <c r="AX495" s="185" t="s">
        <v>22</v>
      </c>
      <c r="AY495" s="185" t="s">
        <v>243</v>
      </c>
    </row>
    <row r="496" spans="2:65" s="6" customFormat="1" ht="15.75" customHeight="1" x14ac:dyDescent="0.3">
      <c r="B496" s="23"/>
      <c r="C496" s="146" t="s">
        <v>902</v>
      </c>
      <c r="D496" s="146" t="s">
        <v>244</v>
      </c>
      <c r="E496" s="147" t="s">
        <v>903</v>
      </c>
      <c r="F496" s="148" t="s">
        <v>904</v>
      </c>
      <c r="G496" s="149" t="s">
        <v>484</v>
      </c>
      <c r="H496" s="150">
        <v>159.57499999999999</v>
      </c>
      <c r="I496" s="151"/>
      <c r="J496" s="152">
        <f>ROUND($I$496*$H$496,2)</f>
        <v>0</v>
      </c>
      <c r="K496" s="148" t="s">
        <v>353</v>
      </c>
      <c r="L496" s="43"/>
      <c r="M496" s="153"/>
      <c r="N496" s="154" t="s">
        <v>46</v>
      </c>
      <c r="O496" s="24"/>
      <c r="P496" s="155">
        <f>$O$496*$H$496</f>
        <v>0</v>
      </c>
      <c r="Q496" s="155">
        <v>0</v>
      </c>
      <c r="R496" s="155">
        <f>$Q$496*$H$496</f>
        <v>0</v>
      </c>
      <c r="S496" s="155">
        <v>0</v>
      </c>
      <c r="T496" s="156">
        <f>$S$496*$H$496</f>
        <v>0</v>
      </c>
      <c r="AR496" s="97" t="s">
        <v>248</v>
      </c>
      <c r="AT496" s="97" t="s">
        <v>244</v>
      </c>
      <c r="AU496" s="97" t="s">
        <v>83</v>
      </c>
      <c r="AY496" s="6" t="s">
        <v>243</v>
      </c>
      <c r="BE496" s="157">
        <f>IF($N$496="základní",$J$496,0)</f>
        <v>0</v>
      </c>
      <c r="BF496" s="157">
        <f>IF($N$496="snížená",$J$496,0)</f>
        <v>0</v>
      </c>
      <c r="BG496" s="157">
        <f>IF($N$496="zákl. přenesená",$J$496,0)</f>
        <v>0</v>
      </c>
      <c r="BH496" s="157">
        <f>IF($N$496="sníž. přenesená",$J$496,0)</f>
        <v>0</v>
      </c>
      <c r="BI496" s="157">
        <f>IF($N$496="nulová",$J$496,0)</f>
        <v>0</v>
      </c>
      <c r="BJ496" s="97" t="s">
        <v>22</v>
      </c>
      <c r="BK496" s="157">
        <f>ROUND($I$496*$H$496,2)</f>
        <v>0</v>
      </c>
      <c r="BL496" s="97" t="s">
        <v>248</v>
      </c>
      <c r="BM496" s="97" t="s">
        <v>905</v>
      </c>
    </row>
    <row r="497" spans="2:65" s="6" customFormat="1" ht="30.75" customHeight="1" x14ac:dyDescent="0.3">
      <c r="B497" s="23"/>
      <c r="C497" s="24"/>
      <c r="D497" s="158" t="s">
        <v>249</v>
      </c>
      <c r="E497" s="24"/>
      <c r="F497" s="159" t="s">
        <v>906</v>
      </c>
      <c r="G497" s="24"/>
      <c r="H497" s="24"/>
      <c r="J497" s="24"/>
      <c r="K497" s="24"/>
      <c r="L497" s="43"/>
      <c r="M497" s="56"/>
      <c r="N497" s="24"/>
      <c r="O497" s="24"/>
      <c r="P497" s="24"/>
      <c r="Q497" s="24"/>
      <c r="R497" s="24"/>
      <c r="S497" s="24"/>
      <c r="T497" s="57"/>
      <c r="AT497" s="6" t="s">
        <v>249</v>
      </c>
      <c r="AU497" s="6" t="s">
        <v>83</v>
      </c>
    </row>
    <row r="498" spans="2:65" s="6" customFormat="1" ht="15.75" customHeight="1" x14ac:dyDescent="0.3">
      <c r="B498" s="23"/>
      <c r="C498" s="146" t="s">
        <v>907</v>
      </c>
      <c r="D498" s="146" t="s">
        <v>244</v>
      </c>
      <c r="E498" s="147" t="s">
        <v>908</v>
      </c>
      <c r="F498" s="148" t="s">
        <v>909</v>
      </c>
      <c r="G498" s="149" t="s">
        <v>484</v>
      </c>
      <c r="H498" s="150">
        <v>638.29999999999995</v>
      </c>
      <c r="I498" s="151"/>
      <c r="J498" s="152">
        <f>ROUND($I$498*$H$498,2)</f>
        <v>0</v>
      </c>
      <c r="K498" s="148" t="s">
        <v>353</v>
      </c>
      <c r="L498" s="43"/>
      <c r="M498" s="153"/>
      <c r="N498" s="154" t="s">
        <v>46</v>
      </c>
      <c r="O498" s="24"/>
      <c r="P498" s="155">
        <f>$O$498*$H$498</f>
        <v>0</v>
      </c>
      <c r="Q498" s="155">
        <v>0</v>
      </c>
      <c r="R498" s="155">
        <f>$Q$498*$H$498</f>
        <v>0</v>
      </c>
      <c r="S498" s="155">
        <v>0</v>
      </c>
      <c r="T498" s="156">
        <f>$S$498*$H$498</f>
        <v>0</v>
      </c>
      <c r="AR498" s="97" t="s">
        <v>248</v>
      </c>
      <c r="AT498" s="97" t="s">
        <v>244</v>
      </c>
      <c r="AU498" s="97" t="s">
        <v>83</v>
      </c>
      <c r="AY498" s="6" t="s">
        <v>243</v>
      </c>
      <c r="BE498" s="157">
        <f>IF($N$498="základní",$J$498,0)</f>
        <v>0</v>
      </c>
      <c r="BF498" s="157">
        <f>IF($N$498="snížená",$J$498,0)</f>
        <v>0</v>
      </c>
      <c r="BG498" s="157">
        <f>IF($N$498="zákl. přenesená",$J$498,0)</f>
        <v>0</v>
      </c>
      <c r="BH498" s="157">
        <f>IF($N$498="sníž. přenesená",$J$498,0)</f>
        <v>0</v>
      </c>
      <c r="BI498" s="157">
        <f>IF($N$498="nulová",$J$498,0)</f>
        <v>0</v>
      </c>
      <c r="BJ498" s="97" t="s">
        <v>22</v>
      </c>
      <c r="BK498" s="157">
        <f>ROUND($I$498*$H$498,2)</f>
        <v>0</v>
      </c>
      <c r="BL498" s="97" t="s">
        <v>248</v>
      </c>
      <c r="BM498" s="97" t="s">
        <v>910</v>
      </c>
    </row>
    <row r="499" spans="2:65" s="6" customFormat="1" ht="30.75" customHeight="1" x14ac:dyDescent="0.3">
      <c r="B499" s="23"/>
      <c r="C499" s="24"/>
      <c r="D499" s="158" t="s">
        <v>249</v>
      </c>
      <c r="E499" s="24"/>
      <c r="F499" s="159" t="s">
        <v>900</v>
      </c>
      <c r="G499" s="24"/>
      <c r="H499" s="24"/>
      <c r="J499" s="24"/>
      <c r="K499" s="24"/>
      <c r="L499" s="43"/>
      <c r="M499" s="56"/>
      <c r="N499" s="24"/>
      <c r="O499" s="24"/>
      <c r="P499" s="24"/>
      <c r="Q499" s="24"/>
      <c r="R499" s="24"/>
      <c r="S499" s="24"/>
      <c r="T499" s="57"/>
      <c r="AT499" s="6" t="s">
        <v>249</v>
      </c>
      <c r="AU499" s="6" t="s">
        <v>83</v>
      </c>
    </row>
    <row r="500" spans="2:65" s="6" customFormat="1" ht="15.75" customHeight="1" x14ac:dyDescent="0.3">
      <c r="B500" s="178"/>
      <c r="C500" s="179"/>
      <c r="D500" s="177" t="s">
        <v>355</v>
      </c>
      <c r="E500" s="179"/>
      <c r="F500" s="180" t="s">
        <v>911</v>
      </c>
      <c r="G500" s="179"/>
      <c r="H500" s="181">
        <v>638.29999999999995</v>
      </c>
      <c r="J500" s="179"/>
      <c r="K500" s="179"/>
      <c r="L500" s="182"/>
      <c r="M500" s="183"/>
      <c r="N500" s="179"/>
      <c r="O500" s="179"/>
      <c r="P500" s="179"/>
      <c r="Q500" s="179"/>
      <c r="R500" s="179"/>
      <c r="S500" s="179"/>
      <c r="T500" s="184"/>
      <c r="AT500" s="185" t="s">
        <v>355</v>
      </c>
      <c r="AU500" s="185" t="s">
        <v>83</v>
      </c>
      <c r="AV500" s="185" t="s">
        <v>83</v>
      </c>
      <c r="AW500" s="185" t="s">
        <v>75</v>
      </c>
      <c r="AX500" s="185" t="s">
        <v>22</v>
      </c>
      <c r="AY500" s="185" t="s">
        <v>243</v>
      </c>
    </row>
    <row r="501" spans="2:65" s="6" customFormat="1" ht="15.75" customHeight="1" x14ac:dyDescent="0.3">
      <c r="B501" s="23"/>
      <c r="C501" s="146" t="s">
        <v>28</v>
      </c>
      <c r="D501" s="146" t="s">
        <v>244</v>
      </c>
      <c r="E501" s="147" t="s">
        <v>912</v>
      </c>
      <c r="F501" s="148" t="s">
        <v>913</v>
      </c>
      <c r="G501" s="149" t="s">
        <v>484</v>
      </c>
      <c r="H501" s="150">
        <v>159.57499999999999</v>
      </c>
      <c r="I501" s="151"/>
      <c r="J501" s="152">
        <f>ROUND($I$501*$H$501,2)</f>
        <v>0</v>
      </c>
      <c r="K501" s="148" t="s">
        <v>353</v>
      </c>
      <c r="L501" s="43"/>
      <c r="M501" s="153"/>
      <c r="N501" s="154" t="s">
        <v>46</v>
      </c>
      <c r="O501" s="24"/>
      <c r="P501" s="155">
        <f>$O$501*$H$501</f>
        <v>0</v>
      </c>
      <c r="Q501" s="155">
        <v>0</v>
      </c>
      <c r="R501" s="155">
        <f>$Q$501*$H$501</f>
        <v>0</v>
      </c>
      <c r="S501" s="155">
        <v>0</v>
      </c>
      <c r="T501" s="156">
        <f>$S$501*$H$501</f>
        <v>0</v>
      </c>
      <c r="AR501" s="97" t="s">
        <v>248</v>
      </c>
      <c r="AT501" s="97" t="s">
        <v>244</v>
      </c>
      <c r="AU501" s="97" t="s">
        <v>83</v>
      </c>
      <c r="AY501" s="6" t="s">
        <v>243</v>
      </c>
      <c r="BE501" s="157">
        <f>IF($N$501="základní",$J$501,0)</f>
        <v>0</v>
      </c>
      <c r="BF501" s="157">
        <f>IF($N$501="snížená",$J$501,0)</f>
        <v>0</v>
      </c>
      <c r="BG501" s="157">
        <f>IF($N$501="zákl. přenesená",$J$501,0)</f>
        <v>0</v>
      </c>
      <c r="BH501" s="157">
        <f>IF($N$501="sníž. přenesená",$J$501,0)</f>
        <v>0</v>
      </c>
      <c r="BI501" s="157">
        <f>IF($N$501="nulová",$J$501,0)</f>
        <v>0</v>
      </c>
      <c r="BJ501" s="97" t="s">
        <v>22</v>
      </c>
      <c r="BK501" s="157">
        <f>ROUND($I$501*$H$501,2)</f>
        <v>0</v>
      </c>
      <c r="BL501" s="97" t="s">
        <v>248</v>
      </c>
      <c r="BM501" s="97" t="s">
        <v>914</v>
      </c>
    </row>
    <row r="502" spans="2:65" s="6" customFormat="1" ht="30.75" customHeight="1" x14ac:dyDescent="0.3">
      <c r="B502" s="23"/>
      <c r="C502" s="24"/>
      <c r="D502" s="158" t="s">
        <v>249</v>
      </c>
      <c r="E502" s="24"/>
      <c r="F502" s="159" t="s">
        <v>915</v>
      </c>
      <c r="G502" s="24"/>
      <c r="H502" s="24"/>
      <c r="J502" s="24"/>
      <c r="K502" s="24"/>
      <c r="L502" s="43"/>
      <c r="M502" s="56"/>
      <c r="N502" s="24"/>
      <c r="O502" s="24"/>
      <c r="P502" s="24"/>
      <c r="Q502" s="24"/>
      <c r="R502" s="24"/>
      <c r="S502" s="24"/>
      <c r="T502" s="57"/>
      <c r="AT502" s="6" t="s">
        <v>249</v>
      </c>
      <c r="AU502" s="6" t="s">
        <v>83</v>
      </c>
    </row>
    <row r="503" spans="2:65" s="6" customFormat="1" ht="15.75" customHeight="1" x14ac:dyDescent="0.3">
      <c r="B503" s="23"/>
      <c r="C503" s="146" t="s">
        <v>88</v>
      </c>
      <c r="D503" s="146" t="s">
        <v>244</v>
      </c>
      <c r="E503" s="147" t="s">
        <v>916</v>
      </c>
      <c r="F503" s="148" t="s">
        <v>917</v>
      </c>
      <c r="G503" s="149" t="s">
        <v>484</v>
      </c>
      <c r="H503" s="150">
        <v>838.91200000000003</v>
      </c>
      <c r="I503" s="151"/>
      <c r="J503" s="152">
        <f>ROUND($I$503*$H$503,2)</f>
        <v>0</v>
      </c>
      <c r="K503" s="148" t="s">
        <v>353</v>
      </c>
      <c r="L503" s="43"/>
      <c r="M503" s="153"/>
      <c r="N503" s="154" t="s">
        <v>46</v>
      </c>
      <c r="O503" s="24"/>
      <c r="P503" s="155">
        <f>$O$503*$H$503</f>
        <v>0</v>
      </c>
      <c r="Q503" s="155">
        <v>0</v>
      </c>
      <c r="R503" s="155">
        <f>$Q$503*$H$503</f>
        <v>0</v>
      </c>
      <c r="S503" s="155">
        <v>0</v>
      </c>
      <c r="T503" s="156">
        <f>$S$503*$H$503</f>
        <v>0</v>
      </c>
      <c r="AR503" s="97" t="s">
        <v>248</v>
      </c>
      <c r="AT503" s="97" t="s">
        <v>244</v>
      </c>
      <c r="AU503" s="97" t="s">
        <v>83</v>
      </c>
      <c r="AY503" s="6" t="s">
        <v>243</v>
      </c>
      <c r="BE503" s="157">
        <f>IF($N$503="základní",$J$503,0)</f>
        <v>0</v>
      </c>
      <c r="BF503" s="157">
        <f>IF($N$503="snížená",$J$503,0)</f>
        <v>0</v>
      </c>
      <c r="BG503" s="157">
        <f>IF($N$503="zákl. přenesená",$J$503,0)</f>
        <v>0</v>
      </c>
      <c r="BH503" s="157">
        <f>IF($N$503="sníž. přenesená",$J$503,0)</f>
        <v>0</v>
      </c>
      <c r="BI503" s="157">
        <f>IF($N$503="nulová",$J$503,0)</f>
        <v>0</v>
      </c>
      <c r="BJ503" s="97" t="s">
        <v>22</v>
      </c>
      <c r="BK503" s="157">
        <f>ROUND($I$503*$H$503,2)</f>
        <v>0</v>
      </c>
      <c r="BL503" s="97" t="s">
        <v>248</v>
      </c>
      <c r="BM503" s="97" t="s">
        <v>918</v>
      </c>
    </row>
    <row r="504" spans="2:65" s="6" customFormat="1" ht="30.75" customHeight="1" x14ac:dyDescent="0.3">
      <c r="B504" s="23"/>
      <c r="C504" s="24"/>
      <c r="D504" s="158" t="s">
        <v>249</v>
      </c>
      <c r="E504" s="24"/>
      <c r="F504" s="159" t="s">
        <v>919</v>
      </c>
      <c r="G504" s="24"/>
      <c r="H504" s="24"/>
      <c r="J504" s="24"/>
      <c r="K504" s="24"/>
      <c r="L504" s="43"/>
      <c r="M504" s="56"/>
      <c r="N504" s="24"/>
      <c r="O504" s="24"/>
      <c r="P504" s="24"/>
      <c r="Q504" s="24"/>
      <c r="R504" s="24"/>
      <c r="S504" s="24"/>
      <c r="T504" s="57"/>
      <c r="AT504" s="6" t="s">
        <v>249</v>
      </c>
      <c r="AU504" s="6" t="s">
        <v>83</v>
      </c>
    </row>
    <row r="505" spans="2:65" s="6" customFormat="1" ht="15.75" customHeight="1" x14ac:dyDescent="0.3">
      <c r="B505" s="23"/>
      <c r="C505" s="146" t="s">
        <v>120</v>
      </c>
      <c r="D505" s="146" t="s">
        <v>244</v>
      </c>
      <c r="E505" s="147" t="s">
        <v>920</v>
      </c>
      <c r="F505" s="148" t="s">
        <v>921</v>
      </c>
      <c r="G505" s="149" t="s">
        <v>484</v>
      </c>
      <c r="H505" s="150">
        <v>2393.0219999999999</v>
      </c>
      <c r="I505" s="151"/>
      <c r="J505" s="152">
        <f>ROUND($I$505*$H$505,2)</f>
        <v>0</v>
      </c>
      <c r="K505" s="148" t="s">
        <v>353</v>
      </c>
      <c r="L505" s="43"/>
      <c r="M505" s="153"/>
      <c r="N505" s="154" t="s">
        <v>46</v>
      </c>
      <c r="O505" s="24"/>
      <c r="P505" s="155">
        <f>$O$505*$H$505</f>
        <v>0</v>
      </c>
      <c r="Q505" s="155">
        <v>0</v>
      </c>
      <c r="R505" s="155">
        <f>$Q$505*$H$505</f>
        <v>0</v>
      </c>
      <c r="S505" s="155">
        <v>0</v>
      </c>
      <c r="T505" s="156">
        <f>$S$505*$H$505</f>
        <v>0</v>
      </c>
      <c r="AR505" s="97" t="s">
        <v>248</v>
      </c>
      <c r="AT505" s="97" t="s">
        <v>244</v>
      </c>
      <c r="AU505" s="97" t="s">
        <v>83</v>
      </c>
      <c r="AY505" s="6" t="s">
        <v>243</v>
      </c>
      <c r="BE505" s="157">
        <f>IF($N$505="základní",$J$505,0)</f>
        <v>0</v>
      </c>
      <c r="BF505" s="157">
        <f>IF($N$505="snížená",$J$505,0)</f>
        <v>0</v>
      </c>
      <c r="BG505" s="157">
        <f>IF($N$505="zákl. přenesená",$J$505,0)</f>
        <v>0</v>
      </c>
      <c r="BH505" s="157">
        <f>IF($N$505="sníž. přenesená",$J$505,0)</f>
        <v>0</v>
      </c>
      <c r="BI505" s="157">
        <f>IF($N$505="nulová",$J$505,0)</f>
        <v>0</v>
      </c>
      <c r="BJ505" s="97" t="s">
        <v>22</v>
      </c>
      <c r="BK505" s="157">
        <f>ROUND($I$505*$H$505,2)</f>
        <v>0</v>
      </c>
      <c r="BL505" s="97" t="s">
        <v>248</v>
      </c>
      <c r="BM505" s="97" t="s">
        <v>922</v>
      </c>
    </row>
    <row r="506" spans="2:65" s="6" customFormat="1" ht="30.75" customHeight="1" x14ac:dyDescent="0.3">
      <c r="B506" s="23"/>
      <c r="C506" s="24"/>
      <c r="D506" s="158" t="s">
        <v>249</v>
      </c>
      <c r="E506" s="24"/>
      <c r="F506" s="159" t="s">
        <v>923</v>
      </c>
      <c r="G506" s="24"/>
      <c r="H506" s="24"/>
      <c r="J506" s="24"/>
      <c r="K506" s="24"/>
      <c r="L506" s="43"/>
      <c r="M506" s="56"/>
      <c r="N506" s="24"/>
      <c r="O506" s="24"/>
      <c r="P506" s="24"/>
      <c r="Q506" s="24"/>
      <c r="R506" s="24"/>
      <c r="S506" s="24"/>
      <c r="T506" s="57"/>
      <c r="AT506" s="6" t="s">
        <v>249</v>
      </c>
      <c r="AU506" s="6" t="s">
        <v>83</v>
      </c>
    </row>
    <row r="507" spans="2:65" s="135" customFormat="1" ht="30.75" customHeight="1" x14ac:dyDescent="0.3">
      <c r="B507" s="136"/>
      <c r="C507" s="137"/>
      <c r="D507" s="137" t="s">
        <v>74</v>
      </c>
      <c r="E507" s="168" t="s">
        <v>924</v>
      </c>
      <c r="F507" s="168" t="s">
        <v>925</v>
      </c>
      <c r="G507" s="137"/>
      <c r="H507" s="137"/>
      <c r="J507" s="169">
        <f>$BK$507</f>
        <v>0</v>
      </c>
      <c r="K507" s="137"/>
      <c r="L507" s="140"/>
      <c r="M507" s="141"/>
      <c r="N507" s="137"/>
      <c r="O507" s="137"/>
      <c r="P507" s="142">
        <f>SUM($P$508:$P$509)</f>
        <v>0</v>
      </c>
      <c r="Q507" s="137"/>
      <c r="R507" s="142">
        <f>SUM($R$508:$R$509)</f>
        <v>0</v>
      </c>
      <c r="S507" s="137"/>
      <c r="T507" s="143">
        <f>SUM($T$508:$T$509)</f>
        <v>0</v>
      </c>
      <c r="AR507" s="144" t="s">
        <v>22</v>
      </c>
      <c r="AT507" s="144" t="s">
        <v>74</v>
      </c>
      <c r="AU507" s="144" t="s">
        <v>22</v>
      </c>
      <c r="AY507" s="144" t="s">
        <v>243</v>
      </c>
      <c r="BK507" s="145">
        <f>SUM($BK$508:$BK$509)</f>
        <v>0</v>
      </c>
    </row>
    <row r="508" spans="2:65" s="6" customFormat="1" ht="15.75" customHeight="1" x14ac:dyDescent="0.3">
      <c r="B508" s="23"/>
      <c r="C508" s="146" t="s">
        <v>130</v>
      </c>
      <c r="D508" s="146" t="s">
        <v>244</v>
      </c>
      <c r="E508" s="147" t="s">
        <v>926</v>
      </c>
      <c r="F508" s="148" t="s">
        <v>927</v>
      </c>
      <c r="G508" s="149" t="s">
        <v>484</v>
      </c>
      <c r="H508" s="150">
        <v>185.39599999999999</v>
      </c>
      <c r="I508" s="151"/>
      <c r="J508" s="152">
        <f>ROUND($I$508*$H$508,2)</f>
        <v>0</v>
      </c>
      <c r="K508" s="148" t="s">
        <v>353</v>
      </c>
      <c r="L508" s="43"/>
      <c r="M508" s="153"/>
      <c r="N508" s="154" t="s">
        <v>46</v>
      </c>
      <c r="O508" s="24"/>
      <c r="P508" s="155">
        <f>$O$508*$H$508</f>
        <v>0</v>
      </c>
      <c r="Q508" s="155">
        <v>0</v>
      </c>
      <c r="R508" s="155">
        <f>$Q$508*$H$508</f>
        <v>0</v>
      </c>
      <c r="S508" s="155">
        <v>0</v>
      </c>
      <c r="T508" s="156">
        <f>$S$508*$H$508</f>
        <v>0</v>
      </c>
      <c r="AR508" s="97" t="s">
        <v>248</v>
      </c>
      <c r="AT508" s="97" t="s">
        <v>244</v>
      </c>
      <c r="AU508" s="97" t="s">
        <v>83</v>
      </c>
      <c r="AY508" s="6" t="s">
        <v>243</v>
      </c>
      <c r="BE508" s="157">
        <f>IF($N$508="základní",$J$508,0)</f>
        <v>0</v>
      </c>
      <c r="BF508" s="157">
        <f>IF($N$508="snížená",$J$508,0)</f>
        <v>0</v>
      </c>
      <c r="BG508" s="157">
        <f>IF($N$508="zákl. přenesená",$J$508,0)</f>
        <v>0</v>
      </c>
      <c r="BH508" s="157">
        <f>IF($N$508="sníž. přenesená",$J$508,0)</f>
        <v>0</v>
      </c>
      <c r="BI508" s="157">
        <f>IF($N$508="nulová",$J$508,0)</f>
        <v>0</v>
      </c>
      <c r="BJ508" s="97" t="s">
        <v>22</v>
      </c>
      <c r="BK508" s="157">
        <f>ROUND($I$508*$H$508,2)</f>
        <v>0</v>
      </c>
      <c r="BL508" s="97" t="s">
        <v>248</v>
      </c>
      <c r="BM508" s="97" t="s">
        <v>928</v>
      </c>
    </row>
    <row r="509" spans="2:65" s="6" customFormat="1" ht="15.75" customHeight="1" x14ac:dyDescent="0.3">
      <c r="B509" s="23"/>
      <c r="C509" s="149" t="s">
        <v>929</v>
      </c>
      <c r="D509" s="149" t="s">
        <v>244</v>
      </c>
      <c r="E509" s="147" t="s">
        <v>930</v>
      </c>
      <c r="F509" s="148" t="s">
        <v>931</v>
      </c>
      <c r="G509" s="149" t="s">
        <v>484</v>
      </c>
      <c r="H509" s="150">
        <v>185.39599999999999</v>
      </c>
      <c r="I509" s="151"/>
      <c r="J509" s="152">
        <f>ROUND($I$509*$H$509,2)</f>
        <v>0</v>
      </c>
      <c r="K509" s="148" t="s">
        <v>353</v>
      </c>
      <c r="L509" s="43"/>
      <c r="M509" s="153"/>
      <c r="N509" s="154" t="s">
        <v>46</v>
      </c>
      <c r="O509" s="24"/>
      <c r="P509" s="155">
        <f>$O$509*$H$509</f>
        <v>0</v>
      </c>
      <c r="Q509" s="155">
        <v>0</v>
      </c>
      <c r="R509" s="155">
        <f>$Q$509*$H$509</f>
        <v>0</v>
      </c>
      <c r="S509" s="155">
        <v>0</v>
      </c>
      <c r="T509" s="156">
        <f>$S$509*$H$509</f>
        <v>0</v>
      </c>
      <c r="AR509" s="97" t="s">
        <v>248</v>
      </c>
      <c r="AT509" s="97" t="s">
        <v>244</v>
      </c>
      <c r="AU509" s="97" t="s">
        <v>83</v>
      </c>
      <c r="AY509" s="97" t="s">
        <v>243</v>
      </c>
      <c r="BE509" s="157">
        <f>IF($N$509="základní",$J$509,0)</f>
        <v>0</v>
      </c>
      <c r="BF509" s="157">
        <f>IF($N$509="snížená",$J$509,0)</f>
        <v>0</v>
      </c>
      <c r="BG509" s="157">
        <f>IF($N$509="zákl. přenesená",$J$509,0)</f>
        <v>0</v>
      </c>
      <c r="BH509" s="157">
        <f>IF($N$509="sníž. přenesená",$J$509,0)</f>
        <v>0</v>
      </c>
      <c r="BI509" s="157">
        <f>IF($N$509="nulová",$J$509,0)</f>
        <v>0</v>
      </c>
      <c r="BJ509" s="97" t="s">
        <v>22</v>
      </c>
      <c r="BK509" s="157">
        <f>ROUND($I$509*$H$509,2)</f>
        <v>0</v>
      </c>
      <c r="BL509" s="97" t="s">
        <v>248</v>
      </c>
      <c r="BM509" s="97" t="s">
        <v>932</v>
      </c>
    </row>
    <row r="510" spans="2:65" s="135" customFormat="1" ht="37.5" customHeight="1" x14ac:dyDescent="0.35">
      <c r="B510" s="136"/>
      <c r="C510" s="137"/>
      <c r="D510" s="137" t="s">
        <v>74</v>
      </c>
      <c r="E510" s="138" t="s">
        <v>481</v>
      </c>
      <c r="F510" s="138" t="s">
        <v>933</v>
      </c>
      <c r="G510" s="137"/>
      <c r="H510" s="137"/>
      <c r="J510" s="139">
        <f>$BK$510</f>
        <v>0</v>
      </c>
      <c r="K510" s="137"/>
      <c r="L510" s="140"/>
      <c r="M510" s="141"/>
      <c r="N510" s="137"/>
      <c r="O510" s="137"/>
      <c r="P510" s="142">
        <f>$P$511</f>
        <v>0</v>
      </c>
      <c r="Q510" s="137"/>
      <c r="R510" s="142">
        <f>$R$511</f>
        <v>6.2620490000000002</v>
      </c>
      <c r="S510" s="137"/>
      <c r="T510" s="143">
        <f>$T$511</f>
        <v>0</v>
      </c>
      <c r="AR510" s="144" t="s">
        <v>103</v>
      </c>
      <c r="AT510" s="144" t="s">
        <v>74</v>
      </c>
      <c r="AU510" s="144" t="s">
        <v>75</v>
      </c>
      <c r="AY510" s="144" t="s">
        <v>243</v>
      </c>
      <c r="BK510" s="145">
        <f>$BK$511</f>
        <v>0</v>
      </c>
    </row>
    <row r="511" spans="2:65" s="135" customFormat="1" ht="21" customHeight="1" x14ac:dyDescent="0.3">
      <c r="B511" s="136"/>
      <c r="C511" s="137"/>
      <c r="D511" s="137" t="s">
        <v>74</v>
      </c>
      <c r="E511" s="168" t="s">
        <v>934</v>
      </c>
      <c r="F511" s="168" t="s">
        <v>935</v>
      </c>
      <c r="G511" s="137"/>
      <c r="H511" s="137"/>
      <c r="J511" s="169">
        <f>$BK$511</f>
        <v>0</v>
      </c>
      <c r="K511" s="137"/>
      <c r="L511" s="140"/>
      <c r="M511" s="141"/>
      <c r="N511" s="137"/>
      <c r="O511" s="137"/>
      <c r="P511" s="142">
        <f>SUM($P$512:$P$522)</f>
        <v>0</v>
      </c>
      <c r="Q511" s="137"/>
      <c r="R511" s="142">
        <f>SUM($R$512:$R$522)</f>
        <v>6.2620490000000002</v>
      </c>
      <c r="S511" s="137"/>
      <c r="T511" s="143">
        <f>SUM($T$512:$T$522)</f>
        <v>0</v>
      </c>
      <c r="AR511" s="144" t="s">
        <v>103</v>
      </c>
      <c r="AT511" s="144" t="s">
        <v>74</v>
      </c>
      <c r="AU511" s="144" t="s">
        <v>22</v>
      </c>
      <c r="AY511" s="144" t="s">
        <v>243</v>
      </c>
      <c r="BK511" s="145">
        <f>SUM($BK$512:$BK$522)</f>
        <v>0</v>
      </c>
    </row>
    <row r="512" spans="2:65" s="6" customFormat="1" ht="15.75" customHeight="1" x14ac:dyDescent="0.3">
      <c r="B512" s="23"/>
      <c r="C512" s="149" t="s">
        <v>936</v>
      </c>
      <c r="D512" s="149" t="s">
        <v>244</v>
      </c>
      <c r="E512" s="147" t="s">
        <v>937</v>
      </c>
      <c r="F512" s="148" t="s">
        <v>938</v>
      </c>
      <c r="G512" s="149" t="s">
        <v>378</v>
      </c>
      <c r="H512" s="150">
        <v>23.5</v>
      </c>
      <c r="I512" s="151"/>
      <c r="J512" s="152">
        <f>ROUND($I$512*$H$512,2)</f>
        <v>0</v>
      </c>
      <c r="K512" s="148" t="s">
        <v>353</v>
      </c>
      <c r="L512" s="43"/>
      <c r="M512" s="153"/>
      <c r="N512" s="154" t="s">
        <v>46</v>
      </c>
      <c r="O512" s="24"/>
      <c r="P512" s="155">
        <f>$O$512*$H$512</f>
        <v>0</v>
      </c>
      <c r="Q512" s="155">
        <v>0</v>
      </c>
      <c r="R512" s="155">
        <f>$Q$512*$H$512</f>
        <v>0</v>
      </c>
      <c r="S512" s="155">
        <v>0</v>
      </c>
      <c r="T512" s="156">
        <f>$S$512*$H$512</f>
        <v>0</v>
      </c>
      <c r="AR512" s="97" t="s">
        <v>718</v>
      </c>
      <c r="AT512" s="97" t="s">
        <v>244</v>
      </c>
      <c r="AU512" s="97" t="s">
        <v>83</v>
      </c>
      <c r="AY512" s="97" t="s">
        <v>243</v>
      </c>
      <c r="BE512" s="157">
        <f>IF($N$512="základní",$J$512,0)</f>
        <v>0</v>
      </c>
      <c r="BF512" s="157">
        <f>IF($N$512="snížená",$J$512,0)</f>
        <v>0</v>
      </c>
      <c r="BG512" s="157">
        <f>IF($N$512="zákl. přenesená",$J$512,0)</f>
        <v>0</v>
      </c>
      <c r="BH512" s="157">
        <f>IF($N$512="sníž. přenesená",$J$512,0)</f>
        <v>0</v>
      </c>
      <c r="BI512" s="157">
        <f>IF($N$512="nulová",$J$512,0)</f>
        <v>0</v>
      </c>
      <c r="BJ512" s="97" t="s">
        <v>22</v>
      </c>
      <c r="BK512" s="157">
        <f>ROUND($I$512*$H$512,2)</f>
        <v>0</v>
      </c>
      <c r="BL512" s="97" t="s">
        <v>718</v>
      </c>
      <c r="BM512" s="97" t="s">
        <v>939</v>
      </c>
    </row>
    <row r="513" spans="2:65" s="6" customFormat="1" ht="15.75" customHeight="1" x14ac:dyDescent="0.3">
      <c r="B513" s="170"/>
      <c r="C513" s="171"/>
      <c r="D513" s="158" t="s">
        <v>355</v>
      </c>
      <c r="E513" s="172"/>
      <c r="F513" s="172" t="s">
        <v>380</v>
      </c>
      <c r="G513" s="171"/>
      <c r="H513" s="171"/>
      <c r="J513" s="171"/>
      <c r="K513" s="171"/>
      <c r="L513" s="173"/>
      <c r="M513" s="174"/>
      <c r="N513" s="171"/>
      <c r="O513" s="171"/>
      <c r="P513" s="171"/>
      <c r="Q513" s="171"/>
      <c r="R513" s="171"/>
      <c r="S513" s="171"/>
      <c r="T513" s="175"/>
      <c r="AT513" s="176" t="s">
        <v>355</v>
      </c>
      <c r="AU513" s="176" t="s">
        <v>83</v>
      </c>
      <c r="AV513" s="176" t="s">
        <v>22</v>
      </c>
      <c r="AW513" s="176" t="s">
        <v>222</v>
      </c>
      <c r="AX513" s="176" t="s">
        <v>75</v>
      </c>
      <c r="AY513" s="176" t="s">
        <v>243</v>
      </c>
    </row>
    <row r="514" spans="2:65" s="6" customFormat="1" ht="15.75" customHeight="1" x14ac:dyDescent="0.3">
      <c r="B514" s="178"/>
      <c r="C514" s="179"/>
      <c r="D514" s="177" t="s">
        <v>355</v>
      </c>
      <c r="E514" s="179"/>
      <c r="F514" s="180" t="s">
        <v>940</v>
      </c>
      <c r="G514" s="179"/>
      <c r="H514" s="181">
        <v>23.5</v>
      </c>
      <c r="J514" s="179"/>
      <c r="K514" s="179"/>
      <c r="L514" s="182"/>
      <c r="M514" s="183"/>
      <c r="N514" s="179"/>
      <c r="O514" s="179"/>
      <c r="P514" s="179"/>
      <c r="Q514" s="179"/>
      <c r="R514" s="179"/>
      <c r="S514" s="179"/>
      <c r="T514" s="184"/>
      <c r="AT514" s="185" t="s">
        <v>355</v>
      </c>
      <c r="AU514" s="185" t="s">
        <v>83</v>
      </c>
      <c r="AV514" s="185" t="s">
        <v>83</v>
      </c>
      <c r="AW514" s="185" t="s">
        <v>222</v>
      </c>
      <c r="AX514" s="185" t="s">
        <v>22</v>
      </c>
      <c r="AY514" s="185" t="s">
        <v>243</v>
      </c>
    </row>
    <row r="515" spans="2:65" s="6" customFormat="1" ht="15.75" customHeight="1" x14ac:dyDescent="0.3">
      <c r="B515" s="23"/>
      <c r="C515" s="146" t="s">
        <v>941</v>
      </c>
      <c r="D515" s="146" t="s">
        <v>244</v>
      </c>
      <c r="E515" s="147" t="s">
        <v>942</v>
      </c>
      <c r="F515" s="148" t="s">
        <v>943</v>
      </c>
      <c r="G515" s="149" t="s">
        <v>378</v>
      </c>
      <c r="H515" s="150">
        <v>23</v>
      </c>
      <c r="I515" s="151"/>
      <c r="J515" s="152">
        <f>ROUND($I$515*$H$515,2)</f>
        <v>0</v>
      </c>
      <c r="K515" s="148" t="s">
        <v>353</v>
      </c>
      <c r="L515" s="43"/>
      <c r="M515" s="153"/>
      <c r="N515" s="154" t="s">
        <v>46</v>
      </c>
      <c r="O515" s="24"/>
      <c r="P515" s="155">
        <f>$O$515*$H$515</f>
        <v>0</v>
      </c>
      <c r="Q515" s="155">
        <v>0.27030999999999999</v>
      </c>
      <c r="R515" s="155">
        <f>$Q$515*$H$515</f>
        <v>6.21713</v>
      </c>
      <c r="S515" s="155">
        <v>0</v>
      </c>
      <c r="T515" s="156">
        <f>$S$515*$H$515</f>
        <v>0</v>
      </c>
      <c r="AR515" s="97" t="s">
        <v>718</v>
      </c>
      <c r="AT515" s="97" t="s">
        <v>244</v>
      </c>
      <c r="AU515" s="97" t="s">
        <v>83</v>
      </c>
      <c r="AY515" s="6" t="s">
        <v>243</v>
      </c>
      <c r="BE515" s="157">
        <f>IF($N$515="základní",$J$515,0)</f>
        <v>0</v>
      </c>
      <c r="BF515" s="157">
        <f>IF($N$515="snížená",$J$515,0)</f>
        <v>0</v>
      </c>
      <c r="BG515" s="157">
        <f>IF($N$515="zákl. přenesená",$J$515,0)</f>
        <v>0</v>
      </c>
      <c r="BH515" s="157">
        <f>IF($N$515="sníž. přenesená",$J$515,0)</f>
        <v>0</v>
      </c>
      <c r="BI515" s="157">
        <f>IF($N$515="nulová",$J$515,0)</f>
        <v>0</v>
      </c>
      <c r="BJ515" s="97" t="s">
        <v>22</v>
      </c>
      <c r="BK515" s="157">
        <f>ROUND($I$515*$H$515,2)</f>
        <v>0</v>
      </c>
      <c r="BL515" s="97" t="s">
        <v>718</v>
      </c>
      <c r="BM515" s="97" t="s">
        <v>944</v>
      </c>
    </row>
    <row r="516" spans="2:65" s="6" customFormat="1" ht="15.75" customHeight="1" x14ac:dyDescent="0.3">
      <c r="B516" s="170"/>
      <c r="C516" s="171"/>
      <c r="D516" s="158" t="s">
        <v>355</v>
      </c>
      <c r="E516" s="172"/>
      <c r="F516" s="172" t="s">
        <v>380</v>
      </c>
      <c r="G516" s="171"/>
      <c r="H516" s="171"/>
      <c r="J516" s="171"/>
      <c r="K516" s="171"/>
      <c r="L516" s="173"/>
      <c r="M516" s="174"/>
      <c r="N516" s="171"/>
      <c r="O516" s="171"/>
      <c r="P516" s="171"/>
      <c r="Q516" s="171"/>
      <c r="R516" s="171"/>
      <c r="S516" s="171"/>
      <c r="T516" s="175"/>
      <c r="AT516" s="176" t="s">
        <v>355</v>
      </c>
      <c r="AU516" s="176" t="s">
        <v>83</v>
      </c>
      <c r="AV516" s="176" t="s">
        <v>22</v>
      </c>
      <c r="AW516" s="176" t="s">
        <v>222</v>
      </c>
      <c r="AX516" s="176" t="s">
        <v>75</v>
      </c>
      <c r="AY516" s="176" t="s">
        <v>243</v>
      </c>
    </row>
    <row r="517" spans="2:65" s="6" customFormat="1" ht="15.75" customHeight="1" x14ac:dyDescent="0.3">
      <c r="B517" s="178"/>
      <c r="C517" s="179"/>
      <c r="D517" s="177" t="s">
        <v>355</v>
      </c>
      <c r="E517" s="179"/>
      <c r="F517" s="180" t="s">
        <v>945</v>
      </c>
      <c r="G517" s="179"/>
      <c r="H517" s="181">
        <v>23</v>
      </c>
      <c r="J517" s="179"/>
      <c r="K517" s="179"/>
      <c r="L517" s="182"/>
      <c r="M517" s="183"/>
      <c r="N517" s="179"/>
      <c r="O517" s="179"/>
      <c r="P517" s="179"/>
      <c r="Q517" s="179"/>
      <c r="R517" s="179"/>
      <c r="S517" s="179"/>
      <c r="T517" s="184"/>
      <c r="AT517" s="185" t="s">
        <v>355</v>
      </c>
      <c r="AU517" s="185" t="s">
        <v>83</v>
      </c>
      <c r="AV517" s="185" t="s">
        <v>83</v>
      </c>
      <c r="AW517" s="185" t="s">
        <v>222</v>
      </c>
      <c r="AX517" s="185" t="s">
        <v>22</v>
      </c>
      <c r="AY517" s="185" t="s">
        <v>243</v>
      </c>
    </row>
    <row r="518" spans="2:65" s="6" customFormat="1" ht="15.75" customHeight="1" x14ac:dyDescent="0.3">
      <c r="B518" s="23"/>
      <c r="C518" s="194" t="s">
        <v>946</v>
      </c>
      <c r="D518" s="194" t="s">
        <v>481</v>
      </c>
      <c r="E518" s="195" t="s">
        <v>947</v>
      </c>
      <c r="F518" s="196" t="s">
        <v>948</v>
      </c>
      <c r="G518" s="197" t="s">
        <v>378</v>
      </c>
      <c r="H518" s="198">
        <v>48.825000000000003</v>
      </c>
      <c r="I518" s="199"/>
      <c r="J518" s="200">
        <f>ROUND($I$518*$H$518,2)</f>
        <v>0</v>
      </c>
      <c r="K518" s="196" t="s">
        <v>353</v>
      </c>
      <c r="L518" s="201"/>
      <c r="M518" s="202"/>
      <c r="N518" s="203" t="s">
        <v>46</v>
      </c>
      <c r="O518" s="24"/>
      <c r="P518" s="155">
        <f>$O$518*$H$518</f>
        <v>0</v>
      </c>
      <c r="Q518" s="155">
        <v>9.2000000000000003E-4</v>
      </c>
      <c r="R518" s="155">
        <f>$Q$518*$H$518</f>
        <v>4.4919000000000001E-2</v>
      </c>
      <c r="S518" s="155">
        <v>0</v>
      </c>
      <c r="T518" s="156">
        <f>$S$518*$H$518</f>
        <v>0</v>
      </c>
      <c r="AR518" s="97" t="s">
        <v>949</v>
      </c>
      <c r="AT518" s="97" t="s">
        <v>481</v>
      </c>
      <c r="AU518" s="97" t="s">
        <v>83</v>
      </c>
      <c r="AY518" s="6" t="s">
        <v>243</v>
      </c>
      <c r="BE518" s="157">
        <f>IF($N$518="základní",$J$518,0)</f>
        <v>0</v>
      </c>
      <c r="BF518" s="157">
        <f>IF($N$518="snížená",$J$518,0)</f>
        <v>0</v>
      </c>
      <c r="BG518" s="157">
        <f>IF($N$518="zákl. přenesená",$J$518,0)</f>
        <v>0</v>
      </c>
      <c r="BH518" s="157">
        <f>IF($N$518="sníž. přenesená",$J$518,0)</f>
        <v>0</v>
      </c>
      <c r="BI518" s="157">
        <f>IF($N$518="nulová",$J$518,0)</f>
        <v>0</v>
      </c>
      <c r="BJ518" s="97" t="s">
        <v>22</v>
      </c>
      <c r="BK518" s="157">
        <f>ROUND($I$518*$H$518,2)</f>
        <v>0</v>
      </c>
      <c r="BL518" s="97" t="s">
        <v>949</v>
      </c>
      <c r="BM518" s="97" t="s">
        <v>950</v>
      </c>
    </row>
    <row r="519" spans="2:65" s="6" customFormat="1" ht="15.75" customHeight="1" x14ac:dyDescent="0.3">
      <c r="B519" s="178"/>
      <c r="C519" s="179"/>
      <c r="D519" s="158" t="s">
        <v>355</v>
      </c>
      <c r="E519" s="180"/>
      <c r="F519" s="180" t="s">
        <v>951</v>
      </c>
      <c r="G519" s="179"/>
      <c r="H519" s="181">
        <v>23</v>
      </c>
      <c r="J519" s="179"/>
      <c r="K519" s="179"/>
      <c r="L519" s="182"/>
      <c r="M519" s="183"/>
      <c r="N519" s="179"/>
      <c r="O519" s="179"/>
      <c r="P519" s="179"/>
      <c r="Q519" s="179"/>
      <c r="R519" s="179"/>
      <c r="S519" s="179"/>
      <c r="T519" s="184"/>
      <c r="AT519" s="185" t="s">
        <v>355</v>
      </c>
      <c r="AU519" s="185" t="s">
        <v>83</v>
      </c>
      <c r="AV519" s="185" t="s">
        <v>83</v>
      </c>
      <c r="AW519" s="185" t="s">
        <v>222</v>
      </c>
      <c r="AX519" s="185" t="s">
        <v>75</v>
      </c>
      <c r="AY519" s="185" t="s">
        <v>243</v>
      </c>
    </row>
    <row r="520" spans="2:65" s="6" customFormat="1" ht="15.75" customHeight="1" x14ac:dyDescent="0.3">
      <c r="B520" s="178"/>
      <c r="C520" s="179"/>
      <c r="D520" s="177" t="s">
        <v>355</v>
      </c>
      <c r="E520" s="179"/>
      <c r="F520" s="180" t="s">
        <v>952</v>
      </c>
      <c r="G520" s="179"/>
      <c r="H520" s="181">
        <v>23.5</v>
      </c>
      <c r="J520" s="179"/>
      <c r="K520" s="179"/>
      <c r="L520" s="182"/>
      <c r="M520" s="183"/>
      <c r="N520" s="179"/>
      <c r="O520" s="179"/>
      <c r="P520" s="179"/>
      <c r="Q520" s="179"/>
      <c r="R520" s="179"/>
      <c r="S520" s="179"/>
      <c r="T520" s="184"/>
      <c r="AT520" s="185" t="s">
        <v>355</v>
      </c>
      <c r="AU520" s="185" t="s">
        <v>83</v>
      </c>
      <c r="AV520" s="185" t="s">
        <v>83</v>
      </c>
      <c r="AW520" s="185" t="s">
        <v>222</v>
      </c>
      <c r="AX520" s="185" t="s">
        <v>75</v>
      </c>
      <c r="AY520" s="185" t="s">
        <v>243</v>
      </c>
    </row>
    <row r="521" spans="2:65" s="6" customFormat="1" ht="15.75" customHeight="1" x14ac:dyDescent="0.3">
      <c r="B521" s="186"/>
      <c r="C521" s="187"/>
      <c r="D521" s="177" t="s">
        <v>355</v>
      </c>
      <c r="E521" s="187"/>
      <c r="F521" s="188" t="s">
        <v>369</v>
      </c>
      <c r="G521" s="187"/>
      <c r="H521" s="189">
        <v>46.5</v>
      </c>
      <c r="J521" s="187"/>
      <c r="K521" s="187"/>
      <c r="L521" s="190"/>
      <c r="M521" s="191"/>
      <c r="N521" s="187"/>
      <c r="O521" s="187"/>
      <c r="P521" s="187"/>
      <c r="Q521" s="187"/>
      <c r="R521" s="187"/>
      <c r="S521" s="187"/>
      <c r="T521" s="192"/>
      <c r="AT521" s="193" t="s">
        <v>355</v>
      </c>
      <c r="AU521" s="193" t="s">
        <v>83</v>
      </c>
      <c r="AV521" s="193" t="s">
        <v>248</v>
      </c>
      <c r="AW521" s="193" t="s">
        <v>222</v>
      </c>
      <c r="AX521" s="193" t="s">
        <v>22</v>
      </c>
      <c r="AY521" s="193" t="s">
        <v>243</v>
      </c>
    </row>
    <row r="522" spans="2:65" s="6" customFormat="1" ht="15.75" customHeight="1" x14ac:dyDescent="0.3">
      <c r="B522" s="178"/>
      <c r="C522" s="179"/>
      <c r="D522" s="177" t="s">
        <v>355</v>
      </c>
      <c r="E522" s="179"/>
      <c r="F522" s="180" t="s">
        <v>953</v>
      </c>
      <c r="G522" s="179"/>
      <c r="H522" s="181">
        <v>48.825000000000003</v>
      </c>
      <c r="J522" s="179"/>
      <c r="K522" s="179"/>
      <c r="L522" s="182"/>
      <c r="M522" s="204"/>
      <c r="N522" s="205"/>
      <c r="O522" s="205"/>
      <c r="P522" s="205"/>
      <c r="Q522" s="205"/>
      <c r="R522" s="205"/>
      <c r="S522" s="205"/>
      <c r="T522" s="206"/>
      <c r="AT522" s="185" t="s">
        <v>355</v>
      </c>
      <c r="AU522" s="185" t="s">
        <v>83</v>
      </c>
      <c r="AV522" s="185" t="s">
        <v>83</v>
      </c>
      <c r="AW522" s="185" t="s">
        <v>75</v>
      </c>
      <c r="AX522" s="185" t="s">
        <v>22</v>
      </c>
      <c r="AY522" s="185" t="s">
        <v>243</v>
      </c>
    </row>
    <row r="523" spans="2:65" s="6" customFormat="1" ht="7.5" customHeight="1" x14ac:dyDescent="0.3">
      <c r="B523" s="38"/>
      <c r="C523" s="39"/>
      <c r="D523" s="39"/>
      <c r="E523" s="39"/>
      <c r="F523" s="39"/>
      <c r="G523" s="39"/>
      <c r="H523" s="39"/>
      <c r="I523" s="110"/>
      <c r="J523" s="39"/>
      <c r="K523" s="39"/>
      <c r="L523" s="43"/>
      <c r="AT523" s="2"/>
    </row>
  </sheetData>
  <sheetProtection password="CC35" sheet="1" objects="1" scenarios="1" formatColumns="0" formatRows="0" sort="0" autoFilter="0"/>
  <autoFilter ref="C92:K92"/>
  <mergeCells count="12">
    <mergeCell ref="E47:H47"/>
    <mergeCell ref="E49:H49"/>
    <mergeCell ref="E51:H51"/>
    <mergeCell ref="E81:H81"/>
    <mergeCell ref="E83:H83"/>
    <mergeCell ref="E85:H85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97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97" customFormat="1" ht="16.5" customHeight="1" x14ac:dyDescent="0.3">
      <c r="B9" s="98"/>
      <c r="C9" s="99"/>
      <c r="D9" s="99"/>
      <c r="E9" s="342" t="s">
        <v>333</v>
      </c>
      <c r="F9" s="344"/>
      <c r="G9" s="344"/>
      <c r="H9" s="344"/>
      <c r="J9" s="99"/>
      <c r="K9" s="100"/>
    </row>
    <row r="10" spans="1:256" s="6" customFormat="1" ht="15.75" customHeight="1" x14ac:dyDescent="0.3">
      <c r="B10" s="23"/>
      <c r="C10" s="24"/>
      <c r="D10" s="19" t="s">
        <v>216</v>
      </c>
      <c r="E10" s="24"/>
      <c r="F10" s="24"/>
      <c r="G10" s="24"/>
      <c r="H10" s="24"/>
      <c r="J10" s="24"/>
      <c r="K10" s="27"/>
    </row>
    <row r="11" spans="1:256" s="6" customFormat="1" ht="37.5" customHeight="1" x14ac:dyDescent="0.3">
      <c r="B11" s="23"/>
      <c r="C11" s="24"/>
      <c r="D11" s="24"/>
      <c r="E11" s="320" t="s">
        <v>954</v>
      </c>
      <c r="F11" s="323"/>
      <c r="G11" s="323"/>
      <c r="H11" s="323"/>
      <c r="J11" s="24"/>
      <c r="K11" s="27"/>
    </row>
    <row r="12" spans="1:256" s="6" customFormat="1" ht="14.25" customHeight="1" x14ac:dyDescent="0.3">
      <c r="B12" s="23"/>
      <c r="C12" s="24"/>
      <c r="D12" s="24"/>
      <c r="E12" s="24"/>
      <c r="F12" s="24"/>
      <c r="G12" s="24"/>
      <c r="H12" s="24"/>
      <c r="J12" s="24"/>
      <c r="K12" s="27"/>
    </row>
    <row r="13" spans="1:256" s="6" customFormat="1" ht="15" customHeight="1" x14ac:dyDescent="0.3">
      <c r="B13" s="23"/>
      <c r="C13" s="24"/>
      <c r="D13" s="19" t="s">
        <v>19</v>
      </c>
      <c r="E13" s="24"/>
      <c r="F13" s="17" t="s">
        <v>20</v>
      </c>
      <c r="G13" s="24"/>
      <c r="H13" s="24"/>
      <c r="I13" s="101" t="s">
        <v>21</v>
      </c>
      <c r="J13" s="17"/>
      <c r="K13" s="27"/>
    </row>
    <row r="14" spans="1:256" s="6" customFormat="1" ht="15" customHeight="1" x14ac:dyDescent="0.3">
      <c r="B14" s="23"/>
      <c r="C14" s="24"/>
      <c r="D14" s="19" t="s">
        <v>23</v>
      </c>
      <c r="E14" s="24"/>
      <c r="F14" s="17" t="s">
        <v>24</v>
      </c>
      <c r="G14" s="24"/>
      <c r="H14" s="24"/>
      <c r="I14" s="101" t="s">
        <v>25</v>
      </c>
      <c r="J14" s="52" t="str">
        <f>'Rekapitulace stavby'!$AN$8</f>
        <v>15.09.2014</v>
      </c>
      <c r="K14" s="27"/>
    </row>
    <row r="15" spans="1:256" s="6" customFormat="1" ht="12" customHeight="1" x14ac:dyDescent="0.3">
      <c r="B15" s="23"/>
      <c r="C15" s="24"/>
      <c r="D15" s="24"/>
      <c r="E15" s="24"/>
      <c r="F15" s="24"/>
      <c r="G15" s="24"/>
      <c r="H15" s="24"/>
      <c r="J15" s="24"/>
      <c r="K15" s="27"/>
    </row>
    <row r="16" spans="1:256" s="6" customFormat="1" ht="15" customHeight="1" x14ac:dyDescent="0.3">
      <c r="B16" s="23"/>
      <c r="C16" s="24"/>
      <c r="D16" s="19" t="s">
        <v>29</v>
      </c>
      <c r="E16" s="24"/>
      <c r="F16" s="24"/>
      <c r="G16" s="24"/>
      <c r="H16" s="24"/>
      <c r="I16" s="101" t="s">
        <v>30</v>
      </c>
      <c r="J16" s="17" t="s">
        <v>31</v>
      </c>
      <c r="K16" s="27"/>
    </row>
    <row r="17" spans="2:11" s="6" customFormat="1" ht="18.75" customHeight="1" x14ac:dyDescent="0.3">
      <c r="B17" s="23"/>
      <c r="C17" s="24"/>
      <c r="D17" s="24"/>
      <c r="E17" s="17" t="s">
        <v>32</v>
      </c>
      <c r="F17" s="24"/>
      <c r="G17" s="24"/>
      <c r="H17" s="24"/>
      <c r="I17" s="101" t="s">
        <v>33</v>
      </c>
      <c r="J17" s="17"/>
      <c r="K17" s="27"/>
    </row>
    <row r="18" spans="2:11" s="6" customFormat="1" ht="7.5" customHeight="1" x14ac:dyDescent="0.3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 x14ac:dyDescent="0.3">
      <c r="B19" s="23"/>
      <c r="C19" s="24"/>
      <c r="D19" s="19" t="s">
        <v>34</v>
      </c>
      <c r="E19" s="24"/>
      <c r="F19" s="24"/>
      <c r="G19" s="24"/>
      <c r="H19" s="24"/>
      <c r="I19" s="101" t="s">
        <v>30</v>
      </c>
      <c r="J19" s="17" t="str">
        <f>IF('Rekapitulace stavby'!$AN$13="Vyplň údaj","",IF('Rekapitulace stavby'!$AN$13="","",'Rekapitulace stavby'!$AN$13))</f>
        <v/>
      </c>
      <c r="K19" s="27"/>
    </row>
    <row r="20" spans="2:11" s="6" customFormat="1" ht="18.75" customHeight="1" x14ac:dyDescent="0.3">
      <c r="B20" s="23"/>
      <c r="C20" s="24"/>
      <c r="D20" s="24"/>
      <c r="E20" s="17" t="str">
        <f>IF('Rekapitulace stavby'!$E$14="Vyplň údaj","",IF('Rekapitulace stavby'!$E$14="","",'Rekapitulace stavby'!$E$14))</f>
        <v/>
      </c>
      <c r="F20" s="24"/>
      <c r="G20" s="24"/>
      <c r="H20" s="24"/>
      <c r="I20" s="101" t="s">
        <v>33</v>
      </c>
      <c r="J20" s="17" t="str">
        <f>IF('Rekapitulace stavby'!$AN$14="Vyplň údaj","",IF('Rekapitulace stavby'!$AN$14="","",'Rekapitulace stavby'!$AN$14))</f>
        <v/>
      </c>
      <c r="K20" s="27"/>
    </row>
    <row r="21" spans="2:11" s="6" customFormat="1" ht="7.5" customHeight="1" x14ac:dyDescent="0.3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 x14ac:dyDescent="0.3">
      <c r="B22" s="23"/>
      <c r="C22" s="24"/>
      <c r="D22" s="19" t="s">
        <v>36</v>
      </c>
      <c r="E22" s="24"/>
      <c r="F22" s="24"/>
      <c r="G22" s="24"/>
      <c r="H22" s="24"/>
      <c r="I22" s="101" t="s">
        <v>30</v>
      </c>
      <c r="J22" s="17" t="s">
        <v>37</v>
      </c>
      <c r="K22" s="27"/>
    </row>
    <row r="23" spans="2:11" s="6" customFormat="1" ht="18.75" customHeight="1" x14ac:dyDescent="0.3">
      <c r="B23" s="23"/>
      <c r="C23" s="24"/>
      <c r="D23" s="24"/>
      <c r="E23" s="17" t="s">
        <v>38</v>
      </c>
      <c r="F23" s="24"/>
      <c r="G23" s="24"/>
      <c r="H23" s="24"/>
      <c r="I23" s="101" t="s">
        <v>33</v>
      </c>
      <c r="J23" s="17"/>
      <c r="K23" s="27"/>
    </row>
    <row r="24" spans="2:11" s="6" customFormat="1" ht="7.5" customHeight="1" x14ac:dyDescent="0.3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 x14ac:dyDescent="0.3">
      <c r="B25" s="23"/>
      <c r="C25" s="24"/>
      <c r="D25" s="19" t="s">
        <v>40</v>
      </c>
      <c r="E25" s="24"/>
      <c r="F25" s="24"/>
      <c r="G25" s="24"/>
      <c r="H25" s="24"/>
      <c r="J25" s="24"/>
      <c r="K25" s="27"/>
    </row>
    <row r="26" spans="2:11" s="97" customFormat="1" ht="367.5" customHeight="1" x14ac:dyDescent="0.3">
      <c r="B26" s="98"/>
      <c r="C26" s="99"/>
      <c r="D26" s="99"/>
      <c r="E26" s="338" t="s">
        <v>335</v>
      </c>
      <c r="F26" s="344"/>
      <c r="G26" s="344"/>
      <c r="H26" s="344"/>
      <c r="J26" s="99"/>
      <c r="K26" s="100"/>
    </row>
    <row r="27" spans="2:11" s="6" customFormat="1" ht="7.5" customHeight="1" x14ac:dyDescent="0.3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 x14ac:dyDescent="0.3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 x14ac:dyDescent="0.3">
      <c r="B29" s="23"/>
      <c r="C29" s="24"/>
      <c r="D29" s="103" t="s">
        <v>41</v>
      </c>
      <c r="E29" s="24"/>
      <c r="F29" s="24"/>
      <c r="G29" s="24"/>
      <c r="H29" s="24"/>
      <c r="J29" s="67">
        <f>ROUND($J$86,2)</f>
        <v>0</v>
      </c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 x14ac:dyDescent="0.3">
      <c r="B31" s="23"/>
      <c r="C31" s="24"/>
      <c r="D31" s="24"/>
      <c r="E31" s="24"/>
      <c r="F31" s="28" t="s">
        <v>43</v>
      </c>
      <c r="G31" s="24"/>
      <c r="H31" s="24"/>
      <c r="I31" s="104" t="s">
        <v>42</v>
      </c>
      <c r="J31" s="28" t="s">
        <v>44</v>
      </c>
      <c r="K31" s="27"/>
    </row>
    <row r="32" spans="2:11" s="6" customFormat="1" ht="15" customHeight="1" x14ac:dyDescent="0.3">
      <c r="B32" s="23"/>
      <c r="C32" s="24"/>
      <c r="D32" s="30" t="s">
        <v>45</v>
      </c>
      <c r="E32" s="30" t="s">
        <v>46</v>
      </c>
      <c r="F32" s="105">
        <f>ROUND(SUM($BE$86:$BE$179),2)</f>
        <v>0</v>
      </c>
      <c r="G32" s="24"/>
      <c r="H32" s="24"/>
      <c r="I32" s="106">
        <v>0.21</v>
      </c>
      <c r="J32" s="105">
        <f>ROUND(ROUND((SUM($BE$86:$BE$179)),2)*$I$32,2)</f>
        <v>0</v>
      </c>
      <c r="K32" s="27"/>
    </row>
    <row r="33" spans="2:11" s="6" customFormat="1" ht="15" customHeight="1" x14ac:dyDescent="0.3">
      <c r="B33" s="23"/>
      <c r="C33" s="24"/>
      <c r="D33" s="24"/>
      <c r="E33" s="30" t="s">
        <v>47</v>
      </c>
      <c r="F33" s="105">
        <f>ROUND(SUM($BF$86:$BF$179),2)</f>
        <v>0</v>
      </c>
      <c r="G33" s="24"/>
      <c r="H33" s="24"/>
      <c r="I33" s="106">
        <v>0.15</v>
      </c>
      <c r="J33" s="105">
        <f>ROUND(ROUND((SUM($BF$86:$BF$179)),2)*$I$33,2)</f>
        <v>0</v>
      </c>
      <c r="K33" s="27"/>
    </row>
    <row r="34" spans="2:11" s="6" customFormat="1" ht="15" hidden="1" customHeight="1" x14ac:dyDescent="0.3">
      <c r="B34" s="23"/>
      <c r="C34" s="24"/>
      <c r="D34" s="24"/>
      <c r="E34" s="30" t="s">
        <v>48</v>
      </c>
      <c r="F34" s="105">
        <f>ROUND(SUM($BG$86:$BG$179),2)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hidden="1" customHeight="1" x14ac:dyDescent="0.3">
      <c r="B35" s="23"/>
      <c r="C35" s="24"/>
      <c r="D35" s="24"/>
      <c r="E35" s="30" t="s">
        <v>49</v>
      </c>
      <c r="F35" s="105">
        <f>ROUND(SUM($BH$86:$BH$179),2)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50</v>
      </c>
      <c r="F36" s="105">
        <f>ROUND(SUM($BI$86:$BI$179),2)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 x14ac:dyDescent="0.3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 x14ac:dyDescent="0.3">
      <c r="B38" s="23"/>
      <c r="C38" s="32"/>
      <c r="D38" s="33" t="s">
        <v>51</v>
      </c>
      <c r="E38" s="34"/>
      <c r="F38" s="34"/>
      <c r="G38" s="107" t="s">
        <v>52</v>
      </c>
      <c r="H38" s="35" t="s">
        <v>53</v>
      </c>
      <c r="I38" s="108"/>
      <c r="J38" s="36">
        <f>SUM($J$29:$J$36)</f>
        <v>0</v>
      </c>
      <c r="K38" s="109"/>
    </row>
    <row r="39" spans="2:11" s="6" customFormat="1" ht="15" customHeight="1" x14ac:dyDescent="0.3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 x14ac:dyDescent="0.3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 x14ac:dyDescent="0.3">
      <c r="B44" s="23"/>
      <c r="C44" s="12" t="s">
        <v>218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 x14ac:dyDescent="0.3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 x14ac:dyDescent="0.3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 x14ac:dyDescent="0.3">
      <c r="B47" s="23"/>
      <c r="C47" s="24"/>
      <c r="D47" s="24"/>
      <c r="E47" s="342" t="str">
        <f>$E$7</f>
        <v>Silnice III/4721 Ostrava, ul. Michálkovická okružní křižovatka s ulicí Hladnovskou a Keltičkovou</v>
      </c>
      <c r="F47" s="323"/>
      <c r="G47" s="323"/>
      <c r="H47" s="323"/>
      <c r="J47" s="24"/>
      <c r="K47" s="27"/>
    </row>
    <row r="48" spans="2:11" s="2" customFormat="1" ht="15.75" customHeight="1" x14ac:dyDescent="0.3">
      <c r="B48" s="10"/>
      <c r="C48" s="19" t="s">
        <v>214</v>
      </c>
      <c r="D48" s="11"/>
      <c r="E48" s="11"/>
      <c r="F48" s="11"/>
      <c r="G48" s="11"/>
      <c r="H48" s="11"/>
      <c r="J48" s="11"/>
      <c r="K48" s="13"/>
    </row>
    <row r="49" spans="2:47" s="6" customFormat="1" ht="16.5" customHeight="1" x14ac:dyDescent="0.3">
      <c r="B49" s="23"/>
      <c r="C49" s="24"/>
      <c r="D49" s="24"/>
      <c r="E49" s="342" t="s">
        <v>333</v>
      </c>
      <c r="F49" s="323"/>
      <c r="G49" s="323"/>
      <c r="H49" s="323"/>
      <c r="J49" s="24"/>
      <c r="K49" s="27"/>
    </row>
    <row r="50" spans="2:47" s="6" customFormat="1" ht="15" customHeight="1" x14ac:dyDescent="0.3">
      <c r="B50" s="23"/>
      <c r="C50" s="19" t="s">
        <v>216</v>
      </c>
      <c r="D50" s="24"/>
      <c r="E50" s="24"/>
      <c r="F50" s="24"/>
      <c r="G50" s="24"/>
      <c r="H50" s="24"/>
      <c r="J50" s="24"/>
      <c r="K50" s="27"/>
    </row>
    <row r="51" spans="2:47" s="6" customFormat="1" ht="19.5" customHeight="1" x14ac:dyDescent="0.3">
      <c r="B51" s="23"/>
      <c r="C51" s="24"/>
      <c r="D51" s="24"/>
      <c r="E51" s="320" t="str">
        <f>$E$11</f>
        <v>SO 101.2 - Trvalé dopravní značení - silnice III/4721</v>
      </c>
      <c r="F51" s="323"/>
      <c r="G51" s="323"/>
      <c r="H51" s="323"/>
      <c r="J51" s="24"/>
      <c r="K51" s="27"/>
    </row>
    <row r="52" spans="2:47" s="6" customFormat="1" ht="7.5" customHeight="1" x14ac:dyDescent="0.3">
      <c r="B52" s="23"/>
      <c r="C52" s="24"/>
      <c r="D52" s="24"/>
      <c r="E52" s="24"/>
      <c r="F52" s="24"/>
      <c r="G52" s="24"/>
      <c r="H52" s="24"/>
      <c r="J52" s="24"/>
      <c r="K52" s="27"/>
    </row>
    <row r="53" spans="2:47" s="6" customFormat="1" ht="18.75" customHeight="1" x14ac:dyDescent="0.3">
      <c r="B53" s="23"/>
      <c r="C53" s="19" t="s">
        <v>23</v>
      </c>
      <c r="D53" s="24"/>
      <c r="E53" s="24"/>
      <c r="F53" s="17" t="str">
        <f>$F$14</f>
        <v>Ostrava</v>
      </c>
      <c r="G53" s="24"/>
      <c r="H53" s="24"/>
      <c r="I53" s="101" t="s">
        <v>25</v>
      </c>
      <c r="J53" s="52" t="str">
        <f>IF($J$14="","",$J$14)</f>
        <v>15.09.2014</v>
      </c>
      <c r="K53" s="27"/>
    </row>
    <row r="54" spans="2:47" s="6" customFormat="1" ht="7.5" customHeight="1" x14ac:dyDescent="0.3">
      <c r="B54" s="23"/>
      <c r="C54" s="24"/>
      <c r="D54" s="24"/>
      <c r="E54" s="24"/>
      <c r="F54" s="24"/>
      <c r="G54" s="24"/>
      <c r="H54" s="24"/>
      <c r="J54" s="24"/>
      <c r="K54" s="27"/>
    </row>
    <row r="55" spans="2:47" s="6" customFormat="1" ht="15.75" customHeight="1" x14ac:dyDescent="0.3">
      <c r="B55" s="23"/>
      <c r="C55" s="19" t="s">
        <v>29</v>
      </c>
      <c r="D55" s="24"/>
      <c r="E55" s="24"/>
      <c r="F55" s="17" t="str">
        <f>$E$17</f>
        <v>Správa silnic Moravskoslezského kraje</v>
      </c>
      <c r="G55" s="24"/>
      <c r="H55" s="24"/>
      <c r="I55" s="101" t="s">
        <v>36</v>
      </c>
      <c r="J55" s="17" t="str">
        <f>$E$23</f>
        <v>SHB, akciová společnost</v>
      </c>
      <c r="K55" s="27"/>
    </row>
    <row r="56" spans="2:47" s="6" customFormat="1" ht="15" customHeight="1" x14ac:dyDescent="0.3">
      <c r="B56" s="23"/>
      <c r="C56" s="19" t="s">
        <v>34</v>
      </c>
      <c r="D56" s="24"/>
      <c r="E56" s="24"/>
      <c r="F56" s="17" t="str">
        <f>IF($E$20="","",$E$20)</f>
        <v/>
      </c>
      <c r="G56" s="24"/>
      <c r="H56" s="24"/>
      <c r="J56" s="24"/>
      <c r="K56" s="27"/>
    </row>
    <row r="57" spans="2:47" s="6" customFormat="1" ht="11.25" customHeight="1" x14ac:dyDescent="0.3">
      <c r="B57" s="23"/>
      <c r="C57" s="24"/>
      <c r="D57" s="24"/>
      <c r="E57" s="24"/>
      <c r="F57" s="24"/>
      <c r="G57" s="24"/>
      <c r="H57" s="24"/>
      <c r="J57" s="24"/>
      <c r="K57" s="27"/>
    </row>
    <row r="58" spans="2:47" s="6" customFormat="1" ht="30" customHeight="1" x14ac:dyDescent="0.3">
      <c r="B58" s="23"/>
      <c r="C58" s="114" t="s">
        <v>219</v>
      </c>
      <c r="D58" s="32"/>
      <c r="E58" s="32"/>
      <c r="F58" s="32"/>
      <c r="G58" s="32"/>
      <c r="H58" s="32"/>
      <c r="I58" s="115"/>
      <c r="J58" s="116" t="s">
        <v>220</v>
      </c>
      <c r="K58" s="37"/>
    </row>
    <row r="59" spans="2:47" s="6" customFormat="1" ht="11.25" customHeight="1" x14ac:dyDescent="0.3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 x14ac:dyDescent="0.3">
      <c r="B60" s="23"/>
      <c r="C60" s="66" t="s">
        <v>221</v>
      </c>
      <c r="D60" s="24"/>
      <c r="E60" s="24"/>
      <c r="F60" s="24"/>
      <c r="G60" s="24"/>
      <c r="H60" s="24"/>
      <c r="J60" s="67">
        <f>$J$86</f>
        <v>0</v>
      </c>
      <c r="K60" s="27"/>
      <c r="AU60" s="6" t="s">
        <v>222</v>
      </c>
    </row>
    <row r="61" spans="2:47" s="73" customFormat="1" ht="25.5" customHeight="1" x14ac:dyDescent="0.3">
      <c r="B61" s="117"/>
      <c r="C61" s="118"/>
      <c r="D61" s="119" t="s">
        <v>336</v>
      </c>
      <c r="E61" s="119"/>
      <c r="F61" s="119"/>
      <c r="G61" s="119"/>
      <c r="H61" s="119"/>
      <c r="I61" s="120"/>
      <c r="J61" s="121">
        <f>$J$87</f>
        <v>0</v>
      </c>
      <c r="K61" s="122"/>
    </row>
    <row r="62" spans="2:47" s="83" customFormat="1" ht="21" customHeight="1" x14ac:dyDescent="0.3">
      <c r="B62" s="163"/>
      <c r="C62" s="85"/>
      <c r="D62" s="164" t="s">
        <v>342</v>
      </c>
      <c r="E62" s="164"/>
      <c r="F62" s="164"/>
      <c r="G62" s="164"/>
      <c r="H62" s="164"/>
      <c r="I62" s="165"/>
      <c r="J62" s="166">
        <f>$J$88</f>
        <v>0</v>
      </c>
      <c r="K62" s="167"/>
    </row>
    <row r="63" spans="2:47" s="83" customFormat="1" ht="21" customHeight="1" x14ac:dyDescent="0.3">
      <c r="B63" s="163"/>
      <c r="C63" s="85"/>
      <c r="D63" s="164" t="s">
        <v>343</v>
      </c>
      <c r="E63" s="164"/>
      <c r="F63" s="164"/>
      <c r="G63" s="164"/>
      <c r="H63" s="164"/>
      <c r="I63" s="165"/>
      <c r="J63" s="166">
        <f>$J$169</f>
        <v>0</v>
      </c>
      <c r="K63" s="167"/>
    </row>
    <row r="64" spans="2:47" s="83" customFormat="1" ht="21" customHeight="1" x14ac:dyDescent="0.3">
      <c r="B64" s="163"/>
      <c r="C64" s="85"/>
      <c r="D64" s="164" t="s">
        <v>344</v>
      </c>
      <c r="E64" s="164"/>
      <c r="F64" s="164"/>
      <c r="G64" s="164"/>
      <c r="H64" s="164"/>
      <c r="I64" s="165"/>
      <c r="J64" s="166">
        <f>$J$177</f>
        <v>0</v>
      </c>
      <c r="K64" s="167"/>
    </row>
    <row r="65" spans="2:12" s="6" customFormat="1" ht="22.5" customHeight="1" x14ac:dyDescent="0.3">
      <c r="B65" s="23"/>
      <c r="C65" s="24"/>
      <c r="D65" s="24"/>
      <c r="E65" s="24"/>
      <c r="F65" s="24"/>
      <c r="G65" s="24"/>
      <c r="H65" s="24"/>
      <c r="J65" s="24"/>
      <c r="K65" s="27"/>
    </row>
    <row r="66" spans="2:12" s="6" customFormat="1" ht="7.5" customHeight="1" x14ac:dyDescent="0.3">
      <c r="B66" s="38"/>
      <c r="C66" s="39"/>
      <c r="D66" s="39"/>
      <c r="E66" s="39"/>
      <c r="F66" s="39"/>
      <c r="G66" s="39"/>
      <c r="H66" s="39"/>
      <c r="I66" s="110"/>
      <c r="J66" s="39"/>
      <c r="K66" s="40"/>
    </row>
    <row r="70" spans="2:12" s="6" customFormat="1" ht="7.5" customHeight="1" x14ac:dyDescent="0.3">
      <c r="B70" s="41"/>
      <c r="C70" s="42"/>
      <c r="D70" s="42"/>
      <c r="E70" s="42"/>
      <c r="F70" s="42"/>
      <c r="G70" s="42"/>
      <c r="H70" s="42"/>
      <c r="I70" s="112"/>
      <c r="J70" s="42"/>
      <c r="K70" s="42"/>
      <c r="L70" s="43"/>
    </row>
    <row r="71" spans="2:12" s="6" customFormat="1" ht="37.5" customHeight="1" x14ac:dyDescent="0.3">
      <c r="B71" s="23"/>
      <c r="C71" s="12" t="s">
        <v>226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 x14ac:dyDescent="0.3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 x14ac:dyDescent="0.3">
      <c r="B73" s="23"/>
      <c r="C73" s="19" t="s">
        <v>16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 x14ac:dyDescent="0.3">
      <c r="B74" s="23"/>
      <c r="C74" s="24"/>
      <c r="D74" s="24"/>
      <c r="E74" s="342" t="str">
        <f>$E$7</f>
        <v>Silnice III/4721 Ostrava, ul. Michálkovická okružní křižovatka s ulicí Hladnovskou a Keltičkovou</v>
      </c>
      <c r="F74" s="323"/>
      <c r="G74" s="323"/>
      <c r="H74" s="323"/>
      <c r="J74" s="24"/>
      <c r="K74" s="24"/>
      <c r="L74" s="43"/>
    </row>
    <row r="75" spans="2:12" s="2" customFormat="1" ht="15.75" customHeight="1" x14ac:dyDescent="0.3">
      <c r="B75" s="10"/>
      <c r="C75" s="19" t="s">
        <v>214</v>
      </c>
      <c r="D75" s="11"/>
      <c r="E75" s="11"/>
      <c r="F75" s="11"/>
      <c r="G75" s="11"/>
      <c r="H75" s="11"/>
      <c r="J75" s="11"/>
      <c r="K75" s="11"/>
      <c r="L75" s="123"/>
    </row>
    <row r="76" spans="2:12" s="6" customFormat="1" ht="16.5" customHeight="1" x14ac:dyDescent="0.3">
      <c r="B76" s="23"/>
      <c r="C76" s="24"/>
      <c r="D76" s="24"/>
      <c r="E76" s="342" t="s">
        <v>333</v>
      </c>
      <c r="F76" s="323"/>
      <c r="G76" s="323"/>
      <c r="H76" s="323"/>
      <c r="J76" s="24"/>
      <c r="K76" s="24"/>
      <c r="L76" s="43"/>
    </row>
    <row r="77" spans="2:12" s="6" customFormat="1" ht="15" customHeight="1" x14ac:dyDescent="0.3">
      <c r="B77" s="23"/>
      <c r="C77" s="19" t="s">
        <v>216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 x14ac:dyDescent="0.3">
      <c r="B78" s="23"/>
      <c r="C78" s="24"/>
      <c r="D78" s="24"/>
      <c r="E78" s="320" t="str">
        <f>$E$11</f>
        <v>SO 101.2 - Trvalé dopravní značení - silnice III/4721</v>
      </c>
      <c r="F78" s="323"/>
      <c r="G78" s="323"/>
      <c r="H78" s="323"/>
      <c r="J78" s="24"/>
      <c r="K78" s="24"/>
      <c r="L78" s="43"/>
    </row>
    <row r="79" spans="2:12" s="6" customFormat="1" ht="7.5" customHeight="1" x14ac:dyDescent="0.3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 x14ac:dyDescent="0.3">
      <c r="B80" s="23"/>
      <c r="C80" s="19" t="s">
        <v>23</v>
      </c>
      <c r="D80" s="24"/>
      <c r="E80" s="24"/>
      <c r="F80" s="17" t="str">
        <f>$F$14</f>
        <v>Ostrava</v>
      </c>
      <c r="G80" s="24"/>
      <c r="H80" s="24"/>
      <c r="I80" s="101" t="s">
        <v>25</v>
      </c>
      <c r="J80" s="52" t="str">
        <f>IF($J$14="","",$J$14)</f>
        <v>15.09.2014</v>
      </c>
      <c r="K80" s="24"/>
      <c r="L80" s="43"/>
    </row>
    <row r="81" spans="2:65" s="6" customFormat="1" ht="7.5" customHeight="1" x14ac:dyDescent="0.3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65" s="6" customFormat="1" ht="15.75" customHeight="1" x14ac:dyDescent="0.3">
      <c r="B82" s="23"/>
      <c r="C82" s="19" t="s">
        <v>29</v>
      </c>
      <c r="D82" s="24"/>
      <c r="E82" s="24"/>
      <c r="F82" s="17" t="str">
        <f>$E$17</f>
        <v>Správa silnic Moravskoslezského kraje</v>
      </c>
      <c r="G82" s="24"/>
      <c r="H82" s="24"/>
      <c r="I82" s="101" t="s">
        <v>36</v>
      </c>
      <c r="J82" s="17" t="str">
        <f>$E$23</f>
        <v>SHB, akciová společnost</v>
      </c>
      <c r="K82" s="24"/>
      <c r="L82" s="43"/>
    </row>
    <row r="83" spans="2:65" s="6" customFormat="1" ht="15" customHeight="1" x14ac:dyDescent="0.3">
      <c r="B83" s="23"/>
      <c r="C83" s="19" t="s">
        <v>34</v>
      </c>
      <c r="D83" s="24"/>
      <c r="E83" s="24"/>
      <c r="F83" s="17" t="str">
        <f>IF($E$20="","",$E$20)</f>
        <v/>
      </c>
      <c r="G83" s="24"/>
      <c r="H83" s="24"/>
      <c r="J83" s="24"/>
      <c r="K83" s="24"/>
      <c r="L83" s="43"/>
    </row>
    <row r="84" spans="2:65" s="6" customFormat="1" ht="11.25" customHeight="1" x14ac:dyDescent="0.3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65" s="124" customFormat="1" ht="30" customHeight="1" x14ac:dyDescent="0.3">
      <c r="B85" s="125"/>
      <c r="C85" s="126" t="s">
        <v>227</v>
      </c>
      <c r="D85" s="127" t="s">
        <v>60</v>
      </c>
      <c r="E85" s="127" t="s">
        <v>56</v>
      </c>
      <c r="F85" s="127" t="s">
        <v>228</v>
      </c>
      <c r="G85" s="127" t="s">
        <v>229</v>
      </c>
      <c r="H85" s="127" t="s">
        <v>230</v>
      </c>
      <c r="I85" s="128" t="s">
        <v>231</v>
      </c>
      <c r="J85" s="127" t="s">
        <v>232</v>
      </c>
      <c r="K85" s="129" t="s">
        <v>233</v>
      </c>
      <c r="L85" s="130"/>
      <c r="M85" s="59" t="s">
        <v>234</v>
      </c>
      <c r="N85" s="60" t="s">
        <v>45</v>
      </c>
      <c r="O85" s="60" t="s">
        <v>235</v>
      </c>
      <c r="P85" s="60" t="s">
        <v>236</v>
      </c>
      <c r="Q85" s="60" t="s">
        <v>237</v>
      </c>
      <c r="R85" s="60" t="s">
        <v>238</v>
      </c>
      <c r="S85" s="60" t="s">
        <v>239</v>
      </c>
      <c r="T85" s="61" t="s">
        <v>240</v>
      </c>
    </row>
    <row r="86" spans="2:65" s="6" customFormat="1" ht="30" customHeight="1" x14ac:dyDescent="0.35">
      <c r="B86" s="23"/>
      <c r="C86" s="66" t="s">
        <v>221</v>
      </c>
      <c r="D86" s="24"/>
      <c r="E86" s="24"/>
      <c r="F86" s="24"/>
      <c r="G86" s="24"/>
      <c r="H86" s="24"/>
      <c r="J86" s="131">
        <f>$BK$86</f>
        <v>0</v>
      </c>
      <c r="K86" s="24"/>
      <c r="L86" s="43"/>
      <c r="M86" s="63"/>
      <c r="N86" s="64"/>
      <c r="O86" s="64"/>
      <c r="P86" s="132">
        <f>$P$87</f>
        <v>0</v>
      </c>
      <c r="Q86" s="64"/>
      <c r="R86" s="132">
        <f>$R$87</f>
        <v>7.1221149999999991</v>
      </c>
      <c r="S86" s="64"/>
      <c r="T86" s="133">
        <f>$T$87</f>
        <v>1.29</v>
      </c>
      <c r="AT86" s="6" t="s">
        <v>74</v>
      </c>
      <c r="AU86" s="6" t="s">
        <v>222</v>
      </c>
      <c r="BK86" s="134">
        <f>$BK$87</f>
        <v>0</v>
      </c>
    </row>
    <row r="87" spans="2:65" s="135" customFormat="1" ht="37.5" customHeight="1" x14ac:dyDescent="0.35">
      <c r="B87" s="136"/>
      <c r="C87" s="137"/>
      <c r="D87" s="137" t="s">
        <v>74</v>
      </c>
      <c r="E87" s="138" t="s">
        <v>347</v>
      </c>
      <c r="F87" s="138" t="s">
        <v>348</v>
      </c>
      <c r="G87" s="137"/>
      <c r="H87" s="137"/>
      <c r="J87" s="139">
        <f>$BK$87</f>
        <v>0</v>
      </c>
      <c r="K87" s="137"/>
      <c r="L87" s="140"/>
      <c r="M87" s="141"/>
      <c r="N87" s="137"/>
      <c r="O87" s="137"/>
      <c r="P87" s="142">
        <f>$P$88+$P$169+$P$177</f>
        <v>0</v>
      </c>
      <c r="Q87" s="137"/>
      <c r="R87" s="142">
        <f>$R$88+$R$169+$R$177</f>
        <v>7.1221149999999991</v>
      </c>
      <c r="S87" s="137"/>
      <c r="T87" s="143">
        <f>$T$88+$T$169+$T$177</f>
        <v>1.29</v>
      </c>
      <c r="AR87" s="144" t="s">
        <v>22</v>
      </c>
      <c r="AT87" s="144" t="s">
        <v>74</v>
      </c>
      <c r="AU87" s="144" t="s">
        <v>75</v>
      </c>
      <c r="AY87" s="144" t="s">
        <v>243</v>
      </c>
      <c r="BK87" s="145">
        <f>$BK$88+$BK$169+$BK$177</f>
        <v>0</v>
      </c>
    </row>
    <row r="88" spans="2:65" s="135" customFormat="1" ht="21" customHeight="1" x14ac:dyDescent="0.3">
      <c r="B88" s="136"/>
      <c r="C88" s="137"/>
      <c r="D88" s="137" t="s">
        <v>74</v>
      </c>
      <c r="E88" s="168" t="s">
        <v>276</v>
      </c>
      <c r="F88" s="168" t="s">
        <v>808</v>
      </c>
      <c r="G88" s="137"/>
      <c r="H88" s="137"/>
      <c r="J88" s="169">
        <f>$BK$88</f>
        <v>0</v>
      </c>
      <c r="K88" s="137"/>
      <c r="L88" s="140"/>
      <c r="M88" s="141"/>
      <c r="N88" s="137"/>
      <c r="O88" s="137"/>
      <c r="P88" s="142">
        <f>SUM($P$89:$P$168)</f>
        <v>0</v>
      </c>
      <c r="Q88" s="137"/>
      <c r="R88" s="142">
        <f>SUM($R$89:$R$168)</f>
        <v>7.1221149999999991</v>
      </c>
      <c r="S88" s="137"/>
      <c r="T88" s="143">
        <f>SUM($T$89:$T$168)</f>
        <v>1.29</v>
      </c>
      <c r="AR88" s="144" t="s">
        <v>22</v>
      </c>
      <c r="AT88" s="144" t="s">
        <v>74</v>
      </c>
      <c r="AU88" s="144" t="s">
        <v>22</v>
      </c>
      <c r="AY88" s="144" t="s">
        <v>243</v>
      </c>
      <c r="BK88" s="145">
        <f>SUM($BK$89:$BK$168)</f>
        <v>0</v>
      </c>
    </row>
    <row r="89" spans="2:65" s="6" customFormat="1" ht="15.75" customHeight="1" x14ac:dyDescent="0.3">
      <c r="B89" s="23"/>
      <c r="C89" s="146" t="s">
        <v>22</v>
      </c>
      <c r="D89" s="146" t="s">
        <v>244</v>
      </c>
      <c r="E89" s="147" t="s">
        <v>955</v>
      </c>
      <c r="F89" s="148" t="s">
        <v>956</v>
      </c>
      <c r="G89" s="149" t="s">
        <v>637</v>
      </c>
      <c r="H89" s="150">
        <v>8</v>
      </c>
      <c r="I89" s="151"/>
      <c r="J89" s="152">
        <f>ROUND($I$89*$H$89,2)</f>
        <v>0</v>
      </c>
      <c r="K89" s="148" t="s">
        <v>353</v>
      </c>
      <c r="L89" s="43"/>
      <c r="M89" s="153"/>
      <c r="N89" s="154" t="s">
        <v>46</v>
      </c>
      <c r="O89" s="24"/>
      <c r="P89" s="155">
        <f>$O$89*$H$89</f>
        <v>0</v>
      </c>
      <c r="Q89" s="155">
        <v>6.9999999999999999E-4</v>
      </c>
      <c r="R89" s="155">
        <f>$Q$89*$H$89</f>
        <v>5.5999999999999999E-3</v>
      </c>
      <c r="S89" s="155">
        <v>0</v>
      </c>
      <c r="T89" s="156">
        <f>$S$89*$H$89</f>
        <v>0</v>
      </c>
      <c r="AR89" s="97" t="s">
        <v>248</v>
      </c>
      <c r="AT89" s="97" t="s">
        <v>244</v>
      </c>
      <c r="AU89" s="97" t="s">
        <v>83</v>
      </c>
      <c r="AY89" s="6" t="s">
        <v>243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7" t="s">
        <v>22</v>
      </c>
      <c r="BK89" s="157">
        <f>ROUND($I$89*$H$89,2)</f>
        <v>0</v>
      </c>
      <c r="BL89" s="97" t="s">
        <v>248</v>
      </c>
      <c r="BM89" s="97" t="s">
        <v>957</v>
      </c>
    </row>
    <row r="90" spans="2:65" s="6" customFormat="1" ht="15.75" customHeight="1" x14ac:dyDescent="0.3">
      <c r="B90" s="170"/>
      <c r="C90" s="171"/>
      <c r="D90" s="158" t="s">
        <v>355</v>
      </c>
      <c r="E90" s="172"/>
      <c r="F90" s="172" t="s">
        <v>380</v>
      </c>
      <c r="G90" s="171"/>
      <c r="H90" s="171"/>
      <c r="J90" s="171"/>
      <c r="K90" s="171"/>
      <c r="L90" s="173"/>
      <c r="M90" s="174"/>
      <c r="N90" s="171"/>
      <c r="O90" s="171"/>
      <c r="P90" s="171"/>
      <c r="Q90" s="171"/>
      <c r="R90" s="171"/>
      <c r="S90" s="171"/>
      <c r="T90" s="175"/>
      <c r="AT90" s="176" t="s">
        <v>355</v>
      </c>
      <c r="AU90" s="176" t="s">
        <v>83</v>
      </c>
      <c r="AV90" s="176" t="s">
        <v>22</v>
      </c>
      <c r="AW90" s="176" t="s">
        <v>222</v>
      </c>
      <c r="AX90" s="176" t="s">
        <v>75</v>
      </c>
      <c r="AY90" s="176" t="s">
        <v>243</v>
      </c>
    </row>
    <row r="91" spans="2:65" s="6" customFormat="1" ht="15.75" customHeight="1" x14ac:dyDescent="0.3">
      <c r="B91" s="178"/>
      <c r="C91" s="179"/>
      <c r="D91" s="177" t="s">
        <v>355</v>
      </c>
      <c r="E91" s="179"/>
      <c r="F91" s="180" t="s">
        <v>958</v>
      </c>
      <c r="G91" s="179"/>
      <c r="H91" s="181">
        <v>4</v>
      </c>
      <c r="J91" s="179"/>
      <c r="K91" s="179"/>
      <c r="L91" s="182"/>
      <c r="M91" s="183"/>
      <c r="N91" s="179"/>
      <c r="O91" s="179"/>
      <c r="P91" s="179"/>
      <c r="Q91" s="179"/>
      <c r="R91" s="179"/>
      <c r="S91" s="179"/>
      <c r="T91" s="184"/>
      <c r="AT91" s="185" t="s">
        <v>355</v>
      </c>
      <c r="AU91" s="185" t="s">
        <v>83</v>
      </c>
      <c r="AV91" s="185" t="s">
        <v>83</v>
      </c>
      <c r="AW91" s="185" t="s">
        <v>222</v>
      </c>
      <c r="AX91" s="185" t="s">
        <v>75</v>
      </c>
      <c r="AY91" s="185" t="s">
        <v>243</v>
      </c>
    </row>
    <row r="92" spans="2:65" s="6" customFormat="1" ht="15.75" customHeight="1" x14ac:dyDescent="0.3">
      <c r="B92" s="178"/>
      <c r="C92" s="179"/>
      <c r="D92" s="177" t="s">
        <v>355</v>
      </c>
      <c r="E92" s="179"/>
      <c r="F92" s="180" t="s">
        <v>959</v>
      </c>
      <c r="G92" s="179"/>
      <c r="H92" s="181">
        <v>4</v>
      </c>
      <c r="J92" s="179"/>
      <c r="K92" s="179"/>
      <c r="L92" s="182"/>
      <c r="M92" s="183"/>
      <c r="N92" s="179"/>
      <c r="O92" s="179"/>
      <c r="P92" s="179"/>
      <c r="Q92" s="179"/>
      <c r="R92" s="179"/>
      <c r="S92" s="179"/>
      <c r="T92" s="184"/>
      <c r="AT92" s="185" t="s">
        <v>355</v>
      </c>
      <c r="AU92" s="185" t="s">
        <v>83</v>
      </c>
      <c r="AV92" s="185" t="s">
        <v>83</v>
      </c>
      <c r="AW92" s="185" t="s">
        <v>222</v>
      </c>
      <c r="AX92" s="185" t="s">
        <v>75</v>
      </c>
      <c r="AY92" s="185" t="s">
        <v>243</v>
      </c>
    </row>
    <row r="93" spans="2:65" s="6" customFormat="1" ht="15.75" customHeight="1" x14ac:dyDescent="0.3">
      <c r="B93" s="186"/>
      <c r="C93" s="187"/>
      <c r="D93" s="177" t="s">
        <v>355</v>
      </c>
      <c r="E93" s="187"/>
      <c r="F93" s="188" t="s">
        <v>369</v>
      </c>
      <c r="G93" s="187"/>
      <c r="H93" s="189">
        <v>8</v>
      </c>
      <c r="J93" s="187"/>
      <c r="K93" s="187"/>
      <c r="L93" s="190"/>
      <c r="M93" s="191"/>
      <c r="N93" s="187"/>
      <c r="O93" s="187"/>
      <c r="P93" s="187"/>
      <c r="Q93" s="187"/>
      <c r="R93" s="187"/>
      <c r="S93" s="187"/>
      <c r="T93" s="192"/>
      <c r="AT93" s="193" t="s">
        <v>355</v>
      </c>
      <c r="AU93" s="193" t="s">
        <v>83</v>
      </c>
      <c r="AV93" s="193" t="s">
        <v>248</v>
      </c>
      <c r="AW93" s="193" t="s">
        <v>222</v>
      </c>
      <c r="AX93" s="193" t="s">
        <v>22</v>
      </c>
      <c r="AY93" s="193" t="s">
        <v>243</v>
      </c>
    </row>
    <row r="94" spans="2:65" s="6" customFormat="1" ht="15.75" customHeight="1" x14ac:dyDescent="0.3">
      <c r="B94" s="23"/>
      <c r="C94" s="194" t="s">
        <v>83</v>
      </c>
      <c r="D94" s="194" t="s">
        <v>481</v>
      </c>
      <c r="E94" s="195" t="s">
        <v>960</v>
      </c>
      <c r="F94" s="196" t="s">
        <v>961</v>
      </c>
      <c r="G94" s="197" t="s">
        <v>637</v>
      </c>
      <c r="H94" s="198">
        <v>2</v>
      </c>
      <c r="I94" s="199"/>
      <c r="J94" s="200">
        <f>ROUND($I$94*$H$94,2)</f>
        <v>0</v>
      </c>
      <c r="K94" s="196"/>
      <c r="L94" s="201"/>
      <c r="M94" s="202"/>
      <c r="N94" s="203" t="s">
        <v>46</v>
      </c>
      <c r="O94" s="24"/>
      <c r="P94" s="155">
        <f>$O$94*$H$94</f>
        <v>0</v>
      </c>
      <c r="Q94" s="155">
        <v>4.1999999999999997E-3</v>
      </c>
      <c r="R94" s="155">
        <f>$Q$94*$H$94</f>
        <v>8.3999999999999995E-3</v>
      </c>
      <c r="S94" s="155">
        <v>0</v>
      </c>
      <c r="T94" s="156">
        <f>$S$94*$H$94</f>
        <v>0</v>
      </c>
      <c r="AR94" s="97" t="s">
        <v>272</v>
      </c>
      <c r="AT94" s="97" t="s">
        <v>481</v>
      </c>
      <c r="AU94" s="97" t="s">
        <v>83</v>
      </c>
      <c r="AY94" s="6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248</v>
      </c>
      <c r="BM94" s="97" t="s">
        <v>962</v>
      </c>
    </row>
    <row r="95" spans="2:65" s="6" customFormat="1" ht="15.75" customHeight="1" x14ac:dyDescent="0.3">
      <c r="B95" s="178"/>
      <c r="C95" s="179"/>
      <c r="D95" s="158" t="s">
        <v>355</v>
      </c>
      <c r="E95" s="180"/>
      <c r="F95" s="180" t="s">
        <v>963</v>
      </c>
      <c r="G95" s="179"/>
      <c r="H95" s="181">
        <v>2</v>
      </c>
      <c r="J95" s="179"/>
      <c r="K95" s="179"/>
      <c r="L95" s="182"/>
      <c r="M95" s="183"/>
      <c r="N95" s="179"/>
      <c r="O95" s="179"/>
      <c r="P95" s="179"/>
      <c r="Q95" s="179"/>
      <c r="R95" s="179"/>
      <c r="S95" s="179"/>
      <c r="T95" s="184"/>
      <c r="AT95" s="185" t="s">
        <v>355</v>
      </c>
      <c r="AU95" s="185" t="s">
        <v>83</v>
      </c>
      <c r="AV95" s="185" t="s">
        <v>83</v>
      </c>
      <c r="AW95" s="185" t="s">
        <v>222</v>
      </c>
      <c r="AX95" s="185" t="s">
        <v>22</v>
      </c>
      <c r="AY95" s="185" t="s">
        <v>243</v>
      </c>
    </row>
    <row r="96" spans="2:65" s="6" customFormat="1" ht="15.75" customHeight="1" x14ac:dyDescent="0.3">
      <c r="B96" s="23"/>
      <c r="C96" s="194" t="s">
        <v>103</v>
      </c>
      <c r="D96" s="194" t="s">
        <v>481</v>
      </c>
      <c r="E96" s="195" t="s">
        <v>964</v>
      </c>
      <c r="F96" s="196" t="s">
        <v>965</v>
      </c>
      <c r="G96" s="197" t="s">
        <v>637</v>
      </c>
      <c r="H96" s="198">
        <v>2</v>
      </c>
      <c r="I96" s="199"/>
      <c r="J96" s="200">
        <f>ROUND($I$96*$H$96,2)</f>
        <v>0</v>
      </c>
      <c r="K96" s="196"/>
      <c r="L96" s="201"/>
      <c r="M96" s="202"/>
      <c r="N96" s="203" t="s">
        <v>46</v>
      </c>
      <c r="O96" s="24"/>
      <c r="P96" s="155">
        <f>$O$96*$H$96</f>
        <v>0</v>
      </c>
      <c r="Q96" s="155">
        <v>2.3999999999999998E-3</v>
      </c>
      <c r="R96" s="155">
        <f>$Q$96*$H$96</f>
        <v>4.7999999999999996E-3</v>
      </c>
      <c r="S96" s="155">
        <v>0</v>
      </c>
      <c r="T96" s="156">
        <f>$S$96*$H$96</f>
        <v>0</v>
      </c>
      <c r="AR96" s="97" t="s">
        <v>272</v>
      </c>
      <c r="AT96" s="97" t="s">
        <v>481</v>
      </c>
      <c r="AU96" s="97" t="s">
        <v>83</v>
      </c>
      <c r="AY96" s="6" t="s">
        <v>243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7" t="s">
        <v>22</v>
      </c>
      <c r="BK96" s="157">
        <f>ROUND($I$96*$H$96,2)</f>
        <v>0</v>
      </c>
      <c r="BL96" s="97" t="s">
        <v>248</v>
      </c>
      <c r="BM96" s="97" t="s">
        <v>966</v>
      </c>
    </row>
    <row r="97" spans="2:65" s="6" customFormat="1" ht="15.75" customHeight="1" x14ac:dyDescent="0.3">
      <c r="B97" s="178"/>
      <c r="C97" s="179"/>
      <c r="D97" s="158" t="s">
        <v>355</v>
      </c>
      <c r="E97" s="180"/>
      <c r="F97" s="180" t="s">
        <v>967</v>
      </c>
      <c r="G97" s="179"/>
      <c r="H97" s="181">
        <v>2</v>
      </c>
      <c r="J97" s="179"/>
      <c r="K97" s="179"/>
      <c r="L97" s="182"/>
      <c r="M97" s="183"/>
      <c r="N97" s="179"/>
      <c r="O97" s="179"/>
      <c r="P97" s="179"/>
      <c r="Q97" s="179"/>
      <c r="R97" s="179"/>
      <c r="S97" s="179"/>
      <c r="T97" s="184"/>
      <c r="AT97" s="185" t="s">
        <v>355</v>
      </c>
      <c r="AU97" s="185" t="s">
        <v>83</v>
      </c>
      <c r="AV97" s="185" t="s">
        <v>83</v>
      </c>
      <c r="AW97" s="185" t="s">
        <v>222</v>
      </c>
      <c r="AX97" s="185" t="s">
        <v>22</v>
      </c>
      <c r="AY97" s="185" t="s">
        <v>243</v>
      </c>
    </row>
    <row r="98" spans="2:65" s="6" customFormat="1" ht="15.75" customHeight="1" x14ac:dyDescent="0.3">
      <c r="B98" s="23"/>
      <c r="C98" s="146" t="s">
        <v>248</v>
      </c>
      <c r="D98" s="146" t="s">
        <v>244</v>
      </c>
      <c r="E98" s="147" t="s">
        <v>968</v>
      </c>
      <c r="F98" s="148" t="s">
        <v>969</v>
      </c>
      <c r="G98" s="149" t="s">
        <v>637</v>
      </c>
      <c r="H98" s="150">
        <v>2</v>
      </c>
      <c r="I98" s="151"/>
      <c r="J98" s="152">
        <f>ROUND($I$98*$H$98,2)</f>
        <v>0</v>
      </c>
      <c r="K98" s="148" t="s">
        <v>353</v>
      </c>
      <c r="L98" s="43"/>
      <c r="M98" s="153"/>
      <c r="N98" s="154" t="s">
        <v>46</v>
      </c>
      <c r="O98" s="24"/>
      <c r="P98" s="155">
        <f>$O$98*$H$98</f>
        <v>0</v>
      </c>
      <c r="Q98" s="155">
        <v>2.5018799999999999</v>
      </c>
      <c r="R98" s="155">
        <f>$Q$98*$H$98</f>
        <v>5.0037599999999998</v>
      </c>
      <c r="S98" s="155">
        <v>0</v>
      </c>
      <c r="T98" s="156">
        <f>$S$98*$H$98</f>
        <v>0</v>
      </c>
      <c r="AR98" s="97" t="s">
        <v>248</v>
      </c>
      <c r="AT98" s="97" t="s">
        <v>244</v>
      </c>
      <c r="AU98" s="97" t="s">
        <v>83</v>
      </c>
      <c r="AY98" s="6" t="s">
        <v>243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7" t="s">
        <v>22</v>
      </c>
      <c r="BK98" s="157">
        <f>ROUND($I$98*$H$98,2)</f>
        <v>0</v>
      </c>
      <c r="BL98" s="97" t="s">
        <v>248</v>
      </c>
      <c r="BM98" s="97" t="s">
        <v>970</v>
      </c>
    </row>
    <row r="99" spans="2:65" s="6" customFormat="1" ht="15.75" customHeight="1" x14ac:dyDescent="0.3">
      <c r="B99" s="170"/>
      <c r="C99" s="171"/>
      <c r="D99" s="158" t="s">
        <v>355</v>
      </c>
      <c r="E99" s="172"/>
      <c r="F99" s="172" t="s">
        <v>380</v>
      </c>
      <c r="G99" s="171"/>
      <c r="H99" s="171"/>
      <c r="J99" s="171"/>
      <c r="K99" s="171"/>
      <c r="L99" s="173"/>
      <c r="M99" s="174"/>
      <c r="N99" s="171"/>
      <c r="O99" s="171"/>
      <c r="P99" s="171"/>
      <c r="Q99" s="171"/>
      <c r="R99" s="171"/>
      <c r="S99" s="171"/>
      <c r="T99" s="175"/>
      <c r="AT99" s="176" t="s">
        <v>355</v>
      </c>
      <c r="AU99" s="176" t="s">
        <v>83</v>
      </c>
      <c r="AV99" s="176" t="s">
        <v>22</v>
      </c>
      <c r="AW99" s="176" t="s">
        <v>222</v>
      </c>
      <c r="AX99" s="176" t="s">
        <v>75</v>
      </c>
      <c r="AY99" s="176" t="s">
        <v>243</v>
      </c>
    </row>
    <row r="100" spans="2:65" s="6" customFormat="1" ht="15.75" customHeight="1" x14ac:dyDescent="0.3">
      <c r="B100" s="178"/>
      <c r="C100" s="179"/>
      <c r="D100" s="177" t="s">
        <v>355</v>
      </c>
      <c r="E100" s="179"/>
      <c r="F100" s="180" t="s">
        <v>971</v>
      </c>
      <c r="G100" s="179"/>
      <c r="H100" s="181">
        <v>2</v>
      </c>
      <c r="J100" s="179"/>
      <c r="K100" s="179"/>
      <c r="L100" s="182"/>
      <c r="M100" s="183"/>
      <c r="N100" s="179"/>
      <c r="O100" s="179"/>
      <c r="P100" s="179"/>
      <c r="Q100" s="179"/>
      <c r="R100" s="179"/>
      <c r="S100" s="179"/>
      <c r="T100" s="184"/>
      <c r="AT100" s="185" t="s">
        <v>355</v>
      </c>
      <c r="AU100" s="185" t="s">
        <v>83</v>
      </c>
      <c r="AV100" s="185" t="s">
        <v>83</v>
      </c>
      <c r="AW100" s="185" t="s">
        <v>222</v>
      </c>
      <c r="AX100" s="185" t="s">
        <v>22</v>
      </c>
      <c r="AY100" s="185" t="s">
        <v>243</v>
      </c>
    </row>
    <row r="101" spans="2:65" s="6" customFormat="1" ht="15.75" customHeight="1" x14ac:dyDescent="0.3">
      <c r="B101" s="23"/>
      <c r="C101" s="194" t="s">
        <v>263</v>
      </c>
      <c r="D101" s="194" t="s">
        <v>481</v>
      </c>
      <c r="E101" s="195" t="s">
        <v>972</v>
      </c>
      <c r="F101" s="196" t="s">
        <v>973</v>
      </c>
      <c r="G101" s="197" t="s">
        <v>637</v>
      </c>
      <c r="H101" s="198">
        <v>2</v>
      </c>
      <c r="I101" s="199"/>
      <c r="J101" s="200">
        <f>ROUND($I$101*$H$101,2)</f>
        <v>0</v>
      </c>
      <c r="K101" s="196"/>
      <c r="L101" s="201"/>
      <c r="M101" s="202"/>
      <c r="N101" s="203" t="s">
        <v>46</v>
      </c>
      <c r="O101" s="24"/>
      <c r="P101" s="155">
        <f>$O$101*$H$101</f>
        <v>0</v>
      </c>
      <c r="Q101" s="155">
        <v>0.02</v>
      </c>
      <c r="R101" s="155">
        <f>$Q$101*$H$101</f>
        <v>0.04</v>
      </c>
      <c r="S101" s="155">
        <v>0</v>
      </c>
      <c r="T101" s="156">
        <f>$S$101*$H$101</f>
        <v>0</v>
      </c>
      <c r="AR101" s="97" t="s">
        <v>272</v>
      </c>
      <c r="AT101" s="97" t="s">
        <v>481</v>
      </c>
      <c r="AU101" s="97" t="s">
        <v>83</v>
      </c>
      <c r="AY101" s="6" t="s">
        <v>243</v>
      </c>
      <c r="BE101" s="157">
        <f>IF($N$101="základní",$J$101,0)</f>
        <v>0</v>
      </c>
      <c r="BF101" s="157">
        <f>IF($N$101="snížená",$J$101,0)</f>
        <v>0</v>
      </c>
      <c r="BG101" s="157">
        <f>IF($N$101="zákl. přenesená",$J$101,0)</f>
        <v>0</v>
      </c>
      <c r="BH101" s="157">
        <f>IF($N$101="sníž. přenesená",$J$101,0)</f>
        <v>0</v>
      </c>
      <c r="BI101" s="157">
        <f>IF($N$101="nulová",$J$101,0)</f>
        <v>0</v>
      </c>
      <c r="BJ101" s="97" t="s">
        <v>22</v>
      </c>
      <c r="BK101" s="157">
        <f>ROUND($I$101*$H$101,2)</f>
        <v>0</v>
      </c>
      <c r="BL101" s="97" t="s">
        <v>248</v>
      </c>
      <c r="BM101" s="97" t="s">
        <v>974</v>
      </c>
    </row>
    <row r="102" spans="2:65" s="6" customFormat="1" ht="15.75" customHeight="1" x14ac:dyDescent="0.3">
      <c r="B102" s="178"/>
      <c r="C102" s="179"/>
      <c r="D102" s="158" t="s">
        <v>355</v>
      </c>
      <c r="E102" s="180"/>
      <c r="F102" s="180" t="s">
        <v>971</v>
      </c>
      <c r="G102" s="179"/>
      <c r="H102" s="181">
        <v>2</v>
      </c>
      <c r="J102" s="179"/>
      <c r="K102" s="179"/>
      <c r="L102" s="182"/>
      <c r="M102" s="183"/>
      <c r="N102" s="179"/>
      <c r="O102" s="179"/>
      <c r="P102" s="179"/>
      <c r="Q102" s="179"/>
      <c r="R102" s="179"/>
      <c r="S102" s="179"/>
      <c r="T102" s="184"/>
      <c r="AT102" s="185" t="s">
        <v>355</v>
      </c>
      <c r="AU102" s="185" t="s">
        <v>83</v>
      </c>
      <c r="AV102" s="185" t="s">
        <v>83</v>
      </c>
      <c r="AW102" s="185" t="s">
        <v>222</v>
      </c>
      <c r="AX102" s="185" t="s">
        <v>22</v>
      </c>
      <c r="AY102" s="185" t="s">
        <v>243</v>
      </c>
    </row>
    <row r="103" spans="2:65" s="6" customFormat="1" ht="15.75" customHeight="1" x14ac:dyDescent="0.3">
      <c r="B103" s="23"/>
      <c r="C103" s="146" t="s">
        <v>266</v>
      </c>
      <c r="D103" s="146" t="s">
        <v>244</v>
      </c>
      <c r="E103" s="147" t="s">
        <v>975</v>
      </c>
      <c r="F103" s="148" t="s">
        <v>976</v>
      </c>
      <c r="G103" s="149" t="s">
        <v>637</v>
      </c>
      <c r="H103" s="150">
        <v>10</v>
      </c>
      <c r="I103" s="151"/>
      <c r="J103" s="152">
        <f>ROUND($I$103*$H$103,2)</f>
        <v>0</v>
      </c>
      <c r="K103" s="148" t="s">
        <v>353</v>
      </c>
      <c r="L103" s="43"/>
      <c r="M103" s="153"/>
      <c r="N103" s="154" t="s">
        <v>46</v>
      </c>
      <c r="O103" s="24"/>
      <c r="P103" s="155">
        <f>$O$103*$H$103</f>
        <v>0</v>
      </c>
      <c r="Q103" s="155">
        <v>0.11241</v>
      </c>
      <c r="R103" s="155">
        <f>$Q$103*$H$103</f>
        <v>1.1240999999999999</v>
      </c>
      <c r="S103" s="155">
        <v>0</v>
      </c>
      <c r="T103" s="156">
        <f>$S$103*$H$103</f>
        <v>0</v>
      </c>
      <c r="AR103" s="97" t="s">
        <v>248</v>
      </c>
      <c r="AT103" s="97" t="s">
        <v>244</v>
      </c>
      <c r="AU103" s="97" t="s">
        <v>83</v>
      </c>
      <c r="AY103" s="6" t="s">
        <v>243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7" t="s">
        <v>22</v>
      </c>
      <c r="BK103" s="157">
        <f>ROUND($I$103*$H$103,2)</f>
        <v>0</v>
      </c>
      <c r="BL103" s="97" t="s">
        <v>248</v>
      </c>
      <c r="BM103" s="97" t="s">
        <v>977</v>
      </c>
    </row>
    <row r="104" spans="2:65" s="6" customFormat="1" ht="15.75" customHeight="1" x14ac:dyDescent="0.3">
      <c r="B104" s="170"/>
      <c r="C104" s="171"/>
      <c r="D104" s="158" t="s">
        <v>355</v>
      </c>
      <c r="E104" s="172"/>
      <c r="F104" s="172" t="s">
        <v>380</v>
      </c>
      <c r="G104" s="171"/>
      <c r="H104" s="171"/>
      <c r="J104" s="171"/>
      <c r="K104" s="171"/>
      <c r="L104" s="173"/>
      <c r="M104" s="174"/>
      <c r="N104" s="171"/>
      <c r="O104" s="171"/>
      <c r="P104" s="171"/>
      <c r="Q104" s="171"/>
      <c r="R104" s="171"/>
      <c r="S104" s="171"/>
      <c r="T104" s="175"/>
      <c r="AT104" s="176" t="s">
        <v>355</v>
      </c>
      <c r="AU104" s="176" t="s">
        <v>83</v>
      </c>
      <c r="AV104" s="176" t="s">
        <v>22</v>
      </c>
      <c r="AW104" s="176" t="s">
        <v>222</v>
      </c>
      <c r="AX104" s="176" t="s">
        <v>75</v>
      </c>
      <c r="AY104" s="176" t="s">
        <v>243</v>
      </c>
    </row>
    <row r="105" spans="2:65" s="6" customFormat="1" ht="15.75" customHeight="1" x14ac:dyDescent="0.3">
      <c r="B105" s="178"/>
      <c r="C105" s="179"/>
      <c r="D105" s="177" t="s">
        <v>355</v>
      </c>
      <c r="E105" s="179"/>
      <c r="F105" s="180" t="s">
        <v>978</v>
      </c>
      <c r="G105" s="179"/>
      <c r="H105" s="181">
        <v>4</v>
      </c>
      <c r="J105" s="179"/>
      <c r="K105" s="179"/>
      <c r="L105" s="182"/>
      <c r="M105" s="183"/>
      <c r="N105" s="179"/>
      <c r="O105" s="179"/>
      <c r="P105" s="179"/>
      <c r="Q105" s="179"/>
      <c r="R105" s="179"/>
      <c r="S105" s="179"/>
      <c r="T105" s="184"/>
      <c r="AT105" s="185" t="s">
        <v>355</v>
      </c>
      <c r="AU105" s="185" t="s">
        <v>83</v>
      </c>
      <c r="AV105" s="185" t="s">
        <v>83</v>
      </c>
      <c r="AW105" s="185" t="s">
        <v>222</v>
      </c>
      <c r="AX105" s="185" t="s">
        <v>75</v>
      </c>
      <c r="AY105" s="185" t="s">
        <v>243</v>
      </c>
    </row>
    <row r="106" spans="2:65" s="6" customFormat="1" ht="15.75" customHeight="1" x14ac:dyDescent="0.3">
      <c r="B106" s="178"/>
      <c r="C106" s="179"/>
      <c r="D106" s="177" t="s">
        <v>355</v>
      </c>
      <c r="E106" s="179"/>
      <c r="F106" s="180" t="s">
        <v>979</v>
      </c>
      <c r="G106" s="179"/>
      <c r="H106" s="181">
        <v>2</v>
      </c>
      <c r="J106" s="179"/>
      <c r="K106" s="179"/>
      <c r="L106" s="182"/>
      <c r="M106" s="183"/>
      <c r="N106" s="179"/>
      <c r="O106" s="179"/>
      <c r="P106" s="179"/>
      <c r="Q106" s="179"/>
      <c r="R106" s="179"/>
      <c r="S106" s="179"/>
      <c r="T106" s="184"/>
      <c r="AT106" s="185" t="s">
        <v>355</v>
      </c>
      <c r="AU106" s="185" t="s">
        <v>83</v>
      </c>
      <c r="AV106" s="185" t="s">
        <v>83</v>
      </c>
      <c r="AW106" s="185" t="s">
        <v>222</v>
      </c>
      <c r="AX106" s="185" t="s">
        <v>75</v>
      </c>
      <c r="AY106" s="185" t="s">
        <v>243</v>
      </c>
    </row>
    <row r="107" spans="2:65" s="6" customFormat="1" ht="15.75" customHeight="1" x14ac:dyDescent="0.3">
      <c r="B107" s="178"/>
      <c r="C107" s="179"/>
      <c r="D107" s="177" t="s">
        <v>355</v>
      </c>
      <c r="E107" s="179"/>
      <c r="F107" s="180" t="s">
        <v>980</v>
      </c>
      <c r="G107" s="179"/>
      <c r="H107" s="181">
        <v>4</v>
      </c>
      <c r="J107" s="179"/>
      <c r="K107" s="179"/>
      <c r="L107" s="182"/>
      <c r="M107" s="183"/>
      <c r="N107" s="179"/>
      <c r="O107" s="179"/>
      <c r="P107" s="179"/>
      <c r="Q107" s="179"/>
      <c r="R107" s="179"/>
      <c r="S107" s="179"/>
      <c r="T107" s="184"/>
      <c r="AT107" s="185" t="s">
        <v>355</v>
      </c>
      <c r="AU107" s="185" t="s">
        <v>83</v>
      </c>
      <c r="AV107" s="185" t="s">
        <v>83</v>
      </c>
      <c r="AW107" s="185" t="s">
        <v>222</v>
      </c>
      <c r="AX107" s="185" t="s">
        <v>75</v>
      </c>
      <c r="AY107" s="185" t="s">
        <v>243</v>
      </c>
    </row>
    <row r="108" spans="2:65" s="6" customFormat="1" ht="15.75" customHeight="1" x14ac:dyDescent="0.3">
      <c r="B108" s="186"/>
      <c r="C108" s="187"/>
      <c r="D108" s="177" t="s">
        <v>355</v>
      </c>
      <c r="E108" s="187"/>
      <c r="F108" s="188" t="s">
        <v>369</v>
      </c>
      <c r="G108" s="187"/>
      <c r="H108" s="189">
        <v>10</v>
      </c>
      <c r="J108" s="187"/>
      <c r="K108" s="187"/>
      <c r="L108" s="190"/>
      <c r="M108" s="191"/>
      <c r="N108" s="187"/>
      <c r="O108" s="187"/>
      <c r="P108" s="187"/>
      <c r="Q108" s="187"/>
      <c r="R108" s="187"/>
      <c r="S108" s="187"/>
      <c r="T108" s="192"/>
      <c r="AT108" s="193" t="s">
        <v>355</v>
      </c>
      <c r="AU108" s="193" t="s">
        <v>83</v>
      </c>
      <c r="AV108" s="193" t="s">
        <v>248</v>
      </c>
      <c r="AW108" s="193" t="s">
        <v>222</v>
      </c>
      <c r="AX108" s="193" t="s">
        <v>22</v>
      </c>
      <c r="AY108" s="193" t="s">
        <v>243</v>
      </c>
    </row>
    <row r="109" spans="2:65" s="6" customFormat="1" ht="15.75" customHeight="1" x14ac:dyDescent="0.3">
      <c r="B109" s="23"/>
      <c r="C109" s="194" t="s">
        <v>269</v>
      </c>
      <c r="D109" s="194" t="s">
        <v>481</v>
      </c>
      <c r="E109" s="195" t="s">
        <v>981</v>
      </c>
      <c r="F109" s="196" t="s">
        <v>982</v>
      </c>
      <c r="G109" s="197" t="s">
        <v>637</v>
      </c>
      <c r="H109" s="198">
        <v>4</v>
      </c>
      <c r="I109" s="199"/>
      <c r="J109" s="200">
        <f>ROUND($I$109*$H$109,2)</f>
        <v>0</v>
      </c>
      <c r="K109" s="196"/>
      <c r="L109" s="201"/>
      <c r="M109" s="202"/>
      <c r="N109" s="203" t="s">
        <v>46</v>
      </c>
      <c r="O109" s="24"/>
      <c r="P109" s="155">
        <f>$O$109*$H$109</f>
        <v>0</v>
      </c>
      <c r="Q109" s="155">
        <v>0.05</v>
      </c>
      <c r="R109" s="155">
        <f>$Q$109*$H$109</f>
        <v>0.2</v>
      </c>
      <c r="S109" s="155">
        <v>0</v>
      </c>
      <c r="T109" s="156">
        <f>$S$109*$H$109</f>
        <v>0</v>
      </c>
      <c r="AR109" s="97" t="s">
        <v>272</v>
      </c>
      <c r="AT109" s="97" t="s">
        <v>481</v>
      </c>
      <c r="AU109" s="97" t="s">
        <v>83</v>
      </c>
      <c r="AY109" s="6" t="s">
        <v>243</v>
      </c>
      <c r="BE109" s="157">
        <f>IF($N$109="základní",$J$109,0)</f>
        <v>0</v>
      </c>
      <c r="BF109" s="157">
        <f>IF($N$109="snížená",$J$109,0)</f>
        <v>0</v>
      </c>
      <c r="BG109" s="157">
        <f>IF($N$109="zákl. přenesená",$J$109,0)</f>
        <v>0</v>
      </c>
      <c r="BH109" s="157">
        <f>IF($N$109="sníž. přenesená",$J$109,0)</f>
        <v>0</v>
      </c>
      <c r="BI109" s="157">
        <f>IF($N$109="nulová",$J$109,0)</f>
        <v>0</v>
      </c>
      <c r="BJ109" s="97" t="s">
        <v>22</v>
      </c>
      <c r="BK109" s="157">
        <f>ROUND($I$109*$H$109,2)</f>
        <v>0</v>
      </c>
      <c r="BL109" s="97" t="s">
        <v>248</v>
      </c>
      <c r="BM109" s="97" t="s">
        <v>983</v>
      </c>
    </row>
    <row r="110" spans="2:65" s="6" customFormat="1" ht="15.75" customHeight="1" x14ac:dyDescent="0.3">
      <c r="B110" s="178"/>
      <c r="C110" s="179"/>
      <c r="D110" s="158" t="s">
        <v>355</v>
      </c>
      <c r="E110" s="180"/>
      <c r="F110" s="180" t="s">
        <v>984</v>
      </c>
      <c r="G110" s="179"/>
      <c r="H110" s="181">
        <v>4</v>
      </c>
      <c r="J110" s="179"/>
      <c r="K110" s="179"/>
      <c r="L110" s="182"/>
      <c r="M110" s="183"/>
      <c r="N110" s="179"/>
      <c r="O110" s="179"/>
      <c r="P110" s="179"/>
      <c r="Q110" s="179"/>
      <c r="R110" s="179"/>
      <c r="S110" s="179"/>
      <c r="T110" s="184"/>
      <c r="AT110" s="185" t="s">
        <v>355</v>
      </c>
      <c r="AU110" s="185" t="s">
        <v>83</v>
      </c>
      <c r="AV110" s="185" t="s">
        <v>83</v>
      </c>
      <c r="AW110" s="185" t="s">
        <v>222</v>
      </c>
      <c r="AX110" s="185" t="s">
        <v>22</v>
      </c>
      <c r="AY110" s="185" t="s">
        <v>243</v>
      </c>
    </row>
    <row r="111" spans="2:65" s="6" customFormat="1" ht="15.75" customHeight="1" x14ac:dyDescent="0.3">
      <c r="B111" s="23"/>
      <c r="C111" s="194" t="s">
        <v>272</v>
      </c>
      <c r="D111" s="194" t="s">
        <v>481</v>
      </c>
      <c r="E111" s="195" t="s">
        <v>985</v>
      </c>
      <c r="F111" s="196" t="s">
        <v>986</v>
      </c>
      <c r="G111" s="197" t="s">
        <v>637</v>
      </c>
      <c r="H111" s="198">
        <v>2</v>
      </c>
      <c r="I111" s="199"/>
      <c r="J111" s="200">
        <f>ROUND($I$111*$H$111,2)</f>
        <v>0</v>
      </c>
      <c r="K111" s="196" t="s">
        <v>353</v>
      </c>
      <c r="L111" s="201"/>
      <c r="M111" s="202"/>
      <c r="N111" s="203" t="s">
        <v>46</v>
      </c>
      <c r="O111" s="24"/>
      <c r="P111" s="155">
        <f>$O$111*$H$111</f>
        <v>0</v>
      </c>
      <c r="Q111" s="155">
        <v>6.1000000000000004E-3</v>
      </c>
      <c r="R111" s="155">
        <f>$Q$111*$H$111</f>
        <v>1.2200000000000001E-2</v>
      </c>
      <c r="S111" s="155">
        <v>0</v>
      </c>
      <c r="T111" s="156">
        <f>$S$111*$H$111</f>
        <v>0</v>
      </c>
      <c r="AR111" s="97" t="s">
        <v>272</v>
      </c>
      <c r="AT111" s="97" t="s">
        <v>481</v>
      </c>
      <c r="AU111" s="97" t="s">
        <v>83</v>
      </c>
      <c r="AY111" s="6" t="s">
        <v>243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7" t="s">
        <v>22</v>
      </c>
      <c r="BK111" s="157">
        <f>ROUND($I$111*$H$111,2)</f>
        <v>0</v>
      </c>
      <c r="BL111" s="97" t="s">
        <v>248</v>
      </c>
      <c r="BM111" s="97" t="s">
        <v>987</v>
      </c>
    </row>
    <row r="112" spans="2:65" s="6" customFormat="1" ht="15.75" customHeight="1" x14ac:dyDescent="0.3">
      <c r="B112" s="178"/>
      <c r="C112" s="179"/>
      <c r="D112" s="158" t="s">
        <v>355</v>
      </c>
      <c r="E112" s="180"/>
      <c r="F112" s="180" t="s">
        <v>988</v>
      </c>
      <c r="G112" s="179"/>
      <c r="H112" s="181">
        <v>2</v>
      </c>
      <c r="J112" s="179"/>
      <c r="K112" s="179"/>
      <c r="L112" s="182"/>
      <c r="M112" s="183"/>
      <c r="N112" s="179"/>
      <c r="O112" s="179"/>
      <c r="P112" s="179"/>
      <c r="Q112" s="179"/>
      <c r="R112" s="179"/>
      <c r="S112" s="179"/>
      <c r="T112" s="184"/>
      <c r="AT112" s="185" t="s">
        <v>355</v>
      </c>
      <c r="AU112" s="185" t="s">
        <v>83</v>
      </c>
      <c r="AV112" s="185" t="s">
        <v>83</v>
      </c>
      <c r="AW112" s="185" t="s">
        <v>222</v>
      </c>
      <c r="AX112" s="185" t="s">
        <v>22</v>
      </c>
      <c r="AY112" s="185" t="s">
        <v>243</v>
      </c>
    </row>
    <row r="113" spans="2:65" s="6" customFormat="1" ht="15.75" customHeight="1" x14ac:dyDescent="0.3">
      <c r="B113" s="23"/>
      <c r="C113" s="146" t="s">
        <v>276</v>
      </c>
      <c r="D113" s="146" t="s">
        <v>244</v>
      </c>
      <c r="E113" s="147" t="s">
        <v>989</v>
      </c>
      <c r="F113" s="148" t="s">
        <v>990</v>
      </c>
      <c r="G113" s="149" t="s">
        <v>378</v>
      </c>
      <c r="H113" s="150">
        <v>139.5</v>
      </c>
      <c r="I113" s="151"/>
      <c r="J113" s="152">
        <f>ROUND($I$113*$H$113,2)</f>
        <v>0</v>
      </c>
      <c r="K113" s="148" t="s">
        <v>353</v>
      </c>
      <c r="L113" s="43"/>
      <c r="M113" s="153"/>
      <c r="N113" s="154" t="s">
        <v>46</v>
      </c>
      <c r="O113" s="24"/>
      <c r="P113" s="155">
        <f>$O$113*$H$113</f>
        <v>0</v>
      </c>
      <c r="Q113" s="155">
        <v>3.3E-4</v>
      </c>
      <c r="R113" s="155">
        <f>$Q$113*$H$113</f>
        <v>4.6035E-2</v>
      </c>
      <c r="S113" s="155">
        <v>0</v>
      </c>
      <c r="T113" s="156">
        <f>$S$113*$H$113</f>
        <v>0</v>
      </c>
      <c r="AR113" s="97" t="s">
        <v>248</v>
      </c>
      <c r="AT113" s="97" t="s">
        <v>244</v>
      </c>
      <c r="AU113" s="97" t="s">
        <v>83</v>
      </c>
      <c r="AY113" s="6" t="s">
        <v>243</v>
      </c>
      <c r="BE113" s="157">
        <f>IF($N$113="základní",$J$113,0)</f>
        <v>0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7" t="s">
        <v>22</v>
      </c>
      <c r="BK113" s="157">
        <f>ROUND($I$113*$H$113,2)</f>
        <v>0</v>
      </c>
      <c r="BL113" s="97" t="s">
        <v>248</v>
      </c>
      <c r="BM113" s="97" t="s">
        <v>991</v>
      </c>
    </row>
    <row r="114" spans="2:65" s="6" customFormat="1" ht="15.75" customHeight="1" x14ac:dyDescent="0.3">
      <c r="B114" s="170"/>
      <c r="C114" s="171"/>
      <c r="D114" s="158" t="s">
        <v>355</v>
      </c>
      <c r="E114" s="172"/>
      <c r="F114" s="172" t="s">
        <v>380</v>
      </c>
      <c r="G114" s="171"/>
      <c r="H114" s="171"/>
      <c r="J114" s="171"/>
      <c r="K114" s="171"/>
      <c r="L114" s="173"/>
      <c r="M114" s="174"/>
      <c r="N114" s="171"/>
      <c r="O114" s="171"/>
      <c r="P114" s="171"/>
      <c r="Q114" s="171"/>
      <c r="R114" s="171"/>
      <c r="S114" s="171"/>
      <c r="T114" s="175"/>
      <c r="AT114" s="176" t="s">
        <v>355</v>
      </c>
      <c r="AU114" s="176" t="s">
        <v>83</v>
      </c>
      <c r="AV114" s="176" t="s">
        <v>22</v>
      </c>
      <c r="AW114" s="176" t="s">
        <v>222</v>
      </c>
      <c r="AX114" s="176" t="s">
        <v>75</v>
      </c>
      <c r="AY114" s="176" t="s">
        <v>243</v>
      </c>
    </row>
    <row r="115" spans="2:65" s="6" customFormat="1" ht="15.75" customHeight="1" x14ac:dyDescent="0.3">
      <c r="B115" s="170"/>
      <c r="C115" s="171"/>
      <c r="D115" s="177" t="s">
        <v>355</v>
      </c>
      <c r="E115" s="171"/>
      <c r="F115" s="172" t="s">
        <v>362</v>
      </c>
      <c r="G115" s="171"/>
      <c r="H115" s="171"/>
      <c r="J115" s="171"/>
      <c r="K115" s="171"/>
      <c r="L115" s="173"/>
      <c r="M115" s="174"/>
      <c r="N115" s="171"/>
      <c r="O115" s="171"/>
      <c r="P115" s="171"/>
      <c r="Q115" s="171"/>
      <c r="R115" s="171"/>
      <c r="S115" s="171"/>
      <c r="T115" s="175"/>
      <c r="AT115" s="176" t="s">
        <v>355</v>
      </c>
      <c r="AU115" s="176" t="s">
        <v>83</v>
      </c>
      <c r="AV115" s="176" t="s">
        <v>22</v>
      </c>
      <c r="AW115" s="176" t="s">
        <v>222</v>
      </c>
      <c r="AX115" s="176" t="s">
        <v>75</v>
      </c>
      <c r="AY115" s="176" t="s">
        <v>243</v>
      </c>
    </row>
    <row r="116" spans="2:65" s="6" customFormat="1" ht="15.75" customHeight="1" x14ac:dyDescent="0.3">
      <c r="B116" s="178"/>
      <c r="C116" s="179"/>
      <c r="D116" s="177" t="s">
        <v>355</v>
      </c>
      <c r="E116" s="179"/>
      <c r="F116" s="180" t="s">
        <v>992</v>
      </c>
      <c r="G116" s="179"/>
      <c r="H116" s="181">
        <v>79.5</v>
      </c>
      <c r="J116" s="179"/>
      <c r="K116" s="179"/>
      <c r="L116" s="182"/>
      <c r="M116" s="183"/>
      <c r="N116" s="179"/>
      <c r="O116" s="179"/>
      <c r="P116" s="179"/>
      <c r="Q116" s="179"/>
      <c r="R116" s="179"/>
      <c r="S116" s="179"/>
      <c r="T116" s="184"/>
      <c r="AT116" s="185" t="s">
        <v>355</v>
      </c>
      <c r="AU116" s="185" t="s">
        <v>83</v>
      </c>
      <c r="AV116" s="185" t="s">
        <v>83</v>
      </c>
      <c r="AW116" s="185" t="s">
        <v>222</v>
      </c>
      <c r="AX116" s="185" t="s">
        <v>75</v>
      </c>
      <c r="AY116" s="185" t="s">
        <v>243</v>
      </c>
    </row>
    <row r="117" spans="2:65" s="6" customFormat="1" ht="15.75" customHeight="1" x14ac:dyDescent="0.3">
      <c r="B117" s="178"/>
      <c r="C117" s="179"/>
      <c r="D117" s="177" t="s">
        <v>355</v>
      </c>
      <c r="E117" s="179"/>
      <c r="F117" s="180" t="s">
        <v>993</v>
      </c>
      <c r="G117" s="179"/>
      <c r="H117" s="181">
        <v>60</v>
      </c>
      <c r="J117" s="179"/>
      <c r="K117" s="179"/>
      <c r="L117" s="182"/>
      <c r="M117" s="183"/>
      <c r="N117" s="179"/>
      <c r="O117" s="179"/>
      <c r="P117" s="179"/>
      <c r="Q117" s="179"/>
      <c r="R117" s="179"/>
      <c r="S117" s="179"/>
      <c r="T117" s="184"/>
      <c r="AT117" s="185" t="s">
        <v>355</v>
      </c>
      <c r="AU117" s="185" t="s">
        <v>83</v>
      </c>
      <c r="AV117" s="185" t="s">
        <v>83</v>
      </c>
      <c r="AW117" s="185" t="s">
        <v>222</v>
      </c>
      <c r="AX117" s="185" t="s">
        <v>75</v>
      </c>
      <c r="AY117" s="185" t="s">
        <v>243</v>
      </c>
    </row>
    <row r="118" spans="2:65" s="6" customFormat="1" ht="15.75" customHeight="1" x14ac:dyDescent="0.3">
      <c r="B118" s="186"/>
      <c r="C118" s="187"/>
      <c r="D118" s="177" t="s">
        <v>355</v>
      </c>
      <c r="E118" s="187"/>
      <c r="F118" s="188" t="s">
        <v>369</v>
      </c>
      <c r="G118" s="187"/>
      <c r="H118" s="189">
        <v>139.5</v>
      </c>
      <c r="J118" s="187"/>
      <c r="K118" s="187"/>
      <c r="L118" s="190"/>
      <c r="M118" s="191"/>
      <c r="N118" s="187"/>
      <c r="O118" s="187"/>
      <c r="P118" s="187"/>
      <c r="Q118" s="187"/>
      <c r="R118" s="187"/>
      <c r="S118" s="187"/>
      <c r="T118" s="192"/>
      <c r="AT118" s="193" t="s">
        <v>355</v>
      </c>
      <c r="AU118" s="193" t="s">
        <v>83</v>
      </c>
      <c r="AV118" s="193" t="s">
        <v>248</v>
      </c>
      <c r="AW118" s="193" t="s">
        <v>222</v>
      </c>
      <c r="AX118" s="193" t="s">
        <v>22</v>
      </c>
      <c r="AY118" s="193" t="s">
        <v>243</v>
      </c>
    </row>
    <row r="119" spans="2:65" s="6" customFormat="1" ht="15.75" customHeight="1" x14ac:dyDescent="0.3">
      <c r="B119" s="23"/>
      <c r="C119" s="146" t="s">
        <v>27</v>
      </c>
      <c r="D119" s="146" t="s">
        <v>244</v>
      </c>
      <c r="E119" s="147" t="s">
        <v>994</v>
      </c>
      <c r="F119" s="148" t="s">
        <v>995</v>
      </c>
      <c r="G119" s="149" t="s">
        <v>378</v>
      </c>
      <c r="H119" s="150">
        <v>103</v>
      </c>
      <c r="I119" s="151"/>
      <c r="J119" s="152">
        <f>ROUND($I$119*$H$119,2)</f>
        <v>0</v>
      </c>
      <c r="K119" s="148" t="s">
        <v>353</v>
      </c>
      <c r="L119" s="43"/>
      <c r="M119" s="153"/>
      <c r="N119" s="154" t="s">
        <v>46</v>
      </c>
      <c r="O119" s="24"/>
      <c r="P119" s="155">
        <f>$O$119*$H$119</f>
        <v>0</v>
      </c>
      <c r="Q119" s="155">
        <v>3.3E-4</v>
      </c>
      <c r="R119" s="155">
        <f>$Q$119*$H$119</f>
        <v>3.3989999999999999E-2</v>
      </c>
      <c r="S119" s="155">
        <v>0</v>
      </c>
      <c r="T119" s="156">
        <f>$S$119*$H$119</f>
        <v>0</v>
      </c>
      <c r="AR119" s="97" t="s">
        <v>248</v>
      </c>
      <c r="AT119" s="97" t="s">
        <v>244</v>
      </c>
      <c r="AU119" s="97" t="s">
        <v>83</v>
      </c>
      <c r="AY119" s="6" t="s">
        <v>243</v>
      </c>
      <c r="BE119" s="157">
        <f>IF($N$119="základní",$J$119,0)</f>
        <v>0</v>
      </c>
      <c r="BF119" s="157">
        <f>IF($N$119="snížená",$J$119,0)</f>
        <v>0</v>
      </c>
      <c r="BG119" s="157">
        <f>IF($N$119="zákl. přenesená",$J$119,0)</f>
        <v>0</v>
      </c>
      <c r="BH119" s="157">
        <f>IF($N$119="sníž. přenesená",$J$119,0)</f>
        <v>0</v>
      </c>
      <c r="BI119" s="157">
        <f>IF($N$119="nulová",$J$119,0)</f>
        <v>0</v>
      </c>
      <c r="BJ119" s="97" t="s">
        <v>22</v>
      </c>
      <c r="BK119" s="157">
        <f>ROUND($I$119*$H$119,2)</f>
        <v>0</v>
      </c>
      <c r="BL119" s="97" t="s">
        <v>248</v>
      </c>
      <c r="BM119" s="97" t="s">
        <v>996</v>
      </c>
    </row>
    <row r="120" spans="2:65" s="6" customFormat="1" ht="15.75" customHeight="1" x14ac:dyDescent="0.3">
      <c r="B120" s="170"/>
      <c r="C120" s="171"/>
      <c r="D120" s="158" t="s">
        <v>355</v>
      </c>
      <c r="E120" s="172"/>
      <c r="F120" s="172" t="s">
        <v>380</v>
      </c>
      <c r="G120" s="171"/>
      <c r="H120" s="171"/>
      <c r="J120" s="171"/>
      <c r="K120" s="171"/>
      <c r="L120" s="173"/>
      <c r="M120" s="174"/>
      <c r="N120" s="171"/>
      <c r="O120" s="171"/>
      <c r="P120" s="171"/>
      <c r="Q120" s="171"/>
      <c r="R120" s="171"/>
      <c r="S120" s="171"/>
      <c r="T120" s="175"/>
      <c r="AT120" s="176" t="s">
        <v>355</v>
      </c>
      <c r="AU120" s="176" t="s">
        <v>83</v>
      </c>
      <c r="AV120" s="176" t="s">
        <v>22</v>
      </c>
      <c r="AW120" s="176" t="s">
        <v>222</v>
      </c>
      <c r="AX120" s="176" t="s">
        <v>75</v>
      </c>
      <c r="AY120" s="176" t="s">
        <v>243</v>
      </c>
    </row>
    <row r="121" spans="2:65" s="6" customFormat="1" ht="15.75" customHeight="1" x14ac:dyDescent="0.3">
      <c r="B121" s="170"/>
      <c r="C121" s="171"/>
      <c r="D121" s="177" t="s">
        <v>355</v>
      </c>
      <c r="E121" s="171"/>
      <c r="F121" s="172" t="s">
        <v>362</v>
      </c>
      <c r="G121" s="171"/>
      <c r="H121" s="171"/>
      <c r="J121" s="171"/>
      <c r="K121" s="171"/>
      <c r="L121" s="173"/>
      <c r="M121" s="174"/>
      <c r="N121" s="171"/>
      <c r="O121" s="171"/>
      <c r="P121" s="171"/>
      <c r="Q121" s="171"/>
      <c r="R121" s="171"/>
      <c r="S121" s="171"/>
      <c r="T121" s="175"/>
      <c r="AT121" s="176" t="s">
        <v>355</v>
      </c>
      <c r="AU121" s="176" t="s">
        <v>83</v>
      </c>
      <c r="AV121" s="176" t="s">
        <v>22</v>
      </c>
      <c r="AW121" s="176" t="s">
        <v>222</v>
      </c>
      <c r="AX121" s="176" t="s">
        <v>75</v>
      </c>
      <c r="AY121" s="176" t="s">
        <v>243</v>
      </c>
    </row>
    <row r="122" spans="2:65" s="6" customFormat="1" ht="15.75" customHeight="1" x14ac:dyDescent="0.3">
      <c r="B122" s="178"/>
      <c r="C122" s="179"/>
      <c r="D122" s="177" t="s">
        <v>355</v>
      </c>
      <c r="E122" s="179"/>
      <c r="F122" s="180" t="s">
        <v>997</v>
      </c>
      <c r="G122" s="179"/>
      <c r="H122" s="181">
        <v>41.5</v>
      </c>
      <c r="J122" s="179"/>
      <c r="K122" s="179"/>
      <c r="L122" s="182"/>
      <c r="M122" s="183"/>
      <c r="N122" s="179"/>
      <c r="O122" s="179"/>
      <c r="P122" s="179"/>
      <c r="Q122" s="179"/>
      <c r="R122" s="179"/>
      <c r="S122" s="179"/>
      <c r="T122" s="184"/>
      <c r="AT122" s="185" t="s">
        <v>355</v>
      </c>
      <c r="AU122" s="185" t="s">
        <v>83</v>
      </c>
      <c r="AV122" s="185" t="s">
        <v>83</v>
      </c>
      <c r="AW122" s="185" t="s">
        <v>222</v>
      </c>
      <c r="AX122" s="185" t="s">
        <v>75</v>
      </c>
      <c r="AY122" s="185" t="s">
        <v>243</v>
      </c>
    </row>
    <row r="123" spans="2:65" s="6" customFormat="1" ht="15.75" customHeight="1" x14ac:dyDescent="0.3">
      <c r="B123" s="178"/>
      <c r="C123" s="179"/>
      <c r="D123" s="177" t="s">
        <v>355</v>
      </c>
      <c r="E123" s="179"/>
      <c r="F123" s="180" t="s">
        <v>998</v>
      </c>
      <c r="G123" s="179"/>
      <c r="H123" s="181">
        <v>61.5</v>
      </c>
      <c r="J123" s="179"/>
      <c r="K123" s="179"/>
      <c r="L123" s="182"/>
      <c r="M123" s="183"/>
      <c r="N123" s="179"/>
      <c r="O123" s="179"/>
      <c r="P123" s="179"/>
      <c r="Q123" s="179"/>
      <c r="R123" s="179"/>
      <c r="S123" s="179"/>
      <c r="T123" s="184"/>
      <c r="AT123" s="185" t="s">
        <v>355</v>
      </c>
      <c r="AU123" s="185" t="s">
        <v>83</v>
      </c>
      <c r="AV123" s="185" t="s">
        <v>83</v>
      </c>
      <c r="AW123" s="185" t="s">
        <v>222</v>
      </c>
      <c r="AX123" s="185" t="s">
        <v>75</v>
      </c>
      <c r="AY123" s="185" t="s">
        <v>243</v>
      </c>
    </row>
    <row r="124" spans="2:65" s="6" customFormat="1" ht="15.75" customHeight="1" x14ac:dyDescent="0.3">
      <c r="B124" s="186"/>
      <c r="C124" s="187"/>
      <c r="D124" s="177" t="s">
        <v>355</v>
      </c>
      <c r="E124" s="187"/>
      <c r="F124" s="188" t="s">
        <v>369</v>
      </c>
      <c r="G124" s="187"/>
      <c r="H124" s="189">
        <v>103</v>
      </c>
      <c r="J124" s="187"/>
      <c r="K124" s="187"/>
      <c r="L124" s="190"/>
      <c r="M124" s="191"/>
      <c r="N124" s="187"/>
      <c r="O124" s="187"/>
      <c r="P124" s="187"/>
      <c r="Q124" s="187"/>
      <c r="R124" s="187"/>
      <c r="S124" s="187"/>
      <c r="T124" s="192"/>
      <c r="AT124" s="193" t="s">
        <v>355</v>
      </c>
      <c r="AU124" s="193" t="s">
        <v>83</v>
      </c>
      <c r="AV124" s="193" t="s">
        <v>248</v>
      </c>
      <c r="AW124" s="193" t="s">
        <v>222</v>
      </c>
      <c r="AX124" s="193" t="s">
        <v>22</v>
      </c>
      <c r="AY124" s="193" t="s">
        <v>243</v>
      </c>
    </row>
    <row r="125" spans="2:65" s="6" customFormat="1" ht="15.75" customHeight="1" x14ac:dyDescent="0.3">
      <c r="B125" s="23"/>
      <c r="C125" s="146" t="s">
        <v>282</v>
      </c>
      <c r="D125" s="146" t="s">
        <v>244</v>
      </c>
      <c r="E125" s="147" t="s">
        <v>999</v>
      </c>
      <c r="F125" s="148" t="s">
        <v>1000</v>
      </c>
      <c r="G125" s="149" t="s">
        <v>378</v>
      </c>
      <c r="H125" s="150">
        <v>86.7</v>
      </c>
      <c r="I125" s="151"/>
      <c r="J125" s="152">
        <f>ROUND($I$125*$H$125,2)</f>
        <v>0</v>
      </c>
      <c r="K125" s="148" t="s">
        <v>353</v>
      </c>
      <c r="L125" s="43"/>
      <c r="M125" s="153"/>
      <c r="N125" s="154" t="s">
        <v>46</v>
      </c>
      <c r="O125" s="24"/>
      <c r="P125" s="155">
        <f>$O$125*$H$125</f>
        <v>0</v>
      </c>
      <c r="Q125" s="155">
        <v>1.1E-4</v>
      </c>
      <c r="R125" s="155">
        <f>$Q$125*$H$125</f>
        <v>9.5370000000000003E-3</v>
      </c>
      <c r="S125" s="155">
        <v>0</v>
      </c>
      <c r="T125" s="156">
        <f>$S$125*$H$125</f>
        <v>0</v>
      </c>
      <c r="AR125" s="97" t="s">
        <v>248</v>
      </c>
      <c r="AT125" s="97" t="s">
        <v>244</v>
      </c>
      <c r="AU125" s="97" t="s">
        <v>83</v>
      </c>
      <c r="AY125" s="6" t="s">
        <v>243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7" t="s">
        <v>22</v>
      </c>
      <c r="BK125" s="157">
        <f>ROUND($I$125*$H$125,2)</f>
        <v>0</v>
      </c>
      <c r="BL125" s="97" t="s">
        <v>248</v>
      </c>
      <c r="BM125" s="97" t="s">
        <v>1001</v>
      </c>
    </row>
    <row r="126" spans="2:65" s="6" customFormat="1" ht="15.75" customHeight="1" x14ac:dyDescent="0.3">
      <c r="B126" s="170"/>
      <c r="C126" s="171"/>
      <c r="D126" s="158" t="s">
        <v>355</v>
      </c>
      <c r="E126" s="172"/>
      <c r="F126" s="172" t="s">
        <v>380</v>
      </c>
      <c r="G126" s="171"/>
      <c r="H126" s="171"/>
      <c r="J126" s="171"/>
      <c r="K126" s="171"/>
      <c r="L126" s="173"/>
      <c r="M126" s="174"/>
      <c r="N126" s="171"/>
      <c r="O126" s="171"/>
      <c r="P126" s="171"/>
      <c r="Q126" s="171"/>
      <c r="R126" s="171"/>
      <c r="S126" s="171"/>
      <c r="T126" s="175"/>
      <c r="AT126" s="176" t="s">
        <v>355</v>
      </c>
      <c r="AU126" s="176" t="s">
        <v>83</v>
      </c>
      <c r="AV126" s="176" t="s">
        <v>22</v>
      </c>
      <c r="AW126" s="176" t="s">
        <v>222</v>
      </c>
      <c r="AX126" s="176" t="s">
        <v>75</v>
      </c>
      <c r="AY126" s="176" t="s">
        <v>243</v>
      </c>
    </row>
    <row r="127" spans="2:65" s="6" customFormat="1" ht="15.75" customHeight="1" x14ac:dyDescent="0.3">
      <c r="B127" s="170"/>
      <c r="C127" s="171"/>
      <c r="D127" s="177" t="s">
        <v>355</v>
      </c>
      <c r="E127" s="171"/>
      <c r="F127" s="172" t="s">
        <v>362</v>
      </c>
      <c r="G127" s="171"/>
      <c r="H127" s="171"/>
      <c r="J127" s="171"/>
      <c r="K127" s="171"/>
      <c r="L127" s="173"/>
      <c r="M127" s="174"/>
      <c r="N127" s="171"/>
      <c r="O127" s="171"/>
      <c r="P127" s="171"/>
      <c r="Q127" s="171"/>
      <c r="R127" s="171"/>
      <c r="S127" s="171"/>
      <c r="T127" s="175"/>
      <c r="AT127" s="176" t="s">
        <v>355</v>
      </c>
      <c r="AU127" s="176" t="s">
        <v>83</v>
      </c>
      <c r="AV127" s="176" t="s">
        <v>22</v>
      </c>
      <c r="AW127" s="176" t="s">
        <v>222</v>
      </c>
      <c r="AX127" s="176" t="s">
        <v>75</v>
      </c>
      <c r="AY127" s="176" t="s">
        <v>243</v>
      </c>
    </row>
    <row r="128" spans="2:65" s="6" customFormat="1" ht="15.75" customHeight="1" x14ac:dyDescent="0.3">
      <c r="B128" s="178"/>
      <c r="C128" s="179"/>
      <c r="D128" s="177" t="s">
        <v>355</v>
      </c>
      <c r="E128" s="179"/>
      <c r="F128" s="180" t="s">
        <v>1002</v>
      </c>
      <c r="G128" s="179"/>
      <c r="H128" s="181">
        <v>86.7</v>
      </c>
      <c r="J128" s="179"/>
      <c r="K128" s="179"/>
      <c r="L128" s="182"/>
      <c r="M128" s="183"/>
      <c r="N128" s="179"/>
      <c r="O128" s="179"/>
      <c r="P128" s="179"/>
      <c r="Q128" s="179"/>
      <c r="R128" s="179"/>
      <c r="S128" s="179"/>
      <c r="T128" s="184"/>
      <c r="AT128" s="185" t="s">
        <v>355</v>
      </c>
      <c r="AU128" s="185" t="s">
        <v>83</v>
      </c>
      <c r="AV128" s="185" t="s">
        <v>83</v>
      </c>
      <c r="AW128" s="185" t="s">
        <v>222</v>
      </c>
      <c r="AX128" s="185" t="s">
        <v>22</v>
      </c>
      <c r="AY128" s="185" t="s">
        <v>243</v>
      </c>
    </row>
    <row r="129" spans="2:65" s="6" customFormat="1" ht="15.75" customHeight="1" x14ac:dyDescent="0.3">
      <c r="B129" s="23"/>
      <c r="C129" s="146" t="s">
        <v>285</v>
      </c>
      <c r="D129" s="146" t="s">
        <v>244</v>
      </c>
      <c r="E129" s="147" t="s">
        <v>1003</v>
      </c>
      <c r="F129" s="148" t="s">
        <v>1004</v>
      </c>
      <c r="G129" s="149" t="s">
        <v>378</v>
      </c>
      <c r="H129" s="150">
        <v>645.29999999999995</v>
      </c>
      <c r="I129" s="151"/>
      <c r="J129" s="152">
        <f>ROUND($I$129*$H$129,2)</f>
        <v>0</v>
      </c>
      <c r="K129" s="148" t="s">
        <v>353</v>
      </c>
      <c r="L129" s="43"/>
      <c r="M129" s="153"/>
      <c r="N129" s="154" t="s">
        <v>46</v>
      </c>
      <c r="O129" s="24"/>
      <c r="P129" s="155">
        <f>$O$129*$H$129</f>
        <v>0</v>
      </c>
      <c r="Q129" s="155">
        <v>6.4999999999999997E-4</v>
      </c>
      <c r="R129" s="155">
        <f>$Q$129*$H$129</f>
        <v>0.41944499999999996</v>
      </c>
      <c r="S129" s="155">
        <v>0</v>
      </c>
      <c r="T129" s="156">
        <f>$S$129*$H$129</f>
        <v>0</v>
      </c>
      <c r="AR129" s="97" t="s">
        <v>248</v>
      </c>
      <c r="AT129" s="97" t="s">
        <v>244</v>
      </c>
      <c r="AU129" s="97" t="s">
        <v>83</v>
      </c>
      <c r="AY129" s="6" t="s">
        <v>243</v>
      </c>
      <c r="BE129" s="157">
        <f>IF($N$129="základní",$J$129,0)</f>
        <v>0</v>
      </c>
      <c r="BF129" s="157">
        <f>IF($N$129="snížená",$J$129,0)</f>
        <v>0</v>
      </c>
      <c r="BG129" s="157">
        <f>IF($N$129="zákl. přenesená",$J$129,0)</f>
        <v>0</v>
      </c>
      <c r="BH129" s="157">
        <f>IF($N$129="sníž. přenesená",$J$129,0)</f>
        <v>0</v>
      </c>
      <c r="BI129" s="157">
        <f>IF($N$129="nulová",$J$129,0)</f>
        <v>0</v>
      </c>
      <c r="BJ129" s="97" t="s">
        <v>22</v>
      </c>
      <c r="BK129" s="157">
        <f>ROUND($I$129*$H$129,2)</f>
        <v>0</v>
      </c>
      <c r="BL129" s="97" t="s">
        <v>248</v>
      </c>
      <c r="BM129" s="97" t="s">
        <v>1005</v>
      </c>
    </row>
    <row r="130" spans="2:65" s="6" customFormat="1" ht="15.75" customHeight="1" x14ac:dyDescent="0.3">
      <c r="B130" s="170"/>
      <c r="C130" s="171"/>
      <c r="D130" s="158" t="s">
        <v>355</v>
      </c>
      <c r="E130" s="172"/>
      <c r="F130" s="172" t="s">
        <v>380</v>
      </c>
      <c r="G130" s="171"/>
      <c r="H130" s="171"/>
      <c r="J130" s="171"/>
      <c r="K130" s="171"/>
      <c r="L130" s="173"/>
      <c r="M130" s="174"/>
      <c r="N130" s="171"/>
      <c r="O130" s="171"/>
      <c r="P130" s="171"/>
      <c r="Q130" s="171"/>
      <c r="R130" s="171"/>
      <c r="S130" s="171"/>
      <c r="T130" s="175"/>
      <c r="AT130" s="176" t="s">
        <v>355</v>
      </c>
      <c r="AU130" s="176" t="s">
        <v>83</v>
      </c>
      <c r="AV130" s="176" t="s">
        <v>22</v>
      </c>
      <c r="AW130" s="176" t="s">
        <v>222</v>
      </c>
      <c r="AX130" s="176" t="s">
        <v>75</v>
      </c>
      <c r="AY130" s="176" t="s">
        <v>243</v>
      </c>
    </row>
    <row r="131" spans="2:65" s="6" customFormat="1" ht="15.75" customHeight="1" x14ac:dyDescent="0.3">
      <c r="B131" s="170"/>
      <c r="C131" s="171"/>
      <c r="D131" s="177" t="s">
        <v>355</v>
      </c>
      <c r="E131" s="171"/>
      <c r="F131" s="172" t="s">
        <v>362</v>
      </c>
      <c r="G131" s="171"/>
      <c r="H131" s="171"/>
      <c r="J131" s="171"/>
      <c r="K131" s="171"/>
      <c r="L131" s="173"/>
      <c r="M131" s="174"/>
      <c r="N131" s="171"/>
      <c r="O131" s="171"/>
      <c r="P131" s="171"/>
      <c r="Q131" s="171"/>
      <c r="R131" s="171"/>
      <c r="S131" s="171"/>
      <c r="T131" s="175"/>
      <c r="AT131" s="176" t="s">
        <v>355</v>
      </c>
      <c r="AU131" s="176" t="s">
        <v>83</v>
      </c>
      <c r="AV131" s="176" t="s">
        <v>22</v>
      </c>
      <c r="AW131" s="176" t="s">
        <v>222</v>
      </c>
      <c r="AX131" s="176" t="s">
        <v>75</v>
      </c>
      <c r="AY131" s="176" t="s">
        <v>243</v>
      </c>
    </row>
    <row r="132" spans="2:65" s="6" customFormat="1" ht="15.75" customHeight="1" x14ac:dyDescent="0.3">
      <c r="B132" s="178"/>
      <c r="C132" s="179"/>
      <c r="D132" s="177" t="s">
        <v>355</v>
      </c>
      <c r="E132" s="179"/>
      <c r="F132" s="180" t="s">
        <v>1006</v>
      </c>
      <c r="G132" s="179"/>
      <c r="H132" s="181">
        <v>85.2</v>
      </c>
      <c r="J132" s="179"/>
      <c r="K132" s="179"/>
      <c r="L132" s="182"/>
      <c r="M132" s="183"/>
      <c r="N132" s="179"/>
      <c r="O132" s="179"/>
      <c r="P132" s="179"/>
      <c r="Q132" s="179"/>
      <c r="R132" s="179"/>
      <c r="S132" s="179"/>
      <c r="T132" s="184"/>
      <c r="AT132" s="185" t="s">
        <v>355</v>
      </c>
      <c r="AU132" s="185" t="s">
        <v>83</v>
      </c>
      <c r="AV132" s="185" t="s">
        <v>83</v>
      </c>
      <c r="AW132" s="185" t="s">
        <v>222</v>
      </c>
      <c r="AX132" s="185" t="s">
        <v>75</v>
      </c>
      <c r="AY132" s="185" t="s">
        <v>243</v>
      </c>
    </row>
    <row r="133" spans="2:65" s="6" customFormat="1" ht="15.75" customHeight="1" x14ac:dyDescent="0.3">
      <c r="B133" s="178"/>
      <c r="C133" s="179"/>
      <c r="D133" s="177" t="s">
        <v>355</v>
      </c>
      <c r="E133" s="179"/>
      <c r="F133" s="180" t="s">
        <v>1007</v>
      </c>
      <c r="G133" s="179"/>
      <c r="H133" s="181">
        <v>495.4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83</v>
      </c>
      <c r="AV133" s="185" t="s">
        <v>83</v>
      </c>
      <c r="AW133" s="185" t="s">
        <v>222</v>
      </c>
      <c r="AX133" s="185" t="s">
        <v>75</v>
      </c>
      <c r="AY133" s="185" t="s">
        <v>243</v>
      </c>
    </row>
    <row r="134" spans="2:65" s="6" customFormat="1" ht="15.75" customHeight="1" x14ac:dyDescent="0.3">
      <c r="B134" s="178"/>
      <c r="C134" s="179"/>
      <c r="D134" s="177" t="s">
        <v>355</v>
      </c>
      <c r="E134" s="179"/>
      <c r="F134" s="180" t="s">
        <v>1008</v>
      </c>
      <c r="G134" s="179"/>
      <c r="H134" s="181">
        <v>64.7</v>
      </c>
      <c r="J134" s="179"/>
      <c r="K134" s="179"/>
      <c r="L134" s="182"/>
      <c r="M134" s="183"/>
      <c r="N134" s="179"/>
      <c r="O134" s="179"/>
      <c r="P134" s="179"/>
      <c r="Q134" s="179"/>
      <c r="R134" s="179"/>
      <c r="S134" s="179"/>
      <c r="T134" s="184"/>
      <c r="AT134" s="185" t="s">
        <v>355</v>
      </c>
      <c r="AU134" s="185" t="s">
        <v>83</v>
      </c>
      <c r="AV134" s="185" t="s">
        <v>83</v>
      </c>
      <c r="AW134" s="185" t="s">
        <v>222</v>
      </c>
      <c r="AX134" s="185" t="s">
        <v>75</v>
      </c>
      <c r="AY134" s="185" t="s">
        <v>243</v>
      </c>
    </row>
    <row r="135" spans="2:65" s="6" customFormat="1" ht="15.75" customHeight="1" x14ac:dyDescent="0.3">
      <c r="B135" s="186"/>
      <c r="C135" s="187"/>
      <c r="D135" s="177" t="s">
        <v>355</v>
      </c>
      <c r="E135" s="187"/>
      <c r="F135" s="188" t="s">
        <v>369</v>
      </c>
      <c r="G135" s="187"/>
      <c r="H135" s="189">
        <v>645.29999999999995</v>
      </c>
      <c r="J135" s="187"/>
      <c r="K135" s="187"/>
      <c r="L135" s="190"/>
      <c r="M135" s="191"/>
      <c r="N135" s="187"/>
      <c r="O135" s="187"/>
      <c r="P135" s="187"/>
      <c r="Q135" s="187"/>
      <c r="R135" s="187"/>
      <c r="S135" s="187"/>
      <c r="T135" s="192"/>
      <c r="AT135" s="193" t="s">
        <v>355</v>
      </c>
      <c r="AU135" s="193" t="s">
        <v>83</v>
      </c>
      <c r="AV135" s="193" t="s">
        <v>248</v>
      </c>
      <c r="AW135" s="193" t="s">
        <v>222</v>
      </c>
      <c r="AX135" s="193" t="s">
        <v>22</v>
      </c>
      <c r="AY135" s="193" t="s">
        <v>243</v>
      </c>
    </row>
    <row r="136" spans="2:65" s="6" customFormat="1" ht="15.75" customHeight="1" x14ac:dyDescent="0.3">
      <c r="B136" s="23"/>
      <c r="C136" s="146" t="s">
        <v>288</v>
      </c>
      <c r="D136" s="146" t="s">
        <v>244</v>
      </c>
      <c r="E136" s="147" t="s">
        <v>1009</v>
      </c>
      <c r="F136" s="148" t="s">
        <v>1010</v>
      </c>
      <c r="G136" s="149" t="s">
        <v>352</v>
      </c>
      <c r="H136" s="150">
        <v>80.8</v>
      </c>
      <c r="I136" s="151"/>
      <c r="J136" s="152">
        <f>ROUND($I$136*$H$136,2)</f>
        <v>0</v>
      </c>
      <c r="K136" s="148" t="s">
        <v>353</v>
      </c>
      <c r="L136" s="43"/>
      <c r="M136" s="153"/>
      <c r="N136" s="154" t="s">
        <v>46</v>
      </c>
      <c r="O136" s="24"/>
      <c r="P136" s="155">
        <f>$O$136*$H$136</f>
        <v>0</v>
      </c>
      <c r="Q136" s="155">
        <v>2.5999999999999999E-3</v>
      </c>
      <c r="R136" s="155">
        <f>$Q$136*$H$136</f>
        <v>0.21007999999999999</v>
      </c>
      <c r="S136" s="155">
        <v>0</v>
      </c>
      <c r="T136" s="156">
        <f>$S$136*$H$136</f>
        <v>0</v>
      </c>
      <c r="AR136" s="97" t="s">
        <v>248</v>
      </c>
      <c r="AT136" s="97" t="s">
        <v>244</v>
      </c>
      <c r="AU136" s="97" t="s">
        <v>83</v>
      </c>
      <c r="AY136" s="6" t="s">
        <v>243</v>
      </c>
      <c r="BE136" s="157">
        <f>IF($N$136="základní",$J$136,0)</f>
        <v>0</v>
      </c>
      <c r="BF136" s="157">
        <f>IF($N$136="snížená",$J$136,0)</f>
        <v>0</v>
      </c>
      <c r="BG136" s="157">
        <f>IF($N$136="zákl. přenesená",$J$136,0)</f>
        <v>0</v>
      </c>
      <c r="BH136" s="157">
        <f>IF($N$136="sníž. přenesená",$J$136,0)</f>
        <v>0</v>
      </c>
      <c r="BI136" s="157">
        <f>IF($N$136="nulová",$J$136,0)</f>
        <v>0</v>
      </c>
      <c r="BJ136" s="97" t="s">
        <v>22</v>
      </c>
      <c r="BK136" s="157">
        <f>ROUND($I$136*$H$136,2)</f>
        <v>0</v>
      </c>
      <c r="BL136" s="97" t="s">
        <v>248</v>
      </c>
      <c r="BM136" s="97" t="s">
        <v>1011</v>
      </c>
    </row>
    <row r="137" spans="2:65" s="6" customFormat="1" ht="15.75" customHeight="1" x14ac:dyDescent="0.3">
      <c r="B137" s="170"/>
      <c r="C137" s="171"/>
      <c r="D137" s="158" t="s">
        <v>355</v>
      </c>
      <c r="E137" s="172"/>
      <c r="F137" s="172" t="s">
        <v>380</v>
      </c>
      <c r="G137" s="171"/>
      <c r="H137" s="171"/>
      <c r="J137" s="171"/>
      <c r="K137" s="171"/>
      <c r="L137" s="173"/>
      <c r="M137" s="174"/>
      <c r="N137" s="171"/>
      <c r="O137" s="171"/>
      <c r="P137" s="171"/>
      <c r="Q137" s="171"/>
      <c r="R137" s="171"/>
      <c r="S137" s="171"/>
      <c r="T137" s="175"/>
      <c r="AT137" s="176" t="s">
        <v>355</v>
      </c>
      <c r="AU137" s="176" t="s">
        <v>83</v>
      </c>
      <c r="AV137" s="176" t="s">
        <v>22</v>
      </c>
      <c r="AW137" s="176" t="s">
        <v>222</v>
      </c>
      <c r="AX137" s="176" t="s">
        <v>75</v>
      </c>
      <c r="AY137" s="176" t="s">
        <v>243</v>
      </c>
    </row>
    <row r="138" spans="2:65" s="6" customFormat="1" ht="15.75" customHeight="1" x14ac:dyDescent="0.3">
      <c r="B138" s="170"/>
      <c r="C138" s="171"/>
      <c r="D138" s="177" t="s">
        <v>355</v>
      </c>
      <c r="E138" s="171"/>
      <c r="F138" s="172" t="s">
        <v>362</v>
      </c>
      <c r="G138" s="171"/>
      <c r="H138" s="171"/>
      <c r="J138" s="171"/>
      <c r="K138" s="171"/>
      <c r="L138" s="173"/>
      <c r="M138" s="174"/>
      <c r="N138" s="171"/>
      <c r="O138" s="171"/>
      <c r="P138" s="171"/>
      <c r="Q138" s="171"/>
      <c r="R138" s="171"/>
      <c r="S138" s="171"/>
      <c r="T138" s="175"/>
      <c r="AT138" s="176" t="s">
        <v>355</v>
      </c>
      <c r="AU138" s="176" t="s">
        <v>83</v>
      </c>
      <c r="AV138" s="176" t="s">
        <v>22</v>
      </c>
      <c r="AW138" s="176" t="s">
        <v>222</v>
      </c>
      <c r="AX138" s="176" t="s">
        <v>75</v>
      </c>
      <c r="AY138" s="176" t="s">
        <v>243</v>
      </c>
    </row>
    <row r="139" spans="2:65" s="6" customFormat="1" ht="15.75" customHeight="1" x14ac:dyDescent="0.3">
      <c r="B139" s="178"/>
      <c r="C139" s="179"/>
      <c r="D139" s="177" t="s">
        <v>355</v>
      </c>
      <c r="E139" s="179"/>
      <c r="F139" s="180" t="s">
        <v>1012</v>
      </c>
      <c r="G139" s="179"/>
      <c r="H139" s="181">
        <v>2.6</v>
      </c>
      <c r="J139" s="179"/>
      <c r="K139" s="179"/>
      <c r="L139" s="182"/>
      <c r="M139" s="183"/>
      <c r="N139" s="179"/>
      <c r="O139" s="179"/>
      <c r="P139" s="179"/>
      <c r="Q139" s="179"/>
      <c r="R139" s="179"/>
      <c r="S139" s="179"/>
      <c r="T139" s="184"/>
      <c r="AT139" s="185" t="s">
        <v>355</v>
      </c>
      <c r="AU139" s="185" t="s">
        <v>83</v>
      </c>
      <c r="AV139" s="185" t="s">
        <v>83</v>
      </c>
      <c r="AW139" s="185" t="s">
        <v>222</v>
      </c>
      <c r="AX139" s="185" t="s">
        <v>75</v>
      </c>
      <c r="AY139" s="185" t="s">
        <v>243</v>
      </c>
    </row>
    <row r="140" spans="2:65" s="6" customFormat="1" ht="15.75" customHeight="1" x14ac:dyDescent="0.3">
      <c r="B140" s="178"/>
      <c r="C140" s="179"/>
      <c r="D140" s="177" t="s">
        <v>355</v>
      </c>
      <c r="E140" s="179"/>
      <c r="F140" s="180" t="s">
        <v>1013</v>
      </c>
      <c r="G140" s="179"/>
      <c r="H140" s="181">
        <v>4.5</v>
      </c>
      <c r="J140" s="179"/>
      <c r="K140" s="179"/>
      <c r="L140" s="182"/>
      <c r="M140" s="183"/>
      <c r="N140" s="179"/>
      <c r="O140" s="179"/>
      <c r="P140" s="179"/>
      <c r="Q140" s="179"/>
      <c r="R140" s="179"/>
      <c r="S140" s="179"/>
      <c r="T140" s="184"/>
      <c r="AT140" s="185" t="s">
        <v>355</v>
      </c>
      <c r="AU140" s="185" t="s">
        <v>83</v>
      </c>
      <c r="AV140" s="185" t="s">
        <v>83</v>
      </c>
      <c r="AW140" s="185" t="s">
        <v>222</v>
      </c>
      <c r="AX140" s="185" t="s">
        <v>75</v>
      </c>
      <c r="AY140" s="185" t="s">
        <v>243</v>
      </c>
    </row>
    <row r="141" spans="2:65" s="6" customFormat="1" ht="15.75" customHeight="1" x14ac:dyDescent="0.3">
      <c r="B141" s="178"/>
      <c r="C141" s="179"/>
      <c r="D141" s="177" t="s">
        <v>355</v>
      </c>
      <c r="E141" s="179"/>
      <c r="F141" s="180" t="s">
        <v>1014</v>
      </c>
      <c r="G141" s="179"/>
      <c r="H141" s="181">
        <v>2.7</v>
      </c>
      <c r="J141" s="179"/>
      <c r="K141" s="179"/>
      <c r="L141" s="182"/>
      <c r="M141" s="183"/>
      <c r="N141" s="179"/>
      <c r="O141" s="179"/>
      <c r="P141" s="179"/>
      <c r="Q141" s="179"/>
      <c r="R141" s="179"/>
      <c r="S141" s="179"/>
      <c r="T141" s="184"/>
      <c r="AT141" s="185" t="s">
        <v>355</v>
      </c>
      <c r="AU141" s="185" t="s">
        <v>83</v>
      </c>
      <c r="AV141" s="185" t="s">
        <v>83</v>
      </c>
      <c r="AW141" s="185" t="s">
        <v>222</v>
      </c>
      <c r="AX141" s="185" t="s">
        <v>75</v>
      </c>
      <c r="AY141" s="185" t="s">
        <v>243</v>
      </c>
    </row>
    <row r="142" spans="2:65" s="6" customFormat="1" ht="15.75" customHeight="1" x14ac:dyDescent="0.3">
      <c r="B142" s="178"/>
      <c r="C142" s="179"/>
      <c r="D142" s="177" t="s">
        <v>355</v>
      </c>
      <c r="E142" s="179"/>
      <c r="F142" s="180" t="s">
        <v>1015</v>
      </c>
      <c r="G142" s="179"/>
      <c r="H142" s="181">
        <v>2.4</v>
      </c>
      <c r="J142" s="179"/>
      <c r="K142" s="179"/>
      <c r="L142" s="182"/>
      <c r="M142" s="183"/>
      <c r="N142" s="179"/>
      <c r="O142" s="179"/>
      <c r="P142" s="179"/>
      <c r="Q142" s="179"/>
      <c r="R142" s="179"/>
      <c r="S142" s="179"/>
      <c r="T142" s="184"/>
      <c r="AT142" s="185" t="s">
        <v>355</v>
      </c>
      <c r="AU142" s="185" t="s">
        <v>83</v>
      </c>
      <c r="AV142" s="185" t="s">
        <v>83</v>
      </c>
      <c r="AW142" s="185" t="s">
        <v>222</v>
      </c>
      <c r="AX142" s="185" t="s">
        <v>75</v>
      </c>
      <c r="AY142" s="185" t="s">
        <v>243</v>
      </c>
    </row>
    <row r="143" spans="2:65" s="6" customFormat="1" ht="15.75" customHeight="1" x14ac:dyDescent="0.3">
      <c r="B143" s="178"/>
      <c r="C143" s="179"/>
      <c r="D143" s="177" t="s">
        <v>355</v>
      </c>
      <c r="E143" s="179"/>
      <c r="F143" s="180" t="s">
        <v>1016</v>
      </c>
      <c r="G143" s="179"/>
      <c r="H143" s="181">
        <v>31.5</v>
      </c>
      <c r="J143" s="179"/>
      <c r="K143" s="179"/>
      <c r="L143" s="182"/>
      <c r="M143" s="183"/>
      <c r="N143" s="179"/>
      <c r="O143" s="179"/>
      <c r="P143" s="179"/>
      <c r="Q143" s="179"/>
      <c r="R143" s="179"/>
      <c r="S143" s="179"/>
      <c r="T143" s="184"/>
      <c r="AT143" s="185" t="s">
        <v>355</v>
      </c>
      <c r="AU143" s="185" t="s">
        <v>83</v>
      </c>
      <c r="AV143" s="185" t="s">
        <v>83</v>
      </c>
      <c r="AW143" s="185" t="s">
        <v>222</v>
      </c>
      <c r="AX143" s="185" t="s">
        <v>75</v>
      </c>
      <c r="AY143" s="185" t="s">
        <v>243</v>
      </c>
    </row>
    <row r="144" spans="2:65" s="6" customFormat="1" ht="15.75" customHeight="1" x14ac:dyDescent="0.3">
      <c r="B144" s="178"/>
      <c r="C144" s="179"/>
      <c r="D144" s="177" t="s">
        <v>355</v>
      </c>
      <c r="E144" s="179"/>
      <c r="F144" s="180" t="s">
        <v>1017</v>
      </c>
      <c r="G144" s="179"/>
      <c r="H144" s="181">
        <v>37.1</v>
      </c>
      <c r="J144" s="179"/>
      <c r="K144" s="179"/>
      <c r="L144" s="182"/>
      <c r="M144" s="183"/>
      <c r="N144" s="179"/>
      <c r="O144" s="179"/>
      <c r="P144" s="179"/>
      <c r="Q144" s="179"/>
      <c r="R144" s="179"/>
      <c r="S144" s="179"/>
      <c r="T144" s="184"/>
      <c r="AT144" s="185" t="s">
        <v>355</v>
      </c>
      <c r="AU144" s="185" t="s">
        <v>83</v>
      </c>
      <c r="AV144" s="185" t="s">
        <v>83</v>
      </c>
      <c r="AW144" s="185" t="s">
        <v>222</v>
      </c>
      <c r="AX144" s="185" t="s">
        <v>75</v>
      </c>
      <c r="AY144" s="185" t="s">
        <v>243</v>
      </c>
    </row>
    <row r="145" spans="2:65" s="6" customFormat="1" ht="15.75" customHeight="1" x14ac:dyDescent="0.3">
      <c r="B145" s="186"/>
      <c r="C145" s="187"/>
      <c r="D145" s="177" t="s">
        <v>355</v>
      </c>
      <c r="E145" s="187"/>
      <c r="F145" s="188" t="s">
        <v>369</v>
      </c>
      <c r="G145" s="187"/>
      <c r="H145" s="189">
        <v>80.8</v>
      </c>
      <c r="J145" s="187"/>
      <c r="K145" s="187"/>
      <c r="L145" s="190"/>
      <c r="M145" s="191"/>
      <c r="N145" s="187"/>
      <c r="O145" s="187"/>
      <c r="P145" s="187"/>
      <c r="Q145" s="187"/>
      <c r="R145" s="187"/>
      <c r="S145" s="187"/>
      <c r="T145" s="192"/>
      <c r="AT145" s="193" t="s">
        <v>355</v>
      </c>
      <c r="AU145" s="193" t="s">
        <v>83</v>
      </c>
      <c r="AV145" s="193" t="s">
        <v>248</v>
      </c>
      <c r="AW145" s="193" t="s">
        <v>222</v>
      </c>
      <c r="AX145" s="193" t="s">
        <v>22</v>
      </c>
      <c r="AY145" s="193" t="s">
        <v>243</v>
      </c>
    </row>
    <row r="146" spans="2:65" s="6" customFormat="1" ht="15.75" customHeight="1" x14ac:dyDescent="0.3">
      <c r="B146" s="23"/>
      <c r="C146" s="146" t="s">
        <v>291</v>
      </c>
      <c r="D146" s="146" t="s">
        <v>244</v>
      </c>
      <c r="E146" s="147" t="s">
        <v>1018</v>
      </c>
      <c r="F146" s="148" t="s">
        <v>1019</v>
      </c>
      <c r="G146" s="149" t="s">
        <v>378</v>
      </c>
      <c r="H146" s="150">
        <v>24</v>
      </c>
      <c r="I146" s="151"/>
      <c r="J146" s="152">
        <f>ROUND($I$146*$H$146,2)</f>
        <v>0</v>
      </c>
      <c r="K146" s="148" t="s">
        <v>353</v>
      </c>
      <c r="L146" s="43"/>
      <c r="M146" s="153"/>
      <c r="N146" s="154" t="s">
        <v>46</v>
      </c>
      <c r="O146" s="24"/>
      <c r="P146" s="155">
        <f>$O$146*$H$146</f>
        <v>0</v>
      </c>
      <c r="Q146" s="155">
        <v>1.3999999999999999E-4</v>
      </c>
      <c r="R146" s="155">
        <f>$Q$146*$H$146</f>
        <v>3.3599999999999997E-3</v>
      </c>
      <c r="S146" s="155">
        <v>0</v>
      </c>
      <c r="T146" s="156">
        <f>$S$146*$H$146</f>
        <v>0</v>
      </c>
      <c r="AR146" s="97" t="s">
        <v>248</v>
      </c>
      <c r="AT146" s="97" t="s">
        <v>244</v>
      </c>
      <c r="AU146" s="97" t="s">
        <v>83</v>
      </c>
      <c r="AY146" s="6" t="s">
        <v>243</v>
      </c>
      <c r="BE146" s="157">
        <f>IF($N$146="základní",$J$146,0)</f>
        <v>0</v>
      </c>
      <c r="BF146" s="157">
        <f>IF($N$146="snížená",$J$146,0)</f>
        <v>0</v>
      </c>
      <c r="BG146" s="157">
        <f>IF($N$146="zákl. přenesená",$J$146,0)</f>
        <v>0</v>
      </c>
      <c r="BH146" s="157">
        <f>IF($N$146="sníž. přenesená",$J$146,0)</f>
        <v>0</v>
      </c>
      <c r="BI146" s="157">
        <f>IF($N$146="nulová",$J$146,0)</f>
        <v>0</v>
      </c>
      <c r="BJ146" s="97" t="s">
        <v>22</v>
      </c>
      <c r="BK146" s="157">
        <f>ROUND($I$146*$H$146,2)</f>
        <v>0</v>
      </c>
      <c r="BL146" s="97" t="s">
        <v>248</v>
      </c>
      <c r="BM146" s="97" t="s">
        <v>1020</v>
      </c>
    </row>
    <row r="147" spans="2:65" s="6" customFormat="1" ht="15.75" customHeight="1" x14ac:dyDescent="0.3">
      <c r="B147" s="170"/>
      <c r="C147" s="171"/>
      <c r="D147" s="158" t="s">
        <v>355</v>
      </c>
      <c r="E147" s="172"/>
      <c r="F147" s="172" t="s">
        <v>380</v>
      </c>
      <c r="G147" s="171"/>
      <c r="H147" s="171"/>
      <c r="J147" s="171"/>
      <c r="K147" s="171"/>
      <c r="L147" s="173"/>
      <c r="M147" s="174"/>
      <c r="N147" s="171"/>
      <c r="O147" s="171"/>
      <c r="P147" s="171"/>
      <c r="Q147" s="171"/>
      <c r="R147" s="171"/>
      <c r="S147" s="171"/>
      <c r="T147" s="175"/>
      <c r="AT147" s="176" t="s">
        <v>355</v>
      </c>
      <c r="AU147" s="176" t="s">
        <v>83</v>
      </c>
      <c r="AV147" s="176" t="s">
        <v>22</v>
      </c>
      <c r="AW147" s="176" t="s">
        <v>222</v>
      </c>
      <c r="AX147" s="176" t="s">
        <v>75</v>
      </c>
      <c r="AY147" s="176" t="s">
        <v>243</v>
      </c>
    </row>
    <row r="148" spans="2:65" s="6" customFormat="1" ht="15.75" customHeight="1" x14ac:dyDescent="0.3">
      <c r="B148" s="178"/>
      <c r="C148" s="179"/>
      <c r="D148" s="177" t="s">
        <v>355</v>
      </c>
      <c r="E148" s="179"/>
      <c r="F148" s="180" t="s">
        <v>1021</v>
      </c>
      <c r="G148" s="179"/>
      <c r="H148" s="181">
        <v>24</v>
      </c>
      <c r="J148" s="179"/>
      <c r="K148" s="179"/>
      <c r="L148" s="182"/>
      <c r="M148" s="183"/>
      <c r="N148" s="179"/>
      <c r="O148" s="179"/>
      <c r="P148" s="179"/>
      <c r="Q148" s="179"/>
      <c r="R148" s="179"/>
      <c r="S148" s="179"/>
      <c r="T148" s="184"/>
      <c r="AT148" s="185" t="s">
        <v>355</v>
      </c>
      <c r="AU148" s="185" t="s">
        <v>83</v>
      </c>
      <c r="AV148" s="185" t="s">
        <v>83</v>
      </c>
      <c r="AW148" s="185" t="s">
        <v>222</v>
      </c>
      <c r="AX148" s="185" t="s">
        <v>22</v>
      </c>
      <c r="AY148" s="185" t="s">
        <v>243</v>
      </c>
    </row>
    <row r="149" spans="2:65" s="6" customFormat="1" ht="15.75" customHeight="1" x14ac:dyDescent="0.3">
      <c r="B149" s="23"/>
      <c r="C149" s="146" t="s">
        <v>8</v>
      </c>
      <c r="D149" s="146" t="s">
        <v>244</v>
      </c>
      <c r="E149" s="147" t="s">
        <v>1022</v>
      </c>
      <c r="F149" s="148" t="s">
        <v>1023</v>
      </c>
      <c r="G149" s="149" t="s">
        <v>378</v>
      </c>
      <c r="H149" s="150">
        <v>974.5</v>
      </c>
      <c r="I149" s="151"/>
      <c r="J149" s="152">
        <f>ROUND($I$149*$H$149,2)</f>
        <v>0</v>
      </c>
      <c r="K149" s="148" t="s">
        <v>353</v>
      </c>
      <c r="L149" s="43"/>
      <c r="M149" s="153"/>
      <c r="N149" s="154" t="s">
        <v>46</v>
      </c>
      <c r="O149" s="24"/>
      <c r="P149" s="155">
        <f>$O$149*$H$149</f>
        <v>0</v>
      </c>
      <c r="Q149" s="155">
        <v>0</v>
      </c>
      <c r="R149" s="155">
        <f>$Q$149*$H$149</f>
        <v>0</v>
      </c>
      <c r="S149" s="155">
        <v>0</v>
      </c>
      <c r="T149" s="156">
        <f>$S$149*$H$149</f>
        <v>0</v>
      </c>
      <c r="AR149" s="97" t="s">
        <v>248</v>
      </c>
      <c r="AT149" s="97" t="s">
        <v>244</v>
      </c>
      <c r="AU149" s="97" t="s">
        <v>83</v>
      </c>
      <c r="AY149" s="6" t="s">
        <v>243</v>
      </c>
      <c r="BE149" s="157">
        <f>IF($N$149="základní",$J$149,0)</f>
        <v>0</v>
      </c>
      <c r="BF149" s="157">
        <f>IF($N$149="snížená",$J$149,0)</f>
        <v>0</v>
      </c>
      <c r="BG149" s="157">
        <f>IF($N$149="zákl. přenesená",$J$149,0)</f>
        <v>0</v>
      </c>
      <c r="BH149" s="157">
        <f>IF($N$149="sníž. přenesená",$J$149,0)</f>
        <v>0</v>
      </c>
      <c r="BI149" s="157">
        <f>IF($N$149="nulová",$J$149,0)</f>
        <v>0</v>
      </c>
      <c r="BJ149" s="97" t="s">
        <v>22</v>
      </c>
      <c r="BK149" s="157">
        <f>ROUND($I$149*$H$149,2)</f>
        <v>0</v>
      </c>
      <c r="BL149" s="97" t="s">
        <v>248</v>
      </c>
      <c r="BM149" s="97" t="s">
        <v>1024</v>
      </c>
    </row>
    <row r="150" spans="2:65" s="6" customFormat="1" ht="15.75" customHeight="1" x14ac:dyDescent="0.3">
      <c r="B150" s="178"/>
      <c r="C150" s="179"/>
      <c r="D150" s="158" t="s">
        <v>355</v>
      </c>
      <c r="E150" s="180"/>
      <c r="F150" s="180" t="s">
        <v>1025</v>
      </c>
      <c r="G150" s="179"/>
      <c r="H150" s="181">
        <v>974.5</v>
      </c>
      <c r="J150" s="179"/>
      <c r="K150" s="179"/>
      <c r="L150" s="182"/>
      <c r="M150" s="183"/>
      <c r="N150" s="179"/>
      <c r="O150" s="179"/>
      <c r="P150" s="179"/>
      <c r="Q150" s="179"/>
      <c r="R150" s="179"/>
      <c r="S150" s="179"/>
      <c r="T150" s="184"/>
      <c r="AT150" s="185" t="s">
        <v>355</v>
      </c>
      <c r="AU150" s="185" t="s">
        <v>83</v>
      </c>
      <c r="AV150" s="185" t="s">
        <v>83</v>
      </c>
      <c r="AW150" s="185" t="s">
        <v>222</v>
      </c>
      <c r="AX150" s="185" t="s">
        <v>22</v>
      </c>
      <c r="AY150" s="185" t="s">
        <v>243</v>
      </c>
    </row>
    <row r="151" spans="2:65" s="6" customFormat="1" ht="15.75" customHeight="1" x14ac:dyDescent="0.3">
      <c r="B151" s="23"/>
      <c r="C151" s="146" t="s">
        <v>297</v>
      </c>
      <c r="D151" s="146" t="s">
        <v>244</v>
      </c>
      <c r="E151" s="147" t="s">
        <v>1026</v>
      </c>
      <c r="F151" s="148" t="s">
        <v>1027</v>
      </c>
      <c r="G151" s="149" t="s">
        <v>352</v>
      </c>
      <c r="H151" s="150">
        <v>80.8</v>
      </c>
      <c r="I151" s="151"/>
      <c r="J151" s="152">
        <f>ROUND($I$151*$H$151,2)</f>
        <v>0</v>
      </c>
      <c r="K151" s="148" t="s">
        <v>353</v>
      </c>
      <c r="L151" s="43"/>
      <c r="M151" s="153"/>
      <c r="N151" s="154" t="s">
        <v>46</v>
      </c>
      <c r="O151" s="24"/>
      <c r="P151" s="155">
        <f>$O$151*$H$151</f>
        <v>0</v>
      </c>
      <c r="Q151" s="155">
        <v>1.0000000000000001E-5</v>
      </c>
      <c r="R151" s="155">
        <f>$Q$151*$H$151</f>
        <v>8.0800000000000002E-4</v>
      </c>
      <c r="S151" s="155">
        <v>0</v>
      </c>
      <c r="T151" s="156">
        <f>$S$151*$H$151</f>
        <v>0</v>
      </c>
      <c r="AR151" s="97" t="s">
        <v>248</v>
      </c>
      <c r="AT151" s="97" t="s">
        <v>244</v>
      </c>
      <c r="AU151" s="97" t="s">
        <v>83</v>
      </c>
      <c r="AY151" s="6" t="s">
        <v>243</v>
      </c>
      <c r="BE151" s="157">
        <f>IF($N$151="základní",$J$151,0)</f>
        <v>0</v>
      </c>
      <c r="BF151" s="157">
        <f>IF($N$151="snížená",$J$151,0)</f>
        <v>0</v>
      </c>
      <c r="BG151" s="157">
        <f>IF($N$151="zákl. přenesená",$J$151,0)</f>
        <v>0</v>
      </c>
      <c r="BH151" s="157">
        <f>IF($N$151="sníž. přenesená",$J$151,0)</f>
        <v>0</v>
      </c>
      <c r="BI151" s="157">
        <f>IF($N$151="nulová",$J$151,0)</f>
        <v>0</v>
      </c>
      <c r="BJ151" s="97" t="s">
        <v>22</v>
      </c>
      <c r="BK151" s="157">
        <f>ROUND($I$151*$H$151,2)</f>
        <v>0</v>
      </c>
      <c r="BL151" s="97" t="s">
        <v>248</v>
      </c>
      <c r="BM151" s="97" t="s">
        <v>1028</v>
      </c>
    </row>
    <row r="152" spans="2:65" s="6" customFormat="1" ht="15.75" customHeight="1" x14ac:dyDescent="0.3">
      <c r="B152" s="178"/>
      <c r="C152" s="179"/>
      <c r="D152" s="158" t="s">
        <v>355</v>
      </c>
      <c r="E152" s="180"/>
      <c r="F152" s="180" t="s">
        <v>1029</v>
      </c>
      <c r="G152" s="179"/>
      <c r="H152" s="181">
        <v>80.8</v>
      </c>
      <c r="J152" s="179"/>
      <c r="K152" s="179"/>
      <c r="L152" s="182"/>
      <c r="M152" s="183"/>
      <c r="N152" s="179"/>
      <c r="O152" s="179"/>
      <c r="P152" s="179"/>
      <c r="Q152" s="179"/>
      <c r="R152" s="179"/>
      <c r="S152" s="179"/>
      <c r="T152" s="184"/>
      <c r="AT152" s="185" t="s">
        <v>355</v>
      </c>
      <c r="AU152" s="185" t="s">
        <v>83</v>
      </c>
      <c r="AV152" s="185" t="s">
        <v>83</v>
      </c>
      <c r="AW152" s="185" t="s">
        <v>222</v>
      </c>
      <c r="AX152" s="185" t="s">
        <v>22</v>
      </c>
      <c r="AY152" s="185" t="s">
        <v>243</v>
      </c>
    </row>
    <row r="153" spans="2:65" s="6" customFormat="1" ht="15.75" customHeight="1" x14ac:dyDescent="0.3">
      <c r="B153" s="23"/>
      <c r="C153" s="146" t="s">
        <v>301</v>
      </c>
      <c r="D153" s="146" t="s">
        <v>244</v>
      </c>
      <c r="E153" s="147" t="s">
        <v>1030</v>
      </c>
      <c r="F153" s="148" t="s">
        <v>1031</v>
      </c>
      <c r="G153" s="149" t="s">
        <v>637</v>
      </c>
      <c r="H153" s="150">
        <v>15</v>
      </c>
      <c r="I153" s="151"/>
      <c r="J153" s="152">
        <f>ROUND($I$153*$H$153,2)</f>
        <v>0</v>
      </c>
      <c r="K153" s="148" t="s">
        <v>353</v>
      </c>
      <c r="L153" s="43"/>
      <c r="M153" s="153"/>
      <c r="N153" s="154" t="s">
        <v>46</v>
      </c>
      <c r="O153" s="24"/>
      <c r="P153" s="155">
        <f>$O$153*$H$153</f>
        <v>0</v>
      </c>
      <c r="Q153" s="155">
        <v>0</v>
      </c>
      <c r="R153" s="155">
        <f>$Q$153*$H$153</f>
        <v>0</v>
      </c>
      <c r="S153" s="155">
        <v>8.2000000000000003E-2</v>
      </c>
      <c r="T153" s="156">
        <f>$S$153*$H$153</f>
        <v>1.23</v>
      </c>
      <c r="AR153" s="97" t="s">
        <v>248</v>
      </c>
      <c r="AT153" s="97" t="s">
        <v>244</v>
      </c>
      <c r="AU153" s="97" t="s">
        <v>83</v>
      </c>
      <c r="AY153" s="6" t="s">
        <v>243</v>
      </c>
      <c r="BE153" s="157">
        <f>IF($N$153="základní",$J$153,0)</f>
        <v>0</v>
      </c>
      <c r="BF153" s="157">
        <f>IF($N$153="snížená",$J$153,0)</f>
        <v>0</v>
      </c>
      <c r="BG153" s="157">
        <f>IF($N$153="zákl. přenesená",$J$153,0)</f>
        <v>0</v>
      </c>
      <c r="BH153" s="157">
        <f>IF($N$153="sníž. přenesená",$J$153,0)</f>
        <v>0</v>
      </c>
      <c r="BI153" s="157">
        <f>IF($N$153="nulová",$J$153,0)</f>
        <v>0</v>
      </c>
      <c r="BJ153" s="97" t="s">
        <v>22</v>
      </c>
      <c r="BK153" s="157">
        <f>ROUND($I$153*$H$153,2)</f>
        <v>0</v>
      </c>
      <c r="BL153" s="97" t="s">
        <v>248</v>
      </c>
      <c r="BM153" s="97" t="s">
        <v>1032</v>
      </c>
    </row>
    <row r="154" spans="2:65" s="6" customFormat="1" ht="15.75" customHeight="1" x14ac:dyDescent="0.3">
      <c r="B154" s="170"/>
      <c r="C154" s="171"/>
      <c r="D154" s="158" t="s">
        <v>355</v>
      </c>
      <c r="E154" s="172"/>
      <c r="F154" s="172" t="s">
        <v>380</v>
      </c>
      <c r="G154" s="171"/>
      <c r="H154" s="171"/>
      <c r="J154" s="171"/>
      <c r="K154" s="171"/>
      <c r="L154" s="173"/>
      <c r="M154" s="174"/>
      <c r="N154" s="171"/>
      <c r="O154" s="171"/>
      <c r="P154" s="171"/>
      <c r="Q154" s="171"/>
      <c r="R154" s="171"/>
      <c r="S154" s="171"/>
      <c r="T154" s="175"/>
      <c r="AT154" s="176" t="s">
        <v>355</v>
      </c>
      <c r="AU154" s="176" t="s">
        <v>83</v>
      </c>
      <c r="AV154" s="176" t="s">
        <v>22</v>
      </c>
      <c r="AW154" s="176" t="s">
        <v>222</v>
      </c>
      <c r="AX154" s="176" t="s">
        <v>75</v>
      </c>
      <c r="AY154" s="176" t="s">
        <v>243</v>
      </c>
    </row>
    <row r="155" spans="2:65" s="6" customFormat="1" ht="15.75" customHeight="1" x14ac:dyDescent="0.3">
      <c r="B155" s="178"/>
      <c r="C155" s="179"/>
      <c r="D155" s="177" t="s">
        <v>355</v>
      </c>
      <c r="E155" s="179"/>
      <c r="F155" s="180" t="s">
        <v>1033</v>
      </c>
      <c r="G155" s="179"/>
      <c r="H155" s="181">
        <v>8</v>
      </c>
      <c r="J155" s="179"/>
      <c r="K155" s="179"/>
      <c r="L155" s="182"/>
      <c r="M155" s="183"/>
      <c r="N155" s="179"/>
      <c r="O155" s="179"/>
      <c r="P155" s="179"/>
      <c r="Q155" s="179"/>
      <c r="R155" s="179"/>
      <c r="S155" s="179"/>
      <c r="T155" s="184"/>
      <c r="AT155" s="185" t="s">
        <v>355</v>
      </c>
      <c r="AU155" s="185" t="s">
        <v>83</v>
      </c>
      <c r="AV155" s="185" t="s">
        <v>83</v>
      </c>
      <c r="AW155" s="185" t="s">
        <v>222</v>
      </c>
      <c r="AX155" s="185" t="s">
        <v>75</v>
      </c>
      <c r="AY155" s="185" t="s">
        <v>243</v>
      </c>
    </row>
    <row r="156" spans="2:65" s="6" customFormat="1" ht="15.75" customHeight="1" x14ac:dyDescent="0.3">
      <c r="B156" s="178"/>
      <c r="C156" s="179"/>
      <c r="D156" s="177" t="s">
        <v>355</v>
      </c>
      <c r="E156" s="179"/>
      <c r="F156" s="180" t="s">
        <v>1034</v>
      </c>
      <c r="G156" s="179"/>
      <c r="H156" s="181">
        <v>7</v>
      </c>
      <c r="J156" s="179"/>
      <c r="K156" s="179"/>
      <c r="L156" s="182"/>
      <c r="M156" s="183"/>
      <c r="N156" s="179"/>
      <c r="O156" s="179"/>
      <c r="P156" s="179"/>
      <c r="Q156" s="179"/>
      <c r="R156" s="179"/>
      <c r="S156" s="179"/>
      <c r="T156" s="184"/>
      <c r="AT156" s="185" t="s">
        <v>355</v>
      </c>
      <c r="AU156" s="185" t="s">
        <v>83</v>
      </c>
      <c r="AV156" s="185" t="s">
        <v>83</v>
      </c>
      <c r="AW156" s="185" t="s">
        <v>222</v>
      </c>
      <c r="AX156" s="185" t="s">
        <v>75</v>
      </c>
      <c r="AY156" s="185" t="s">
        <v>243</v>
      </c>
    </row>
    <row r="157" spans="2:65" s="6" customFormat="1" ht="15.75" customHeight="1" x14ac:dyDescent="0.3">
      <c r="B157" s="186"/>
      <c r="C157" s="187"/>
      <c r="D157" s="177" t="s">
        <v>355</v>
      </c>
      <c r="E157" s="187"/>
      <c r="F157" s="188" t="s">
        <v>369</v>
      </c>
      <c r="G157" s="187"/>
      <c r="H157" s="189">
        <v>15</v>
      </c>
      <c r="J157" s="187"/>
      <c r="K157" s="187"/>
      <c r="L157" s="190"/>
      <c r="M157" s="191"/>
      <c r="N157" s="187"/>
      <c r="O157" s="187"/>
      <c r="P157" s="187"/>
      <c r="Q157" s="187"/>
      <c r="R157" s="187"/>
      <c r="S157" s="187"/>
      <c r="T157" s="192"/>
      <c r="AT157" s="193" t="s">
        <v>355</v>
      </c>
      <c r="AU157" s="193" t="s">
        <v>83</v>
      </c>
      <c r="AV157" s="193" t="s">
        <v>248</v>
      </c>
      <c r="AW157" s="193" t="s">
        <v>222</v>
      </c>
      <c r="AX157" s="193" t="s">
        <v>22</v>
      </c>
      <c r="AY157" s="193" t="s">
        <v>243</v>
      </c>
    </row>
    <row r="158" spans="2:65" s="6" customFormat="1" ht="15.75" customHeight="1" x14ac:dyDescent="0.3">
      <c r="B158" s="23"/>
      <c r="C158" s="146" t="s">
        <v>304</v>
      </c>
      <c r="D158" s="146" t="s">
        <v>244</v>
      </c>
      <c r="E158" s="147" t="s">
        <v>1035</v>
      </c>
      <c r="F158" s="148" t="s">
        <v>1036</v>
      </c>
      <c r="G158" s="149" t="s">
        <v>637</v>
      </c>
      <c r="H158" s="150">
        <v>15</v>
      </c>
      <c r="I158" s="151"/>
      <c r="J158" s="152">
        <f>ROUND($I$158*$H$158,2)</f>
        <v>0</v>
      </c>
      <c r="K158" s="148" t="s">
        <v>353</v>
      </c>
      <c r="L158" s="43"/>
      <c r="M158" s="153"/>
      <c r="N158" s="154" t="s">
        <v>46</v>
      </c>
      <c r="O158" s="24"/>
      <c r="P158" s="155">
        <f>$O$158*$H$158</f>
        <v>0</v>
      </c>
      <c r="Q158" s="155">
        <v>0</v>
      </c>
      <c r="R158" s="155">
        <f>$Q$158*$H$158</f>
        <v>0</v>
      </c>
      <c r="S158" s="155">
        <v>4.0000000000000001E-3</v>
      </c>
      <c r="T158" s="156">
        <f>$S$158*$H$158</f>
        <v>0.06</v>
      </c>
      <c r="AR158" s="97" t="s">
        <v>248</v>
      </c>
      <c r="AT158" s="97" t="s">
        <v>244</v>
      </c>
      <c r="AU158" s="97" t="s">
        <v>83</v>
      </c>
      <c r="AY158" s="6" t="s">
        <v>243</v>
      </c>
      <c r="BE158" s="157">
        <f>IF($N$158="základní",$J$158,0)</f>
        <v>0</v>
      </c>
      <c r="BF158" s="157">
        <f>IF($N$158="snížená",$J$158,0)</f>
        <v>0</v>
      </c>
      <c r="BG158" s="157">
        <f>IF($N$158="zákl. přenesená",$J$158,0)</f>
        <v>0</v>
      </c>
      <c r="BH158" s="157">
        <f>IF($N$158="sníž. přenesená",$J$158,0)</f>
        <v>0</v>
      </c>
      <c r="BI158" s="157">
        <f>IF($N$158="nulová",$J$158,0)</f>
        <v>0</v>
      </c>
      <c r="BJ158" s="97" t="s">
        <v>22</v>
      </c>
      <c r="BK158" s="157">
        <f>ROUND($I$158*$H$158,2)</f>
        <v>0</v>
      </c>
      <c r="BL158" s="97" t="s">
        <v>248</v>
      </c>
      <c r="BM158" s="97" t="s">
        <v>1037</v>
      </c>
    </row>
    <row r="159" spans="2:65" s="6" customFormat="1" ht="15.75" customHeight="1" x14ac:dyDescent="0.3">
      <c r="B159" s="170"/>
      <c r="C159" s="171"/>
      <c r="D159" s="158" t="s">
        <v>355</v>
      </c>
      <c r="E159" s="172"/>
      <c r="F159" s="172" t="s">
        <v>380</v>
      </c>
      <c r="G159" s="171"/>
      <c r="H159" s="171"/>
      <c r="J159" s="171"/>
      <c r="K159" s="171"/>
      <c r="L159" s="173"/>
      <c r="M159" s="174"/>
      <c r="N159" s="171"/>
      <c r="O159" s="171"/>
      <c r="P159" s="171"/>
      <c r="Q159" s="171"/>
      <c r="R159" s="171"/>
      <c r="S159" s="171"/>
      <c r="T159" s="175"/>
      <c r="AT159" s="176" t="s">
        <v>355</v>
      </c>
      <c r="AU159" s="176" t="s">
        <v>83</v>
      </c>
      <c r="AV159" s="176" t="s">
        <v>22</v>
      </c>
      <c r="AW159" s="176" t="s">
        <v>222</v>
      </c>
      <c r="AX159" s="176" t="s">
        <v>75</v>
      </c>
      <c r="AY159" s="176" t="s">
        <v>243</v>
      </c>
    </row>
    <row r="160" spans="2:65" s="6" customFormat="1" ht="15.75" customHeight="1" x14ac:dyDescent="0.3">
      <c r="B160" s="178"/>
      <c r="C160" s="179"/>
      <c r="D160" s="177" t="s">
        <v>355</v>
      </c>
      <c r="E160" s="179"/>
      <c r="F160" s="180" t="s">
        <v>1038</v>
      </c>
      <c r="G160" s="179"/>
      <c r="H160" s="181">
        <v>8</v>
      </c>
      <c r="J160" s="179"/>
      <c r="K160" s="179"/>
      <c r="L160" s="182"/>
      <c r="M160" s="183"/>
      <c r="N160" s="179"/>
      <c r="O160" s="179"/>
      <c r="P160" s="179"/>
      <c r="Q160" s="179"/>
      <c r="R160" s="179"/>
      <c r="S160" s="179"/>
      <c r="T160" s="184"/>
      <c r="AT160" s="185" t="s">
        <v>355</v>
      </c>
      <c r="AU160" s="185" t="s">
        <v>83</v>
      </c>
      <c r="AV160" s="185" t="s">
        <v>83</v>
      </c>
      <c r="AW160" s="185" t="s">
        <v>222</v>
      </c>
      <c r="AX160" s="185" t="s">
        <v>75</v>
      </c>
      <c r="AY160" s="185" t="s">
        <v>243</v>
      </c>
    </row>
    <row r="161" spans="2:65" s="6" customFormat="1" ht="15.75" customHeight="1" x14ac:dyDescent="0.3">
      <c r="B161" s="178"/>
      <c r="C161" s="179"/>
      <c r="D161" s="177" t="s">
        <v>355</v>
      </c>
      <c r="E161" s="179"/>
      <c r="F161" s="180" t="s">
        <v>1039</v>
      </c>
      <c r="G161" s="179"/>
      <c r="H161" s="181">
        <v>7</v>
      </c>
      <c r="J161" s="179"/>
      <c r="K161" s="179"/>
      <c r="L161" s="182"/>
      <c r="M161" s="183"/>
      <c r="N161" s="179"/>
      <c r="O161" s="179"/>
      <c r="P161" s="179"/>
      <c r="Q161" s="179"/>
      <c r="R161" s="179"/>
      <c r="S161" s="179"/>
      <c r="T161" s="184"/>
      <c r="AT161" s="185" t="s">
        <v>355</v>
      </c>
      <c r="AU161" s="185" t="s">
        <v>83</v>
      </c>
      <c r="AV161" s="185" t="s">
        <v>83</v>
      </c>
      <c r="AW161" s="185" t="s">
        <v>222</v>
      </c>
      <c r="AX161" s="185" t="s">
        <v>75</v>
      </c>
      <c r="AY161" s="185" t="s">
        <v>243</v>
      </c>
    </row>
    <row r="162" spans="2:65" s="6" customFormat="1" ht="15.75" customHeight="1" x14ac:dyDescent="0.3">
      <c r="B162" s="186"/>
      <c r="C162" s="187"/>
      <c r="D162" s="177" t="s">
        <v>355</v>
      </c>
      <c r="E162" s="187"/>
      <c r="F162" s="188" t="s">
        <v>369</v>
      </c>
      <c r="G162" s="187"/>
      <c r="H162" s="189">
        <v>15</v>
      </c>
      <c r="J162" s="187"/>
      <c r="K162" s="187"/>
      <c r="L162" s="190"/>
      <c r="M162" s="191"/>
      <c r="N162" s="187"/>
      <c r="O162" s="187"/>
      <c r="P162" s="187"/>
      <c r="Q162" s="187"/>
      <c r="R162" s="187"/>
      <c r="S162" s="187"/>
      <c r="T162" s="192"/>
      <c r="AT162" s="193" t="s">
        <v>355</v>
      </c>
      <c r="AU162" s="193" t="s">
        <v>83</v>
      </c>
      <c r="AV162" s="193" t="s">
        <v>248</v>
      </c>
      <c r="AW162" s="193" t="s">
        <v>222</v>
      </c>
      <c r="AX162" s="193" t="s">
        <v>22</v>
      </c>
      <c r="AY162" s="193" t="s">
        <v>243</v>
      </c>
    </row>
    <row r="163" spans="2:65" s="6" customFormat="1" ht="15.75" customHeight="1" x14ac:dyDescent="0.3">
      <c r="B163" s="23"/>
      <c r="C163" s="146" t="s">
        <v>307</v>
      </c>
      <c r="D163" s="146" t="s">
        <v>244</v>
      </c>
      <c r="E163" s="147" t="s">
        <v>1040</v>
      </c>
      <c r="F163" s="148" t="s">
        <v>1041</v>
      </c>
      <c r="G163" s="149" t="s">
        <v>378</v>
      </c>
      <c r="H163" s="150">
        <v>65</v>
      </c>
      <c r="I163" s="151"/>
      <c r="J163" s="152">
        <f>ROUND($I$163*$H$163,2)</f>
        <v>0</v>
      </c>
      <c r="K163" s="148" t="s">
        <v>353</v>
      </c>
      <c r="L163" s="43"/>
      <c r="M163" s="153"/>
      <c r="N163" s="154" t="s">
        <v>46</v>
      </c>
      <c r="O163" s="24"/>
      <c r="P163" s="155">
        <f>$O$163*$H$163</f>
        <v>0</v>
      </c>
      <c r="Q163" s="155">
        <v>0</v>
      </c>
      <c r="R163" s="155">
        <f>$Q$163*$H$163</f>
        <v>0</v>
      </c>
      <c r="S163" s="155">
        <v>0</v>
      </c>
      <c r="T163" s="156">
        <f>$S$163*$H$163</f>
        <v>0</v>
      </c>
      <c r="AR163" s="97" t="s">
        <v>248</v>
      </c>
      <c r="AT163" s="97" t="s">
        <v>244</v>
      </c>
      <c r="AU163" s="97" t="s">
        <v>83</v>
      </c>
      <c r="AY163" s="6" t="s">
        <v>243</v>
      </c>
      <c r="BE163" s="157">
        <f>IF($N$163="základní",$J$163,0)</f>
        <v>0</v>
      </c>
      <c r="BF163" s="157">
        <f>IF($N$163="snížená",$J$163,0)</f>
        <v>0</v>
      </c>
      <c r="BG163" s="157">
        <f>IF($N$163="zákl. přenesená",$J$163,0)</f>
        <v>0</v>
      </c>
      <c r="BH163" s="157">
        <f>IF($N$163="sníž. přenesená",$J$163,0)</f>
        <v>0</v>
      </c>
      <c r="BI163" s="157">
        <f>IF($N$163="nulová",$J$163,0)</f>
        <v>0</v>
      </c>
      <c r="BJ163" s="97" t="s">
        <v>22</v>
      </c>
      <c r="BK163" s="157">
        <f>ROUND($I$163*$H$163,2)</f>
        <v>0</v>
      </c>
      <c r="BL163" s="97" t="s">
        <v>248</v>
      </c>
      <c r="BM163" s="97" t="s">
        <v>1042</v>
      </c>
    </row>
    <row r="164" spans="2:65" s="6" customFormat="1" ht="15.75" customHeight="1" x14ac:dyDescent="0.3">
      <c r="B164" s="170"/>
      <c r="C164" s="171"/>
      <c r="D164" s="158" t="s">
        <v>355</v>
      </c>
      <c r="E164" s="172"/>
      <c r="F164" s="172" t="s">
        <v>380</v>
      </c>
      <c r="G164" s="171"/>
      <c r="H164" s="171"/>
      <c r="J164" s="171"/>
      <c r="K164" s="171"/>
      <c r="L164" s="173"/>
      <c r="M164" s="174"/>
      <c r="N164" s="171"/>
      <c r="O164" s="171"/>
      <c r="P164" s="171"/>
      <c r="Q164" s="171"/>
      <c r="R164" s="171"/>
      <c r="S164" s="171"/>
      <c r="T164" s="175"/>
      <c r="AT164" s="176" t="s">
        <v>355</v>
      </c>
      <c r="AU164" s="176" t="s">
        <v>83</v>
      </c>
      <c r="AV164" s="176" t="s">
        <v>22</v>
      </c>
      <c r="AW164" s="176" t="s">
        <v>222</v>
      </c>
      <c r="AX164" s="176" t="s">
        <v>75</v>
      </c>
      <c r="AY164" s="176" t="s">
        <v>243</v>
      </c>
    </row>
    <row r="165" spans="2:65" s="6" customFormat="1" ht="15.75" customHeight="1" x14ac:dyDescent="0.3">
      <c r="B165" s="178"/>
      <c r="C165" s="179"/>
      <c r="D165" s="177" t="s">
        <v>355</v>
      </c>
      <c r="E165" s="179"/>
      <c r="F165" s="180" t="s">
        <v>1043</v>
      </c>
      <c r="G165" s="179"/>
      <c r="H165" s="181">
        <v>65</v>
      </c>
      <c r="J165" s="179"/>
      <c r="K165" s="179"/>
      <c r="L165" s="182"/>
      <c r="M165" s="183"/>
      <c r="N165" s="179"/>
      <c r="O165" s="179"/>
      <c r="P165" s="179"/>
      <c r="Q165" s="179"/>
      <c r="R165" s="179"/>
      <c r="S165" s="179"/>
      <c r="T165" s="184"/>
      <c r="AT165" s="185" t="s">
        <v>355</v>
      </c>
      <c r="AU165" s="185" t="s">
        <v>83</v>
      </c>
      <c r="AV165" s="185" t="s">
        <v>83</v>
      </c>
      <c r="AW165" s="185" t="s">
        <v>222</v>
      </c>
      <c r="AX165" s="185" t="s">
        <v>22</v>
      </c>
      <c r="AY165" s="185" t="s">
        <v>243</v>
      </c>
    </row>
    <row r="166" spans="2:65" s="6" customFormat="1" ht="15.75" customHeight="1" x14ac:dyDescent="0.3">
      <c r="B166" s="23"/>
      <c r="C166" s="146" t="s">
        <v>313</v>
      </c>
      <c r="D166" s="146" t="s">
        <v>244</v>
      </c>
      <c r="E166" s="147" t="s">
        <v>1044</v>
      </c>
      <c r="F166" s="148" t="s">
        <v>1045</v>
      </c>
      <c r="G166" s="149" t="s">
        <v>352</v>
      </c>
      <c r="H166" s="150">
        <v>6</v>
      </c>
      <c r="I166" s="151"/>
      <c r="J166" s="152">
        <f>ROUND($I$166*$H$166,2)</f>
        <v>0</v>
      </c>
      <c r="K166" s="148" t="s">
        <v>353</v>
      </c>
      <c r="L166" s="43"/>
      <c r="M166" s="153"/>
      <c r="N166" s="154" t="s">
        <v>46</v>
      </c>
      <c r="O166" s="24"/>
      <c r="P166" s="155">
        <f>$O$166*$H$166</f>
        <v>0</v>
      </c>
      <c r="Q166" s="155">
        <v>0</v>
      </c>
      <c r="R166" s="155">
        <f>$Q$166*$H$166</f>
        <v>0</v>
      </c>
      <c r="S166" s="155">
        <v>0</v>
      </c>
      <c r="T166" s="156">
        <f>$S$166*$H$166</f>
        <v>0</v>
      </c>
      <c r="AR166" s="97" t="s">
        <v>248</v>
      </c>
      <c r="AT166" s="97" t="s">
        <v>244</v>
      </c>
      <c r="AU166" s="97" t="s">
        <v>83</v>
      </c>
      <c r="AY166" s="6" t="s">
        <v>243</v>
      </c>
      <c r="BE166" s="157">
        <f>IF($N$166="základní",$J$166,0)</f>
        <v>0</v>
      </c>
      <c r="BF166" s="157">
        <f>IF($N$166="snížená",$J$166,0)</f>
        <v>0</v>
      </c>
      <c r="BG166" s="157">
        <f>IF($N$166="zákl. přenesená",$J$166,0)</f>
        <v>0</v>
      </c>
      <c r="BH166" s="157">
        <f>IF($N$166="sníž. přenesená",$J$166,0)</f>
        <v>0</v>
      </c>
      <c r="BI166" s="157">
        <f>IF($N$166="nulová",$J$166,0)</f>
        <v>0</v>
      </c>
      <c r="BJ166" s="97" t="s">
        <v>22</v>
      </c>
      <c r="BK166" s="157">
        <f>ROUND($I$166*$H$166,2)</f>
        <v>0</v>
      </c>
      <c r="BL166" s="97" t="s">
        <v>248</v>
      </c>
      <c r="BM166" s="97" t="s">
        <v>1046</v>
      </c>
    </row>
    <row r="167" spans="2:65" s="6" customFormat="1" ht="15.75" customHeight="1" x14ac:dyDescent="0.3">
      <c r="B167" s="170"/>
      <c r="C167" s="171"/>
      <c r="D167" s="158" t="s">
        <v>355</v>
      </c>
      <c r="E167" s="172"/>
      <c r="F167" s="172" t="s">
        <v>380</v>
      </c>
      <c r="G167" s="171"/>
      <c r="H167" s="171"/>
      <c r="J167" s="171"/>
      <c r="K167" s="171"/>
      <c r="L167" s="173"/>
      <c r="M167" s="174"/>
      <c r="N167" s="171"/>
      <c r="O167" s="171"/>
      <c r="P167" s="171"/>
      <c r="Q167" s="171"/>
      <c r="R167" s="171"/>
      <c r="S167" s="171"/>
      <c r="T167" s="175"/>
      <c r="AT167" s="176" t="s">
        <v>355</v>
      </c>
      <c r="AU167" s="176" t="s">
        <v>83</v>
      </c>
      <c r="AV167" s="176" t="s">
        <v>22</v>
      </c>
      <c r="AW167" s="176" t="s">
        <v>222</v>
      </c>
      <c r="AX167" s="176" t="s">
        <v>75</v>
      </c>
      <c r="AY167" s="176" t="s">
        <v>243</v>
      </c>
    </row>
    <row r="168" spans="2:65" s="6" customFormat="1" ht="15.75" customHeight="1" x14ac:dyDescent="0.3">
      <c r="B168" s="178"/>
      <c r="C168" s="179"/>
      <c r="D168" s="177" t="s">
        <v>355</v>
      </c>
      <c r="E168" s="179"/>
      <c r="F168" s="180" t="s">
        <v>1047</v>
      </c>
      <c r="G168" s="179"/>
      <c r="H168" s="181">
        <v>6</v>
      </c>
      <c r="J168" s="179"/>
      <c r="K168" s="179"/>
      <c r="L168" s="182"/>
      <c r="M168" s="183"/>
      <c r="N168" s="179"/>
      <c r="O168" s="179"/>
      <c r="P168" s="179"/>
      <c r="Q168" s="179"/>
      <c r="R168" s="179"/>
      <c r="S168" s="179"/>
      <c r="T168" s="184"/>
      <c r="AT168" s="185" t="s">
        <v>355</v>
      </c>
      <c r="AU168" s="185" t="s">
        <v>83</v>
      </c>
      <c r="AV168" s="185" t="s">
        <v>83</v>
      </c>
      <c r="AW168" s="185" t="s">
        <v>222</v>
      </c>
      <c r="AX168" s="185" t="s">
        <v>22</v>
      </c>
      <c r="AY168" s="185" t="s">
        <v>243</v>
      </c>
    </row>
    <row r="169" spans="2:65" s="135" customFormat="1" ht="30.75" customHeight="1" x14ac:dyDescent="0.3">
      <c r="B169" s="136"/>
      <c r="C169" s="137"/>
      <c r="D169" s="137" t="s">
        <v>74</v>
      </c>
      <c r="E169" s="168" t="s">
        <v>889</v>
      </c>
      <c r="F169" s="168" t="s">
        <v>890</v>
      </c>
      <c r="G169" s="137"/>
      <c r="H169" s="137"/>
      <c r="J169" s="169">
        <f>$BK$169</f>
        <v>0</v>
      </c>
      <c r="K169" s="137"/>
      <c r="L169" s="140"/>
      <c r="M169" s="141"/>
      <c r="N169" s="137"/>
      <c r="O169" s="137"/>
      <c r="P169" s="142">
        <f>SUM($P$170:$P$176)</f>
        <v>0</v>
      </c>
      <c r="Q169" s="137"/>
      <c r="R169" s="142">
        <f>SUM($R$170:$R$176)</f>
        <v>0</v>
      </c>
      <c r="S169" s="137"/>
      <c r="T169" s="143">
        <f>SUM($T$170:$T$176)</f>
        <v>0</v>
      </c>
      <c r="AR169" s="144" t="s">
        <v>22</v>
      </c>
      <c r="AT169" s="144" t="s">
        <v>74</v>
      </c>
      <c r="AU169" s="144" t="s">
        <v>22</v>
      </c>
      <c r="AY169" s="144" t="s">
        <v>243</v>
      </c>
      <c r="BK169" s="145">
        <f>SUM($BK$170:$BK$176)</f>
        <v>0</v>
      </c>
    </row>
    <row r="170" spans="2:65" s="6" customFormat="1" ht="15.75" customHeight="1" x14ac:dyDescent="0.3">
      <c r="B170" s="23"/>
      <c r="C170" s="146" t="s">
        <v>7</v>
      </c>
      <c r="D170" s="146" t="s">
        <v>244</v>
      </c>
      <c r="E170" s="147" t="s">
        <v>903</v>
      </c>
      <c r="F170" s="148" t="s">
        <v>904</v>
      </c>
      <c r="G170" s="149" t="s">
        <v>484</v>
      </c>
      <c r="H170" s="150">
        <v>1.29</v>
      </c>
      <c r="I170" s="151"/>
      <c r="J170" s="152">
        <f>ROUND($I$170*$H$170,2)</f>
        <v>0</v>
      </c>
      <c r="K170" s="148" t="s">
        <v>353</v>
      </c>
      <c r="L170" s="43"/>
      <c r="M170" s="153"/>
      <c r="N170" s="154" t="s">
        <v>46</v>
      </c>
      <c r="O170" s="24"/>
      <c r="P170" s="155">
        <f>$O$170*$H$170</f>
        <v>0</v>
      </c>
      <c r="Q170" s="155">
        <v>0</v>
      </c>
      <c r="R170" s="155">
        <f>$Q$170*$H$170</f>
        <v>0</v>
      </c>
      <c r="S170" s="155">
        <v>0</v>
      </c>
      <c r="T170" s="156">
        <f>$S$170*$H$170</f>
        <v>0</v>
      </c>
      <c r="AR170" s="97" t="s">
        <v>248</v>
      </c>
      <c r="AT170" s="97" t="s">
        <v>244</v>
      </c>
      <c r="AU170" s="97" t="s">
        <v>83</v>
      </c>
      <c r="AY170" s="6" t="s">
        <v>243</v>
      </c>
      <c r="BE170" s="157">
        <f>IF($N$170="základní",$J$170,0)</f>
        <v>0</v>
      </c>
      <c r="BF170" s="157">
        <f>IF($N$170="snížená",$J$170,0)</f>
        <v>0</v>
      </c>
      <c r="BG170" s="157">
        <f>IF($N$170="zákl. přenesená",$J$170,0)</f>
        <v>0</v>
      </c>
      <c r="BH170" s="157">
        <f>IF($N$170="sníž. přenesená",$J$170,0)</f>
        <v>0</v>
      </c>
      <c r="BI170" s="157">
        <f>IF($N$170="nulová",$J$170,0)</f>
        <v>0</v>
      </c>
      <c r="BJ170" s="97" t="s">
        <v>22</v>
      </c>
      <c r="BK170" s="157">
        <f>ROUND($I$170*$H$170,2)</f>
        <v>0</v>
      </c>
      <c r="BL170" s="97" t="s">
        <v>248</v>
      </c>
      <c r="BM170" s="97" t="s">
        <v>1048</v>
      </c>
    </row>
    <row r="171" spans="2:65" s="6" customFormat="1" ht="30.75" customHeight="1" x14ac:dyDescent="0.3">
      <c r="B171" s="23"/>
      <c r="C171" s="24"/>
      <c r="D171" s="158" t="s">
        <v>249</v>
      </c>
      <c r="E171" s="24"/>
      <c r="F171" s="159" t="s">
        <v>1049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249</v>
      </c>
      <c r="AU171" s="6" t="s">
        <v>83</v>
      </c>
    </row>
    <row r="172" spans="2:65" s="6" customFormat="1" ht="15.75" customHeight="1" x14ac:dyDescent="0.3">
      <c r="B172" s="23"/>
      <c r="C172" s="146" t="s">
        <v>311</v>
      </c>
      <c r="D172" s="146" t="s">
        <v>244</v>
      </c>
      <c r="E172" s="147" t="s">
        <v>908</v>
      </c>
      <c r="F172" s="148" t="s">
        <v>909</v>
      </c>
      <c r="G172" s="149" t="s">
        <v>484</v>
      </c>
      <c r="H172" s="150">
        <v>5.16</v>
      </c>
      <c r="I172" s="151"/>
      <c r="J172" s="152">
        <f>ROUND($I$172*$H$172,2)</f>
        <v>0</v>
      </c>
      <c r="K172" s="148" t="s">
        <v>353</v>
      </c>
      <c r="L172" s="43"/>
      <c r="M172" s="153"/>
      <c r="N172" s="154" t="s">
        <v>46</v>
      </c>
      <c r="O172" s="24"/>
      <c r="P172" s="155">
        <f>$O$172*$H$172</f>
        <v>0</v>
      </c>
      <c r="Q172" s="155">
        <v>0</v>
      </c>
      <c r="R172" s="155">
        <f>$Q$172*$H$172</f>
        <v>0</v>
      </c>
      <c r="S172" s="155">
        <v>0</v>
      </c>
      <c r="T172" s="156">
        <f>$S$172*$H$172</f>
        <v>0</v>
      </c>
      <c r="AR172" s="97" t="s">
        <v>248</v>
      </c>
      <c r="AT172" s="97" t="s">
        <v>244</v>
      </c>
      <c r="AU172" s="97" t="s">
        <v>83</v>
      </c>
      <c r="AY172" s="6" t="s">
        <v>243</v>
      </c>
      <c r="BE172" s="157">
        <f>IF($N$172="základní",$J$172,0)</f>
        <v>0</v>
      </c>
      <c r="BF172" s="157">
        <f>IF($N$172="snížená",$J$172,0)</f>
        <v>0</v>
      </c>
      <c r="BG172" s="157">
        <f>IF($N$172="zákl. přenesená",$J$172,0)</f>
        <v>0</v>
      </c>
      <c r="BH172" s="157">
        <f>IF($N$172="sníž. přenesená",$J$172,0)</f>
        <v>0</v>
      </c>
      <c r="BI172" s="157">
        <f>IF($N$172="nulová",$J$172,0)</f>
        <v>0</v>
      </c>
      <c r="BJ172" s="97" t="s">
        <v>22</v>
      </c>
      <c r="BK172" s="157">
        <f>ROUND($I$172*$H$172,2)</f>
        <v>0</v>
      </c>
      <c r="BL172" s="97" t="s">
        <v>248</v>
      </c>
      <c r="BM172" s="97" t="s">
        <v>1050</v>
      </c>
    </row>
    <row r="173" spans="2:65" s="6" customFormat="1" ht="30.75" customHeight="1" x14ac:dyDescent="0.3">
      <c r="B173" s="23"/>
      <c r="C173" s="24"/>
      <c r="D173" s="158" t="s">
        <v>249</v>
      </c>
      <c r="E173" s="24"/>
      <c r="F173" s="159" t="s">
        <v>900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249</v>
      </c>
      <c r="AU173" s="6" t="s">
        <v>83</v>
      </c>
    </row>
    <row r="174" spans="2:65" s="6" customFormat="1" ht="15.75" customHeight="1" x14ac:dyDescent="0.3">
      <c r="B174" s="178"/>
      <c r="C174" s="179"/>
      <c r="D174" s="177" t="s">
        <v>355</v>
      </c>
      <c r="E174" s="179"/>
      <c r="F174" s="180" t="s">
        <v>1051</v>
      </c>
      <c r="G174" s="179"/>
      <c r="H174" s="181">
        <v>5.16</v>
      </c>
      <c r="J174" s="179"/>
      <c r="K174" s="179"/>
      <c r="L174" s="182"/>
      <c r="M174" s="183"/>
      <c r="N174" s="179"/>
      <c r="O174" s="179"/>
      <c r="P174" s="179"/>
      <c r="Q174" s="179"/>
      <c r="R174" s="179"/>
      <c r="S174" s="179"/>
      <c r="T174" s="184"/>
      <c r="AT174" s="185" t="s">
        <v>355</v>
      </c>
      <c r="AU174" s="185" t="s">
        <v>83</v>
      </c>
      <c r="AV174" s="185" t="s">
        <v>83</v>
      </c>
      <c r="AW174" s="185" t="s">
        <v>75</v>
      </c>
      <c r="AX174" s="185" t="s">
        <v>22</v>
      </c>
      <c r="AY174" s="185" t="s">
        <v>243</v>
      </c>
    </row>
    <row r="175" spans="2:65" s="6" customFormat="1" ht="15.75" customHeight="1" x14ac:dyDescent="0.3">
      <c r="B175" s="23"/>
      <c r="C175" s="146" t="s">
        <v>316</v>
      </c>
      <c r="D175" s="146" t="s">
        <v>244</v>
      </c>
      <c r="E175" s="147" t="s">
        <v>912</v>
      </c>
      <c r="F175" s="148" t="s">
        <v>913</v>
      </c>
      <c r="G175" s="149" t="s">
        <v>484</v>
      </c>
      <c r="H175" s="150">
        <v>1.29</v>
      </c>
      <c r="I175" s="151"/>
      <c r="J175" s="152">
        <f>ROUND($I$175*$H$175,2)</f>
        <v>0</v>
      </c>
      <c r="K175" s="148" t="s">
        <v>353</v>
      </c>
      <c r="L175" s="43"/>
      <c r="M175" s="153"/>
      <c r="N175" s="154" t="s">
        <v>46</v>
      </c>
      <c r="O175" s="24"/>
      <c r="P175" s="155">
        <f>$O$175*$H$175</f>
        <v>0</v>
      </c>
      <c r="Q175" s="155">
        <v>0</v>
      </c>
      <c r="R175" s="155">
        <f>$Q$175*$H$175</f>
        <v>0</v>
      </c>
      <c r="S175" s="155">
        <v>0</v>
      </c>
      <c r="T175" s="156">
        <f>$S$175*$H$175</f>
        <v>0</v>
      </c>
      <c r="AR175" s="97" t="s">
        <v>248</v>
      </c>
      <c r="AT175" s="97" t="s">
        <v>244</v>
      </c>
      <c r="AU175" s="97" t="s">
        <v>83</v>
      </c>
      <c r="AY175" s="6" t="s">
        <v>243</v>
      </c>
      <c r="BE175" s="157">
        <f>IF($N$175="základní",$J$175,0)</f>
        <v>0</v>
      </c>
      <c r="BF175" s="157">
        <f>IF($N$175="snížená",$J$175,0)</f>
        <v>0</v>
      </c>
      <c r="BG175" s="157">
        <f>IF($N$175="zákl. přenesená",$J$175,0)</f>
        <v>0</v>
      </c>
      <c r="BH175" s="157">
        <f>IF($N$175="sníž. přenesená",$J$175,0)</f>
        <v>0</v>
      </c>
      <c r="BI175" s="157">
        <f>IF($N$175="nulová",$J$175,0)</f>
        <v>0</v>
      </c>
      <c r="BJ175" s="97" t="s">
        <v>22</v>
      </c>
      <c r="BK175" s="157">
        <f>ROUND($I$175*$H$175,2)</f>
        <v>0</v>
      </c>
      <c r="BL175" s="97" t="s">
        <v>248</v>
      </c>
      <c r="BM175" s="97" t="s">
        <v>1052</v>
      </c>
    </row>
    <row r="176" spans="2:65" s="6" customFormat="1" ht="30.75" customHeight="1" x14ac:dyDescent="0.3">
      <c r="B176" s="23"/>
      <c r="C176" s="24"/>
      <c r="D176" s="158" t="s">
        <v>249</v>
      </c>
      <c r="E176" s="24"/>
      <c r="F176" s="159" t="s">
        <v>1053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249</v>
      </c>
      <c r="AU176" s="6" t="s">
        <v>83</v>
      </c>
    </row>
    <row r="177" spans="2:65" s="135" customFormat="1" ht="30.75" customHeight="1" x14ac:dyDescent="0.3">
      <c r="B177" s="136"/>
      <c r="C177" s="137"/>
      <c r="D177" s="137" t="s">
        <v>74</v>
      </c>
      <c r="E177" s="168" t="s">
        <v>924</v>
      </c>
      <c r="F177" s="168" t="s">
        <v>925</v>
      </c>
      <c r="G177" s="137"/>
      <c r="H177" s="137"/>
      <c r="J177" s="169">
        <f>$BK$177</f>
        <v>0</v>
      </c>
      <c r="K177" s="137"/>
      <c r="L177" s="140"/>
      <c r="M177" s="141"/>
      <c r="N177" s="137"/>
      <c r="O177" s="137"/>
      <c r="P177" s="142">
        <f>SUM($P$178:$P$179)</f>
        <v>0</v>
      </c>
      <c r="Q177" s="137"/>
      <c r="R177" s="142">
        <f>SUM($R$178:$R$179)</f>
        <v>0</v>
      </c>
      <c r="S177" s="137"/>
      <c r="T177" s="143">
        <f>SUM($T$178:$T$179)</f>
        <v>0</v>
      </c>
      <c r="AR177" s="144" t="s">
        <v>22</v>
      </c>
      <c r="AT177" s="144" t="s">
        <v>74</v>
      </c>
      <c r="AU177" s="144" t="s">
        <v>22</v>
      </c>
      <c r="AY177" s="144" t="s">
        <v>243</v>
      </c>
      <c r="BK177" s="145">
        <f>SUM($BK$178:$BK$179)</f>
        <v>0</v>
      </c>
    </row>
    <row r="178" spans="2:65" s="6" customFormat="1" ht="15.75" customHeight="1" x14ac:dyDescent="0.3">
      <c r="B178" s="23"/>
      <c r="C178" s="146" t="s">
        <v>319</v>
      </c>
      <c r="D178" s="146" t="s">
        <v>244</v>
      </c>
      <c r="E178" s="147" t="s">
        <v>926</v>
      </c>
      <c r="F178" s="148" t="s">
        <v>927</v>
      </c>
      <c r="G178" s="149" t="s">
        <v>484</v>
      </c>
      <c r="H178" s="150">
        <v>7.1219999999999999</v>
      </c>
      <c r="I178" s="151"/>
      <c r="J178" s="152">
        <f>ROUND($I$178*$H$178,2)</f>
        <v>0</v>
      </c>
      <c r="K178" s="148" t="s">
        <v>353</v>
      </c>
      <c r="L178" s="43"/>
      <c r="M178" s="153"/>
      <c r="N178" s="154" t="s">
        <v>46</v>
      </c>
      <c r="O178" s="24"/>
      <c r="P178" s="155">
        <f>$O$178*$H$178</f>
        <v>0</v>
      </c>
      <c r="Q178" s="155">
        <v>0</v>
      </c>
      <c r="R178" s="155">
        <f>$Q$178*$H$178</f>
        <v>0</v>
      </c>
      <c r="S178" s="155">
        <v>0</v>
      </c>
      <c r="T178" s="156">
        <f>$S$178*$H$178</f>
        <v>0</v>
      </c>
      <c r="AR178" s="97" t="s">
        <v>248</v>
      </c>
      <c r="AT178" s="97" t="s">
        <v>244</v>
      </c>
      <c r="AU178" s="97" t="s">
        <v>83</v>
      </c>
      <c r="AY178" s="6" t="s">
        <v>243</v>
      </c>
      <c r="BE178" s="157">
        <f>IF($N$178="základní",$J$178,0)</f>
        <v>0</v>
      </c>
      <c r="BF178" s="157">
        <f>IF($N$178="snížená",$J$178,0)</f>
        <v>0</v>
      </c>
      <c r="BG178" s="157">
        <f>IF($N$178="zákl. přenesená",$J$178,0)</f>
        <v>0</v>
      </c>
      <c r="BH178" s="157">
        <f>IF($N$178="sníž. přenesená",$J$178,0)</f>
        <v>0</v>
      </c>
      <c r="BI178" s="157">
        <f>IF($N$178="nulová",$J$178,0)</f>
        <v>0</v>
      </c>
      <c r="BJ178" s="97" t="s">
        <v>22</v>
      </c>
      <c r="BK178" s="157">
        <f>ROUND($I$178*$H$178,2)</f>
        <v>0</v>
      </c>
      <c r="BL178" s="97" t="s">
        <v>248</v>
      </c>
      <c r="BM178" s="97" t="s">
        <v>1054</v>
      </c>
    </row>
    <row r="179" spans="2:65" s="6" customFormat="1" ht="15.75" customHeight="1" x14ac:dyDescent="0.3">
      <c r="B179" s="23"/>
      <c r="C179" s="149" t="s">
        <v>322</v>
      </c>
      <c r="D179" s="149" t="s">
        <v>244</v>
      </c>
      <c r="E179" s="147" t="s">
        <v>930</v>
      </c>
      <c r="F179" s="148" t="s">
        <v>931</v>
      </c>
      <c r="G179" s="149" t="s">
        <v>484</v>
      </c>
      <c r="H179" s="150">
        <v>7.1219999999999999</v>
      </c>
      <c r="I179" s="151"/>
      <c r="J179" s="152">
        <f>ROUND($I$179*$H$179,2)</f>
        <v>0</v>
      </c>
      <c r="K179" s="148" t="s">
        <v>353</v>
      </c>
      <c r="L179" s="43"/>
      <c r="M179" s="153"/>
      <c r="N179" s="207" t="s">
        <v>46</v>
      </c>
      <c r="O179" s="161"/>
      <c r="P179" s="208">
        <f>$O$179*$H$179</f>
        <v>0</v>
      </c>
      <c r="Q179" s="208">
        <v>0</v>
      </c>
      <c r="R179" s="208">
        <f>$Q$179*$H$179</f>
        <v>0</v>
      </c>
      <c r="S179" s="208">
        <v>0</v>
      </c>
      <c r="T179" s="209">
        <f>$S$179*$H$179</f>
        <v>0</v>
      </c>
      <c r="AR179" s="97" t="s">
        <v>248</v>
      </c>
      <c r="AT179" s="97" t="s">
        <v>244</v>
      </c>
      <c r="AU179" s="97" t="s">
        <v>83</v>
      </c>
      <c r="AY179" s="97" t="s">
        <v>243</v>
      </c>
      <c r="BE179" s="157">
        <f>IF($N$179="základní",$J$179,0)</f>
        <v>0</v>
      </c>
      <c r="BF179" s="157">
        <f>IF($N$179="snížená",$J$179,0)</f>
        <v>0</v>
      </c>
      <c r="BG179" s="157">
        <f>IF($N$179="zákl. přenesená",$J$179,0)</f>
        <v>0</v>
      </c>
      <c r="BH179" s="157">
        <f>IF($N$179="sníž. přenesená",$J$179,0)</f>
        <v>0</v>
      </c>
      <c r="BI179" s="157">
        <f>IF($N$179="nulová",$J$179,0)</f>
        <v>0</v>
      </c>
      <c r="BJ179" s="97" t="s">
        <v>22</v>
      </c>
      <c r="BK179" s="157">
        <f>ROUND($I$179*$H$179,2)</f>
        <v>0</v>
      </c>
      <c r="BL179" s="97" t="s">
        <v>248</v>
      </c>
      <c r="BM179" s="97" t="s">
        <v>1055</v>
      </c>
    </row>
    <row r="180" spans="2:65" s="6" customFormat="1" ht="7.5" customHeight="1" x14ac:dyDescent="0.3">
      <c r="B180" s="38"/>
      <c r="C180" s="39"/>
      <c r="D180" s="39"/>
      <c r="E180" s="39"/>
      <c r="F180" s="39"/>
      <c r="G180" s="39"/>
      <c r="H180" s="39"/>
      <c r="I180" s="110"/>
      <c r="J180" s="39"/>
      <c r="K180" s="39"/>
      <c r="L180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5:K85"/>
  <mergeCells count="12">
    <mergeCell ref="E47:H47"/>
    <mergeCell ref="E49:H49"/>
    <mergeCell ref="E51:H51"/>
    <mergeCell ref="E74:H74"/>
    <mergeCell ref="E76:H76"/>
    <mergeCell ref="E78:H78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104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2" customFormat="1" ht="16.5" customHeight="1" x14ac:dyDescent="0.3">
      <c r="B9" s="10"/>
      <c r="C9" s="11"/>
      <c r="D9" s="11"/>
      <c r="E9" s="342" t="s">
        <v>333</v>
      </c>
      <c r="F9" s="335"/>
      <c r="G9" s="335"/>
      <c r="H9" s="335"/>
      <c r="J9" s="11"/>
      <c r="K9" s="13"/>
    </row>
    <row r="10" spans="1:256" s="2" customFormat="1" ht="15.75" customHeight="1" x14ac:dyDescent="0.3">
      <c r="B10" s="10"/>
      <c r="C10" s="11"/>
      <c r="D10" s="19" t="s">
        <v>216</v>
      </c>
      <c r="E10" s="11"/>
      <c r="F10" s="11"/>
      <c r="G10" s="11"/>
      <c r="H10" s="11"/>
      <c r="J10" s="11"/>
      <c r="K10" s="13"/>
    </row>
    <row r="11" spans="1:256" s="97" customFormat="1" ht="16.5" customHeight="1" x14ac:dyDescent="0.3">
      <c r="B11" s="98"/>
      <c r="C11" s="99"/>
      <c r="D11" s="99"/>
      <c r="E11" s="345" t="s">
        <v>1056</v>
      </c>
      <c r="F11" s="344"/>
      <c r="G11" s="344"/>
      <c r="H11" s="344"/>
      <c r="J11" s="99"/>
      <c r="K11" s="100"/>
    </row>
    <row r="12" spans="1:256" s="6" customFormat="1" ht="15.75" customHeight="1" x14ac:dyDescent="0.3">
      <c r="B12" s="23"/>
      <c r="C12" s="24"/>
      <c r="D12" s="19" t="s">
        <v>1057</v>
      </c>
      <c r="E12" s="24"/>
      <c r="F12" s="24"/>
      <c r="G12" s="24"/>
      <c r="H12" s="24"/>
      <c r="J12" s="24"/>
      <c r="K12" s="27"/>
    </row>
    <row r="13" spans="1:256" s="6" customFormat="1" ht="37.5" customHeight="1" x14ac:dyDescent="0.3">
      <c r="B13" s="23"/>
      <c r="C13" s="24"/>
      <c r="D13" s="24"/>
      <c r="E13" s="320" t="s">
        <v>1058</v>
      </c>
      <c r="F13" s="323"/>
      <c r="G13" s="323"/>
      <c r="H13" s="323"/>
      <c r="J13" s="24"/>
      <c r="K13" s="27"/>
    </row>
    <row r="14" spans="1:256" s="6" customFormat="1" ht="14.25" customHeight="1" x14ac:dyDescent="0.3">
      <c r="B14" s="23"/>
      <c r="C14" s="24"/>
      <c r="D14" s="24"/>
      <c r="E14" s="24"/>
      <c r="F14" s="24"/>
      <c r="G14" s="24"/>
      <c r="H14" s="24"/>
      <c r="J14" s="24"/>
      <c r="K14" s="27"/>
    </row>
    <row r="15" spans="1:256" s="6" customFormat="1" ht="15" customHeight="1" x14ac:dyDescent="0.3">
      <c r="B15" s="23"/>
      <c r="C15" s="24"/>
      <c r="D15" s="19" t="s">
        <v>19</v>
      </c>
      <c r="E15" s="24"/>
      <c r="F15" s="17" t="s">
        <v>20</v>
      </c>
      <c r="G15" s="24"/>
      <c r="H15" s="24"/>
      <c r="I15" s="101" t="s">
        <v>21</v>
      </c>
      <c r="J15" s="17"/>
      <c r="K15" s="27"/>
    </row>
    <row r="16" spans="1:256" s="6" customFormat="1" ht="15" customHeight="1" x14ac:dyDescent="0.3">
      <c r="B16" s="23"/>
      <c r="C16" s="24"/>
      <c r="D16" s="19" t="s">
        <v>23</v>
      </c>
      <c r="E16" s="24"/>
      <c r="F16" s="17" t="s">
        <v>24</v>
      </c>
      <c r="G16" s="24"/>
      <c r="H16" s="24"/>
      <c r="I16" s="101" t="s">
        <v>25</v>
      </c>
      <c r="J16" s="52" t="str">
        <f>'Rekapitulace stavby'!$AN$8</f>
        <v>15.09.2014</v>
      </c>
      <c r="K16" s="27"/>
    </row>
    <row r="17" spans="2:11" s="6" customFormat="1" ht="12" customHeight="1" x14ac:dyDescent="0.3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 x14ac:dyDescent="0.3">
      <c r="B18" s="23"/>
      <c r="C18" s="24"/>
      <c r="D18" s="19" t="s">
        <v>29</v>
      </c>
      <c r="E18" s="24"/>
      <c r="F18" s="24"/>
      <c r="G18" s="24"/>
      <c r="H18" s="24"/>
      <c r="I18" s="101" t="s">
        <v>30</v>
      </c>
      <c r="J18" s="17" t="s">
        <v>31</v>
      </c>
      <c r="K18" s="27"/>
    </row>
    <row r="19" spans="2:11" s="6" customFormat="1" ht="18.75" customHeight="1" x14ac:dyDescent="0.3">
      <c r="B19" s="23"/>
      <c r="C19" s="24"/>
      <c r="D19" s="24"/>
      <c r="E19" s="17" t="s">
        <v>32</v>
      </c>
      <c r="F19" s="24"/>
      <c r="G19" s="24"/>
      <c r="H19" s="24"/>
      <c r="I19" s="101" t="s">
        <v>33</v>
      </c>
      <c r="J19" s="17"/>
      <c r="K19" s="27"/>
    </row>
    <row r="20" spans="2:11" s="6" customFormat="1" ht="7.5" customHeight="1" x14ac:dyDescent="0.3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 x14ac:dyDescent="0.3">
      <c r="B21" s="23"/>
      <c r="C21" s="24"/>
      <c r="D21" s="19" t="s">
        <v>34</v>
      </c>
      <c r="E21" s="24"/>
      <c r="F21" s="24"/>
      <c r="G21" s="24"/>
      <c r="H21" s="24"/>
      <c r="I21" s="101" t="s">
        <v>30</v>
      </c>
      <c r="J21" s="17" t="str">
        <f>IF('Rekapitulace stavby'!$AN$13="Vyplň údaj","",IF('Rekapitulace stavby'!$AN$13="","",'Rekapitulace stavby'!$AN$13))</f>
        <v/>
      </c>
      <c r="K21" s="27"/>
    </row>
    <row r="22" spans="2:11" s="6" customFormat="1" ht="18.75" customHeight="1" x14ac:dyDescent="0.3">
      <c r="B22" s="23"/>
      <c r="C22" s="24"/>
      <c r="D22" s="24"/>
      <c r="E22" s="17" t="str">
        <f>IF('Rekapitulace stavby'!$E$14="Vyplň údaj","",IF('Rekapitulace stavby'!$E$14="","",'Rekapitulace stavby'!$E$14))</f>
        <v/>
      </c>
      <c r="F22" s="24"/>
      <c r="G22" s="24"/>
      <c r="H22" s="24"/>
      <c r="I22" s="101" t="s">
        <v>33</v>
      </c>
      <c r="J22" s="17" t="str">
        <f>IF('Rekapitulace stavby'!$AN$14="Vyplň údaj","",IF('Rekapitulace stavby'!$AN$14="","",'Rekapitulace stavby'!$AN$14))</f>
        <v/>
      </c>
      <c r="K22" s="27"/>
    </row>
    <row r="23" spans="2:11" s="6" customFormat="1" ht="7.5" customHeight="1" x14ac:dyDescent="0.3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15" customHeight="1" x14ac:dyDescent="0.3">
      <c r="B24" s="23"/>
      <c r="C24" s="24"/>
      <c r="D24" s="19" t="s">
        <v>36</v>
      </c>
      <c r="E24" s="24"/>
      <c r="F24" s="24"/>
      <c r="G24" s="24"/>
      <c r="H24" s="24"/>
      <c r="I24" s="101" t="s">
        <v>30</v>
      </c>
      <c r="J24" s="17" t="s">
        <v>37</v>
      </c>
      <c r="K24" s="27"/>
    </row>
    <row r="25" spans="2:11" s="6" customFormat="1" ht="18.75" customHeight="1" x14ac:dyDescent="0.3">
      <c r="B25" s="23"/>
      <c r="C25" s="24"/>
      <c r="D25" s="24"/>
      <c r="E25" s="17" t="s">
        <v>38</v>
      </c>
      <c r="F25" s="24"/>
      <c r="G25" s="24"/>
      <c r="H25" s="24"/>
      <c r="I25" s="101" t="s">
        <v>33</v>
      </c>
      <c r="J25" s="17"/>
      <c r="K25" s="27"/>
    </row>
    <row r="26" spans="2:11" s="6" customFormat="1" ht="7.5" customHeight="1" x14ac:dyDescent="0.3">
      <c r="B26" s="23"/>
      <c r="C26" s="24"/>
      <c r="D26" s="24"/>
      <c r="E26" s="24"/>
      <c r="F26" s="24"/>
      <c r="G26" s="24"/>
      <c r="H26" s="24"/>
      <c r="J26" s="24"/>
      <c r="K26" s="27"/>
    </row>
    <row r="27" spans="2:11" s="6" customFormat="1" ht="15" customHeight="1" x14ac:dyDescent="0.3">
      <c r="B27" s="23"/>
      <c r="C27" s="24"/>
      <c r="D27" s="19" t="s">
        <v>40</v>
      </c>
      <c r="E27" s="24"/>
      <c r="F27" s="24"/>
      <c r="G27" s="24"/>
      <c r="H27" s="24"/>
      <c r="J27" s="24"/>
      <c r="K27" s="27"/>
    </row>
    <row r="28" spans="2:11" s="97" customFormat="1" ht="367.5" customHeight="1" x14ac:dyDescent="0.3">
      <c r="B28" s="98"/>
      <c r="C28" s="99"/>
      <c r="D28" s="99"/>
      <c r="E28" s="338" t="s">
        <v>335</v>
      </c>
      <c r="F28" s="344"/>
      <c r="G28" s="344"/>
      <c r="H28" s="344"/>
      <c r="J28" s="99"/>
      <c r="K28" s="100"/>
    </row>
    <row r="29" spans="2:11" s="6" customFormat="1" ht="7.5" customHeight="1" x14ac:dyDescent="0.3">
      <c r="B29" s="23"/>
      <c r="C29" s="24"/>
      <c r="D29" s="24"/>
      <c r="E29" s="24"/>
      <c r="F29" s="24"/>
      <c r="G29" s="24"/>
      <c r="H29" s="24"/>
      <c r="J29" s="24"/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26.25" customHeight="1" x14ac:dyDescent="0.3">
      <c r="B31" s="23"/>
      <c r="C31" s="24"/>
      <c r="D31" s="103" t="s">
        <v>41</v>
      </c>
      <c r="E31" s="24"/>
      <c r="F31" s="24"/>
      <c r="G31" s="24"/>
      <c r="H31" s="24"/>
      <c r="J31" s="67">
        <f>ROUND($J$91,2)</f>
        <v>0</v>
      </c>
      <c r="K31" s="27"/>
    </row>
    <row r="32" spans="2:11" s="6" customFormat="1" ht="7.5" customHeight="1" x14ac:dyDescent="0.3">
      <c r="B32" s="23"/>
      <c r="C32" s="24"/>
      <c r="D32" s="64"/>
      <c r="E32" s="64"/>
      <c r="F32" s="64"/>
      <c r="G32" s="64"/>
      <c r="H32" s="64"/>
      <c r="I32" s="53"/>
      <c r="J32" s="64"/>
      <c r="K32" s="102"/>
    </row>
    <row r="33" spans="2:11" s="6" customFormat="1" ht="15" customHeight="1" x14ac:dyDescent="0.3">
      <c r="B33" s="23"/>
      <c r="C33" s="24"/>
      <c r="D33" s="24"/>
      <c r="E33" s="24"/>
      <c r="F33" s="28" t="s">
        <v>43</v>
      </c>
      <c r="G33" s="24"/>
      <c r="H33" s="24"/>
      <c r="I33" s="104" t="s">
        <v>42</v>
      </c>
      <c r="J33" s="28" t="s">
        <v>44</v>
      </c>
      <c r="K33" s="27"/>
    </row>
    <row r="34" spans="2:11" s="6" customFormat="1" ht="15" customHeight="1" x14ac:dyDescent="0.3">
      <c r="B34" s="23"/>
      <c r="C34" s="24"/>
      <c r="D34" s="30" t="s">
        <v>45</v>
      </c>
      <c r="E34" s="30" t="s">
        <v>46</v>
      </c>
      <c r="F34" s="105">
        <f>ROUND(SUM($BE$91:$BE$164),2)</f>
        <v>0</v>
      </c>
      <c r="G34" s="24"/>
      <c r="H34" s="24"/>
      <c r="I34" s="106">
        <v>0.21</v>
      </c>
      <c r="J34" s="105">
        <f>ROUND(ROUND((SUM($BE$91:$BE$164)),2)*$I$34,2)</f>
        <v>0</v>
      </c>
      <c r="K34" s="27"/>
    </row>
    <row r="35" spans="2:11" s="6" customFormat="1" ht="15" customHeight="1" x14ac:dyDescent="0.3">
      <c r="B35" s="23"/>
      <c r="C35" s="24"/>
      <c r="D35" s="24"/>
      <c r="E35" s="30" t="s">
        <v>47</v>
      </c>
      <c r="F35" s="105">
        <f>ROUND(SUM($BF$91:$BF$164),2)</f>
        <v>0</v>
      </c>
      <c r="G35" s="24"/>
      <c r="H35" s="24"/>
      <c r="I35" s="106">
        <v>0.15</v>
      </c>
      <c r="J35" s="105">
        <f>ROUND(ROUND((SUM($BF$91:$BF$164)),2)*$I$35,2)</f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48</v>
      </c>
      <c r="F36" s="105">
        <f>ROUND(SUM($BG$91:$BG$164),2)</f>
        <v>0</v>
      </c>
      <c r="G36" s="24"/>
      <c r="H36" s="24"/>
      <c r="I36" s="106">
        <v>0.21</v>
      </c>
      <c r="J36" s="105">
        <v>0</v>
      </c>
      <c r="K36" s="27"/>
    </row>
    <row r="37" spans="2:11" s="6" customFormat="1" ht="15" hidden="1" customHeight="1" x14ac:dyDescent="0.3">
      <c r="B37" s="23"/>
      <c r="C37" s="24"/>
      <c r="D37" s="24"/>
      <c r="E37" s="30" t="s">
        <v>49</v>
      </c>
      <c r="F37" s="105">
        <f>ROUND(SUM($BH$91:$BH$164),2)</f>
        <v>0</v>
      </c>
      <c r="G37" s="24"/>
      <c r="H37" s="24"/>
      <c r="I37" s="106">
        <v>0.15</v>
      </c>
      <c r="J37" s="105">
        <v>0</v>
      </c>
      <c r="K37" s="27"/>
    </row>
    <row r="38" spans="2:11" s="6" customFormat="1" ht="15" hidden="1" customHeight="1" x14ac:dyDescent="0.3">
      <c r="B38" s="23"/>
      <c r="C38" s="24"/>
      <c r="D38" s="24"/>
      <c r="E38" s="30" t="s">
        <v>50</v>
      </c>
      <c r="F38" s="105">
        <f>ROUND(SUM($BI$91:$BI$164),2)</f>
        <v>0</v>
      </c>
      <c r="G38" s="24"/>
      <c r="H38" s="24"/>
      <c r="I38" s="106">
        <v>0</v>
      </c>
      <c r="J38" s="105">
        <v>0</v>
      </c>
      <c r="K38" s="27"/>
    </row>
    <row r="39" spans="2:11" s="6" customFormat="1" ht="7.5" customHeight="1" x14ac:dyDescent="0.3">
      <c r="B39" s="23"/>
      <c r="C39" s="24"/>
      <c r="D39" s="24"/>
      <c r="E39" s="24"/>
      <c r="F39" s="24"/>
      <c r="G39" s="24"/>
      <c r="H39" s="24"/>
      <c r="J39" s="24"/>
      <c r="K39" s="27"/>
    </row>
    <row r="40" spans="2:11" s="6" customFormat="1" ht="26.25" customHeight="1" x14ac:dyDescent="0.3">
      <c r="B40" s="23"/>
      <c r="C40" s="32"/>
      <c r="D40" s="33" t="s">
        <v>51</v>
      </c>
      <c r="E40" s="34"/>
      <c r="F40" s="34"/>
      <c r="G40" s="107" t="s">
        <v>52</v>
      </c>
      <c r="H40" s="35" t="s">
        <v>53</v>
      </c>
      <c r="I40" s="108"/>
      <c r="J40" s="36">
        <f>SUM($J$31:$J$38)</f>
        <v>0</v>
      </c>
      <c r="K40" s="109"/>
    </row>
    <row r="41" spans="2:11" s="6" customFormat="1" ht="15" customHeight="1" x14ac:dyDescent="0.3">
      <c r="B41" s="38"/>
      <c r="C41" s="39"/>
      <c r="D41" s="39"/>
      <c r="E41" s="39"/>
      <c r="F41" s="39"/>
      <c r="G41" s="39"/>
      <c r="H41" s="39"/>
      <c r="I41" s="110"/>
      <c r="J41" s="39"/>
      <c r="K41" s="40"/>
    </row>
    <row r="45" spans="2:11" s="6" customFormat="1" ht="7.5" customHeight="1" x14ac:dyDescent="0.3">
      <c r="B45" s="111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2:11" s="6" customFormat="1" ht="37.5" customHeight="1" x14ac:dyDescent="0.3">
      <c r="B46" s="23"/>
      <c r="C46" s="12" t="s">
        <v>218</v>
      </c>
      <c r="D46" s="24"/>
      <c r="E46" s="24"/>
      <c r="F46" s="24"/>
      <c r="G46" s="24"/>
      <c r="H46" s="24"/>
      <c r="J46" s="24"/>
      <c r="K46" s="27"/>
    </row>
    <row r="47" spans="2:11" s="6" customFormat="1" ht="7.5" customHeight="1" x14ac:dyDescent="0.3">
      <c r="B47" s="23"/>
      <c r="C47" s="24"/>
      <c r="D47" s="24"/>
      <c r="E47" s="24"/>
      <c r="F47" s="24"/>
      <c r="G47" s="24"/>
      <c r="H47" s="24"/>
      <c r="J47" s="24"/>
      <c r="K47" s="27"/>
    </row>
    <row r="48" spans="2:11" s="6" customFormat="1" ht="15" customHeight="1" x14ac:dyDescent="0.3">
      <c r="B48" s="23"/>
      <c r="C48" s="19" t="s">
        <v>16</v>
      </c>
      <c r="D48" s="24"/>
      <c r="E48" s="24"/>
      <c r="F48" s="24"/>
      <c r="G48" s="24"/>
      <c r="H48" s="24"/>
      <c r="J48" s="24"/>
      <c r="K48" s="27"/>
    </row>
    <row r="49" spans="2:47" s="6" customFormat="1" ht="16.5" customHeight="1" x14ac:dyDescent="0.3">
      <c r="B49" s="23"/>
      <c r="C49" s="24"/>
      <c r="D49" s="24"/>
      <c r="E49" s="342" t="str">
        <f>$E$7</f>
        <v>Silnice III/4721 Ostrava, ul. Michálkovická okružní křižovatka s ulicí Hladnovskou a Keltičkovou</v>
      </c>
      <c r="F49" s="323"/>
      <c r="G49" s="323"/>
      <c r="H49" s="323"/>
      <c r="J49" s="24"/>
      <c r="K49" s="27"/>
    </row>
    <row r="50" spans="2:47" s="2" customFormat="1" ht="15.75" customHeight="1" x14ac:dyDescent="0.3">
      <c r="B50" s="10"/>
      <c r="C50" s="19" t="s">
        <v>214</v>
      </c>
      <c r="D50" s="11"/>
      <c r="E50" s="11"/>
      <c r="F50" s="11"/>
      <c r="G50" s="11"/>
      <c r="H50" s="11"/>
      <c r="J50" s="11"/>
      <c r="K50" s="13"/>
    </row>
    <row r="51" spans="2:47" s="2" customFormat="1" ht="16.5" customHeight="1" x14ac:dyDescent="0.3">
      <c r="B51" s="10"/>
      <c r="C51" s="11"/>
      <c r="D51" s="11"/>
      <c r="E51" s="342" t="s">
        <v>333</v>
      </c>
      <c r="F51" s="335"/>
      <c r="G51" s="335"/>
      <c r="H51" s="335"/>
      <c r="J51" s="11"/>
      <c r="K51" s="13"/>
    </row>
    <row r="52" spans="2:47" s="2" customFormat="1" ht="15.75" customHeight="1" x14ac:dyDescent="0.3">
      <c r="B52" s="10"/>
      <c r="C52" s="19" t="s">
        <v>216</v>
      </c>
      <c r="D52" s="11"/>
      <c r="E52" s="11"/>
      <c r="F52" s="11"/>
      <c r="G52" s="11"/>
      <c r="H52" s="11"/>
      <c r="J52" s="11"/>
      <c r="K52" s="13"/>
    </row>
    <row r="53" spans="2:47" s="6" customFormat="1" ht="16.5" customHeight="1" x14ac:dyDescent="0.3">
      <c r="B53" s="23"/>
      <c r="C53" s="24"/>
      <c r="D53" s="24"/>
      <c r="E53" s="331" t="s">
        <v>1056</v>
      </c>
      <c r="F53" s="323"/>
      <c r="G53" s="323"/>
      <c r="H53" s="323"/>
      <c r="J53" s="24"/>
      <c r="K53" s="27"/>
    </row>
    <row r="54" spans="2:47" s="6" customFormat="1" ht="15" customHeight="1" x14ac:dyDescent="0.3">
      <c r="B54" s="23"/>
      <c r="C54" s="19" t="s">
        <v>1057</v>
      </c>
      <c r="D54" s="24"/>
      <c r="E54" s="24"/>
      <c r="F54" s="24"/>
      <c r="G54" s="24"/>
      <c r="H54" s="24"/>
      <c r="J54" s="24"/>
      <c r="K54" s="27"/>
    </row>
    <row r="55" spans="2:47" s="6" customFormat="1" ht="19.5" customHeight="1" x14ac:dyDescent="0.3">
      <c r="B55" s="23"/>
      <c r="C55" s="24"/>
      <c r="D55" s="24"/>
      <c r="E55" s="320" t="str">
        <f>$E$13</f>
        <v>SO 101.3.1 - Přechodné dopravní značení - 1. etapa + objízdná trasa</v>
      </c>
      <c r="F55" s="323"/>
      <c r="G55" s="323"/>
      <c r="H55" s="323"/>
      <c r="J55" s="24"/>
      <c r="K55" s="27"/>
    </row>
    <row r="56" spans="2:47" s="6" customFormat="1" ht="7.5" customHeight="1" x14ac:dyDescent="0.3">
      <c r="B56" s="23"/>
      <c r="C56" s="24"/>
      <c r="D56" s="24"/>
      <c r="E56" s="24"/>
      <c r="F56" s="24"/>
      <c r="G56" s="24"/>
      <c r="H56" s="24"/>
      <c r="J56" s="24"/>
      <c r="K56" s="27"/>
    </row>
    <row r="57" spans="2:47" s="6" customFormat="1" ht="18.75" customHeight="1" x14ac:dyDescent="0.3">
      <c r="B57" s="23"/>
      <c r="C57" s="19" t="s">
        <v>23</v>
      </c>
      <c r="D57" s="24"/>
      <c r="E57" s="24"/>
      <c r="F57" s="17" t="str">
        <f>$F$16</f>
        <v>Ostrava</v>
      </c>
      <c r="G57" s="24"/>
      <c r="H57" s="24"/>
      <c r="I57" s="101" t="s">
        <v>25</v>
      </c>
      <c r="J57" s="52" t="str">
        <f>IF($J$16="","",$J$16)</f>
        <v>15.09.2014</v>
      </c>
      <c r="K57" s="27"/>
    </row>
    <row r="58" spans="2:47" s="6" customFormat="1" ht="7.5" customHeight="1" x14ac:dyDescent="0.3">
      <c r="B58" s="23"/>
      <c r="C58" s="24"/>
      <c r="D58" s="24"/>
      <c r="E58" s="24"/>
      <c r="F58" s="24"/>
      <c r="G58" s="24"/>
      <c r="H58" s="24"/>
      <c r="J58" s="24"/>
      <c r="K58" s="27"/>
    </row>
    <row r="59" spans="2:47" s="6" customFormat="1" ht="15.75" customHeight="1" x14ac:dyDescent="0.3">
      <c r="B59" s="23"/>
      <c r="C59" s="19" t="s">
        <v>29</v>
      </c>
      <c r="D59" s="24"/>
      <c r="E59" s="24"/>
      <c r="F59" s="17" t="str">
        <f>$E$19</f>
        <v>Správa silnic Moravskoslezského kraje</v>
      </c>
      <c r="G59" s="24"/>
      <c r="H59" s="24"/>
      <c r="I59" s="101" t="s">
        <v>36</v>
      </c>
      <c r="J59" s="17" t="str">
        <f>$E$25</f>
        <v>SHB, akciová společnost</v>
      </c>
      <c r="K59" s="27"/>
    </row>
    <row r="60" spans="2:47" s="6" customFormat="1" ht="15" customHeight="1" x14ac:dyDescent="0.3">
      <c r="B60" s="23"/>
      <c r="C60" s="19" t="s">
        <v>34</v>
      </c>
      <c r="D60" s="24"/>
      <c r="E60" s="24"/>
      <c r="F60" s="17" t="str">
        <f>IF($E$22="","",$E$22)</f>
        <v/>
      </c>
      <c r="G60" s="24"/>
      <c r="H60" s="24"/>
      <c r="J60" s="24"/>
      <c r="K60" s="27"/>
    </row>
    <row r="61" spans="2:47" s="6" customFormat="1" ht="11.25" customHeight="1" x14ac:dyDescent="0.3">
      <c r="B61" s="23"/>
      <c r="C61" s="24"/>
      <c r="D61" s="24"/>
      <c r="E61" s="24"/>
      <c r="F61" s="24"/>
      <c r="G61" s="24"/>
      <c r="H61" s="24"/>
      <c r="J61" s="24"/>
      <c r="K61" s="27"/>
    </row>
    <row r="62" spans="2:47" s="6" customFormat="1" ht="30" customHeight="1" x14ac:dyDescent="0.3">
      <c r="B62" s="23"/>
      <c r="C62" s="114" t="s">
        <v>219</v>
      </c>
      <c r="D62" s="32"/>
      <c r="E62" s="32"/>
      <c r="F62" s="32"/>
      <c r="G62" s="32"/>
      <c r="H62" s="32"/>
      <c r="I62" s="115"/>
      <c r="J62" s="116" t="s">
        <v>220</v>
      </c>
      <c r="K62" s="37"/>
    </row>
    <row r="63" spans="2:47" s="6" customFormat="1" ht="11.2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30" customHeight="1" x14ac:dyDescent="0.3">
      <c r="B64" s="23"/>
      <c r="C64" s="66" t="s">
        <v>221</v>
      </c>
      <c r="D64" s="24"/>
      <c r="E64" s="24"/>
      <c r="F64" s="24"/>
      <c r="G64" s="24"/>
      <c r="H64" s="24"/>
      <c r="J64" s="67">
        <f>$J$91</f>
        <v>0</v>
      </c>
      <c r="K64" s="27"/>
      <c r="AU64" s="6" t="s">
        <v>222</v>
      </c>
    </row>
    <row r="65" spans="2:12" s="73" customFormat="1" ht="25.5" customHeight="1" x14ac:dyDescent="0.3">
      <c r="B65" s="117"/>
      <c r="C65" s="118"/>
      <c r="D65" s="119" t="s">
        <v>336</v>
      </c>
      <c r="E65" s="119"/>
      <c r="F65" s="119"/>
      <c r="G65" s="119"/>
      <c r="H65" s="119"/>
      <c r="I65" s="120"/>
      <c r="J65" s="121">
        <f>$J$92</f>
        <v>0</v>
      </c>
      <c r="K65" s="122"/>
    </row>
    <row r="66" spans="2:12" s="83" customFormat="1" ht="21" customHeight="1" x14ac:dyDescent="0.3">
      <c r="B66" s="163"/>
      <c r="C66" s="85"/>
      <c r="D66" s="164" t="s">
        <v>342</v>
      </c>
      <c r="E66" s="164"/>
      <c r="F66" s="164"/>
      <c r="G66" s="164"/>
      <c r="H66" s="164"/>
      <c r="I66" s="165"/>
      <c r="J66" s="166">
        <f>$J$93</f>
        <v>0</v>
      </c>
      <c r="K66" s="167"/>
    </row>
    <row r="67" spans="2:12" s="83" customFormat="1" ht="21" customHeight="1" x14ac:dyDescent="0.3">
      <c r="B67" s="163"/>
      <c r="C67" s="85"/>
      <c r="D67" s="164" t="s">
        <v>344</v>
      </c>
      <c r="E67" s="164"/>
      <c r="F67" s="164"/>
      <c r="G67" s="164"/>
      <c r="H67" s="164"/>
      <c r="I67" s="165"/>
      <c r="J67" s="166">
        <f>$J$162</f>
        <v>0</v>
      </c>
      <c r="K67" s="167"/>
    </row>
    <row r="68" spans="2:12" s="6" customFormat="1" ht="22.5" customHeight="1" x14ac:dyDescent="0.3">
      <c r="B68" s="23"/>
      <c r="C68" s="24"/>
      <c r="D68" s="24"/>
      <c r="E68" s="24"/>
      <c r="F68" s="24"/>
      <c r="G68" s="24"/>
      <c r="H68" s="24"/>
      <c r="J68" s="24"/>
      <c r="K68" s="27"/>
    </row>
    <row r="69" spans="2:12" s="6" customFormat="1" ht="7.5" customHeight="1" x14ac:dyDescent="0.3">
      <c r="B69" s="38"/>
      <c r="C69" s="39"/>
      <c r="D69" s="39"/>
      <c r="E69" s="39"/>
      <c r="F69" s="39"/>
      <c r="G69" s="39"/>
      <c r="H69" s="39"/>
      <c r="I69" s="110"/>
      <c r="J69" s="39"/>
      <c r="K69" s="40"/>
    </row>
    <row r="73" spans="2:12" s="6" customFormat="1" ht="7.5" customHeight="1" x14ac:dyDescent="0.3">
      <c r="B73" s="41"/>
      <c r="C73" s="42"/>
      <c r="D73" s="42"/>
      <c r="E73" s="42"/>
      <c r="F73" s="42"/>
      <c r="G73" s="42"/>
      <c r="H73" s="42"/>
      <c r="I73" s="112"/>
      <c r="J73" s="42"/>
      <c r="K73" s="42"/>
      <c r="L73" s="43"/>
    </row>
    <row r="74" spans="2:12" s="6" customFormat="1" ht="37.5" customHeight="1" x14ac:dyDescent="0.3">
      <c r="B74" s="23"/>
      <c r="C74" s="12" t="s">
        <v>226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7.5" customHeight="1" x14ac:dyDescent="0.3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" customHeight="1" x14ac:dyDescent="0.3">
      <c r="B76" s="23"/>
      <c r="C76" s="19" t="s">
        <v>16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6.5" customHeight="1" x14ac:dyDescent="0.3">
      <c r="B77" s="23"/>
      <c r="C77" s="24"/>
      <c r="D77" s="24"/>
      <c r="E77" s="342" t="str">
        <f>$E$7</f>
        <v>Silnice III/4721 Ostrava, ul. Michálkovická okružní křižovatka s ulicí Hladnovskou a Keltičkovou</v>
      </c>
      <c r="F77" s="323"/>
      <c r="G77" s="323"/>
      <c r="H77" s="323"/>
      <c r="J77" s="24"/>
      <c r="K77" s="24"/>
      <c r="L77" s="43"/>
    </row>
    <row r="78" spans="2:12" s="2" customFormat="1" ht="15.75" customHeight="1" x14ac:dyDescent="0.3">
      <c r="B78" s="10"/>
      <c r="C78" s="19" t="s">
        <v>214</v>
      </c>
      <c r="D78" s="11"/>
      <c r="E78" s="11"/>
      <c r="F78" s="11"/>
      <c r="G78" s="11"/>
      <c r="H78" s="11"/>
      <c r="J78" s="11"/>
      <c r="K78" s="11"/>
      <c r="L78" s="123"/>
    </row>
    <row r="79" spans="2:12" s="2" customFormat="1" ht="16.5" customHeight="1" x14ac:dyDescent="0.3">
      <c r="B79" s="10"/>
      <c r="C79" s="11"/>
      <c r="D79" s="11"/>
      <c r="E79" s="342" t="s">
        <v>333</v>
      </c>
      <c r="F79" s="335"/>
      <c r="G79" s="335"/>
      <c r="H79" s="335"/>
      <c r="J79" s="11"/>
      <c r="K79" s="11"/>
      <c r="L79" s="123"/>
    </row>
    <row r="80" spans="2:12" s="2" customFormat="1" ht="15.75" customHeight="1" x14ac:dyDescent="0.3">
      <c r="B80" s="10"/>
      <c r="C80" s="19" t="s">
        <v>216</v>
      </c>
      <c r="D80" s="11"/>
      <c r="E80" s="11"/>
      <c r="F80" s="11"/>
      <c r="G80" s="11"/>
      <c r="H80" s="11"/>
      <c r="J80" s="11"/>
      <c r="K80" s="11"/>
      <c r="L80" s="123"/>
    </row>
    <row r="81" spans="2:65" s="6" customFormat="1" ht="16.5" customHeight="1" x14ac:dyDescent="0.3">
      <c r="B81" s="23"/>
      <c r="C81" s="24"/>
      <c r="D81" s="24"/>
      <c r="E81" s="331" t="s">
        <v>1056</v>
      </c>
      <c r="F81" s="323"/>
      <c r="G81" s="323"/>
      <c r="H81" s="323"/>
      <c r="J81" s="24"/>
      <c r="K81" s="24"/>
      <c r="L81" s="43"/>
    </row>
    <row r="82" spans="2:65" s="6" customFormat="1" ht="15" customHeight="1" x14ac:dyDescent="0.3">
      <c r="B82" s="23"/>
      <c r="C82" s="19" t="s">
        <v>1057</v>
      </c>
      <c r="D82" s="24"/>
      <c r="E82" s="24"/>
      <c r="F82" s="24"/>
      <c r="G82" s="24"/>
      <c r="H82" s="24"/>
      <c r="J82" s="24"/>
      <c r="K82" s="24"/>
      <c r="L82" s="43"/>
    </row>
    <row r="83" spans="2:65" s="6" customFormat="1" ht="19.5" customHeight="1" x14ac:dyDescent="0.3">
      <c r="B83" s="23"/>
      <c r="C83" s="24"/>
      <c r="D83" s="24"/>
      <c r="E83" s="320" t="str">
        <f>$E$13</f>
        <v>SO 101.3.1 - Přechodné dopravní značení - 1. etapa + objízdná trasa</v>
      </c>
      <c r="F83" s="323"/>
      <c r="G83" s="323"/>
      <c r="H83" s="323"/>
      <c r="J83" s="24"/>
      <c r="K83" s="24"/>
      <c r="L83" s="43"/>
    </row>
    <row r="84" spans="2:65" s="6" customFormat="1" ht="7.5" customHeight="1" x14ac:dyDescent="0.3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65" s="6" customFormat="1" ht="18.75" customHeight="1" x14ac:dyDescent="0.3">
      <c r="B85" s="23"/>
      <c r="C85" s="19" t="s">
        <v>23</v>
      </c>
      <c r="D85" s="24"/>
      <c r="E85" s="24"/>
      <c r="F85" s="17" t="str">
        <f>$F$16</f>
        <v>Ostrava</v>
      </c>
      <c r="G85" s="24"/>
      <c r="H85" s="24"/>
      <c r="I85" s="101" t="s">
        <v>25</v>
      </c>
      <c r="J85" s="52" t="str">
        <f>IF($J$16="","",$J$16)</f>
        <v>15.09.2014</v>
      </c>
      <c r="K85" s="24"/>
      <c r="L85" s="43"/>
    </row>
    <row r="86" spans="2:65" s="6" customFormat="1" ht="7.5" customHeight="1" x14ac:dyDescent="0.3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65" s="6" customFormat="1" ht="15.75" customHeight="1" x14ac:dyDescent="0.3">
      <c r="B87" s="23"/>
      <c r="C87" s="19" t="s">
        <v>29</v>
      </c>
      <c r="D87" s="24"/>
      <c r="E87" s="24"/>
      <c r="F87" s="17" t="str">
        <f>$E$19</f>
        <v>Správa silnic Moravskoslezského kraje</v>
      </c>
      <c r="G87" s="24"/>
      <c r="H87" s="24"/>
      <c r="I87" s="101" t="s">
        <v>36</v>
      </c>
      <c r="J87" s="17" t="str">
        <f>$E$25</f>
        <v>SHB, akciová společnost</v>
      </c>
      <c r="K87" s="24"/>
      <c r="L87" s="43"/>
    </row>
    <row r="88" spans="2:65" s="6" customFormat="1" ht="15" customHeight="1" x14ac:dyDescent="0.3">
      <c r="B88" s="23"/>
      <c r="C88" s="19" t="s">
        <v>34</v>
      </c>
      <c r="D88" s="24"/>
      <c r="E88" s="24"/>
      <c r="F88" s="17" t="str">
        <f>IF($E$22="","",$E$22)</f>
        <v/>
      </c>
      <c r="G88" s="24"/>
      <c r="H88" s="24"/>
      <c r="J88" s="24"/>
      <c r="K88" s="24"/>
      <c r="L88" s="43"/>
    </row>
    <row r="89" spans="2:65" s="6" customFormat="1" ht="11.25" customHeight="1" x14ac:dyDescent="0.3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65" s="124" customFormat="1" ht="30" customHeight="1" x14ac:dyDescent="0.3">
      <c r="B90" s="125"/>
      <c r="C90" s="126" t="s">
        <v>227</v>
      </c>
      <c r="D90" s="127" t="s">
        <v>60</v>
      </c>
      <c r="E90" s="127" t="s">
        <v>56</v>
      </c>
      <c r="F90" s="127" t="s">
        <v>228</v>
      </c>
      <c r="G90" s="127" t="s">
        <v>229</v>
      </c>
      <c r="H90" s="127" t="s">
        <v>230</v>
      </c>
      <c r="I90" s="128" t="s">
        <v>231</v>
      </c>
      <c r="J90" s="127" t="s">
        <v>232</v>
      </c>
      <c r="K90" s="129" t="s">
        <v>233</v>
      </c>
      <c r="L90" s="130"/>
      <c r="M90" s="59" t="s">
        <v>234</v>
      </c>
      <c r="N90" s="60" t="s">
        <v>45</v>
      </c>
      <c r="O90" s="60" t="s">
        <v>235</v>
      </c>
      <c r="P90" s="60" t="s">
        <v>236</v>
      </c>
      <c r="Q90" s="60" t="s">
        <v>237</v>
      </c>
      <c r="R90" s="60" t="s">
        <v>238</v>
      </c>
      <c r="S90" s="60" t="s">
        <v>239</v>
      </c>
      <c r="T90" s="61" t="s">
        <v>240</v>
      </c>
    </row>
    <row r="91" spans="2:65" s="6" customFormat="1" ht="30" customHeight="1" x14ac:dyDescent="0.35">
      <c r="B91" s="23"/>
      <c r="C91" s="66" t="s">
        <v>221</v>
      </c>
      <c r="D91" s="24"/>
      <c r="E91" s="24"/>
      <c r="F91" s="24"/>
      <c r="G91" s="24"/>
      <c r="H91" s="24"/>
      <c r="J91" s="131">
        <f>$BK$91</f>
        <v>0</v>
      </c>
      <c r="K91" s="24"/>
      <c r="L91" s="43"/>
      <c r="M91" s="63"/>
      <c r="N91" s="64"/>
      <c r="O91" s="64"/>
      <c r="P91" s="132">
        <f>$P$92</f>
        <v>0</v>
      </c>
      <c r="Q91" s="64"/>
      <c r="R91" s="132">
        <f>$R$92</f>
        <v>0.06</v>
      </c>
      <c r="S91" s="64"/>
      <c r="T91" s="133">
        <f>$T$92</f>
        <v>0</v>
      </c>
      <c r="AT91" s="6" t="s">
        <v>74</v>
      </c>
      <c r="AU91" s="6" t="s">
        <v>222</v>
      </c>
      <c r="BK91" s="134">
        <f>$BK$92</f>
        <v>0</v>
      </c>
    </row>
    <row r="92" spans="2:65" s="135" customFormat="1" ht="37.5" customHeight="1" x14ac:dyDescent="0.35">
      <c r="B92" s="136"/>
      <c r="C92" s="137"/>
      <c r="D92" s="137" t="s">
        <v>74</v>
      </c>
      <c r="E92" s="138" t="s">
        <v>347</v>
      </c>
      <c r="F92" s="138" t="s">
        <v>348</v>
      </c>
      <c r="G92" s="137"/>
      <c r="H92" s="137"/>
      <c r="J92" s="139">
        <f>$BK$92</f>
        <v>0</v>
      </c>
      <c r="K92" s="137"/>
      <c r="L92" s="140"/>
      <c r="M92" s="141"/>
      <c r="N92" s="137"/>
      <c r="O92" s="137"/>
      <c r="P92" s="142">
        <f>$P$93+$P$162</f>
        <v>0</v>
      </c>
      <c r="Q92" s="137"/>
      <c r="R92" s="142">
        <f>$R$93+$R$162</f>
        <v>0.06</v>
      </c>
      <c r="S92" s="137"/>
      <c r="T92" s="143">
        <f>$T$93+$T$162</f>
        <v>0</v>
      </c>
      <c r="AR92" s="144" t="s">
        <v>22</v>
      </c>
      <c r="AT92" s="144" t="s">
        <v>74</v>
      </c>
      <c r="AU92" s="144" t="s">
        <v>75</v>
      </c>
      <c r="AY92" s="144" t="s">
        <v>243</v>
      </c>
      <c r="BK92" s="145">
        <f>$BK$93+$BK$162</f>
        <v>0</v>
      </c>
    </row>
    <row r="93" spans="2:65" s="135" customFormat="1" ht="21" customHeight="1" x14ac:dyDescent="0.3">
      <c r="B93" s="136"/>
      <c r="C93" s="137"/>
      <c r="D93" s="137" t="s">
        <v>74</v>
      </c>
      <c r="E93" s="168" t="s">
        <v>276</v>
      </c>
      <c r="F93" s="168" t="s">
        <v>808</v>
      </c>
      <c r="G93" s="137"/>
      <c r="H93" s="137"/>
      <c r="J93" s="169">
        <f>$BK$93</f>
        <v>0</v>
      </c>
      <c r="K93" s="137"/>
      <c r="L93" s="140"/>
      <c r="M93" s="141"/>
      <c r="N93" s="137"/>
      <c r="O93" s="137"/>
      <c r="P93" s="142">
        <f>SUM($P$94:$P$161)</f>
        <v>0</v>
      </c>
      <c r="Q93" s="137"/>
      <c r="R93" s="142">
        <f>SUM($R$94:$R$161)</f>
        <v>0.06</v>
      </c>
      <c r="S93" s="137"/>
      <c r="T93" s="143">
        <f>SUM($T$94:$T$161)</f>
        <v>0</v>
      </c>
      <c r="AR93" s="144" t="s">
        <v>22</v>
      </c>
      <c r="AT93" s="144" t="s">
        <v>74</v>
      </c>
      <c r="AU93" s="144" t="s">
        <v>22</v>
      </c>
      <c r="AY93" s="144" t="s">
        <v>243</v>
      </c>
      <c r="BK93" s="145">
        <f>SUM($BK$94:$BK$161)</f>
        <v>0</v>
      </c>
    </row>
    <row r="94" spans="2:65" s="6" customFormat="1" ht="15.75" customHeight="1" x14ac:dyDescent="0.3">
      <c r="B94" s="23"/>
      <c r="C94" s="146" t="s">
        <v>22</v>
      </c>
      <c r="D94" s="146" t="s">
        <v>244</v>
      </c>
      <c r="E94" s="147" t="s">
        <v>1059</v>
      </c>
      <c r="F94" s="148" t="s">
        <v>1060</v>
      </c>
      <c r="G94" s="149" t="s">
        <v>637</v>
      </c>
      <c r="H94" s="150">
        <v>120</v>
      </c>
      <c r="I94" s="151"/>
      <c r="J94" s="152">
        <f>ROUND($I$94*$H$94,2)</f>
        <v>0</v>
      </c>
      <c r="K94" s="148" t="s">
        <v>353</v>
      </c>
      <c r="L94" s="43"/>
      <c r="M94" s="153"/>
      <c r="N94" s="154" t="s">
        <v>46</v>
      </c>
      <c r="O94" s="24"/>
      <c r="P94" s="155">
        <f>$O$94*$H$94</f>
        <v>0</v>
      </c>
      <c r="Q94" s="155">
        <v>0</v>
      </c>
      <c r="R94" s="155">
        <f>$Q$94*$H$94</f>
        <v>0</v>
      </c>
      <c r="S94" s="155">
        <v>0</v>
      </c>
      <c r="T94" s="156">
        <f>$S$94*$H$94</f>
        <v>0</v>
      </c>
      <c r="AR94" s="97" t="s">
        <v>248</v>
      </c>
      <c r="AT94" s="97" t="s">
        <v>244</v>
      </c>
      <c r="AU94" s="97" t="s">
        <v>83</v>
      </c>
      <c r="AY94" s="6" t="s">
        <v>243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7" t="s">
        <v>22</v>
      </c>
      <c r="BK94" s="157">
        <f>ROUND($I$94*$H$94,2)</f>
        <v>0</v>
      </c>
      <c r="BL94" s="97" t="s">
        <v>248</v>
      </c>
      <c r="BM94" s="97" t="s">
        <v>1061</v>
      </c>
    </row>
    <row r="95" spans="2:65" s="6" customFormat="1" ht="15.75" customHeight="1" x14ac:dyDescent="0.3">
      <c r="B95" s="170"/>
      <c r="C95" s="171"/>
      <c r="D95" s="158" t="s">
        <v>355</v>
      </c>
      <c r="E95" s="172"/>
      <c r="F95" s="172" t="s">
        <v>380</v>
      </c>
      <c r="G95" s="171"/>
      <c r="H95" s="171"/>
      <c r="J95" s="171"/>
      <c r="K95" s="171"/>
      <c r="L95" s="173"/>
      <c r="M95" s="174"/>
      <c r="N95" s="171"/>
      <c r="O95" s="171"/>
      <c r="P95" s="171"/>
      <c r="Q95" s="171"/>
      <c r="R95" s="171"/>
      <c r="S95" s="171"/>
      <c r="T95" s="175"/>
      <c r="AT95" s="176" t="s">
        <v>355</v>
      </c>
      <c r="AU95" s="176" t="s">
        <v>83</v>
      </c>
      <c r="AV95" s="176" t="s">
        <v>22</v>
      </c>
      <c r="AW95" s="176" t="s">
        <v>222</v>
      </c>
      <c r="AX95" s="176" t="s">
        <v>75</v>
      </c>
      <c r="AY95" s="176" t="s">
        <v>243</v>
      </c>
    </row>
    <row r="96" spans="2:65" s="6" customFormat="1" ht="15.75" customHeight="1" x14ac:dyDescent="0.3">
      <c r="B96" s="178"/>
      <c r="C96" s="179"/>
      <c r="D96" s="177" t="s">
        <v>355</v>
      </c>
      <c r="E96" s="179"/>
      <c r="F96" s="180" t="s">
        <v>1062</v>
      </c>
      <c r="G96" s="179"/>
      <c r="H96" s="181">
        <v>71</v>
      </c>
      <c r="J96" s="179"/>
      <c r="K96" s="179"/>
      <c r="L96" s="182"/>
      <c r="M96" s="183"/>
      <c r="N96" s="179"/>
      <c r="O96" s="179"/>
      <c r="P96" s="179"/>
      <c r="Q96" s="179"/>
      <c r="R96" s="179"/>
      <c r="S96" s="179"/>
      <c r="T96" s="184"/>
      <c r="AT96" s="185" t="s">
        <v>355</v>
      </c>
      <c r="AU96" s="185" t="s">
        <v>83</v>
      </c>
      <c r="AV96" s="185" t="s">
        <v>83</v>
      </c>
      <c r="AW96" s="185" t="s">
        <v>222</v>
      </c>
      <c r="AX96" s="185" t="s">
        <v>75</v>
      </c>
      <c r="AY96" s="185" t="s">
        <v>243</v>
      </c>
    </row>
    <row r="97" spans="2:65" s="6" customFormat="1" ht="15.75" customHeight="1" x14ac:dyDescent="0.3">
      <c r="B97" s="178"/>
      <c r="C97" s="179"/>
      <c r="D97" s="177" t="s">
        <v>355</v>
      </c>
      <c r="E97" s="179"/>
      <c r="F97" s="180" t="s">
        <v>1063</v>
      </c>
      <c r="G97" s="179"/>
      <c r="H97" s="181">
        <v>45</v>
      </c>
      <c r="J97" s="179"/>
      <c r="K97" s="179"/>
      <c r="L97" s="182"/>
      <c r="M97" s="183"/>
      <c r="N97" s="179"/>
      <c r="O97" s="179"/>
      <c r="P97" s="179"/>
      <c r="Q97" s="179"/>
      <c r="R97" s="179"/>
      <c r="S97" s="179"/>
      <c r="T97" s="184"/>
      <c r="AT97" s="185" t="s">
        <v>355</v>
      </c>
      <c r="AU97" s="185" t="s">
        <v>83</v>
      </c>
      <c r="AV97" s="185" t="s">
        <v>83</v>
      </c>
      <c r="AW97" s="185" t="s">
        <v>222</v>
      </c>
      <c r="AX97" s="185" t="s">
        <v>75</v>
      </c>
      <c r="AY97" s="185" t="s">
        <v>243</v>
      </c>
    </row>
    <row r="98" spans="2:65" s="6" customFormat="1" ht="15.75" customHeight="1" x14ac:dyDescent="0.3">
      <c r="B98" s="178"/>
      <c r="C98" s="179"/>
      <c r="D98" s="177" t="s">
        <v>355</v>
      </c>
      <c r="E98" s="179"/>
      <c r="F98" s="180" t="s">
        <v>1064</v>
      </c>
      <c r="G98" s="179"/>
      <c r="H98" s="181">
        <v>4</v>
      </c>
      <c r="J98" s="179"/>
      <c r="K98" s="179"/>
      <c r="L98" s="182"/>
      <c r="M98" s="183"/>
      <c r="N98" s="179"/>
      <c r="O98" s="179"/>
      <c r="P98" s="179"/>
      <c r="Q98" s="179"/>
      <c r="R98" s="179"/>
      <c r="S98" s="179"/>
      <c r="T98" s="184"/>
      <c r="AT98" s="185" t="s">
        <v>355</v>
      </c>
      <c r="AU98" s="185" t="s">
        <v>83</v>
      </c>
      <c r="AV98" s="185" t="s">
        <v>83</v>
      </c>
      <c r="AW98" s="185" t="s">
        <v>222</v>
      </c>
      <c r="AX98" s="185" t="s">
        <v>75</v>
      </c>
      <c r="AY98" s="185" t="s">
        <v>243</v>
      </c>
    </row>
    <row r="99" spans="2:65" s="6" customFormat="1" ht="15.75" customHeight="1" x14ac:dyDescent="0.3">
      <c r="B99" s="186"/>
      <c r="C99" s="187"/>
      <c r="D99" s="177" t="s">
        <v>355</v>
      </c>
      <c r="E99" s="187"/>
      <c r="F99" s="188" t="s">
        <v>369</v>
      </c>
      <c r="G99" s="187"/>
      <c r="H99" s="189">
        <v>120</v>
      </c>
      <c r="J99" s="187"/>
      <c r="K99" s="187"/>
      <c r="L99" s="190"/>
      <c r="M99" s="191"/>
      <c r="N99" s="187"/>
      <c r="O99" s="187"/>
      <c r="P99" s="187"/>
      <c r="Q99" s="187"/>
      <c r="R99" s="187"/>
      <c r="S99" s="187"/>
      <c r="T99" s="192"/>
      <c r="AT99" s="193" t="s">
        <v>355</v>
      </c>
      <c r="AU99" s="193" t="s">
        <v>83</v>
      </c>
      <c r="AV99" s="193" t="s">
        <v>248</v>
      </c>
      <c r="AW99" s="193" t="s">
        <v>222</v>
      </c>
      <c r="AX99" s="193" t="s">
        <v>22</v>
      </c>
      <c r="AY99" s="193" t="s">
        <v>243</v>
      </c>
    </row>
    <row r="100" spans="2:65" s="6" customFormat="1" ht="15.75" customHeight="1" x14ac:dyDescent="0.3">
      <c r="B100" s="23"/>
      <c r="C100" s="146" t="s">
        <v>83</v>
      </c>
      <c r="D100" s="146" t="s">
        <v>244</v>
      </c>
      <c r="E100" s="147" t="s">
        <v>1065</v>
      </c>
      <c r="F100" s="148" t="s">
        <v>1066</v>
      </c>
      <c r="G100" s="149" t="s">
        <v>637</v>
      </c>
      <c r="H100" s="150">
        <v>74</v>
      </c>
      <c r="I100" s="151"/>
      <c r="J100" s="152">
        <f>ROUND($I$100*$H$100,2)</f>
        <v>0</v>
      </c>
      <c r="K100" s="148" t="s">
        <v>353</v>
      </c>
      <c r="L100" s="43"/>
      <c r="M100" s="153"/>
      <c r="N100" s="154" t="s">
        <v>46</v>
      </c>
      <c r="O100" s="24"/>
      <c r="P100" s="155">
        <f>$O$100*$H$100</f>
        <v>0</v>
      </c>
      <c r="Q100" s="155">
        <v>0</v>
      </c>
      <c r="R100" s="155">
        <f>$Q$100*$H$100</f>
        <v>0</v>
      </c>
      <c r="S100" s="155">
        <v>0</v>
      </c>
      <c r="T100" s="156">
        <f>$S$100*$H$100</f>
        <v>0</v>
      </c>
      <c r="AR100" s="97" t="s">
        <v>248</v>
      </c>
      <c r="AT100" s="97" t="s">
        <v>244</v>
      </c>
      <c r="AU100" s="97" t="s">
        <v>83</v>
      </c>
      <c r="AY100" s="6" t="s">
        <v>243</v>
      </c>
      <c r="BE100" s="157">
        <f>IF($N$100="základní",$J$100,0)</f>
        <v>0</v>
      </c>
      <c r="BF100" s="157">
        <f>IF($N$100="snížená",$J$100,0)</f>
        <v>0</v>
      </c>
      <c r="BG100" s="157">
        <f>IF($N$100="zákl. přenesená",$J$100,0)</f>
        <v>0</v>
      </c>
      <c r="BH100" s="157">
        <f>IF($N$100="sníž. přenesená",$J$100,0)</f>
        <v>0</v>
      </c>
      <c r="BI100" s="157">
        <f>IF($N$100="nulová",$J$100,0)</f>
        <v>0</v>
      </c>
      <c r="BJ100" s="97" t="s">
        <v>22</v>
      </c>
      <c r="BK100" s="157">
        <f>ROUND($I$100*$H$100,2)</f>
        <v>0</v>
      </c>
      <c r="BL100" s="97" t="s">
        <v>248</v>
      </c>
      <c r="BM100" s="97" t="s">
        <v>1067</v>
      </c>
    </row>
    <row r="101" spans="2:65" s="6" customFormat="1" ht="15.75" customHeight="1" x14ac:dyDescent="0.3">
      <c r="B101" s="170"/>
      <c r="C101" s="171"/>
      <c r="D101" s="158" t="s">
        <v>355</v>
      </c>
      <c r="E101" s="172"/>
      <c r="F101" s="172" t="s">
        <v>380</v>
      </c>
      <c r="G101" s="171"/>
      <c r="H101" s="171"/>
      <c r="J101" s="171"/>
      <c r="K101" s="171"/>
      <c r="L101" s="173"/>
      <c r="M101" s="174"/>
      <c r="N101" s="171"/>
      <c r="O101" s="171"/>
      <c r="P101" s="171"/>
      <c r="Q101" s="171"/>
      <c r="R101" s="171"/>
      <c r="S101" s="171"/>
      <c r="T101" s="175"/>
      <c r="AT101" s="176" t="s">
        <v>355</v>
      </c>
      <c r="AU101" s="176" t="s">
        <v>83</v>
      </c>
      <c r="AV101" s="176" t="s">
        <v>22</v>
      </c>
      <c r="AW101" s="176" t="s">
        <v>222</v>
      </c>
      <c r="AX101" s="176" t="s">
        <v>75</v>
      </c>
      <c r="AY101" s="176" t="s">
        <v>243</v>
      </c>
    </row>
    <row r="102" spans="2:65" s="6" customFormat="1" ht="15.75" customHeight="1" x14ac:dyDescent="0.3">
      <c r="B102" s="178"/>
      <c r="C102" s="179"/>
      <c r="D102" s="177" t="s">
        <v>355</v>
      </c>
      <c r="E102" s="179"/>
      <c r="F102" s="180" t="s">
        <v>1068</v>
      </c>
      <c r="G102" s="179"/>
      <c r="H102" s="181">
        <v>25</v>
      </c>
      <c r="J102" s="179"/>
      <c r="K102" s="179"/>
      <c r="L102" s="182"/>
      <c r="M102" s="183"/>
      <c r="N102" s="179"/>
      <c r="O102" s="179"/>
      <c r="P102" s="179"/>
      <c r="Q102" s="179"/>
      <c r="R102" s="179"/>
      <c r="S102" s="179"/>
      <c r="T102" s="184"/>
      <c r="AT102" s="185" t="s">
        <v>355</v>
      </c>
      <c r="AU102" s="185" t="s">
        <v>83</v>
      </c>
      <c r="AV102" s="185" t="s">
        <v>83</v>
      </c>
      <c r="AW102" s="185" t="s">
        <v>222</v>
      </c>
      <c r="AX102" s="185" t="s">
        <v>75</v>
      </c>
      <c r="AY102" s="185" t="s">
        <v>243</v>
      </c>
    </row>
    <row r="103" spans="2:65" s="6" customFormat="1" ht="15.75" customHeight="1" x14ac:dyDescent="0.3">
      <c r="B103" s="178"/>
      <c r="C103" s="179"/>
      <c r="D103" s="177" t="s">
        <v>355</v>
      </c>
      <c r="E103" s="179"/>
      <c r="F103" s="180" t="s">
        <v>1063</v>
      </c>
      <c r="G103" s="179"/>
      <c r="H103" s="181">
        <v>45</v>
      </c>
      <c r="J103" s="179"/>
      <c r="K103" s="179"/>
      <c r="L103" s="182"/>
      <c r="M103" s="183"/>
      <c r="N103" s="179"/>
      <c r="O103" s="179"/>
      <c r="P103" s="179"/>
      <c r="Q103" s="179"/>
      <c r="R103" s="179"/>
      <c r="S103" s="179"/>
      <c r="T103" s="184"/>
      <c r="AT103" s="185" t="s">
        <v>355</v>
      </c>
      <c r="AU103" s="185" t="s">
        <v>83</v>
      </c>
      <c r="AV103" s="185" t="s">
        <v>83</v>
      </c>
      <c r="AW103" s="185" t="s">
        <v>222</v>
      </c>
      <c r="AX103" s="185" t="s">
        <v>75</v>
      </c>
      <c r="AY103" s="185" t="s">
        <v>243</v>
      </c>
    </row>
    <row r="104" spans="2:65" s="6" customFormat="1" ht="15.75" customHeight="1" x14ac:dyDescent="0.3">
      <c r="B104" s="178"/>
      <c r="C104" s="179"/>
      <c r="D104" s="177" t="s">
        <v>355</v>
      </c>
      <c r="E104" s="179"/>
      <c r="F104" s="180" t="s">
        <v>1064</v>
      </c>
      <c r="G104" s="179"/>
      <c r="H104" s="181">
        <v>4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222</v>
      </c>
      <c r="AX104" s="185" t="s">
        <v>75</v>
      </c>
      <c r="AY104" s="185" t="s">
        <v>243</v>
      </c>
    </row>
    <row r="105" spans="2:65" s="6" customFormat="1" ht="15.75" customHeight="1" x14ac:dyDescent="0.3">
      <c r="B105" s="186"/>
      <c r="C105" s="187"/>
      <c r="D105" s="177" t="s">
        <v>355</v>
      </c>
      <c r="E105" s="187"/>
      <c r="F105" s="188" t="s">
        <v>369</v>
      </c>
      <c r="G105" s="187"/>
      <c r="H105" s="189">
        <v>74</v>
      </c>
      <c r="J105" s="187"/>
      <c r="K105" s="187"/>
      <c r="L105" s="190"/>
      <c r="M105" s="191"/>
      <c r="N105" s="187"/>
      <c r="O105" s="187"/>
      <c r="P105" s="187"/>
      <c r="Q105" s="187"/>
      <c r="R105" s="187"/>
      <c r="S105" s="187"/>
      <c r="T105" s="192"/>
      <c r="AT105" s="193" t="s">
        <v>355</v>
      </c>
      <c r="AU105" s="193" t="s">
        <v>83</v>
      </c>
      <c r="AV105" s="193" t="s">
        <v>248</v>
      </c>
      <c r="AW105" s="193" t="s">
        <v>222</v>
      </c>
      <c r="AX105" s="193" t="s">
        <v>22</v>
      </c>
      <c r="AY105" s="193" t="s">
        <v>243</v>
      </c>
    </row>
    <row r="106" spans="2:65" s="6" customFormat="1" ht="15.75" customHeight="1" x14ac:dyDescent="0.3">
      <c r="B106" s="23"/>
      <c r="C106" s="146" t="s">
        <v>103</v>
      </c>
      <c r="D106" s="146" t="s">
        <v>244</v>
      </c>
      <c r="E106" s="147" t="s">
        <v>1069</v>
      </c>
      <c r="F106" s="148" t="s">
        <v>1070</v>
      </c>
      <c r="G106" s="149" t="s">
        <v>637</v>
      </c>
      <c r="H106" s="150">
        <v>134</v>
      </c>
      <c r="I106" s="151"/>
      <c r="J106" s="152">
        <f>ROUND($I$106*$H$106,2)</f>
        <v>0</v>
      </c>
      <c r="K106" s="148" t="s">
        <v>353</v>
      </c>
      <c r="L106" s="43"/>
      <c r="M106" s="153"/>
      <c r="N106" s="154" t="s">
        <v>46</v>
      </c>
      <c r="O106" s="24"/>
      <c r="P106" s="155">
        <f>$O$106*$H$106</f>
        <v>0</v>
      </c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97" t="s">
        <v>248</v>
      </c>
      <c r="AT106" s="97" t="s">
        <v>244</v>
      </c>
      <c r="AU106" s="97" t="s">
        <v>83</v>
      </c>
      <c r="AY106" s="6" t="s">
        <v>243</v>
      </c>
      <c r="BE106" s="157">
        <f>IF($N$106="základní",$J$106,0)</f>
        <v>0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7" t="s">
        <v>22</v>
      </c>
      <c r="BK106" s="157">
        <f>ROUND($I$106*$H$106,2)</f>
        <v>0</v>
      </c>
      <c r="BL106" s="97" t="s">
        <v>248</v>
      </c>
      <c r="BM106" s="97" t="s">
        <v>1071</v>
      </c>
    </row>
    <row r="107" spans="2:65" s="6" customFormat="1" ht="15.75" customHeight="1" x14ac:dyDescent="0.3">
      <c r="B107" s="170"/>
      <c r="C107" s="171"/>
      <c r="D107" s="158" t="s">
        <v>355</v>
      </c>
      <c r="E107" s="172"/>
      <c r="F107" s="172" t="s">
        <v>380</v>
      </c>
      <c r="G107" s="171"/>
      <c r="H107" s="171"/>
      <c r="J107" s="171"/>
      <c r="K107" s="171"/>
      <c r="L107" s="173"/>
      <c r="M107" s="174"/>
      <c r="N107" s="171"/>
      <c r="O107" s="171"/>
      <c r="P107" s="171"/>
      <c r="Q107" s="171"/>
      <c r="R107" s="171"/>
      <c r="S107" s="171"/>
      <c r="T107" s="175"/>
      <c r="AT107" s="176" t="s">
        <v>355</v>
      </c>
      <c r="AU107" s="176" t="s">
        <v>83</v>
      </c>
      <c r="AV107" s="176" t="s">
        <v>22</v>
      </c>
      <c r="AW107" s="176" t="s">
        <v>222</v>
      </c>
      <c r="AX107" s="176" t="s">
        <v>75</v>
      </c>
      <c r="AY107" s="176" t="s">
        <v>243</v>
      </c>
    </row>
    <row r="108" spans="2:65" s="6" customFormat="1" ht="15.75" customHeight="1" x14ac:dyDescent="0.3">
      <c r="B108" s="178"/>
      <c r="C108" s="179"/>
      <c r="D108" s="177" t="s">
        <v>355</v>
      </c>
      <c r="E108" s="179"/>
      <c r="F108" s="180" t="s">
        <v>1072</v>
      </c>
      <c r="G108" s="179"/>
      <c r="H108" s="181">
        <v>62</v>
      </c>
      <c r="J108" s="179"/>
      <c r="K108" s="179"/>
      <c r="L108" s="182"/>
      <c r="M108" s="183"/>
      <c r="N108" s="179"/>
      <c r="O108" s="179"/>
      <c r="P108" s="179"/>
      <c r="Q108" s="179"/>
      <c r="R108" s="179"/>
      <c r="S108" s="179"/>
      <c r="T108" s="184"/>
      <c r="AT108" s="185" t="s">
        <v>355</v>
      </c>
      <c r="AU108" s="185" t="s">
        <v>83</v>
      </c>
      <c r="AV108" s="185" t="s">
        <v>83</v>
      </c>
      <c r="AW108" s="185" t="s">
        <v>222</v>
      </c>
      <c r="AX108" s="185" t="s">
        <v>75</v>
      </c>
      <c r="AY108" s="185" t="s">
        <v>243</v>
      </c>
    </row>
    <row r="109" spans="2:65" s="6" customFormat="1" ht="15.75" customHeight="1" x14ac:dyDescent="0.3">
      <c r="B109" s="178"/>
      <c r="C109" s="179"/>
      <c r="D109" s="177" t="s">
        <v>355</v>
      </c>
      <c r="E109" s="179"/>
      <c r="F109" s="180" t="s">
        <v>1073</v>
      </c>
      <c r="G109" s="179"/>
      <c r="H109" s="181">
        <v>68</v>
      </c>
      <c r="J109" s="179"/>
      <c r="K109" s="179"/>
      <c r="L109" s="182"/>
      <c r="M109" s="183"/>
      <c r="N109" s="179"/>
      <c r="O109" s="179"/>
      <c r="P109" s="179"/>
      <c r="Q109" s="179"/>
      <c r="R109" s="179"/>
      <c r="S109" s="179"/>
      <c r="T109" s="184"/>
      <c r="AT109" s="185" t="s">
        <v>355</v>
      </c>
      <c r="AU109" s="185" t="s">
        <v>83</v>
      </c>
      <c r="AV109" s="185" t="s">
        <v>83</v>
      </c>
      <c r="AW109" s="185" t="s">
        <v>222</v>
      </c>
      <c r="AX109" s="185" t="s">
        <v>75</v>
      </c>
      <c r="AY109" s="185" t="s">
        <v>243</v>
      </c>
    </row>
    <row r="110" spans="2:65" s="6" customFormat="1" ht="15.75" customHeight="1" x14ac:dyDescent="0.3">
      <c r="B110" s="178"/>
      <c r="C110" s="179"/>
      <c r="D110" s="177" t="s">
        <v>355</v>
      </c>
      <c r="E110" s="179"/>
      <c r="F110" s="180" t="s">
        <v>1064</v>
      </c>
      <c r="G110" s="179"/>
      <c r="H110" s="181">
        <v>4</v>
      </c>
      <c r="J110" s="179"/>
      <c r="K110" s="179"/>
      <c r="L110" s="182"/>
      <c r="M110" s="183"/>
      <c r="N110" s="179"/>
      <c r="O110" s="179"/>
      <c r="P110" s="179"/>
      <c r="Q110" s="179"/>
      <c r="R110" s="179"/>
      <c r="S110" s="179"/>
      <c r="T110" s="184"/>
      <c r="AT110" s="185" t="s">
        <v>355</v>
      </c>
      <c r="AU110" s="185" t="s">
        <v>83</v>
      </c>
      <c r="AV110" s="185" t="s">
        <v>83</v>
      </c>
      <c r="AW110" s="185" t="s">
        <v>222</v>
      </c>
      <c r="AX110" s="185" t="s">
        <v>75</v>
      </c>
      <c r="AY110" s="185" t="s">
        <v>243</v>
      </c>
    </row>
    <row r="111" spans="2:65" s="6" customFormat="1" ht="15.75" customHeight="1" x14ac:dyDescent="0.3">
      <c r="B111" s="186"/>
      <c r="C111" s="187"/>
      <c r="D111" s="177" t="s">
        <v>355</v>
      </c>
      <c r="E111" s="187"/>
      <c r="F111" s="188" t="s">
        <v>369</v>
      </c>
      <c r="G111" s="187"/>
      <c r="H111" s="189">
        <v>134</v>
      </c>
      <c r="J111" s="187"/>
      <c r="K111" s="187"/>
      <c r="L111" s="190"/>
      <c r="M111" s="191"/>
      <c r="N111" s="187"/>
      <c r="O111" s="187"/>
      <c r="P111" s="187"/>
      <c r="Q111" s="187"/>
      <c r="R111" s="187"/>
      <c r="S111" s="187"/>
      <c r="T111" s="192"/>
      <c r="AT111" s="193" t="s">
        <v>355</v>
      </c>
      <c r="AU111" s="193" t="s">
        <v>83</v>
      </c>
      <c r="AV111" s="193" t="s">
        <v>248</v>
      </c>
      <c r="AW111" s="193" t="s">
        <v>222</v>
      </c>
      <c r="AX111" s="193" t="s">
        <v>22</v>
      </c>
      <c r="AY111" s="193" t="s">
        <v>243</v>
      </c>
    </row>
    <row r="112" spans="2:65" s="6" customFormat="1" ht="15.75" customHeight="1" x14ac:dyDescent="0.3">
      <c r="B112" s="23"/>
      <c r="C112" s="146" t="s">
        <v>248</v>
      </c>
      <c r="D112" s="146" t="s">
        <v>244</v>
      </c>
      <c r="E112" s="147" t="s">
        <v>1074</v>
      </c>
      <c r="F112" s="148" t="s">
        <v>1075</v>
      </c>
      <c r="G112" s="149" t="s">
        <v>637</v>
      </c>
      <c r="H112" s="150">
        <v>7074</v>
      </c>
      <c r="I112" s="151"/>
      <c r="J112" s="152">
        <f>ROUND($I$112*$H$112,2)</f>
        <v>0</v>
      </c>
      <c r="K112" s="148" t="s">
        <v>353</v>
      </c>
      <c r="L112" s="43"/>
      <c r="M112" s="153"/>
      <c r="N112" s="154" t="s">
        <v>46</v>
      </c>
      <c r="O112" s="24"/>
      <c r="P112" s="155">
        <f>$O$112*$H$112</f>
        <v>0</v>
      </c>
      <c r="Q112" s="155">
        <v>0</v>
      </c>
      <c r="R112" s="155">
        <f>$Q$112*$H$112</f>
        <v>0</v>
      </c>
      <c r="S112" s="155">
        <v>0</v>
      </c>
      <c r="T112" s="156">
        <f>$S$112*$H$112</f>
        <v>0</v>
      </c>
      <c r="AR112" s="97" t="s">
        <v>248</v>
      </c>
      <c r="AT112" s="97" t="s">
        <v>244</v>
      </c>
      <c r="AU112" s="97" t="s">
        <v>83</v>
      </c>
      <c r="AY112" s="6" t="s">
        <v>243</v>
      </c>
      <c r="BE112" s="157">
        <f>IF($N$112="základní",$J$112,0)</f>
        <v>0</v>
      </c>
      <c r="BF112" s="157">
        <f>IF($N$112="snížená",$J$112,0)</f>
        <v>0</v>
      </c>
      <c r="BG112" s="157">
        <f>IF($N$112="zákl. přenesená",$J$112,0)</f>
        <v>0</v>
      </c>
      <c r="BH112" s="157">
        <f>IF($N$112="sníž. přenesená",$J$112,0)</f>
        <v>0</v>
      </c>
      <c r="BI112" s="157">
        <f>IF($N$112="nulová",$J$112,0)</f>
        <v>0</v>
      </c>
      <c r="BJ112" s="97" t="s">
        <v>22</v>
      </c>
      <c r="BK112" s="157">
        <f>ROUND($I$112*$H$112,2)</f>
        <v>0</v>
      </c>
      <c r="BL112" s="97" t="s">
        <v>248</v>
      </c>
      <c r="BM112" s="97" t="s">
        <v>1076</v>
      </c>
    </row>
    <row r="113" spans="2:65" s="6" customFormat="1" ht="15.75" customHeight="1" x14ac:dyDescent="0.3">
      <c r="B113" s="178"/>
      <c r="C113" s="179"/>
      <c r="D113" s="158" t="s">
        <v>355</v>
      </c>
      <c r="E113" s="180"/>
      <c r="F113" s="180" t="s">
        <v>1077</v>
      </c>
      <c r="G113" s="179"/>
      <c r="H113" s="181">
        <v>2272</v>
      </c>
      <c r="J113" s="179"/>
      <c r="K113" s="179"/>
      <c r="L113" s="182"/>
      <c r="M113" s="183"/>
      <c r="N113" s="179"/>
      <c r="O113" s="179"/>
      <c r="P113" s="179"/>
      <c r="Q113" s="179"/>
      <c r="R113" s="179"/>
      <c r="S113" s="179"/>
      <c r="T113" s="184"/>
      <c r="AT113" s="185" t="s">
        <v>355</v>
      </c>
      <c r="AU113" s="185" t="s">
        <v>83</v>
      </c>
      <c r="AV113" s="185" t="s">
        <v>83</v>
      </c>
      <c r="AW113" s="185" t="s">
        <v>222</v>
      </c>
      <c r="AX113" s="185" t="s">
        <v>75</v>
      </c>
      <c r="AY113" s="185" t="s">
        <v>243</v>
      </c>
    </row>
    <row r="114" spans="2:65" s="6" customFormat="1" ht="15.75" customHeight="1" x14ac:dyDescent="0.3">
      <c r="B114" s="178"/>
      <c r="C114" s="179"/>
      <c r="D114" s="177" t="s">
        <v>355</v>
      </c>
      <c r="E114" s="179"/>
      <c r="F114" s="180" t="s">
        <v>1078</v>
      </c>
      <c r="G114" s="179"/>
      <c r="H114" s="181">
        <v>4410</v>
      </c>
      <c r="J114" s="179"/>
      <c r="K114" s="179"/>
      <c r="L114" s="182"/>
      <c r="M114" s="183"/>
      <c r="N114" s="179"/>
      <c r="O114" s="179"/>
      <c r="P114" s="179"/>
      <c r="Q114" s="179"/>
      <c r="R114" s="179"/>
      <c r="S114" s="179"/>
      <c r="T114" s="184"/>
      <c r="AT114" s="185" t="s">
        <v>355</v>
      </c>
      <c r="AU114" s="185" t="s">
        <v>83</v>
      </c>
      <c r="AV114" s="185" t="s">
        <v>83</v>
      </c>
      <c r="AW114" s="185" t="s">
        <v>222</v>
      </c>
      <c r="AX114" s="185" t="s">
        <v>75</v>
      </c>
      <c r="AY114" s="185" t="s">
        <v>243</v>
      </c>
    </row>
    <row r="115" spans="2:65" s="6" customFormat="1" ht="15.75" customHeight="1" x14ac:dyDescent="0.3">
      <c r="B115" s="178"/>
      <c r="C115" s="179"/>
      <c r="D115" s="177" t="s">
        <v>355</v>
      </c>
      <c r="E115" s="179"/>
      <c r="F115" s="180" t="s">
        <v>1079</v>
      </c>
      <c r="G115" s="179"/>
      <c r="H115" s="181">
        <v>392</v>
      </c>
      <c r="J115" s="179"/>
      <c r="K115" s="179"/>
      <c r="L115" s="182"/>
      <c r="M115" s="183"/>
      <c r="N115" s="179"/>
      <c r="O115" s="179"/>
      <c r="P115" s="179"/>
      <c r="Q115" s="179"/>
      <c r="R115" s="179"/>
      <c r="S115" s="179"/>
      <c r="T115" s="184"/>
      <c r="AT115" s="185" t="s">
        <v>355</v>
      </c>
      <c r="AU115" s="185" t="s">
        <v>83</v>
      </c>
      <c r="AV115" s="185" t="s">
        <v>83</v>
      </c>
      <c r="AW115" s="185" t="s">
        <v>222</v>
      </c>
      <c r="AX115" s="185" t="s">
        <v>75</v>
      </c>
      <c r="AY115" s="185" t="s">
        <v>243</v>
      </c>
    </row>
    <row r="116" spans="2:65" s="6" customFormat="1" ht="15.75" customHeight="1" x14ac:dyDescent="0.3">
      <c r="B116" s="186"/>
      <c r="C116" s="187"/>
      <c r="D116" s="177" t="s">
        <v>355</v>
      </c>
      <c r="E116" s="187"/>
      <c r="F116" s="188" t="s">
        <v>369</v>
      </c>
      <c r="G116" s="187"/>
      <c r="H116" s="189">
        <v>7074</v>
      </c>
      <c r="J116" s="187"/>
      <c r="K116" s="187"/>
      <c r="L116" s="190"/>
      <c r="M116" s="191"/>
      <c r="N116" s="187"/>
      <c r="O116" s="187"/>
      <c r="P116" s="187"/>
      <c r="Q116" s="187"/>
      <c r="R116" s="187"/>
      <c r="S116" s="187"/>
      <c r="T116" s="192"/>
      <c r="AT116" s="193" t="s">
        <v>355</v>
      </c>
      <c r="AU116" s="193" t="s">
        <v>83</v>
      </c>
      <c r="AV116" s="193" t="s">
        <v>248</v>
      </c>
      <c r="AW116" s="193" t="s">
        <v>222</v>
      </c>
      <c r="AX116" s="193" t="s">
        <v>22</v>
      </c>
      <c r="AY116" s="193" t="s">
        <v>243</v>
      </c>
    </row>
    <row r="117" spans="2:65" s="6" customFormat="1" ht="15.75" customHeight="1" x14ac:dyDescent="0.3">
      <c r="B117" s="23"/>
      <c r="C117" s="146" t="s">
        <v>263</v>
      </c>
      <c r="D117" s="146" t="s">
        <v>244</v>
      </c>
      <c r="E117" s="147" t="s">
        <v>1080</v>
      </c>
      <c r="F117" s="148" t="s">
        <v>1081</v>
      </c>
      <c r="G117" s="149" t="s">
        <v>637</v>
      </c>
      <c r="H117" s="150">
        <v>5602</v>
      </c>
      <c r="I117" s="151"/>
      <c r="J117" s="152">
        <f>ROUND($I$117*$H$117,2)</f>
        <v>0</v>
      </c>
      <c r="K117" s="148" t="s">
        <v>353</v>
      </c>
      <c r="L117" s="43"/>
      <c r="M117" s="153"/>
      <c r="N117" s="154" t="s">
        <v>46</v>
      </c>
      <c r="O117" s="24"/>
      <c r="P117" s="155">
        <f>$O$117*$H$117</f>
        <v>0</v>
      </c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7" t="s">
        <v>248</v>
      </c>
      <c r="AT117" s="97" t="s">
        <v>244</v>
      </c>
      <c r="AU117" s="97" t="s">
        <v>83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248</v>
      </c>
      <c r="BM117" s="97" t="s">
        <v>1082</v>
      </c>
    </row>
    <row r="118" spans="2:65" s="6" customFormat="1" ht="15.75" customHeight="1" x14ac:dyDescent="0.3">
      <c r="B118" s="178"/>
      <c r="C118" s="179"/>
      <c r="D118" s="158" t="s">
        <v>355</v>
      </c>
      <c r="E118" s="180"/>
      <c r="F118" s="180" t="s">
        <v>1083</v>
      </c>
      <c r="G118" s="179"/>
      <c r="H118" s="181">
        <v>800</v>
      </c>
      <c r="J118" s="179"/>
      <c r="K118" s="179"/>
      <c r="L118" s="182"/>
      <c r="M118" s="183"/>
      <c r="N118" s="179"/>
      <c r="O118" s="179"/>
      <c r="P118" s="179"/>
      <c r="Q118" s="179"/>
      <c r="R118" s="179"/>
      <c r="S118" s="179"/>
      <c r="T118" s="184"/>
      <c r="AT118" s="185" t="s">
        <v>355</v>
      </c>
      <c r="AU118" s="185" t="s">
        <v>83</v>
      </c>
      <c r="AV118" s="185" t="s">
        <v>83</v>
      </c>
      <c r="AW118" s="185" t="s">
        <v>222</v>
      </c>
      <c r="AX118" s="185" t="s">
        <v>75</v>
      </c>
      <c r="AY118" s="185" t="s">
        <v>243</v>
      </c>
    </row>
    <row r="119" spans="2:65" s="6" customFormat="1" ht="15.75" customHeight="1" x14ac:dyDescent="0.3">
      <c r="B119" s="178"/>
      <c r="C119" s="179"/>
      <c r="D119" s="177" t="s">
        <v>355</v>
      </c>
      <c r="E119" s="179"/>
      <c r="F119" s="180" t="s">
        <v>1078</v>
      </c>
      <c r="G119" s="179"/>
      <c r="H119" s="181">
        <v>4410</v>
      </c>
      <c r="J119" s="179"/>
      <c r="K119" s="179"/>
      <c r="L119" s="182"/>
      <c r="M119" s="183"/>
      <c r="N119" s="179"/>
      <c r="O119" s="179"/>
      <c r="P119" s="179"/>
      <c r="Q119" s="179"/>
      <c r="R119" s="179"/>
      <c r="S119" s="179"/>
      <c r="T119" s="184"/>
      <c r="AT119" s="185" t="s">
        <v>355</v>
      </c>
      <c r="AU119" s="185" t="s">
        <v>83</v>
      </c>
      <c r="AV119" s="185" t="s">
        <v>83</v>
      </c>
      <c r="AW119" s="185" t="s">
        <v>222</v>
      </c>
      <c r="AX119" s="185" t="s">
        <v>75</v>
      </c>
      <c r="AY119" s="185" t="s">
        <v>243</v>
      </c>
    </row>
    <row r="120" spans="2:65" s="6" customFormat="1" ht="15.75" customHeight="1" x14ac:dyDescent="0.3">
      <c r="B120" s="178"/>
      <c r="C120" s="179"/>
      <c r="D120" s="177" t="s">
        <v>355</v>
      </c>
      <c r="E120" s="179"/>
      <c r="F120" s="180" t="s">
        <v>1079</v>
      </c>
      <c r="G120" s="179"/>
      <c r="H120" s="181">
        <v>392</v>
      </c>
      <c r="J120" s="179"/>
      <c r="K120" s="179"/>
      <c r="L120" s="182"/>
      <c r="M120" s="183"/>
      <c r="N120" s="179"/>
      <c r="O120" s="179"/>
      <c r="P120" s="179"/>
      <c r="Q120" s="179"/>
      <c r="R120" s="179"/>
      <c r="S120" s="179"/>
      <c r="T120" s="184"/>
      <c r="AT120" s="185" t="s">
        <v>355</v>
      </c>
      <c r="AU120" s="185" t="s">
        <v>83</v>
      </c>
      <c r="AV120" s="185" t="s">
        <v>83</v>
      </c>
      <c r="AW120" s="185" t="s">
        <v>222</v>
      </c>
      <c r="AX120" s="185" t="s">
        <v>75</v>
      </c>
      <c r="AY120" s="185" t="s">
        <v>243</v>
      </c>
    </row>
    <row r="121" spans="2:65" s="6" customFormat="1" ht="15.75" customHeight="1" x14ac:dyDescent="0.3">
      <c r="B121" s="186"/>
      <c r="C121" s="187"/>
      <c r="D121" s="177" t="s">
        <v>355</v>
      </c>
      <c r="E121" s="187"/>
      <c r="F121" s="188" t="s">
        <v>369</v>
      </c>
      <c r="G121" s="187"/>
      <c r="H121" s="189">
        <v>5602</v>
      </c>
      <c r="J121" s="187"/>
      <c r="K121" s="187"/>
      <c r="L121" s="190"/>
      <c r="M121" s="191"/>
      <c r="N121" s="187"/>
      <c r="O121" s="187"/>
      <c r="P121" s="187"/>
      <c r="Q121" s="187"/>
      <c r="R121" s="187"/>
      <c r="S121" s="187"/>
      <c r="T121" s="192"/>
      <c r="AT121" s="193" t="s">
        <v>355</v>
      </c>
      <c r="AU121" s="193" t="s">
        <v>83</v>
      </c>
      <c r="AV121" s="193" t="s">
        <v>248</v>
      </c>
      <c r="AW121" s="193" t="s">
        <v>222</v>
      </c>
      <c r="AX121" s="193" t="s">
        <v>22</v>
      </c>
      <c r="AY121" s="193" t="s">
        <v>243</v>
      </c>
    </row>
    <row r="122" spans="2:65" s="6" customFormat="1" ht="15.75" customHeight="1" x14ac:dyDescent="0.3">
      <c r="B122" s="23"/>
      <c r="C122" s="146" t="s">
        <v>266</v>
      </c>
      <c r="D122" s="146" t="s">
        <v>244</v>
      </c>
      <c r="E122" s="147" t="s">
        <v>1084</v>
      </c>
      <c r="F122" s="148" t="s">
        <v>1085</v>
      </c>
      <c r="G122" s="149" t="s">
        <v>637</v>
      </c>
      <c r="H122" s="150">
        <v>9040</v>
      </c>
      <c r="I122" s="151"/>
      <c r="J122" s="152">
        <f>ROUND($I$122*$H$122,2)</f>
        <v>0</v>
      </c>
      <c r="K122" s="148" t="s">
        <v>353</v>
      </c>
      <c r="L122" s="43"/>
      <c r="M122" s="153"/>
      <c r="N122" s="154" t="s">
        <v>46</v>
      </c>
      <c r="O122" s="24"/>
      <c r="P122" s="155">
        <f>$O$122*$H$122</f>
        <v>0</v>
      </c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97" t="s">
        <v>248</v>
      </c>
      <c r="AT122" s="97" t="s">
        <v>244</v>
      </c>
      <c r="AU122" s="97" t="s">
        <v>83</v>
      </c>
      <c r="AY122" s="6" t="s">
        <v>243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7" t="s">
        <v>22</v>
      </c>
      <c r="BK122" s="157">
        <f>ROUND($I$122*$H$122,2)</f>
        <v>0</v>
      </c>
      <c r="BL122" s="97" t="s">
        <v>248</v>
      </c>
      <c r="BM122" s="97" t="s">
        <v>1086</v>
      </c>
    </row>
    <row r="123" spans="2:65" s="6" customFormat="1" ht="15.75" customHeight="1" x14ac:dyDescent="0.3">
      <c r="B123" s="178"/>
      <c r="C123" s="179"/>
      <c r="D123" s="158" t="s">
        <v>355</v>
      </c>
      <c r="E123" s="180"/>
      <c r="F123" s="180" t="s">
        <v>1087</v>
      </c>
      <c r="G123" s="179"/>
      <c r="H123" s="181">
        <v>1984</v>
      </c>
      <c r="J123" s="179"/>
      <c r="K123" s="179"/>
      <c r="L123" s="182"/>
      <c r="M123" s="183"/>
      <c r="N123" s="179"/>
      <c r="O123" s="179"/>
      <c r="P123" s="179"/>
      <c r="Q123" s="179"/>
      <c r="R123" s="179"/>
      <c r="S123" s="179"/>
      <c r="T123" s="184"/>
      <c r="AT123" s="185" t="s">
        <v>355</v>
      </c>
      <c r="AU123" s="185" t="s">
        <v>83</v>
      </c>
      <c r="AV123" s="185" t="s">
        <v>83</v>
      </c>
      <c r="AW123" s="185" t="s">
        <v>222</v>
      </c>
      <c r="AX123" s="185" t="s">
        <v>75</v>
      </c>
      <c r="AY123" s="185" t="s">
        <v>243</v>
      </c>
    </row>
    <row r="124" spans="2:65" s="6" customFormat="1" ht="15.75" customHeight="1" x14ac:dyDescent="0.3">
      <c r="B124" s="178"/>
      <c r="C124" s="179"/>
      <c r="D124" s="177" t="s">
        <v>355</v>
      </c>
      <c r="E124" s="179"/>
      <c r="F124" s="180" t="s">
        <v>1088</v>
      </c>
      <c r="G124" s="179"/>
      <c r="H124" s="181">
        <v>6664</v>
      </c>
      <c r="J124" s="179"/>
      <c r="K124" s="179"/>
      <c r="L124" s="182"/>
      <c r="M124" s="183"/>
      <c r="N124" s="179"/>
      <c r="O124" s="179"/>
      <c r="P124" s="179"/>
      <c r="Q124" s="179"/>
      <c r="R124" s="179"/>
      <c r="S124" s="179"/>
      <c r="T124" s="184"/>
      <c r="AT124" s="185" t="s">
        <v>355</v>
      </c>
      <c r="AU124" s="185" t="s">
        <v>83</v>
      </c>
      <c r="AV124" s="185" t="s">
        <v>83</v>
      </c>
      <c r="AW124" s="185" t="s">
        <v>222</v>
      </c>
      <c r="AX124" s="185" t="s">
        <v>75</v>
      </c>
      <c r="AY124" s="185" t="s">
        <v>243</v>
      </c>
    </row>
    <row r="125" spans="2:65" s="6" customFormat="1" ht="15.75" customHeight="1" x14ac:dyDescent="0.3">
      <c r="B125" s="178"/>
      <c r="C125" s="179"/>
      <c r="D125" s="177" t="s">
        <v>355</v>
      </c>
      <c r="E125" s="179"/>
      <c r="F125" s="180" t="s">
        <v>1079</v>
      </c>
      <c r="G125" s="179"/>
      <c r="H125" s="181">
        <v>392</v>
      </c>
      <c r="J125" s="179"/>
      <c r="K125" s="179"/>
      <c r="L125" s="182"/>
      <c r="M125" s="183"/>
      <c r="N125" s="179"/>
      <c r="O125" s="179"/>
      <c r="P125" s="179"/>
      <c r="Q125" s="179"/>
      <c r="R125" s="179"/>
      <c r="S125" s="179"/>
      <c r="T125" s="184"/>
      <c r="AT125" s="185" t="s">
        <v>355</v>
      </c>
      <c r="AU125" s="185" t="s">
        <v>83</v>
      </c>
      <c r="AV125" s="185" t="s">
        <v>83</v>
      </c>
      <c r="AW125" s="185" t="s">
        <v>222</v>
      </c>
      <c r="AX125" s="185" t="s">
        <v>75</v>
      </c>
      <c r="AY125" s="185" t="s">
        <v>243</v>
      </c>
    </row>
    <row r="126" spans="2:65" s="6" customFormat="1" ht="15.75" customHeight="1" x14ac:dyDescent="0.3">
      <c r="B126" s="186"/>
      <c r="C126" s="187"/>
      <c r="D126" s="177" t="s">
        <v>355</v>
      </c>
      <c r="E126" s="187"/>
      <c r="F126" s="188" t="s">
        <v>369</v>
      </c>
      <c r="G126" s="187"/>
      <c r="H126" s="189">
        <v>9040</v>
      </c>
      <c r="J126" s="187"/>
      <c r="K126" s="187"/>
      <c r="L126" s="190"/>
      <c r="M126" s="191"/>
      <c r="N126" s="187"/>
      <c r="O126" s="187"/>
      <c r="P126" s="187"/>
      <c r="Q126" s="187"/>
      <c r="R126" s="187"/>
      <c r="S126" s="187"/>
      <c r="T126" s="192"/>
      <c r="AT126" s="193" t="s">
        <v>355</v>
      </c>
      <c r="AU126" s="193" t="s">
        <v>83</v>
      </c>
      <c r="AV126" s="193" t="s">
        <v>248</v>
      </c>
      <c r="AW126" s="193" t="s">
        <v>222</v>
      </c>
      <c r="AX126" s="193" t="s">
        <v>22</v>
      </c>
      <c r="AY126" s="193" t="s">
        <v>243</v>
      </c>
    </row>
    <row r="127" spans="2:65" s="6" customFormat="1" ht="15.75" customHeight="1" x14ac:dyDescent="0.3">
      <c r="B127" s="23"/>
      <c r="C127" s="146" t="s">
        <v>269</v>
      </c>
      <c r="D127" s="146" t="s">
        <v>244</v>
      </c>
      <c r="E127" s="147" t="s">
        <v>1089</v>
      </c>
      <c r="F127" s="148" t="s">
        <v>1090</v>
      </c>
      <c r="G127" s="149" t="s">
        <v>637</v>
      </c>
      <c r="H127" s="150">
        <v>8</v>
      </c>
      <c r="I127" s="151"/>
      <c r="J127" s="152">
        <f>ROUND($I$127*$H$127,2)</f>
        <v>0</v>
      </c>
      <c r="K127" s="148" t="s">
        <v>353</v>
      </c>
      <c r="L127" s="43"/>
      <c r="M127" s="153"/>
      <c r="N127" s="154" t="s">
        <v>46</v>
      </c>
      <c r="O127" s="24"/>
      <c r="P127" s="155">
        <f>$O$127*$H$127</f>
        <v>0</v>
      </c>
      <c r="Q127" s="155">
        <v>0</v>
      </c>
      <c r="R127" s="155">
        <f>$Q$127*$H$127</f>
        <v>0</v>
      </c>
      <c r="S127" s="155">
        <v>0</v>
      </c>
      <c r="T127" s="156">
        <f>$S$127*$H$127</f>
        <v>0</v>
      </c>
      <c r="AR127" s="97" t="s">
        <v>248</v>
      </c>
      <c r="AT127" s="97" t="s">
        <v>244</v>
      </c>
      <c r="AU127" s="97" t="s">
        <v>83</v>
      </c>
      <c r="AY127" s="6" t="s">
        <v>243</v>
      </c>
      <c r="BE127" s="157">
        <f>IF($N$127="základní",$J$127,0)</f>
        <v>0</v>
      </c>
      <c r="BF127" s="157">
        <f>IF($N$127="snížená",$J$127,0)</f>
        <v>0</v>
      </c>
      <c r="BG127" s="157">
        <f>IF($N$127="zákl. přenesená",$J$127,0)</f>
        <v>0</v>
      </c>
      <c r="BH127" s="157">
        <f>IF($N$127="sníž. přenesená",$J$127,0)</f>
        <v>0</v>
      </c>
      <c r="BI127" s="157">
        <f>IF($N$127="nulová",$J$127,0)</f>
        <v>0</v>
      </c>
      <c r="BJ127" s="97" t="s">
        <v>22</v>
      </c>
      <c r="BK127" s="157">
        <f>ROUND($I$127*$H$127,2)</f>
        <v>0</v>
      </c>
      <c r="BL127" s="97" t="s">
        <v>248</v>
      </c>
      <c r="BM127" s="97" t="s">
        <v>1091</v>
      </c>
    </row>
    <row r="128" spans="2:65" s="6" customFormat="1" ht="15.75" customHeight="1" x14ac:dyDescent="0.3">
      <c r="B128" s="178"/>
      <c r="C128" s="179"/>
      <c r="D128" s="158" t="s">
        <v>355</v>
      </c>
      <c r="E128" s="180"/>
      <c r="F128" s="180" t="s">
        <v>1092</v>
      </c>
      <c r="G128" s="179"/>
      <c r="H128" s="181">
        <v>8</v>
      </c>
      <c r="J128" s="179"/>
      <c r="K128" s="179"/>
      <c r="L128" s="182"/>
      <c r="M128" s="183"/>
      <c r="N128" s="179"/>
      <c r="O128" s="179"/>
      <c r="P128" s="179"/>
      <c r="Q128" s="179"/>
      <c r="R128" s="179"/>
      <c r="S128" s="179"/>
      <c r="T128" s="184"/>
      <c r="AT128" s="185" t="s">
        <v>355</v>
      </c>
      <c r="AU128" s="185" t="s">
        <v>83</v>
      </c>
      <c r="AV128" s="185" t="s">
        <v>83</v>
      </c>
      <c r="AW128" s="185" t="s">
        <v>222</v>
      </c>
      <c r="AX128" s="185" t="s">
        <v>22</v>
      </c>
      <c r="AY128" s="185" t="s">
        <v>243</v>
      </c>
    </row>
    <row r="129" spans="2:65" s="6" customFormat="1" ht="15.75" customHeight="1" x14ac:dyDescent="0.3">
      <c r="B129" s="23"/>
      <c r="C129" s="146" t="s">
        <v>272</v>
      </c>
      <c r="D129" s="146" t="s">
        <v>244</v>
      </c>
      <c r="E129" s="147" t="s">
        <v>1093</v>
      </c>
      <c r="F129" s="148" t="s">
        <v>1094</v>
      </c>
      <c r="G129" s="149" t="s">
        <v>637</v>
      </c>
      <c r="H129" s="150">
        <v>256</v>
      </c>
      <c r="I129" s="151"/>
      <c r="J129" s="152">
        <f>ROUND($I$129*$H$129,2)</f>
        <v>0</v>
      </c>
      <c r="K129" s="148" t="s">
        <v>353</v>
      </c>
      <c r="L129" s="43"/>
      <c r="M129" s="153"/>
      <c r="N129" s="154" t="s">
        <v>46</v>
      </c>
      <c r="O129" s="24"/>
      <c r="P129" s="155">
        <f>$O$129*$H$129</f>
        <v>0</v>
      </c>
      <c r="Q129" s="155">
        <v>0</v>
      </c>
      <c r="R129" s="155">
        <f>$Q$129*$H$129</f>
        <v>0</v>
      </c>
      <c r="S129" s="155">
        <v>0</v>
      </c>
      <c r="T129" s="156">
        <f>$S$129*$H$129</f>
        <v>0</v>
      </c>
      <c r="AR129" s="97" t="s">
        <v>248</v>
      </c>
      <c r="AT129" s="97" t="s">
        <v>244</v>
      </c>
      <c r="AU129" s="97" t="s">
        <v>83</v>
      </c>
      <c r="AY129" s="6" t="s">
        <v>243</v>
      </c>
      <c r="BE129" s="157">
        <f>IF($N$129="základní",$J$129,0)</f>
        <v>0</v>
      </c>
      <c r="BF129" s="157">
        <f>IF($N$129="snížená",$J$129,0)</f>
        <v>0</v>
      </c>
      <c r="BG129" s="157">
        <f>IF($N$129="zákl. přenesená",$J$129,0)</f>
        <v>0</v>
      </c>
      <c r="BH129" s="157">
        <f>IF($N$129="sníž. přenesená",$J$129,0)</f>
        <v>0</v>
      </c>
      <c r="BI129" s="157">
        <f>IF($N$129="nulová",$J$129,0)</f>
        <v>0</v>
      </c>
      <c r="BJ129" s="97" t="s">
        <v>22</v>
      </c>
      <c r="BK129" s="157">
        <f>ROUND($I$129*$H$129,2)</f>
        <v>0</v>
      </c>
      <c r="BL129" s="97" t="s">
        <v>248</v>
      </c>
      <c r="BM129" s="97" t="s">
        <v>1095</v>
      </c>
    </row>
    <row r="130" spans="2:65" s="6" customFormat="1" ht="15.75" customHeight="1" x14ac:dyDescent="0.3">
      <c r="B130" s="178"/>
      <c r="C130" s="179"/>
      <c r="D130" s="158" t="s">
        <v>355</v>
      </c>
      <c r="E130" s="180"/>
      <c r="F130" s="180" t="s">
        <v>1096</v>
      </c>
      <c r="G130" s="179"/>
      <c r="H130" s="181">
        <v>8</v>
      </c>
      <c r="J130" s="179"/>
      <c r="K130" s="179"/>
      <c r="L130" s="182"/>
      <c r="M130" s="183"/>
      <c r="N130" s="179"/>
      <c r="O130" s="179"/>
      <c r="P130" s="179"/>
      <c r="Q130" s="179"/>
      <c r="R130" s="179"/>
      <c r="S130" s="179"/>
      <c r="T130" s="184"/>
      <c r="AT130" s="185" t="s">
        <v>355</v>
      </c>
      <c r="AU130" s="185" t="s">
        <v>83</v>
      </c>
      <c r="AV130" s="185" t="s">
        <v>83</v>
      </c>
      <c r="AW130" s="185" t="s">
        <v>222</v>
      </c>
      <c r="AX130" s="185" t="s">
        <v>22</v>
      </c>
      <c r="AY130" s="185" t="s">
        <v>243</v>
      </c>
    </row>
    <row r="131" spans="2:65" s="6" customFormat="1" ht="15.75" customHeight="1" x14ac:dyDescent="0.3">
      <c r="B131" s="178"/>
      <c r="C131" s="179"/>
      <c r="D131" s="177" t="s">
        <v>355</v>
      </c>
      <c r="E131" s="179"/>
      <c r="F131" s="180" t="s">
        <v>1097</v>
      </c>
      <c r="G131" s="179"/>
      <c r="H131" s="181">
        <v>256</v>
      </c>
      <c r="J131" s="179"/>
      <c r="K131" s="179"/>
      <c r="L131" s="182"/>
      <c r="M131" s="183"/>
      <c r="N131" s="179"/>
      <c r="O131" s="179"/>
      <c r="P131" s="179"/>
      <c r="Q131" s="179"/>
      <c r="R131" s="179"/>
      <c r="S131" s="179"/>
      <c r="T131" s="184"/>
      <c r="AT131" s="185" t="s">
        <v>355</v>
      </c>
      <c r="AU131" s="185" t="s">
        <v>83</v>
      </c>
      <c r="AV131" s="185" t="s">
        <v>83</v>
      </c>
      <c r="AW131" s="185" t="s">
        <v>75</v>
      </c>
      <c r="AX131" s="185" t="s">
        <v>22</v>
      </c>
      <c r="AY131" s="185" t="s">
        <v>243</v>
      </c>
    </row>
    <row r="132" spans="2:65" s="6" customFormat="1" ht="15.75" customHeight="1" x14ac:dyDescent="0.3">
      <c r="B132" s="23"/>
      <c r="C132" s="146" t="s">
        <v>276</v>
      </c>
      <c r="D132" s="146" t="s">
        <v>244</v>
      </c>
      <c r="E132" s="147" t="s">
        <v>1098</v>
      </c>
      <c r="F132" s="148" t="s">
        <v>1099</v>
      </c>
      <c r="G132" s="149" t="s">
        <v>637</v>
      </c>
      <c r="H132" s="150">
        <v>46</v>
      </c>
      <c r="I132" s="151"/>
      <c r="J132" s="152">
        <f>ROUND($I$132*$H$132,2)</f>
        <v>0</v>
      </c>
      <c r="K132" s="148" t="s">
        <v>353</v>
      </c>
      <c r="L132" s="43"/>
      <c r="M132" s="153"/>
      <c r="N132" s="154" t="s">
        <v>46</v>
      </c>
      <c r="O132" s="24"/>
      <c r="P132" s="155">
        <f>$O$132*$H$132</f>
        <v>0</v>
      </c>
      <c r="Q132" s="155">
        <v>0</v>
      </c>
      <c r="R132" s="155">
        <f>$Q$132*$H$132</f>
        <v>0</v>
      </c>
      <c r="S132" s="155">
        <v>0</v>
      </c>
      <c r="T132" s="156">
        <f>$S$132*$H$132</f>
        <v>0</v>
      </c>
      <c r="AR132" s="97" t="s">
        <v>248</v>
      </c>
      <c r="AT132" s="97" t="s">
        <v>244</v>
      </c>
      <c r="AU132" s="97" t="s">
        <v>83</v>
      </c>
      <c r="AY132" s="6" t="s">
        <v>243</v>
      </c>
      <c r="BE132" s="157">
        <f>IF($N$132="základní",$J$132,0)</f>
        <v>0</v>
      </c>
      <c r="BF132" s="157">
        <f>IF($N$132="snížená",$J$132,0)</f>
        <v>0</v>
      </c>
      <c r="BG132" s="157">
        <f>IF($N$132="zákl. přenesená",$J$132,0)</f>
        <v>0</v>
      </c>
      <c r="BH132" s="157">
        <f>IF($N$132="sníž. přenesená",$J$132,0)</f>
        <v>0</v>
      </c>
      <c r="BI132" s="157">
        <f>IF($N$132="nulová",$J$132,0)</f>
        <v>0</v>
      </c>
      <c r="BJ132" s="97" t="s">
        <v>22</v>
      </c>
      <c r="BK132" s="157">
        <f>ROUND($I$132*$H$132,2)</f>
        <v>0</v>
      </c>
      <c r="BL132" s="97" t="s">
        <v>248</v>
      </c>
      <c r="BM132" s="97" t="s">
        <v>1100</v>
      </c>
    </row>
    <row r="133" spans="2:65" s="6" customFormat="1" ht="15.75" customHeight="1" x14ac:dyDescent="0.3">
      <c r="B133" s="178"/>
      <c r="C133" s="179"/>
      <c r="D133" s="158" t="s">
        <v>355</v>
      </c>
      <c r="E133" s="180"/>
      <c r="F133" s="180" t="s">
        <v>1101</v>
      </c>
      <c r="G133" s="179"/>
      <c r="H133" s="181">
        <v>46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83</v>
      </c>
      <c r="AV133" s="185" t="s">
        <v>83</v>
      </c>
      <c r="AW133" s="185" t="s">
        <v>222</v>
      </c>
      <c r="AX133" s="185" t="s">
        <v>22</v>
      </c>
      <c r="AY133" s="185" t="s">
        <v>243</v>
      </c>
    </row>
    <row r="134" spans="2:65" s="6" customFormat="1" ht="15.75" customHeight="1" x14ac:dyDescent="0.3">
      <c r="B134" s="23"/>
      <c r="C134" s="146" t="s">
        <v>27</v>
      </c>
      <c r="D134" s="146" t="s">
        <v>244</v>
      </c>
      <c r="E134" s="147" t="s">
        <v>1102</v>
      </c>
      <c r="F134" s="148" t="s">
        <v>1103</v>
      </c>
      <c r="G134" s="149" t="s">
        <v>637</v>
      </c>
      <c r="H134" s="150">
        <v>1</v>
      </c>
      <c r="I134" s="151"/>
      <c r="J134" s="152">
        <f>ROUND($I$134*$H$134,2)</f>
        <v>0</v>
      </c>
      <c r="K134" s="148" t="s">
        <v>353</v>
      </c>
      <c r="L134" s="43"/>
      <c r="M134" s="153"/>
      <c r="N134" s="154" t="s">
        <v>46</v>
      </c>
      <c r="O134" s="24"/>
      <c r="P134" s="155">
        <f>$O$134*$H$134</f>
        <v>0</v>
      </c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97" t="s">
        <v>248</v>
      </c>
      <c r="AT134" s="97" t="s">
        <v>244</v>
      </c>
      <c r="AU134" s="97" t="s">
        <v>83</v>
      </c>
      <c r="AY134" s="6" t="s">
        <v>243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7" t="s">
        <v>22</v>
      </c>
      <c r="BK134" s="157">
        <f>ROUND($I$134*$H$134,2)</f>
        <v>0</v>
      </c>
      <c r="BL134" s="97" t="s">
        <v>248</v>
      </c>
      <c r="BM134" s="97" t="s">
        <v>1104</v>
      </c>
    </row>
    <row r="135" spans="2:65" s="6" customFormat="1" ht="15.75" customHeight="1" x14ac:dyDescent="0.3">
      <c r="B135" s="178"/>
      <c r="C135" s="179"/>
      <c r="D135" s="158" t="s">
        <v>355</v>
      </c>
      <c r="E135" s="180"/>
      <c r="F135" s="180" t="s">
        <v>1105</v>
      </c>
      <c r="G135" s="179"/>
      <c r="H135" s="181">
        <v>1</v>
      </c>
      <c r="J135" s="179"/>
      <c r="K135" s="179"/>
      <c r="L135" s="182"/>
      <c r="M135" s="183"/>
      <c r="N135" s="179"/>
      <c r="O135" s="179"/>
      <c r="P135" s="179"/>
      <c r="Q135" s="179"/>
      <c r="R135" s="179"/>
      <c r="S135" s="179"/>
      <c r="T135" s="184"/>
      <c r="AT135" s="185" t="s">
        <v>355</v>
      </c>
      <c r="AU135" s="185" t="s">
        <v>83</v>
      </c>
      <c r="AV135" s="185" t="s">
        <v>83</v>
      </c>
      <c r="AW135" s="185" t="s">
        <v>222</v>
      </c>
      <c r="AX135" s="185" t="s">
        <v>22</v>
      </c>
      <c r="AY135" s="185" t="s">
        <v>243</v>
      </c>
    </row>
    <row r="136" spans="2:65" s="6" customFormat="1" ht="15.75" customHeight="1" x14ac:dyDescent="0.3">
      <c r="B136" s="23"/>
      <c r="C136" s="146" t="s">
        <v>282</v>
      </c>
      <c r="D136" s="146" t="s">
        <v>244</v>
      </c>
      <c r="E136" s="147" t="s">
        <v>1106</v>
      </c>
      <c r="F136" s="148" t="s">
        <v>1107</v>
      </c>
      <c r="G136" s="149" t="s">
        <v>637</v>
      </c>
      <c r="H136" s="150">
        <v>2</v>
      </c>
      <c r="I136" s="151"/>
      <c r="J136" s="152">
        <f>ROUND($I$136*$H$136,2)</f>
        <v>0</v>
      </c>
      <c r="K136" s="148" t="s">
        <v>353</v>
      </c>
      <c r="L136" s="43"/>
      <c r="M136" s="153"/>
      <c r="N136" s="154" t="s">
        <v>46</v>
      </c>
      <c r="O136" s="24"/>
      <c r="P136" s="155">
        <f>$O$136*$H$136</f>
        <v>0</v>
      </c>
      <c r="Q136" s="155">
        <v>0</v>
      </c>
      <c r="R136" s="155">
        <f>$Q$136*$H$136</f>
        <v>0</v>
      </c>
      <c r="S136" s="155">
        <v>0</v>
      </c>
      <c r="T136" s="156">
        <f>$S$136*$H$136</f>
        <v>0</v>
      </c>
      <c r="AR136" s="97" t="s">
        <v>248</v>
      </c>
      <c r="AT136" s="97" t="s">
        <v>244</v>
      </c>
      <c r="AU136" s="97" t="s">
        <v>83</v>
      </c>
      <c r="AY136" s="6" t="s">
        <v>243</v>
      </c>
      <c r="BE136" s="157">
        <f>IF($N$136="základní",$J$136,0)</f>
        <v>0</v>
      </c>
      <c r="BF136" s="157">
        <f>IF($N$136="snížená",$J$136,0)</f>
        <v>0</v>
      </c>
      <c r="BG136" s="157">
        <f>IF($N$136="zákl. přenesená",$J$136,0)</f>
        <v>0</v>
      </c>
      <c r="BH136" s="157">
        <f>IF($N$136="sníž. přenesená",$J$136,0)</f>
        <v>0</v>
      </c>
      <c r="BI136" s="157">
        <f>IF($N$136="nulová",$J$136,0)</f>
        <v>0</v>
      </c>
      <c r="BJ136" s="97" t="s">
        <v>22</v>
      </c>
      <c r="BK136" s="157">
        <f>ROUND($I$136*$H$136,2)</f>
        <v>0</v>
      </c>
      <c r="BL136" s="97" t="s">
        <v>248</v>
      </c>
      <c r="BM136" s="97" t="s">
        <v>1108</v>
      </c>
    </row>
    <row r="137" spans="2:65" s="6" customFormat="1" ht="15.75" customHeight="1" x14ac:dyDescent="0.3">
      <c r="B137" s="178"/>
      <c r="C137" s="179"/>
      <c r="D137" s="158" t="s">
        <v>355</v>
      </c>
      <c r="E137" s="180"/>
      <c r="F137" s="180" t="s">
        <v>1109</v>
      </c>
      <c r="G137" s="179"/>
      <c r="H137" s="181">
        <v>2</v>
      </c>
      <c r="J137" s="179"/>
      <c r="K137" s="179"/>
      <c r="L137" s="182"/>
      <c r="M137" s="183"/>
      <c r="N137" s="179"/>
      <c r="O137" s="179"/>
      <c r="P137" s="179"/>
      <c r="Q137" s="179"/>
      <c r="R137" s="179"/>
      <c r="S137" s="179"/>
      <c r="T137" s="184"/>
      <c r="AT137" s="185" t="s">
        <v>355</v>
      </c>
      <c r="AU137" s="185" t="s">
        <v>83</v>
      </c>
      <c r="AV137" s="185" t="s">
        <v>83</v>
      </c>
      <c r="AW137" s="185" t="s">
        <v>222</v>
      </c>
      <c r="AX137" s="185" t="s">
        <v>22</v>
      </c>
      <c r="AY137" s="185" t="s">
        <v>243</v>
      </c>
    </row>
    <row r="138" spans="2:65" s="6" customFormat="1" ht="15.75" customHeight="1" x14ac:dyDescent="0.3">
      <c r="B138" s="23"/>
      <c r="C138" s="146" t="s">
        <v>285</v>
      </c>
      <c r="D138" s="146" t="s">
        <v>244</v>
      </c>
      <c r="E138" s="147" t="s">
        <v>1110</v>
      </c>
      <c r="F138" s="148" t="s">
        <v>1111</v>
      </c>
      <c r="G138" s="149" t="s">
        <v>637</v>
      </c>
      <c r="H138" s="150">
        <v>1472</v>
      </c>
      <c r="I138" s="151"/>
      <c r="J138" s="152">
        <f>ROUND($I$138*$H$138,2)</f>
        <v>0</v>
      </c>
      <c r="K138" s="148" t="s">
        <v>353</v>
      </c>
      <c r="L138" s="43"/>
      <c r="M138" s="153"/>
      <c r="N138" s="154" t="s">
        <v>46</v>
      </c>
      <c r="O138" s="24"/>
      <c r="P138" s="155">
        <f>$O$138*$H$138</f>
        <v>0</v>
      </c>
      <c r="Q138" s="155">
        <v>0</v>
      </c>
      <c r="R138" s="155">
        <f>$Q$138*$H$138</f>
        <v>0</v>
      </c>
      <c r="S138" s="155">
        <v>0</v>
      </c>
      <c r="T138" s="156">
        <f>$S$138*$H$138</f>
        <v>0</v>
      </c>
      <c r="AR138" s="97" t="s">
        <v>248</v>
      </c>
      <c r="AT138" s="97" t="s">
        <v>244</v>
      </c>
      <c r="AU138" s="97" t="s">
        <v>83</v>
      </c>
      <c r="AY138" s="6" t="s">
        <v>243</v>
      </c>
      <c r="BE138" s="157">
        <f>IF($N$138="základní",$J$138,0)</f>
        <v>0</v>
      </c>
      <c r="BF138" s="157">
        <f>IF($N$138="snížená",$J$138,0)</f>
        <v>0</v>
      </c>
      <c r="BG138" s="157">
        <f>IF($N$138="zákl. přenesená",$J$138,0)</f>
        <v>0</v>
      </c>
      <c r="BH138" s="157">
        <f>IF($N$138="sníž. přenesená",$J$138,0)</f>
        <v>0</v>
      </c>
      <c r="BI138" s="157">
        <f>IF($N$138="nulová",$J$138,0)</f>
        <v>0</v>
      </c>
      <c r="BJ138" s="97" t="s">
        <v>22</v>
      </c>
      <c r="BK138" s="157">
        <f>ROUND($I$138*$H$138,2)</f>
        <v>0</v>
      </c>
      <c r="BL138" s="97" t="s">
        <v>248</v>
      </c>
      <c r="BM138" s="97" t="s">
        <v>1112</v>
      </c>
    </row>
    <row r="139" spans="2:65" s="6" customFormat="1" ht="15.75" customHeight="1" x14ac:dyDescent="0.3">
      <c r="B139" s="178"/>
      <c r="C139" s="179"/>
      <c r="D139" s="158" t="s">
        <v>355</v>
      </c>
      <c r="E139" s="180"/>
      <c r="F139" s="180" t="s">
        <v>1113</v>
      </c>
      <c r="G139" s="179"/>
      <c r="H139" s="181">
        <v>46</v>
      </c>
      <c r="J139" s="179"/>
      <c r="K139" s="179"/>
      <c r="L139" s="182"/>
      <c r="M139" s="183"/>
      <c r="N139" s="179"/>
      <c r="O139" s="179"/>
      <c r="P139" s="179"/>
      <c r="Q139" s="179"/>
      <c r="R139" s="179"/>
      <c r="S139" s="179"/>
      <c r="T139" s="184"/>
      <c r="AT139" s="185" t="s">
        <v>355</v>
      </c>
      <c r="AU139" s="185" t="s">
        <v>83</v>
      </c>
      <c r="AV139" s="185" t="s">
        <v>83</v>
      </c>
      <c r="AW139" s="185" t="s">
        <v>222</v>
      </c>
      <c r="AX139" s="185" t="s">
        <v>22</v>
      </c>
      <c r="AY139" s="185" t="s">
        <v>243</v>
      </c>
    </row>
    <row r="140" spans="2:65" s="6" customFormat="1" ht="15.75" customHeight="1" x14ac:dyDescent="0.3">
      <c r="B140" s="178"/>
      <c r="C140" s="179"/>
      <c r="D140" s="177" t="s">
        <v>355</v>
      </c>
      <c r="E140" s="179"/>
      <c r="F140" s="180" t="s">
        <v>1114</v>
      </c>
      <c r="G140" s="179"/>
      <c r="H140" s="181">
        <v>1472</v>
      </c>
      <c r="J140" s="179"/>
      <c r="K140" s="179"/>
      <c r="L140" s="182"/>
      <c r="M140" s="183"/>
      <c r="N140" s="179"/>
      <c r="O140" s="179"/>
      <c r="P140" s="179"/>
      <c r="Q140" s="179"/>
      <c r="R140" s="179"/>
      <c r="S140" s="179"/>
      <c r="T140" s="184"/>
      <c r="AT140" s="185" t="s">
        <v>355</v>
      </c>
      <c r="AU140" s="185" t="s">
        <v>83</v>
      </c>
      <c r="AV140" s="185" t="s">
        <v>83</v>
      </c>
      <c r="AW140" s="185" t="s">
        <v>75</v>
      </c>
      <c r="AX140" s="185" t="s">
        <v>22</v>
      </c>
      <c r="AY140" s="185" t="s">
        <v>243</v>
      </c>
    </row>
    <row r="141" spans="2:65" s="6" customFormat="1" ht="15.75" customHeight="1" x14ac:dyDescent="0.3">
      <c r="B141" s="23"/>
      <c r="C141" s="146" t="s">
        <v>288</v>
      </c>
      <c r="D141" s="146" t="s">
        <v>244</v>
      </c>
      <c r="E141" s="147" t="s">
        <v>1115</v>
      </c>
      <c r="F141" s="148" t="s">
        <v>1116</v>
      </c>
      <c r="G141" s="149" t="s">
        <v>637</v>
      </c>
      <c r="H141" s="150">
        <v>32</v>
      </c>
      <c r="I141" s="151"/>
      <c r="J141" s="152">
        <f>ROUND($I$141*$H$141,2)</f>
        <v>0</v>
      </c>
      <c r="K141" s="148" t="s">
        <v>353</v>
      </c>
      <c r="L141" s="43"/>
      <c r="M141" s="153"/>
      <c r="N141" s="154" t="s">
        <v>46</v>
      </c>
      <c r="O141" s="24"/>
      <c r="P141" s="155">
        <f>$O$141*$H$141</f>
        <v>0</v>
      </c>
      <c r="Q141" s="155">
        <v>0</v>
      </c>
      <c r="R141" s="155">
        <f>$Q$141*$H$141</f>
        <v>0</v>
      </c>
      <c r="S141" s="155">
        <v>0</v>
      </c>
      <c r="T141" s="156">
        <f>$S$141*$H$141</f>
        <v>0</v>
      </c>
      <c r="AR141" s="97" t="s">
        <v>248</v>
      </c>
      <c r="AT141" s="97" t="s">
        <v>244</v>
      </c>
      <c r="AU141" s="97" t="s">
        <v>83</v>
      </c>
      <c r="AY141" s="6" t="s">
        <v>243</v>
      </c>
      <c r="BE141" s="157">
        <f>IF($N$141="základní",$J$141,0)</f>
        <v>0</v>
      </c>
      <c r="BF141" s="157">
        <f>IF($N$141="snížená",$J$141,0)</f>
        <v>0</v>
      </c>
      <c r="BG141" s="157">
        <f>IF($N$141="zákl. přenesená",$J$141,0)</f>
        <v>0</v>
      </c>
      <c r="BH141" s="157">
        <f>IF($N$141="sníž. přenesená",$J$141,0)</f>
        <v>0</v>
      </c>
      <c r="BI141" s="157">
        <f>IF($N$141="nulová",$J$141,0)</f>
        <v>0</v>
      </c>
      <c r="BJ141" s="97" t="s">
        <v>22</v>
      </c>
      <c r="BK141" s="157">
        <f>ROUND($I$141*$H$141,2)</f>
        <v>0</v>
      </c>
      <c r="BL141" s="97" t="s">
        <v>248</v>
      </c>
      <c r="BM141" s="97" t="s">
        <v>1117</v>
      </c>
    </row>
    <row r="142" spans="2:65" s="6" customFormat="1" ht="15.75" customHeight="1" x14ac:dyDescent="0.3">
      <c r="B142" s="178"/>
      <c r="C142" s="179"/>
      <c r="D142" s="158" t="s">
        <v>355</v>
      </c>
      <c r="E142" s="180"/>
      <c r="F142" s="180" t="s">
        <v>1118</v>
      </c>
      <c r="G142" s="179"/>
      <c r="H142" s="181">
        <v>1</v>
      </c>
      <c r="J142" s="179"/>
      <c r="K142" s="179"/>
      <c r="L142" s="182"/>
      <c r="M142" s="183"/>
      <c r="N142" s="179"/>
      <c r="O142" s="179"/>
      <c r="P142" s="179"/>
      <c r="Q142" s="179"/>
      <c r="R142" s="179"/>
      <c r="S142" s="179"/>
      <c r="T142" s="184"/>
      <c r="AT142" s="185" t="s">
        <v>355</v>
      </c>
      <c r="AU142" s="185" t="s">
        <v>83</v>
      </c>
      <c r="AV142" s="185" t="s">
        <v>83</v>
      </c>
      <c r="AW142" s="185" t="s">
        <v>222</v>
      </c>
      <c r="AX142" s="185" t="s">
        <v>22</v>
      </c>
      <c r="AY142" s="185" t="s">
        <v>243</v>
      </c>
    </row>
    <row r="143" spans="2:65" s="6" customFormat="1" ht="15.75" customHeight="1" x14ac:dyDescent="0.3">
      <c r="B143" s="178"/>
      <c r="C143" s="179"/>
      <c r="D143" s="177" t="s">
        <v>355</v>
      </c>
      <c r="E143" s="179"/>
      <c r="F143" s="180" t="s">
        <v>1119</v>
      </c>
      <c r="G143" s="179"/>
      <c r="H143" s="181">
        <v>32</v>
      </c>
      <c r="J143" s="179"/>
      <c r="K143" s="179"/>
      <c r="L143" s="182"/>
      <c r="M143" s="183"/>
      <c r="N143" s="179"/>
      <c r="O143" s="179"/>
      <c r="P143" s="179"/>
      <c r="Q143" s="179"/>
      <c r="R143" s="179"/>
      <c r="S143" s="179"/>
      <c r="T143" s="184"/>
      <c r="AT143" s="185" t="s">
        <v>355</v>
      </c>
      <c r="AU143" s="185" t="s">
        <v>83</v>
      </c>
      <c r="AV143" s="185" t="s">
        <v>83</v>
      </c>
      <c r="AW143" s="185" t="s">
        <v>75</v>
      </c>
      <c r="AX143" s="185" t="s">
        <v>22</v>
      </c>
      <c r="AY143" s="185" t="s">
        <v>243</v>
      </c>
    </row>
    <row r="144" spans="2:65" s="6" customFormat="1" ht="15.75" customHeight="1" x14ac:dyDescent="0.3">
      <c r="B144" s="23"/>
      <c r="C144" s="146" t="s">
        <v>291</v>
      </c>
      <c r="D144" s="146" t="s">
        <v>244</v>
      </c>
      <c r="E144" s="147" t="s">
        <v>1120</v>
      </c>
      <c r="F144" s="148" t="s">
        <v>1121</v>
      </c>
      <c r="G144" s="149" t="s">
        <v>637</v>
      </c>
      <c r="H144" s="150">
        <v>64</v>
      </c>
      <c r="I144" s="151"/>
      <c r="J144" s="152">
        <f>ROUND($I$144*$H$144,2)</f>
        <v>0</v>
      </c>
      <c r="K144" s="148" t="s">
        <v>353</v>
      </c>
      <c r="L144" s="43"/>
      <c r="M144" s="153"/>
      <c r="N144" s="154" t="s">
        <v>46</v>
      </c>
      <c r="O144" s="24"/>
      <c r="P144" s="155">
        <f>$O$144*$H$144</f>
        <v>0</v>
      </c>
      <c r="Q144" s="155">
        <v>0</v>
      </c>
      <c r="R144" s="155">
        <f>$Q$144*$H$144</f>
        <v>0</v>
      </c>
      <c r="S144" s="155">
        <v>0</v>
      </c>
      <c r="T144" s="156">
        <f>$S$144*$H$144</f>
        <v>0</v>
      </c>
      <c r="AR144" s="97" t="s">
        <v>248</v>
      </c>
      <c r="AT144" s="97" t="s">
        <v>244</v>
      </c>
      <c r="AU144" s="97" t="s">
        <v>83</v>
      </c>
      <c r="AY144" s="6" t="s">
        <v>243</v>
      </c>
      <c r="BE144" s="157">
        <f>IF($N$144="základní",$J$144,0)</f>
        <v>0</v>
      </c>
      <c r="BF144" s="157">
        <f>IF($N$144="snížená",$J$144,0)</f>
        <v>0</v>
      </c>
      <c r="BG144" s="157">
        <f>IF($N$144="zákl. přenesená",$J$144,0)</f>
        <v>0</v>
      </c>
      <c r="BH144" s="157">
        <f>IF($N$144="sníž. přenesená",$J$144,0)</f>
        <v>0</v>
      </c>
      <c r="BI144" s="157">
        <f>IF($N$144="nulová",$J$144,0)</f>
        <v>0</v>
      </c>
      <c r="BJ144" s="97" t="s">
        <v>22</v>
      </c>
      <c r="BK144" s="157">
        <f>ROUND($I$144*$H$144,2)</f>
        <v>0</v>
      </c>
      <c r="BL144" s="97" t="s">
        <v>248</v>
      </c>
      <c r="BM144" s="97" t="s">
        <v>1122</v>
      </c>
    </row>
    <row r="145" spans="2:65" s="6" customFormat="1" ht="15.75" customHeight="1" x14ac:dyDescent="0.3">
      <c r="B145" s="178"/>
      <c r="C145" s="179"/>
      <c r="D145" s="158" t="s">
        <v>355</v>
      </c>
      <c r="E145" s="180"/>
      <c r="F145" s="180" t="s">
        <v>1123</v>
      </c>
      <c r="G145" s="179"/>
      <c r="H145" s="181">
        <v>2</v>
      </c>
      <c r="J145" s="179"/>
      <c r="K145" s="179"/>
      <c r="L145" s="182"/>
      <c r="M145" s="183"/>
      <c r="N145" s="179"/>
      <c r="O145" s="179"/>
      <c r="P145" s="179"/>
      <c r="Q145" s="179"/>
      <c r="R145" s="179"/>
      <c r="S145" s="179"/>
      <c r="T145" s="184"/>
      <c r="AT145" s="185" t="s">
        <v>355</v>
      </c>
      <c r="AU145" s="185" t="s">
        <v>83</v>
      </c>
      <c r="AV145" s="185" t="s">
        <v>83</v>
      </c>
      <c r="AW145" s="185" t="s">
        <v>222</v>
      </c>
      <c r="AX145" s="185" t="s">
        <v>22</v>
      </c>
      <c r="AY145" s="185" t="s">
        <v>243</v>
      </c>
    </row>
    <row r="146" spans="2:65" s="6" customFormat="1" ht="15.75" customHeight="1" x14ac:dyDescent="0.3">
      <c r="B146" s="178"/>
      <c r="C146" s="179"/>
      <c r="D146" s="177" t="s">
        <v>355</v>
      </c>
      <c r="E146" s="179"/>
      <c r="F146" s="180" t="s">
        <v>1124</v>
      </c>
      <c r="G146" s="179"/>
      <c r="H146" s="181">
        <v>64</v>
      </c>
      <c r="J146" s="179"/>
      <c r="K146" s="179"/>
      <c r="L146" s="182"/>
      <c r="M146" s="183"/>
      <c r="N146" s="179"/>
      <c r="O146" s="179"/>
      <c r="P146" s="179"/>
      <c r="Q146" s="179"/>
      <c r="R146" s="179"/>
      <c r="S146" s="179"/>
      <c r="T146" s="184"/>
      <c r="AT146" s="185" t="s">
        <v>355</v>
      </c>
      <c r="AU146" s="185" t="s">
        <v>83</v>
      </c>
      <c r="AV146" s="185" t="s">
        <v>83</v>
      </c>
      <c r="AW146" s="185" t="s">
        <v>75</v>
      </c>
      <c r="AX146" s="185" t="s">
        <v>22</v>
      </c>
      <c r="AY146" s="185" t="s">
        <v>243</v>
      </c>
    </row>
    <row r="147" spans="2:65" s="6" customFormat="1" ht="15.75" customHeight="1" x14ac:dyDescent="0.3">
      <c r="B147" s="23"/>
      <c r="C147" s="146" t="s">
        <v>8</v>
      </c>
      <c r="D147" s="146" t="s">
        <v>244</v>
      </c>
      <c r="E147" s="147" t="s">
        <v>1125</v>
      </c>
      <c r="F147" s="148" t="s">
        <v>1126</v>
      </c>
      <c r="G147" s="149" t="s">
        <v>637</v>
      </c>
      <c r="H147" s="150">
        <v>2</v>
      </c>
      <c r="I147" s="151"/>
      <c r="J147" s="152">
        <f>ROUND($I$147*$H$147,2)</f>
        <v>0</v>
      </c>
      <c r="K147" s="148" t="s">
        <v>353</v>
      </c>
      <c r="L147" s="43"/>
      <c r="M147" s="153"/>
      <c r="N147" s="154" t="s">
        <v>46</v>
      </c>
      <c r="O147" s="24"/>
      <c r="P147" s="155">
        <f>$O$147*$H$147</f>
        <v>0</v>
      </c>
      <c r="Q147" s="155">
        <v>0</v>
      </c>
      <c r="R147" s="155">
        <f>$Q$147*$H$147</f>
        <v>0</v>
      </c>
      <c r="S147" s="155">
        <v>0</v>
      </c>
      <c r="T147" s="156">
        <f>$S$147*$H$147</f>
        <v>0</v>
      </c>
      <c r="AR147" s="97" t="s">
        <v>248</v>
      </c>
      <c r="AT147" s="97" t="s">
        <v>244</v>
      </c>
      <c r="AU147" s="97" t="s">
        <v>83</v>
      </c>
      <c r="AY147" s="6" t="s">
        <v>243</v>
      </c>
      <c r="BE147" s="157">
        <f>IF($N$147="základní",$J$147,0)</f>
        <v>0</v>
      </c>
      <c r="BF147" s="157">
        <f>IF($N$147="snížená",$J$147,0)</f>
        <v>0</v>
      </c>
      <c r="BG147" s="157">
        <f>IF($N$147="zákl. přenesená",$J$147,0)</f>
        <v>0</v>
      </c>
      <c r="BH147" s="157">
        <f>IF($N$147="sníž. přenesená",$J$147,0)</f>
        <v>0</v>
      </c>
      <c r="BI147" s="157">
        <f>IF($N$147="nulová",$J$147,0)</f>
        <v>0</v>
      </c>
      <c r="BJ147" s="97" t="s">
        <v>22</v>
      </c>
      <c r="BK147" s="157">
        <f>ROUND($I$147*$H$147,2)</f>
        <v>0</v>
      </c>
      <c r="BL147" s="97" t="s">
        <v>248</v>
      </c>
      <c r="BM147" s="97" t="s">
        <v>1127</v>
      </c>
    </row>
    <row r="148" spans="2:65" s="6" customFormat="1" ht="15.75" customHeight="1" x14ac:dyDescent="0.3">
      <c r="B148" s="178"/>
      <c r="C148" s="179"/>
      <c r="D148" s="158" t="s">
        <v>355</v>
      </c>
      <c r="E148" s="180"/>
      <c r="F148" s="180" t="s">
        <v>1109</v>
      </c>
      <c r="G148" s="179"/>
      <c r="H148" s="181">
        <v>2</v>
      </c>
      <c r="J148" s="179"/>
      <c r="K148" s="179"/>
      <c r="L148" s="182"/>
      <c r="M148" s="183"/>
      <c r="N148" s="179"/>
      <c r="O148" s="179"/>
      <c r="P148" s="179"/>
      <c r="Q148" s="179"/>
      <c r="R148" s="179"/>
      <c r="S148" s="179"/>
      <c r="T148" s="184"/>
      <c r="AT148" s="185" t="s">
        <v>355</v>
      </c>
      <c r="AU148" s="185" t="s">
        <v>83</v>
      </c>
      <c r="AV148" s="185" t="s">
        <v>83</v>
      </c>
      <c r="AW148" s="185" t="s">
        <v>222</v>
      </c>
      <c r="AX148" s="185" t="s">
        <v>22</v>
      </c>
      <c r="AY148" s="185" t="s">
        <v>243</v>
      </c>
    </row>
    <row r="149" spans="2:65" s="6" customFormat="1" ht="15.75" customHeight="1" x14ac:dyDescent="0.3">
      <c r="B149" s="23"/>
      <c r="C149" s="146" t="s">
        <v>297</v>
      </c>
      <c r="D149" s="146" t="s">
        <v>244</v>
      </c>
      <c r="E149" s="147" t="s">
        <v>1128</v>
      </c>
      <c r="F149" s="148" t="s">
        <v>1129</v>
      </c>
      <c r="G149" s="149" t="s">
        <v>637</v>
      </c>
      <c r="H149" s="150">
        <v>2</v>
      </c>
      <c r="I149" s="151"/>
      <c r="J149" s="152">
        <f>ROUND($I$149*$H$149,2)</f>
        <v>0</v>
      </c>
      <c r="K149" s="148" t="s">
        <v>353</v>
      </c>
      <c r="L149" s="43"/>
      <c r="M149" s="153"/>
      <c r="N149" s="154" t="s">
        <v>46</v>
      </c>
      <c r="O149" s="24"/>
      <c r="P149" s="155">
        <f>$O$149*$H$149</f>
        <v>0</v>
      </c>
      <c r="Q149" s="155">
        <v>0</v>
      </c>
      <c r="R149" s="155">
        <f>$Q$149*$H$149</f>
        <v>0</v>
      </c>
      <c r="S149" s="155">
        <v>0</v>
      </c>
      <c r="T149" s="156">
        <f>$S$149*$H$149</f>
        <v>0</v>
      </c>
      <c r="AR149" s="97" t="s">
        <v>248</v>
      </c>
      <c r="AT149" s="97" t="s">
        <v>244</v>
      </c>
      <c r="AU149" s="97" t="s">
        <v>83</v>
      </c>
      <c r="AY149" s="6" t="s">
        <v>243</v>
      </c>
      <c r="BE149" s="157">
        <f>IF($N$149="základní",$J$149,0)</f>
        <v>0</v>
      </c>
      <c r="BF149" s="157">
        <f>IF($N$149="snížená",$J$149,0)</f>
        <v>0</v>
      </c>
      <c r="BG149" s="157">
        <f>IF($N$149="zákl. přenesená",$J$149,0)</f>
        <v>0</v>
      </c>
      <c r="BH149" s="157">
        <f>IF($N$149="sníž. přenesená",$J$149,0)</f>
        <v>0</v>
      </c>
      <c r="BI149" s="157">
        <f>IF($N$149="nulová",$J$149,0)</f>
        <v>0</v>
      </c>
      <c r="BJ149" s="97" t="s">
        <v>22</v>
      </c>
      <c r="BK149" s="157">
        <f>ROUND($I$149*$H$149,2)</f>
        <v>0</v>
      </c>
      <c r="BL149" s="97" t="s">
        <v>248</v>
      </c>
      <c r="BM149" s="97" t="s">
        <v>1130</v>
      </c>
    </row>
    <row r="150" spans="2:65" s="6" customFormat="1" ht="15.75" customHeight="1" x14ac:dyDescent="0.3">
      <c r="B150" s="178"/>
      <c r="C150" s="179"/>
      <c r="D150" s="158" t="s">
        <v>355</v>
      </c>
      <c r="E150" s="180"/>
      <c r="F150" s="180" t="s">
        <v>1109</v>
      </c>
      <c r="G150" s="179"/>
      <c r="H150" s="181">
        <v>2</v>
      </c>
      <c r="J150" s="179"/>
      <c r="K150" s="179"/>
      <c r="L150" s="182"/>
      <c r="M150" s="183"/>
      <c r="N150" s="179"/>
      <c r="O150" s="179"/>
      <c r="P150" s="179"/>
      <c r="Q150" s="179"/>
      <c r="R150" s="179"/>
      <c r="S150" s="179"/>
      <c r="T150" s="184"/>
      <c r="AT150" s="185" t="s">
        <v>355</v>
      </c>
      <c r="AU150" s="185" t="s">
        <v>83</v>
      </c>
      <c r="AV150" s="185" t="s">
        <v>83</v>
      </c>
      <c r="AW150" s="185" t="s">
        <v>222</v>
      </c>
      <c r="AX150" s="185" t="s">
        <v>22</v>
      </c>
      <c r="AY150" s="185" t="s">
        <v>243</v>
      </c>
    </row>
    <row r="151" spans="2:65" s="6" customFormat="1" ht="15.75" customHeight="1" x14ac:dyDescent="0.3">
      <c r="B151" s="23"/>
      <c r="C151" s="146" t="s">
        <v>301</v>
      </c>
      <c r="D151" s="146" t="s">
        <v>244</v>
      </c>
      <c r="E151" s="147" t="s">
        <v>1131</v>
      </c>
      <c r="F151" s="148" t="s">
        <v>1132</v>
      </c>
      <c r="G151" s="149" t="s">
        <v>637</v>
      </c>
      <c r="H151" s="150">
        <v>64</v>
      </c>
      <c r="I151" s="151"/>
      <c r="J151" s="152">
        <f>ROUND($I$151*$H$151,2)</f>
        <v>0</v>
      </c>
      <c r="K151" s="148" t="s">
        <v>353</v>
      </c>
      <c r="L151" s="43"/>
      <c r="M151" s="153"/>
      <c r="N151" s="154" t="s">
        <v>46</v>
      </c>
      <c r="O151" s="24"/>
      <c r="P151" s="155">
        <f>$O$151*$H$151</f>
        <v>0</v>
      </c>
      <c r="Q151" s="155">
        <v>0</v>
      </c>
      <c r="R151" s="155">
        <f>$Q$151*$H$151</f>
        <v>0</v>
      </c>
      <c r="S151" s="155">
        <v>0</v>
      </c>
      <c r="T151" s="156">
        <f>$S$151*$H$151</f>
        <v>0</v>
      </c>
      <c r="AR151" s="97" t="s">
        <v>248</v>
      </c>
      <c r="AT151" s="97" t="s">
        <v>244</v>
      </c>
      <c r="AU151" s="97" t="s">
        <v>83</v>
      </c>
      <c r="AY151" s="6" t="s">
        <v>243</v>
      </c>
      <c r="BE151" s="157">
        <f>IF($N$151="základní",$J$151,0)</f>
        <v>0</v>
      </c>
      <c r="BF151" s="157">
        <f>IF($N$151="snížená",$J$151,0)</f>
        <v>0</v>
      </c>
      <c r="BG151" s="157">
        <f>IF($N$151="zákl. přenesená",$J$151,0)</f>
        <v>0</v>
      </c>
      <c r="BH151" s="157">
        <f>IF($N$151="sníž. přenesená",$J$151,0)</f>
        <v>0</v>
      </c>
      <c r="BI151" s="157">
        <f>IF($N$151="nulová",$J$151,0)</f>
        <v>0</v>
      </c>
      <c r="BJ151" s="97" t="s">
        <v>22</v>
      </c>
      <c r="BK151" s="157">
        <f>ROUND($I$151*$H$151,2)</f>
        <v>0</v>
      </c>
      <c r="BL151" s="97" t="s">
        <v>248</v>
      </c>
      <c r="BM151" s="97" t="s">
        <v>1133</v>
      </c>
    </row>
    <row r="152" spans="2:65" s="6" customFormat="1" ht="15.75" customHeight="1" x14ac:dyDescent="0.3">
      <c r="B152" s="178"/>
      <c r="C152" s="179"/>
      <c r="D152" s="158" t="s">
        <v>355</v>
      </c>
      <c r="E152" s="180"/>
      <c r="F152" s="180" t="s">
        <v>1123</v>
      </c>
      <c r="G152" s="179"/>
      <c r="H152" s="181">
        <v>2</v>
      </c>
      <c r="J152" s="179"/>
      <c r="K152" s="179"/>
      <c r="L152" s="182"/>
      <c r="M152" s="183"/>
      <c r="N152" s="179"/>
      <c r="O152" s="179"/>
      <c r="P152" s="179"/>
      <c r="Q152" s="179"/>
      <c r="R152" s="179"/>
      <c r="S152" s="179"/>
      <c r="T152" s="184"/>
      <c r="AT152" s="185" t="s">
        <v>355</v>
      </c>
      <c r="AU152" s="185" t="s">
        <v>83</v>
      </c>
      <c r="AV152" s="185" t="s">
        <v>83</v>
      </c>
      <c r="AW152" s="185" t="s">
        <v>222</v>
      </c>
      <c r="AX152" s="185" t="s">
        <v>22</v>
      </c>
      <c r="AY152" s="185" t="s">
        <v>243</v>
      </c>
    </row>
    <row r="153" spans="2:65" s="6" customFormat="1" ht="15.75" customHeight="1" x14ac:dyDescent="0.3">
      <c r="B153" s="178"/>
      <c r="C153" s="179"/>
      <c r="D153" s="177" t="s">
        <v>355</v>
      </c>
      <c r="E153" s="179"/>
      <c r="F153" s="180" t="s">
        <v>1124</v>
      </c>
      <c r="G153" s="179"/>
      <c r="H153" s="181">
        <v>64</v>
      </c>
      <c r="J153" s="179"/>
      <c r="K153" s="179"/>
      <c r="L153" s="182"/>
      <c r="M153" s="183"/>
      <c r="N153" s="179"/>
      <c r="O153" s="179"/>
      <c r="P153" s="179"/>
      <c r="Q153" s="179"/>
      <c r="R153" s="179"/>
      <c r="S153" s="179"/>
      <c r="T153" s="184"/>
      <c r="AT153" s="185" t="s">
        <v>355</v>
      </c>
      <c r="AU153" s="185" t="s">
        <v>83</v>
      </c>
      <c r="AV153" s="185" t="s">
        <v>83</v>
      </c>
      <c r="AW153" s="185" t="s">
        <v>75</v>
      </c>
      <c r="AX153" s="185" t="s">
        <v>22</v>
      </c>
      <c r="AY153" s="185" t="s">
        <v>243</v>
      </c>
    </row>
    <row r="154" spans="2:65" s="6" customFormat="1" ht="15.75" customHeight="1" x14ac:dyDescent="0.3">
      <c r="B154" s="23"/>
      <c r="C154" s="146" t="s">
        <v>304</v>
      </c>
      <c r="D154" s="146" t="s">
        <v>244</v>
      </c>
      <c r="E154" s="147" t="s">
        <v>1134</v>
      </c>
      <c r="F154" s="148" t="s">
        <v>1135</v>
      </c>
      <c r="G154" s="149" t="s">
        <v>637</v>
      </c>
      <c r="H154" s="150">
        <v>64</v>
      </c>
      <c r="I154" s="151"/>
      <c r="J154" s="152">
        <f>ROUND($I$154*$H$154,2)</f>
        <v>0</v>
      </c>
      <c r="K154" s="148" t="s">
        <v>353</v>
      </c>
      <c r="L154" s="43"/>
      <c r="M154" s="153"/>
      <c r="N154" s="154" t="s">
        <v>46</v>
      </c>
      <c r="O154" s="24"/>
      <c r="P154" s="155">
        <f>$O$154*$H$154</f>
        <v>0</v>
      </c>
      <c r="Q154" s="155">
        <v>0</v>
      </c>
      <c r="R154" s="155">
        <f>$Q$154*$H$154</f>
        <v>0</v>
      </c>
      <c r="S154" s="155">
        <v>0</v>
      </c>
      <c r="T154" s="156">
        <f>$S$154*$H$154</f>
        <v>0</v>
      </c>
      <c r="AR154" s="97" t="s">
        <v>248</v>
      </c>
      <c r="AT154" s="97" t="s">
        <v>244</v>
      </c>
      <c r="AU154" s="97" t="s">
        <v>83</v>
      </c>
      <c r="AY154" s="6" t="s">
        <v>243</v>
      </c>
      <c r="BE154" s="157">
        <f>IF($N$154="základní",$J$154,0)</f>
        <v>0</v>
      </c>
      <c r="BF154" s="157">
        <f>IF($N$154="snížená",$J$154,0)</f>
        <v>0</v>
      </c>
      <c r="BG154" s="157">
        <f>IF($N$154="zákl. přenesená",$J$154,0)</f>
        <v>0</v>
      </c>
      <c r="BH154" s="157">
        <f>IF($N$154="sníž. přenesená",$J$154,0)</f>
        <v>0</v>
      </c>
      <c r="BI154" s="157">
        <f>IF($N$154="nulová",$J$154,0)</f>
        <v>0</v>
      </c>
      <c r="BJ154" s="97" t="s">
        <v>22</v>
      </c>
      <c r="BK154" s="157">
        <f>ROUND($I$154*$H$154,2)</f>
        <v>0</v>
      </c>
      <c r="BL154" s="97" t="s">
        <v>248</v>
      </c>
      <c r="BM154" s="97" t="s">
        <v>1136</v>
      </c>
    </row>
    <row r="155" spans="2:65" s="6" customFormat="1" ht="15.75" customHeight="1" x14ac:dyDescent="0.3">
      <c r="B155" s="178"/>
      <c r="C155" s="179"/>
      <c r="D155" s="158" t="s">
        <v>355</v>
      </c>
      <c r="E155" s="180"/>
      <c r="F155" s="180" t="s">
        <v>1123</v>
      </c>
      <c r="G155" s="179"/>
      <c r="H155" s="181">
        <v>2</v>
      </c>
      <c r="J155" s="179"/>
      <c r="K155" s="179"/>
      <c r="L155" s="182"/>
      <c r="M155" s="183"/>
      <c r="N155" s="179"/>
      <c r="O155" s="179"/>
      <c r="P155" s="179"/>
      <c r="Q155" s="179"/>
      <c r="R155" s="179"/>
      <c r="S155" s="179"/>
      <c r="T155" s="184"/>
      <c r="AT155" s="185" t="s">
        <v>355</v>
      </c>
      <c r="AU155" s="185" t="s">
        <v>83</v>
      </c>
      <c r="AV155" s="185" t="s">
        <v>83</v>
      </c>
      <c r="AW155" s="185" t="s">
        <v>222</v>
      </c>
      <c r="AX155" s="185" t="s">
        <v>22</v>
      </c>
      <c r="AY155" s="185" t="s">
        <v>243</v>
      </c>
    </row>
    <row r="156" spans="2:65" s="6" customFormat="1" ht="15.75" customHeight="1" x14ac:dyDescent="0.3">
      <c r="B156" s="178"/>
      <c r="C156" s="179"/>
      <c r="D156" s="177" t="s">
        <v>355</v>
      </c>
      <c r="E156" s="179"/>
      <c r="F156" s="180" t="s">
        <v>1124</v>
      </c>
      <c r="G156" s="179"/>
      <c r="H156" s="181">
        <v>64</v>
      </c>
      <c r="J156" s="179"/>
      <c r="K156" s="179"/>
      <c r="L156" s="182"/>
      <c r="M156" s="183"/>
      <c r="N156" s="179"/>
      <c r="O156" s="179"/>
      <c r="P156" s="179"/>
      <c r="Q156" s="179"/>
      <c r="R156" s="179"/>
      <c r="S156" s="179"/>
      <c r="T156" s="184"/>
      <c r="AT156" s="185" t="s">
        <v>355</v>
      </c>
      <c r="AU156" s="185" t="s">
        <v>83</v>
      </c>
      <c r="AV156" s="185" t="s">
        <v>83</v>
      </c>
      <c r="AW156" s="185" t="s">
        <v>75</v>
      </c>
      <c r="AX156" s="185" t="s">
        <v>22</v>
      </c>
      <c r="AY156" s="185" t="s">
        <v>243</v>
      </c>
    </row>
    <row r="157" spans="2:65" s="6" customFormat="1" ht="15.75" customHeight="1" x14ac:dyDescent="0.3">
      <c r="B157" s="23"/>
      <c r="C157" s="146" t="s">
        <v>307</v>
      </c>
      <c r="D157" s="146" t="s">
        <v>244</v>
      </c>
      <c r="E157" s="147" t="s">
        <v>1137</v>
      </c>
      <c r="F157" s="148" t="s">
        <v>1138</v>
      </c>
      <c r="G157" s="149" t="s">
        <v>352</v>
      </c>
      <c r="H157" s="150">
        <v>50</v>
      </c>
      <c r="I157" s="151"/>
      <c r="J157" s="152">
        <f>ROUND($I$157*$H$157,2)</f>
        <v>0</v>
      </c>
      <c r="K157" s="148" t="s">
        <v>353</v>
      </c>
      <c r="L157" s="43"/>
      <c r="M157" s="153"/>
      <c r="N157" s="154" t="s">
        <v>46</v>
      </c>
      <c r="O157" s="24"/>
      <c r="P157" s="155">
        <f>$O$157*$H$157</f>
        <v>0</v>
      </c>
      <c r="Q157" s="155">
        <v>1.1999999999999999E-3</v>
      </c>
      <c r="R157" s="155">
        <f>$Q$157*$H$157</f>
        <v>0.06</v>
      </c>
      <c r="S157" s="155">
        <v>0</v>
      </c>
      <c r="T157" s="156">
        <f>$S$157*$H$157</f>
        <v>0</v>
      </c>
      <c r="AR157" s="97" t="s">
        <v>248</v>
      </c>
      <c r="AT157" s="97" t="s">
        <v>244</v>
      </c>
      <c r="AU157" s="97" t="s">
        <v>83</v>
      </c>
      <c r="AY157" s="6" t="s">
        <v>243</v>
      </c>
      <c r="BE157" s="157">
        <f>IF($N$157="základní",$J$157,0)</f>
        <v>0</v>
      </c>
      <c r="BF157" s="157">
        <f>IF($N$157="snížená",$J$157,0)</f>
        <v>0</v>
      </c>
      <c r="BG157" s="157">
        <f>IF($N$157="zákl. přenesená",$J$157,0)</f>
        <v>0</v>
      </c>
      <c r="BH157" s="157">
        <f>IF($N$157="sníž. přenesená",$J$157,0)</f>
        <v>0</v>
      </c>
      <c r="BI157" s="157">
        <f>IF($N$157="nulová",$J$157,0)</f>
        <v>0</v>
      </c>
      <c r="BJ157" s="97" t="s">
        <v>22</v>
      </c>
      <c r="BK157" s="157">
        <f>ROUND($I$157*$H$157,2)</f>
        <v>0</v>
      </c>
      <c r="BL157" s="97" t="s">
        <v>248</v>
      </c>
      <c r="BM157" s="97" t="s">
        <v>1139</v>
      </c>
    </row>
    <row r="158" spans="2:65" s="6" customFormat="1" ht="15.75" customHeight="1" x14ac:dyDescent="0.3">
      <c r="B158" s="170"/>
      <c r="C158" s="171"/>
      <c r="D158" s="158" t="s">
        <v>355</v>
      </c>
      <c r="E158" s="172"/>
      <c r="F158" s="172" t="s">
        <v>380</v>
      </c>
      <c r="G158" s="171"/>
      <c r="H158" s="171"/>
      <c r="J158" s="171"/>
      <c r="K158" s="171"/>
      <c r="L158" s="173"/>
      <c r="M158" s="174"/>
      <c r="N158" s="171"/>
      <c r="O158" s="171"/>
      <c r="P158" s="171"/>
      <c r="Q158" s="171"/>
      <c r="R158" s="171"/>
      <c r="S158" s="171"/>
      <c r="T158" s="175"/>
      <c r="AT158" s="176" t="s">
        <v>355</v>
      </c>
      <c r="AU158" s="176" t="s">
        <v>83</v>
      </c>
      <c r="AV158" s="176" t="s">
        <v>22</v>
      </c>
      <c r="AW158" s="176" t="s">
        <v>222</v>
      </c>
      <c r="AX158" s="176" t="s">
        <v>75</v>
      </c>
      <c r="AY158" s="176" t="s">
        <v>243</v>
      </c>
    </row>
    <row r="159" spans="2:65" s="6" customFormat="1" ht="15.75" customHeight="1" x14ac:dyDescent="0.3">
      <c r="B159" s="178"/>
      <c r="C159" s="179"/>
      <c r="D159" s="177" t="s">
        <v>355</v>
      </c>
      <c r="E159" s="179"/>
      <c r="F159" s="180" t="s">
        <v>1140</v>
      </c>
      <c r="G159" s="179"/>
      <c r="H159" s="181">
        <v>50</v>
      </c>
      <c r="J159" s="179"/>
      <c r="K159" s="179"/>
      <c r="L159" s="182"/>
      <c r="M159" s="183"/>
      <c r="N159" s="179"/>
      <c r="O159" s="179"/>
      <c r="P159" s="179"/>
      <c r="Q159" s="179"/>
      <c r="R159" s="179"/>
      <c r="S159" s="179"/>
      <c r="T159" s="184"/>
      <c r="AT159" s="185" t="s">
        <v>355</v>
      </c>
      <c r="AU159" s="185" t="s">
        <v>83</v>
      </c>
      <c r="AV159" s="185" t="s">
        <v>83</v>
      </c>
      <c r="AW159" s="185" t="s">
        <v>222</v>
      </c>
      <c r="AX159" s="185" t="s">
        <v>22</v>
      </c>
      <c r="AY159" s="185" t="s">
        <v>243</v>
      </c>
    </row>
    <row r="160" spans="2:65" s="6" customFormat="1" ht="15.75" customHeight="1" x14ac:dyDescent="0.3">
      <c r="B160" s="23"/>
      <c r="C160" s="146" t="s">
        <v>313</v>
      </c>
      <c r="D160" s="146" t="s">
        <v>244</v>
      </c>
      <c r="E160" s="147" t="s">
        <v>1141</v>
      </c>
      <c r="F160" s="148" t="s">
        <v>1142</v>
      </c>
      <c r="G160" s="149" t="s">
        <v>352</v>
      </c>
      <c r="H160" s="150">
        <v>50</v>
      </c>
      <c r="I160" s="151"/>
      <c r="J160" s="152">
        <f>ROUND($I$160*$H$160,2)</f>
        <v>0</v>
      </c>
      <c r="K160" s="148" t="s">
        <v>353</v>
      </c>
      <c r="L160" s="43"/>
      <c r="M160" s="153"/>
      <c r="N160" s="154" t="s">
        <v>46</v>
      </c>
      <c r="O160" s="24"/>
      <c r="P160" s="155">
        <f>$O$160*$H$160</f>
        <v>0</v>
      </c>
      <c r="Q160" s="155">
        <v>0</v>
      </c>
      <c r="R160" s="155">
        <f>$Q$160*$H$160</f>
        <v>0</v>
      </c>
      <c r="S160" s="155">
        <v>0</v>
      </c>
      <c r="T160" s="156">
        <f>$S$160*$H$160</f>
        <v>0</v>
      </c>
      <c r="AR160" s="97" t="s">
        <v>248</v>
      </c>
      <c r="AT160" s="97" t="s">
        <v>244</v>
      </c>
      <c r="AU160" s="97" t="s">
        <v>83</v>
      </c>
      <c r="AY160" s="6" t="s">
        <v>243</v>
      </c>
      <c r="BE160" s="157">
        <f>IF($N$160="základní",$J$160,0)</f>
        <v>0</v>
      </c>
      <c r="BF160" s="157">
        <f>IF($N$160="snížená",$J$160,0)</f>
        <v>0</v>
      </c>
      <c r="BG160" s="157">
        <f>IF($N$160="zákl. přenesená",$J$160,0)</f>
        <v>0</v>
      </c>
      <c r="BH160" s="157">
        <f>IF($N$160="sníž. přenesená",$J$160,0)</f>
        <v>0</v>
      </c>
      <c r="BI160" s="157">
        <f>IF($N$160="nulová",$J$160,0)</f>
        <v>0</v>
      </c>
      <c r="BJ160" s="97" t="s">
        <v>22</v>
      </c>
      <c r="BK160" s="157">
        <f>ROUND($I$160*$H$160,2)</f>
        <v>0</v>
      </c>
      <c r="BL160" s="97" t="s">
        <v>248</v>
      </c>
      <c r="BM160" s="97" t="s">
        <v>1143</v>
      </c>
    </row>
    <row r="161" spans="2:65" s="6" customFormat="1" ht="15.75" customHeight="1" x14ac:dyDescent="0.3">
      <c r="B161" s="178"/>
      <c r="C161" s="179"/>
      <c r="D161" s="158" t="s">
        <v>355</v>
      </c>
      <c r="E161" s="180"/>
      <c r="F161" s="180" t="s">
        <v>1144</v>
      </c>
      <c r="G161" s="179"/>
      <c r="H161" s="181">
        <v>50</v>
      </c>
      <c r="J161" s="179"/>
      <c r="K161" s="179"/>
      <c r="L161" s="182"/>
      <c r="M161" s="183"/>
      <c r="N161" s="179"/>
      <c r="O161" s="179"/>
      <c r="P161" s="179"/>
      <c r="Q161" s="179"/>
      <c r="R161" s="179"/>
      <c r="S161" s="179"/>
      <c r="T161" s="184"/>
      <c r="AT161" s="185" t="s">
        <v>355</v>
      </c>
      <c r="AU161" s="185" t="s">
        <v>83</v>
      </c>
      <c r="AV161" s="185" t="s">
        <v>83</v>
      </c>
      <c r="AW161" s="185" t="s">
        <v>222</v>
      </c>
      <c r="AX161" s="185" t="s">
        <v>22</v>
      </c>
      <c r="AY161" s="185" t="s">
        <v>243</v>
      </c>
    </row>
    <row r="162" spans="2:65" s="135" customFormat="1" ht="30.75" customHeight="1" x14ac:dyDescent="0.3">
      <c r="B162" s="136"/>
      <c r="C162" s="137"/>
      <c r="D162" s="137" t="s">
        <v>74</v>
      </c>
      <c r="E162" s="168" t="s">
        <v>924</v>
      </c>
      <c r="F162" s="168" t="s">
        <v>925</v>
      </c>
      <c r="G162" s="137"/>
      <c r="H162" s="137"/>
      <c r="J162" s="169">
        <f>$BK$162</f>
        <v>0</v>
      </c>
      <c r="K162" s="137"/>
      <c r="L162" s="140"/>
      <c r="M162" s="141"/>
      <c r="N162" s="137"/>
      <c r="O162" s="137"/>
      <c r="P162" s="142">
        <f>SUM($P$163:$P$164)</f>
        <v>0</v>
      </c>
      <c r="Q162" s="137"/>
      <c r="R162" s="142">
        <f>SUM($R$163:$R$164)</f>
        <v>0</v>
      </c>
      <c r="S162" s="137"/>
      <c r="T162" s="143">
        <f>SUM($T$163:$T$164)</f>
        <v>0</v>
      </c>
      <c r="AR162" s="144" t="s">
        <v>22</v>
      </c>
      <c r="AT162" s="144" t="s">
        <v>74</v>
      </c>
      <c r="AU162" s="144" t="s">
        <v>22</v>
      </c>
      <c r="AY162" s="144" t="s">
        <v>243</v>
      </c>
      <c r="BK162" s="145">
        <f>SUM($BK$163:$BK$164)</f>
        <v>0</v>
      </c>
    </row>
    <row r="163" spans="2:65" s="6" customFormat="1" ht="15.75" customHeight="1" x14ac:dyDescent="0.3">
      <c r="B163" s="23"/>
      <c r="C163" s="146" t="s">
        <v>7</v>
      </c>
      <c r="D163" s="146" t="s">
        <v>244</v>
      </c>
      <c r="E163" s="147" t="s">
        <v>926</v>
      </c>
      <c r="F163" s="148" t="s">
        <v>927</v>
      </c>
      <c r="G163" s="149" t="s">
        <v>484</v>
      </c>
      <c r="H163" s="150">
        <v>0.06</v>
      </c>
      <c r="I163" s="151"/>
      <c r="J163" s="152">
        <f>ROUND($I$163*$H$163,2)</f>
        <v>0</v>
      </c>
      <c r="K163" s="148" t="s">
        <v>353</v>
      </c>
      <c r="L163" s="43"/>
      <c r="M163" s="153"/>
      <c r="N163" s="154" t="s">
        <v>46</v>
      </c>
      <c r="O163" s="24"/>
      <c r="P163" s="155">
        <f>$O$163*$H$163</f>
        <v>0</v>
      </c>
      <c r="Q163" s="155">
        <v>0</v>
      </c>
      <c r="R163" s="155">
        <f>$Q$163*$H$163</f>
        <v>0</v>
      </c>
      <c r="S163" s="155">
        <v>0</v>
      </c>
      <c r="T163" s="156">
        <f>$S$163*$H$163</f>
        <v>0</v>
      </c>
      <c r="AR163" s="97" t="s">
        <v>248</v>
      </c>
      <c r="AT163" s="97" t="s">
        <v>244</v>
      </c>
      <c r="AU163" s="97" t="s">
        <v>83</v>
      </c>
      <c r="AY163" s="6" t="s">
        <v>243</v>
      </c>
      <c r="BE163" s="157">
        <f>IF($N$163="základní",$J$163,0)</f>
        <v>0</v>
      </c>
      <c r="BF163" s="157">
        <f>IF($N$163="snížená",$J$163,0)</f>
        <v>0</v>
      </c>
      <c r="BG163" s="157">
        <f>IF($N$163="zákl. přenesená",$J$163,0)</f>
        <v>0</v>
      </c>
      <c r="BH163" s="157">
        <f>IF($N$163="sníž. přenesená",$J$163,0)</f>
        <v>0</v>
      </c>
      <c r="BI163" s="157">
        <f>IF($N$163="nulová",$J$163,0)</f>
        <v>0</v>
      </c>
      <c r="BJ163" s="97" t="s">
        <v>22</v>
      </c>
      <c r="BK163" s="157">
        <f>ROUND($I$163*$H$163,2)</f>
        <v>0</v>
      </c>
      <c r="BL163" s="97" t="s">
        <v>248</v>
      </c>
      <c r="BM163" s="97" t="s">
        <v>1145</v>
      </c>
    </row>
    <row r="164" spans="2:65" s="6" customFormat="1" ht="15.75" customHeight="1" x14ac:dyDescent="0.3">
      <c r="B164" s="23"/>
      <c r="C164" s="149" t="s">
        <v>311</v>
      </c>
      <c r="D164" s="149" t="s">
        <v>244</v>
      </c>
      <c r="E164" s="147" t="s">
        <v>930</v>
      </c>
      <c r="F164" s="148" t="s">
        <v>931</v>
      </c>
      <c r="G164" s="149" t="s">
        <v>484</v>
      </c>
      <c r="H164" s="150">
        <v>0.06</v>
      </c>
      <c r="I164" s="151"/>
      <c r="J164" s="152">
        <f>ROUND($I$164*$H$164,2)</f>
        <v>0</v>
      </c>
      <c r="K164" s="148" t="s">
        <v>353</v>
      </c>
      <c r="L164" s="43"/>
      <c r="M164" s="153"/>
      <c r="N164" s="207" t="s">
        <v>46</v>
      </c>
      <c r="O164" s="161"/>
      <c r="P164" s="208">
        <f>$O$164*$H$164</f>
        <v>0</v>
      </c>
      <c r="Q164" s="208">
        <v>0</v>
      </c>
      <c r="R164" s="208">
        <f>$Q$164*$H$164</f>
        <v>0</v>
      </c>
      <c r="S164" s="208">
        <v>0</v>
      </c>
      <c r="T164" s="209">
        <f>$S$164*$H$164</f>
        <v>0</v>
      </c>
      <c r="AR164" s="97" t="s">
        <v>248</v>
      </c>
      <c r="AT164" s="97" t="s">
        <v>244</v>
      </c>
      <c r="AU164" s="97" t="s">
        <v>83</v>
      </c>
      <c r="AY164" s="97" t="s">
        <v>243</v>
      </c>
      <c r="BE164" s="157">
        <f>IF($N$164="základní",$J$164,0)</f>
        <v>0</v>
      </c>
      <c r="BF164" s="157">
        <f>IF($N$164="snížená",$J$164,0)</f>
        <v>0</v>
      </c>
      <c r="BG164" s="157">
        <f>IF($N$164="zákl. přenesená",$J$164,0)</f>
        <v>0</v>
      </c>
      <c r="BH164" s="157">
        <f>IF($N$164="sníž. přenesená",$J$164,0)</f>
        <v>0</v>
      </c>
      <c r="BI164" s="157">
        <f>IF($N$164="nulová",$J$164,0)</f>
        <v>0</v>
      </c>
      <c r="BJ164" s="97" t="s">
        <v>22</v>
      </c>
      <c r="BK164" s="157">
        <f>ROUND($I$164*$H$164,2)</f>
        <v>0</v>
      </c>
      <c r="BL164" s="97" t="s">
        <v>248</v>
      </c>
      <c r="BM164" s="97" t="s">
        <v>1146</v>
      </c>
    </row>
    <row r="165" spans="2:65" s="6" customFormat="1" ht="7.5" customHeight="1" x14ac:dyDescent="0.3">
      <c r="B165" s="38"/>
      <c r="C165" s="39"/>
      <c r="D165" s="39"/>
      <c r="E165" s="39"/>
      <c r="F165" s="39"/>
      <c r="G165" s="39"/>
      <c r="H165" s="39"/>
      <c r="I165" s="110"/>
      <c r="J165" s="39"/>
      <c r="K165" s="39"/>
      <c r="L165" s="43"/>
    </row>
    <row r="523" s="2" customFormat="1" ht="14.25" customHeight="1" x14ac:dyDescent="0.3"/>
  </sheetData>
  <sheetProtection password="CC35" sheet="1" objects="1" scenarios="1" formatColumns="0" formatRows="0" sort="0" autoFilter="0"/>
  <autoFilter ref="C90:K90"/>
  <mergeCells count="15">
    <mergeCell ref="E11:H11"/>
    <mergeCell ref="E9:H9"/>
    <mergeCell ref="E13:H13"/>
    <mergeCell ref="E28:H28"/>
    <mergeCell ref="E49:H49"/>
    <mergeCell ref="E83:H83"/>
    <mergeCell ref="G1:H1"/>
    <mergeCell ref="L2:V2"/>
    <mergeCell ref="E53:H53"/>
    <mergeCell ref="E51:H51"/>
    <mergeCell ref="E55:H55"/>
    <mergeCell ref="E77:H77"/>
    <mergeCell ref="E81:H81"/>
    <mergeCell ref="E79:H79"/>
    <mergeCell ref="E7:H7"/>
  </mergeCells>
  <hyperlinks>
    <hyperlink ref="F1:G1" location="C2" tooltip="Krycí list soupisu" display="1) Krycí list soupisu"/>
    <hyperlink ref="G1:H1" location="C62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107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2" customFormat="1" ht="16.5" customHeight="1" x14ac:dyDescent="0.3">
      <c r="B9" s="10"/>
      <c r="C9" s="11"/>
      <c r="D9" s="11"/>
      <c r="E9" s="342" t="s">
        <v>333</v>
      </c>
      <c r="F9" s="335"/>
      <c r="G9" s="335"/>
      <c r="H9" s="335"/>
      <c r="J9" s="11"/>
      <c r="K9" s="13"/>
    </row>
    <row r="10" spans="1:256" s="2" customFormat="1" ht="15.75" customHeight="1" x14ac:dyDescent="0.3">
      <c r="B10" s="10"/>
      <c r="C10" s="11"/>
      <c r="D10" s="19" t="s">
        <v>216</v>
      </c>
      <c r="E10" s="11"/>
      <c r="F10" s="11"/>
      <c r="G10" s="11"/>
      <c r="H10" s="11"/>
      <c r="J10" s="11"/>
      <c r="K10" s="13"/>
    </row>
    <row r="11" spans="1:256" s="97" customFormat="1" ht="16.5" customHeight="1" x14ac:dyDescent="0.3">
      <c r="B11" s="98"/>
      <c r="C11" s="99"/>
      <c r="D11" s="99"/>
      <c r="E11" s="345" t="s">
        <v>1056</v>
      </c>
      <c r="F11" s="344"/>
      <c r="G11" s="344"/>
      <c r="H11" s="344"/>
      <c r="J11" s="99"/>
      <c r="K11" s="100"/>
    </row>
    <row r="12" spans="1:256" s="6" customFormat="1" ht="15.75" customHeight="1" x14ac:dyDescent="0.3">
      <c r="B12" s="23"/>
      <c r="C12" s="24"/>
      <c r="D12" s="19" t="s">
        <v>1057</v>
      </c>
      <c r="E12" s="24"/>
      <c r="F12" s="24"/>
      <c r="G12" s="24"/>
      <c r="H12" s="24"/>
      <c r="J12" s="24"/>
      <c r="K12" s="27"/>
    </row>
    <row r="13" spans="1:256" s="6" customFormat="1" ht="37.5" customHeight="1" x14ac:dyDescent="0.3">
      <c r="B13" s="23"/>
      <c r="C13" s="24"/>
      <c r="D13" s="24"/>
      <c r="E13" s="320" t="s">
        <v>1147</v>
      </c>
      <c r="F13" s="323"/>
      <c r="G13" s="323"/>
      <c r="H13" s="323"/>
      <c r="J13" s="24"/>
      <c r="K13" s="27"/>
    </row>
    <row r="14" spans="1:256" s="6" customFormat="1" ht="14.25" customHeight="1" x14ac:dyDescent="0.3">
      <c r="B14" s="23"/>
      <c r="C14" s="24"/>
      <c r="D14" s="24"/>
      <c r="E14" s="24"/>
      <c r="F14" s="24"/>
      <c r="G14" s="24"/>
      <c r="H14" s="24"/>
      <c r="J14" s="24"/>
      <c r="K14" s="27"/>
    </row>
    <row r="15" spans="1:256" s="6" customFormat="1" ht="15" customHeight="1" x14ac:dyDescent="0.3">
      <c r="B15" s="23"/>
      <c r="C15" s="24"/>
      <c r="D15" s="19" t="s">
        <v>19</v>
      </c>
      <c r="E15" s="24"/>
      <c r="F15" s="17" t="s">
        <v>20</v>
      </c>
      <c r="G15" s="24"/>
      <c r="H15" s="24"/>
      <c r="I15" s="101" t="s">
        <v>21</v>
      </c>
      <c r="J15" s="17"/>
      <c r="K15" s="27"/>
    </row>
    <row r="16" spans="1:256" s="6" customFormat="1" ht="15" customHeight="1" x14ac:dyDescent="0.3">
      <c r="B16" s="23"/>
      <c r="C16" s="24"/>
      <c r="D16" s="19" t="s">
        <v>23</v>
      </c>
      <c r="E16" s="24"/>
      <c r="F16" s="17" t="s">
        <v>24</v>
      </c>
      <c r="G16" s="24"/>
      <c r="H16" s="24"/>
      <c r="I16" s="101" t="s">
        <v>25</v>
      </c>
      <c r="J16" s="52" t="str">
        <f>'Rekapitulace stavby'!$AN$8</f>
        <v>15.09.2014</v>
      </c>
      <c r="K16" s="27"/>
    </row>
    <row r="17" spans="2:11" s="6" customFormat="1" ht="12" customHeight="1" x14ac:dyDescent="0.3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 x14ac:dyDescent="0.3">
      <c r="B18" s="23"/>
      <c r="C18" s="24"/>
      <c r="D18" s="19" t="s">
        <v>29</v>
      </c>
      <c r="E18" s="24"/>
      <c r="F18" s="24"/>
      <c r="G18" s="24"/>
      <c r="H18" s="24"/>
      <c r="I18" s="101" t="s">
        <v>30</v>
      </c>
      <c r="J18" s="17" t="s">
        <v>31</v>
      </c>
      <c r="K18" s="27"/>
    </row>
    <row r="19" spans="2:11" s="6" customFormat="1" ht="18.75" customHeight="1" x14ac:dyDescent="0.3">
      <c r="B19" s="23"/>
      <c r="C19" s="24"/>
      <c r="D19" s="24"/>
      <c r="E19" s="17" t="s">
        <v>32</v>
      </c>
      <c r="F19" s="24"/>
      <c r="G19" s="24"/>
      <c r="H19" s="24"/>
      <c r="I19" s="101" t="s">
        <v>33</v>
      </c>
      <c r="J19" s="17"/>
      <c r="K19" s="27"/>
    </row>
    <row r="20" spans="2:11" s="6" customFormat="1" ht="7.5" customHeight="1" x14ac:dyDescent="0.3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 x14ac:dyDescent="0.3">
      <c r="B21" s="23"/>
      <c r="C21" s="24"/>
      <c r="D21" s="19" t="s">
        <v>34</v>
      </c>
      <c r="E21" s="24"/>
      <c r="F21" s="24"/>
      <c r="G21" s="24"/>
      <c r="H21" s="24"/>
      <c r="I21" s="101" t="s">
        <v>30</v>
      </c>
      <c r="J21" s="17" t="str">
        <f>IF('Rekapitulace stavby'!$AN$13="Vyplň údaj","",IF('Rekapitulace stavby'!$AN$13="","",'Rekapitulace stavby'!$AN$13))</f>
        <v/>
      </c>
      <c r="K21" s="27"/>
    </row>
    <row r="22" spans="2:11" s="6" customFormat="1" ht="18.75" customHeight="1" x14ac:dyDescent="0.3">
      <c r="B22" s="23"/>
      <c r="C22" s="24"/>
      <c r="D22" s="24"/>
      <c r="E22" s="17" t="str">
        <f>IF('Rekapitulace stavby'!$E$14="Vyplň údaj","",IF('Rekapitulace stavby'!$E$14="","",'Rekapitulace stavby'!$E$14))</f>
        <v/>
      </c>
      <c r="F22" s="24"/>
      <c r="G22" s="24"/>
      <c r="H22" s="24"/>
      <c r="I22" s="101" t="s">
        <v>33</v>
      </c>
      <c r="J22" s="17" t="str">
        <f>IF('Rekapitulace stavby'!$AN$14="Vyplň údaj","",IF('Rekapitulace stavby'!$AN$14="","",'Rekapitulace stavby'!$AN$14))</f>
        <v/>
      </c>
      <c r="K22" s="27"/>
    </row>
    <row r="23" spans="2:11" s="6" customFormat="1" ht="7.5" customHeight="1" x14ac:dyDescent="0.3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15" customHeight="1" x14ac:dyDescent="0.3">
      <c r="B24" s="23"/>
      <c r="C24" s="24"/>
      <c r="D24" s="19" t="s">
        <v>36</v>
      </c>
      <c r="E24" s="24"/>
      <c r="F24" s="24"/>
      <c r="G24" s="24"/>
      <c r="H24" s="24"/>
      <c r="I24" s="101" t="s">
        <v>30</v>
      </c>
      <c r="J24" s="17" t="s">
        <v>37</v>
      </c>
      <c r="K24" s="27"/>
    </row>
    <row r="25" spans="2:11" s="6" customFormat="1" ht="18.75" customHeight="1" x14ac:dyDescent="0.3">
      <c r="B25" s="23"/>
      <c r="C25" s="24"/>
      <c r="D25" s="24"/>
      <c r="E25" s="17" t="s">
        <v>38</v>
      </c>
      <c r="F25" s="24"/>
      <c r="G25" s="24"/>
      <c r="H25" s="24"/>
      <c r="I25" s="101" t="s">
        <v>33</v>
      </c>
      <c r="J25" s="17"/>
      <c r="K25" s="27"/>
    </row>
    <row r="26" spans="2:11" s="6" customFormat="1" ht="7.5" customHeight="1" x14ac:dyDescent="0.3">
      <c r="B26" s="23"/>
      <c r="C26" s="24"/>
      <c r="D26" s="24"/>
      <c r="E26" s="24"/>
      <c r="F26" s="24"/>
      <c r="G26" s="24"/>
      <c r="H26" s="24"/>
      <c r="J26" s="24"/>
      <c r="K26" s="27"/>
    </row>
    <row r="27" spans="2:11" s="6" customFormat="1" ht="15" customHeight="1" x14ac:dyDescent="0.3">
      <c r="B27" s="23"/>
      <c r="C27" s="24"/>
      <c r="D27" s="19" t="s">
        <v>40</v>
      </c>
      <c r="E27" s="24"/>
      <c r="F27" s="24"/>
      <c r="G27" s="24"/>
      <c r="H27" s="24"/>
      <c r="J27" s="24"/>
      <c r="K27" s="27"/>
    </row>
    <row r="28" spans="2:11" s="97" customFormat="1" ht="367.5" customHeight="1" x14ac:dyDescent="0.3">
      <c r="B28" s="98"/>
      <c r="C28" s="99"/>
      <c r="D28" s="99"/>
      <c r="E28" s="338" t="s">
        <v>335</v>
      </c>
      <c r="F28" s="344"/>
      <c r="G28" s="344"/>
      <c r="H28" s="344"/>
      <c r="J28" s="99"/>
      <c r="K28" s="100"/>
    </row>
    <row r="29" spans="2:11" s="6" customFormat="1" ht="7.5" customHeight="1" x14ac:dyDescent="0.3">
      <c r="B29" s="23"/>
      <c r="C29" s="24"/>
      <c r="D29" s="24"/>
      <c r="E29" s="24"/>
      <c r="F29" s="24"/>
      <c r="G29" s="24"/>
      <c r="H29" s="24"/>
      <c r="J29" s="24"/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26.25" customHeight="1" x14ac:dyDescent="0.3">
      <c r="B31" s="23"/>
      <c r="C31" s="24"/>
      <c r="D31" s="103" t="s">
        <v>41</v>
      </c>
      <c r="E31" s="24"/>
      <c r="F31" s="24"/>
      <c r="G31" s="24"/>
      <c r="H31" s="24"/>
      <c r="J31" s="67">
        <f>ROUND($J$90,2)</f>
        <v>0</v>
      </c>
      <c r="K31" s="27"/>
    </row>
    <row r="32" spans="2:11" s="6" customFormat="1" ht="7.5" customHeight="1" x14ac:dyDescent="0.3">
      <c r="B32" s="23"/>
      <c r="C32" s="24"/>
      <c r="D32" s="64"/>
      <c r="E32" s="64"/>
      <c r="F32" s="64"/>
      <c r="G32" s="64"/>
      <c r="H32" s="64"/>
      <c r="I32" s="53"/>
      <c r="J32" s="64"/>
      <c r="K32" s="102"/>
    </row>
    <row r="33" spans="2:11" s="6" customFormat="1" ht="15" customHeight="1" x14ac:dyDescent="0.3">
      <c r="B33" s="23"/>
      <c r="C33" s="24"/>
      <c r="D33" s="24"/>
      <c r="E33" s="24"/>
      <c r="F33" s="28" t="s">
        <v>43</v>
      </c>
      <c r="G33" s="24"/>
      <c r="H33" s="24"/>
      <c r="I33" s="104" t="s">
        <v>42</v>
      </c>
      <c r="J33" s="28" t="s">
        <v>44</v>
      </c>
      <c r="K33" s="27"/>
    </row>
    <row r="34" spans="2:11" s="6" customFormat="1" ht="15" customHeight="1" x14ac:dyDescent="0.3">
      <c r="B34" s="23"/>
      <c r="C34" s="24"/>
      <c r="D34" s="30" t="s">
        <v>45</v>
      </c>
      <c r="E34" s="30" t="s">
        <v>46</v>
      </c>
      <c r="F34" s="105">
        <f>ROUND(SUM($BE$90:$BE$132),2)</f>
        <v>0</v>
      </c>
      <c r="G34" s="24"/>
      <c r="H34" s="24"/>
      <c r="I34" s="106">
        <v>0.21</v>
      </c>
      <c r="J34" s="105">
        <f>ROUND(ROUND((SUM($BE$90:$BE$132)),2)*$I$34,2)</f>
        <v>0</v>
      </c>
      <c r="K34" s="27"/>
    </row>
    <row r="35" spans="2:11" s="6" customFormat="1" ht="15" customHeight="1" x14ac:dyDescent="0.3">
      <c r="B35" s="23"/>
      <c r="C35" s="24"/>
      <c r="D35" s="24"/>
      <c r="E35" s="30" t="s">
        <v>47</v>
      </c>
      <c r="F35" s="105">
        <f>ROUND(SUM($BF$90:$BF$132),2)</f>
        <v>0</v>
      </c>
      <c r="G35" s="24"/>
      <c r="H35" s="24"/>
      <c r="I35" s="106">
        <v>0.15</v>
      </c>
      <c r="J35" s="105">
        <f>ROUND(ROUND((SUM($BF$90:$BF$132)),2)*$I$35,2)</f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48</v>
      </c>
      <c r="F36" s="105">
        <f>ROUND(SUM($BG$90:$BG$132),2)</f>
        <v>0</v>
      </c>
      <c r="G36" s="24"/>
      <c r="H36" s="24"/>
      <c r="I36" s="106">
        <v>0.21</v>
      </c>
      <c r="J36" s="105">
        <v>0</v>
      </c>
      <c r="K36" s="27"/>
    </row>
    <row r="37" spans="2:11" s="6" customFormat="1" ht="15" hidden="1" customHeight="1" x14ac:dyDescent="0.3">
      <c r="B37" s="23"/>
      <c r="C37" s="24"/>
      <c r="D37" s="24"/>
      <c r="E37" s="30" t="s">
        <v>49</v>
      </c>
      <c r="F37" s="105">
        <f>ROUND(SUM($BH$90:$BH$132),2)</f>
        <v>0</v>
      </c>
      <c r="G37" s="24"/>
      <c r="H37" s="24"/>
      <c r="I37" s="106">
        <v>0.15</v>
      </c>
      <c r="J37" s="105">
        <v>0</v>
      </c>
      <c r="K37" s="27"/>
    </row>
    <row r="38" spans="2:11" s="6" customFormat="1" ht="15" hidden="1" customHeight="1" x14ac:dyDescent="0.3">
      <c r="B38" s="23"/>
      <c r="C38" s="24"/>
      <c r="D38" s="24"/>
      <c r="E38" s="30" t="s">
        <v>50</v>
      </c>
      <c r="F38" s="105">
        <f>ROUND(SUM($BI$90:$BI$132),2)</f>
        <v>0</v>
      </c>
      <c r="G38" s="24"/>
      <c r="H38" s="24"/>
      <c r="I38" s="106">
        <v>0</v>
      </c>
      <c r="J38" s="105">
        <v>0</v>
      </c>
      <c r="K38" s="27"/>
    </row>
    <row r="39" spans="2:11" s="6" customFormat="1" ht="7.5" customHeight="1" x14ac:dyDescent="0.3">
      <c r="B39" s="23"/>
      <c r="C39" s="24"/>
      <c r="D39" s="24"/>
      <c r="E39" s="24"/>
      <c r="F39" s="24"/>
      <c r="G39" s="24"/>
      <c r="H39" s="24"/>
      <c r="J39" s="24"/>
      <c r="K39" s="27"/>
    </row>
    <row r="40" spans="2:11" s="6" customFormat="1" ht="26.25" customHeight="1" x14ac:dyDescent="0.3">
      <c r="B40" s="23"/>
      <c r="C40" s="32"/>
      <c r="D40" s="33" t="s">
        <v>51</v>
      </c>
      <c r="E40" s="34"/>
      <c r="F40" s="34"/>
      <c r="G40" s="107" t="s">
        <v>52</v>
      </c>
      <c r="H40" s="35" t="s">
        <v>53</v>
      </c>
      <c r="I40" s="108"/>
      <c r="J40" s="36">
        <f>SUM($J$31:$J$38)</f>
        <v>0</v>
      </c>
      <c r="K40" s="109"/>
    </row>
    <row r="41" spans="2:11" s="6" customFormat="1" ht="15" customHeight="1" x14ac:dyDescent="0.3">
      <c r="B41" s="38"/>
      <c r="C41" s="39"/>
      <c r="D41" s="39"/>
      <c r="E41" s="39"/>
      <c r="F41" s="39"/>
      <c r="G41" s="39"/>
      <c r="H41" s="39"/>
      <c r="I41" s="110"/>
      <c r="J41" s="39"/>
      <c r="K41" s="40"/>
    </row>
    <row r="45" spans="2:11" s="6" customFormat="1" ht="7.5" customHeight="1" x14ac:dyDescent="0.3">
      <c r="B45" s="111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2:11" s="6" customFormat="1" ht="37.5" customHeight="1" x14ac:dyDescent="0.3">
      <c r="B46" s="23"/>
      <c r="C46" s="12" t="s">
        <v>218</v>
      </c>
      <c r="D46" s="24"/>
      <c r="E46" s="24"/>
      <c r="F46" s="24"/>
      <c r="G46" s="24"/>
      <c r="H46" s="24"/>
      <c r="J46" s="24"/>
      <c r="K46" s="27"/>
    </row>
    <row r="47" spans="2:11" s="6" customFormat="1" ht="7.5" customHeight="1" x14ac:dyDescent="0.3">
      <c r="B47" s="23"/>
      <c r="C47" s="24"/>
      <c r="D47" s="24"/>
      <c r="E47" s="24"/>
      <c r="F47" s="24"/>
      <c r="G47" s="24"/>
      <c r="H47" s="24"/>
      <c r="J47" s="24"/>
      <c r="K47" s="27"/>
    </row>
    <row r="48" spans="2:11" s="6" customFormat="1" ht="15" customHeight="1" x14ac:dyDescent="0.3">
      <c r="B48" s="23"/>
      <c r="C48" s="19" t="s">
        <v>16</v>
      </c>
      <c r="D48" s="24"/>
      <c r="E48" s="24"/>
      <c r="F48" s="24"/>
      <c r="G48" s="24"/>
      <c r="H48" s="24"/>
      <c r="J48" s="24"/>
      <c r="K48" s="27"/>
    </row>
    <row r="49" spans="2:47" s="6" customFormat="1" ht="16.5" customHeight="1" x14ac:dyDescent="0.3">
      <c r="B49" s="23"/>
      <c r="C49" s="24"/>
      <c r="D49" s="24"/>
      <c r="E49" s="342" t="str">
        <f>$E$7</f>
        <v>Silnice III/4721 Ostrava, ul. Michálkovická okružní křižovatka s ulicí Hladnovskou a Keltičkovou</v>
      </c>
      <c r="F49" s="323"/>
      <c r="G49" s="323"/>
      <c r="H49" s="323"/>
      <c r="J49" s="24"/>
      <c r="K49" s="27"/>
    </row>
    <row r="50" spans="2:47" s="2" customFormat="1" ht="15.75" customHeight="1" x14ac:dyDescent="0.3">
      <c r="B50" s="10"/>
      <c r="C50" s="19" t="s">
        <v>214</v>
      </c>
      <c r="D50" s="11"/>
      <c r="E50" s="11"/>
      <c r="F50" s="11"/>
      <c r="G50" s="11"/>
      <c r="H50" s="11"/>
      <c r="J50" s="11"/>
      <c r="K50" s="13"/>
    </row>
    <row r="51" spans="2:47" s="2" customFormat="1" ht="16.5" customHeight="1" x14ac:dyDescent="0.3">
      <c r="B51" s="10"/>
      <c r="C51" s="11"/>
      <c r="D51" s="11"/>
      <c r="E51" s="342" t="s">
        <v>333</v>
      </c>
      <c r="F51" s="335"/>
      <c r="G51" s="335"/>
      <c r="H51" s="335"/>
      <c r="J51" s="11"/>
      <c r="K51" s="13"/>
    </row>
    <row r="52" spans="2:47" s="2" customFormat="1" ht="15.75" customHeight="1" x14ac:dyDescent="0.3">
      <c r="B52" s="10"/>
      <c r="C52" s="19" t="s">
        <v>216</v>
      </c>
      <c r="D52" s="11"/>
      <c r="E52" s="11"/>
      <c r="F52" s="11"/>
      <c r="G52" s="11"/>
      <c r="H52" s="11"/>
      <c r="J52" s="11"/>
      <c r="K52" s="13"/>
    </row>
    <row r="53" spans="2:47" s="6" customFormat="1" ht="16.5" customHeight="1" x14ac:dyDescent="0.3">
      <c r="B53" s="23"/>
      <c r="C53" s="24"/>
      <c r="D53" s="24"/>
      <c r="E53" s="331" t="s">
        <v>1056</v>
      </c>
      <c r="F53" s="323"/>
      <c r="G53" s="323"/>
      <c r="H53" s="323"/>
      <c r="J53" s="24"/>
      <c r="K53" s="27"/>
    </row>
    <row r="54" spans="2:47" s="6" customFormat="1" ht="15" customHeight="1" x14ac:dyDescent="0.3">
      <c r="B54" s="23"/>
      <c r="C54" s="19" t="s">
        <v>1057</v>
      </c>
      <c r="D54" s="24"/>
      <c r="E54" s="24"/>
      <c r="F54" s="24"/>
      <c r="G54" s="24"/>
      <c r="H54" s="24"/>
      <c r="J54" s="24"/>
      <c r="K54" s="27"/>
    </row>
    <row r="55" spans="2:47" s="6" customFormat="1" ht="19.5" customHeight="1" x14ac:dyDescent="0.3">
      <c r="B55" s="23"/>
      <c r="C55" s="24"/>
      <c r="D55" s="24"/>
      <c r="E55" s="320" t="str">
        <f>$E$13</f>
        <v>SO 101.3.2 - Přechodné dopravní značení - 2. etapa</v>
      </c>
      <c r="F55" s="323"/>
      <c r="G55" s="323"/>
      <c r="H55" s="323"/>
      <c r="J55" s="24"/>
      <c r="K55" s="27"/>
    </row>
    <row r="56" spans="2:47" s="6" customFormat="1" ht="7.5" customHeight="1" x14ac:dyDescent="0.3">
      <c r="B56" s="23"/>
      <c r="C56" s="24"/>
      <c r="D56" s="24"/>
      <c r="E56" s="24"/>
      <c r="F56" s="24"/>
      <c r="G56" s="24"/>
      <c r="H56" s="24"/>
      <c r="J56" s="24"/>
      <c r="K56" s="27"/>
    </row>
    <row r="57" spans="2:47" s="6" customFormat="1" ht="18.75" customHeight="1" x14ac:dyDescent="0.3">
      <c r="B57" s="23"/>
      <c r="C57" s="19" t="s">
        <v>23</v>
      </c>
      <c r="D57" s="24"/>
      <c r="E57" s="24"/>
      <c r="F57" s="17" t="str">
        <f>$F$16</f>
        <v>Ostrava</v>
      </c>
      <c r="G57" s="24"/>
      <c r="H57" s="24"/>
      <c r="I57" s="101" t="s">
        <v>25</v>
      </c>
      <c r="J57" s="52" t="str">
        <f>IF($J$16="","",$J$16)</f>
        <v>15.09.2014</v>
      </c>
      <c r="K57" s="27"/>
    </row>
    <row r="58" spans="2:47" s="6" customFormat="1" ht="7.5" customHeight="1" x14ac:dyDescent="0.3">
      <c r="B58" s="23"/>
      <c r="C58" s="24"/>
      <c r="D58" s="24"/>
      <c r="E58" s="24"/>
      <c r="F58" s="24"/>
      <c r="G58" s="24"/>
      <c r="H58" s="24"/>
      <c r="J58" s="24"/>
      <c r="K58" s="27"/>
    </row>
    <row r="59" spans="2:47" s="6" customFormat="1" ht="15.75" customHeight="1" x14ac:dyDescent="0.3">
      <c r="B59" s="23"/>
      <c r="C59" s="19" t="s">
        <v>29</v>
      </c>
      <c r="D59" s="24"/>
      <c r="E59" s="24"/>
      <c r="F59" s="17" t="str">
        <f>$E$19</f>
        <v>Správa silnic Moravskoslezského kraje</v>
      </c>
      <c r="G59" s="24"/>
      <c r="H59" s="24"/>
      <c r="I59" s="101" t="s">
        <v>36</v>
      </c>
      <c r="J59" s="17" t="str">
        <f>$E$25</f>
        <v>SHB, akciová společnost</v>
      </c>
      <c r="K59" s="27"/>
    </row>
    <row r="60" spans="2:47" s="6" customFormat="1" ht="15" customHeight="1" x14ac:dyDescent="0.3">
      <c r="B60" s="23"/>
      <c r="C60" s="19" t="s">
        <v>34</v>
      </c>
      <c r="D60" s="24"/>
      <c r="E60" s="24"/>
      <c r="F60" s="17" t="str">
        <f>IF($E$22="","",$E$22)</f>
        <v/>
      </c>
      <c r="G60" s="24"/>
      <c r="H60" s="24"/>
      <c r="J60" s="24"/>
      <c r="K60" s="27"/>
    </row>
    <row r="61" spans="2:47" s="6" customFormat="1" ht="11.25" customHeight="1" x14ac:dyDescent="0.3">
      <c r="B61" s="23"/>
      <c r="C61" s="24"/>
      <c r="D61" s="24"/>
      <c r="E61" s="24"/>
      <c r="F61" s="24"/>
      <c r="G61" s="24"/>
      <c r="H61" s="24"/>
      <c r="J61" s="24"/>
      <c r="K61" s="27"/>
    </row>
    <row r="62" spans="2:47" s="6" customFormat="1" ht="30" customHeight="1" x14ac:dyDescent="0.3">
      <c r="B62" s="23"/>
      <c r="C62" s="114" t="s">
        <v>219</v>
      </c>
      <c r="D62" s="32"/>
      <c r="E62" s="32"/>
      <c r="F62" s="32"/>
      <c r="G62" s="32"/>
      <c r="H62" s="32"/>
      <c r="I62" s="115"/>
      <c r="J62" s="116" t="s">
        <v>220</v>
      </c>
      <c r="K62" s="37"/>
    </row>
    <row r="63" spans="2:47" s="6" customFormat="1" ht="11.2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30" customHeight="1" x14ac:dyDescent="0.3">
      <c r="B64" s="23"/>
      <c r="C64" s="66" t="s">
        <v>221</v>
      </c>
      <c r="D64" s="24"/>
      <c r="E64" s="24"/>
      <c r="F64" s="24"/>
      <c r="G64" s="24"/>
      <c r="H64" s="24"/>
      <c r="J64" s="67">
        <f>$J$90</f>
        <v>0</v>
      </c>
      <c r="K64" s="27"/>
      <c r="AU64" s="6" t="s">
        <v>222</v>
      </c>
    </row>
    <row r="65" spans="2:12" s="73" customFormat="1" ht="25.5" customHeight="1" x14ac:dyDescent="0.3">
      <c r="B65" s="117"/>
      <c r="C65" s="118"/>
      <c r="D65" s="119" t="s">
        <v>336</v>
      </c>
      <c r="E65" s="119"/>
      <c r="F65" s="119"/>
      <c r="G65" s="119"/>
      <c r="H65" s="119"/>
      <c r="I65" s="120"/>
      <c r="J65" s="121">
        <f>$J$91</f>
        <v>0</v>
      </c>
      <c r="K65" s="122"/>
    </row>
    <row r="66" spans="2:12" s="83" customFormat="1" ht="21" customHeight="1" x14ac:dyDescent="0.3">
      <c r="B66" s="163"/>
      <c r="C66" s="85"/>
      <c r="D66" s="164" t="s">
        <v>342</v>
      </c>
      <c r="E66" s="164"/>
      <c r="F66" s="164"/>
      <c r="G66" s="164"/>
      <c r="H66" s="164"/>
      <c r="I66" s="165"/>
      <c r="J66" s="166">
        <f>$J$92</f>
        <v>0</v>
      </c>
      <c r="K66" s="167"/>
    </row>
    <row r="67" spans="2:12" s="6" customFormat="1" ht="22.5" customHeight="1" x14ac:dyDescent="0.3">
      <c r="B67" s="23"/>
      <c r="C67" s="24"/>
      <c r="D67" s="24"/>
      <c r="E67" s="24"/>
      <c r="F67" s="24"/>
      <c r="G67" s="24"/>
      <c r="H67" s="24"/>
      <c r="J67" s="24"/>
      <c r="K67" s="27"/>
    </row>
    <row r="68" spans="2:12" s="6" customFormat="1" ht="7.5" customHeight="1" x14ac:dyDescent="0.3">
      <c r="B68" s="38"/>
      <c r="C68" s="39"/>
      <c r="D68" s="39"/>
      <c r="E68" s="39"/>
      <c r="F68" s="39"/>
      <c r="G68" s="39"/>
      <c r="H68" s="39"/>
      <c r="I68" s="110"/>
      <c r="J68" s="39"/>
      <c r="K68" s="40"/>
    </row>
    <row r="72" spans="2:12" s="6" customFormat="1" ht="7.5" customHeight="1" x14ac:dyDescent="0.3">
      <c r="B72" s="41"/>
      <c r="C72" s="42"/>
      <c r="D72" s="42"/>
      <c r="E72" s="42"/>
      <c r="F72" s="42"/>
      <c r="G72" s="42"/>
      <c r="H72" s="42"/>
      <c r="I72" s="112"/>
      <c r="J72" s="42"/>
      <c r="K72" s="42"/>
      <c r="L72" s="43"/>
    </row>
    <row r="73" spans="2:12" s="6" customFormat="1" ht="37.5" customHeight="1" x14ac:dyDescent="0.3">
      <c r="B73" s="23"/>
      <c r="C73" s="12" t="s">
        <v>226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 x14ac:dyDescent="0.3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 x14ac:dyDescent="0.3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 x14ac:dyDescent="0.3">
      <c r="B76" s="23"/>
      <c r="C76" s="24"/>
      <c r="D76" s="24"/>
      <c r="E76" s="342" t="str">
        <f>$E$7</f>
        <v>Silnice III/4721 Ostrava, ul. Michálkovická okružní křižovatka s ulicí Hladnovskou a Keltičkovou</v>
      </c>
      <c r="F76" s="323"/>
      <c r="G76" s="323"/>
      <c r="H76" s="323"/>
      <c r="J76" s="24"/>
      <c r="K76" s="24"/>
      <c r="L76" s="43"/>
    </row>
    <row r="77" spans="2:12" s="2" customFormat="1" ht="15.75" customHeight="1" x14ac:dyDescent="0.3">
      <c r="B77" s="10"/>
      <c r="C77" s="19" t="s">
        <v>214</v>
      </c>
      <c r="D77" s="11"/>
      <c r="E77" s="11"/>
      <c r="F77" s="11"/>
      <c r="G77" s="11"/>
      <c r="H77" s="11"/>
      <c r="J77" s="11"/>
      <c r="K77" s="11"/>
      <c r="L77" s="123"/>
    </row>
    <row r="78" spans="2:12" s="2" customFormat="1" ht="16.5" customHeight="1" x14ac:dyDescent="0.3">
      <c r="B78" s="10"/>
      <c r="C78" s="11"/>
      <c r="D78" s="11"/>
      <c r="E78" s="342" t="s">
        <v>333</v>
      </c>
      <c r="F78" s="335"/>
      <c r="G78" s="335"/>
      <c r="H78" s="335"/>
      <c r="J78" s="11"/>
      <c r="K78" s="11"/>
      <c r="L78" s="123"/>
    </row>
    <row r="79" spans="2:12" s="2" customFormat="1" ht="15.75" customHeight="1" x14ac:dyDescent="0.3">
      <c r="B79" s="10"/>
      <c r="C79" s="19" t="s">
        <v>216</v>
      </c>
      <c r="D79" s="11"/>
      <c r="E79" s="11"/>
      <c r="F79" s="11"/>
      <c r="G79" s="11"/>
      <c r="H79" s="11"/>
      <c r="J79" s="11"/>
      <c r="K79" s="11"/>
      <c r="L79" s="123"/>
    </row>
    <row r="80" spans="2:12" s="6" customFormat="1" ht="16.5" customHeight="1" x14ac:dyDescent="0.3">
      <c r="B80" s="23"/>
      <c r="C80" s="24"/>
      <c r="D80" s="24"/>
      <c r="E80" s="331" t="s">
        <v>1056</v>
      </c>
      <c r="F80" s="323"/>
      <c r="G80" s="323"/>
      <c r="H80" s="323"/>
      <c r="J80" s="24"/>
      <c r="K80" s="24"/>
      <c r="L80" s="43"/>
    </row>
    <row r="81" spans="2:65" s="6" customFormat="1" ht="15" customHeight="1" x14ac:dyDescent="0.3">
      <c r="B81" s="23"/>
      <c r="C81" s="19" t="s">
        <v>1057</v>
      </c>
      <c r="D81" s="24"/>
      <c r="E81" s="24"/>
      <c r="F81" s="24"/>
      <c r="G81" s="24"/>
      <c r="H81" s="24"/>
      <c r="J81" s="24"/>
      <c r="K81" s="24"/>
      <c r="L81" s="43"/>
    </row>
    <row r="82" spans="2:65" s="6" customFormat="1" ht="19.5" customHeight="1" x14ac:dyDescent="0.3">
      <c r="B82" s="23"/>
      <c r="C82" s="24"/>
      <c r="D82" s="24"/>
      <c r="E82" s="320" t="str">
        <f>$E$13</f>
        <v>SO 101.3.2 - Přechodné dopravní značení - 2. etapa</v>
      </c>
      <c r="F82" s="323"/>
      <c r="G82" s="323"/>
      <c r="H82" s="323"/>
      <c r="J82" s="24"/>
      <c r="K82" s="24"/>
      <c r="L82" s="43"/>
    </row>
    <row r="83" spans="2:65" s="6" customFormat="1" ht="7.5" customHeight="1" x14ac:dyDescent="0.3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65" s="6" customFormat="1" ht="18.75" customHeight="1" x14ac:dyDescent="0.3">
      <c r="B84" s="23"/>
      <c r="C84" s="19" t="s">
        <v>23</v>
      </c>
      <c r="D84" s="24"/>
      <c r="E84" s="24"/>
      <c r="F84" s="17" t="str">
        <f>$F$16</f>
        <v>Ostrava</v>
      </c>
      <c r="G84" s="24"/>
      <c r="H84" s="24"/>
      <c r="I84" s="101" t="s">
        <v>25</v>
      </c>
      <c r="J84" s="52" t="str">
        <f>IF($J$16="","",$J$16)</f>
        <v>15.09.2014</v>
      </c>
      <c r="K84" s="24"/>
      <c r="L84" s="43"/>
    </row>
    <row r="85" spans="2:65" s="6" customFormat="1" ht="7.5" customHeight="1" x14ac:dyDescent="0.3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65" s="6" customFormat="1" ht="15.75" customHeight="1" x14ac:dyDescent="0.3">
      <c r="B86" s="23"/>
      <c r="C86" s="19" t="s">
        <v>29</v>
      </c>
      <c r="D86" s="24"/>
      <c r="E86" s="24"/>
      <c r="F86" s="17" t="str">
        <f>$E$19</f>
        <v>Správa silnic Moravskoslezského kraje</v>
      </c>
      <c r="G86" s="24"/>
      <c r="H86" s="24"/>
      <c r="I86" s="101" t="s">
        <v>36</v>
      </c>
      <c r="J86" s="17" t="str">
        <f>$E$25</f>
        <v>SHB, akciová společnost</v>
      </c>
      <c r="K86" s="24"/>
      <c r="L86" s="43"/>
    </row>
    <row r="87" spans="2:65" s="6" customFormat="1" ht="15" customHeight="1" x14ac:dyDescent="0.3">
      <c r="B87" s="23"/>
      <c r="C87" s="19" t="s">
        <v>34</v>
      </c>
      <c r="D87" s="24"/>
      <c r="E87" s="24"/>
      <c r="F87" s="17" t="str">
        <f>IF($E$22="","",$E$22)</f>
        <v/>
      </c>
      <c r="G87" s="24"/>
      <c r="H87" s="24"/>
      <c r="J87" s="24"/>
      <c r="K87" s="24"/>
      <c r="L87" s="43"/>
    </row>
    <row r="88" spans="2:65" s="6" customFormat="1" ht="11.25" customHeight="1" x14ac:dyDescent="0.3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65" s="124" customFormat="1" ht="30" customHeight="1" x14ac:dyDescent="0.3">
      <c r="B89" s="125"/>
      <c r="C89" s="126" t="s">
        <v>227</v>
      </c>
      <c r="D89" s="127" t="s">
        <v>60</v>
      </c>
      <c r="E89" s="127" t="s">
        <v>56</v>
      </c>
      <c r="F89" s="127" t="s">
        <v>228</v>
      </c>
      <c r="G89" s="127" t="s">
        <v>229</v>
      </c>
      <c r="H89" s="127" t="s">
        <v>230</v>
      </c>
      <c r="I89" s="128" t="s">
        <v>231</v>
      </c>
      <c r="J89" s="127" t="s">
        <v>232</v>
      </c>
      <c r="K89" s="129" t="s">
        <v>233</v>
      </c>
      <c r="L89" s="130"/>
      <c r="M89" s="59" t="s">
        <v>234</v>
      </c>
      <c r="N89" s="60" t="s">
        <v>45</v>
      </c>
      <c r="O89" s="60" t="s">
        <v>235</v>
      </c>
      <c r="P89" s="60" t="s">
        <v>236</v>
      </c>
      <c r="Q89" s="60" t="s">
        <v>237</v>
      </c>
      <c r="R89" s="60" t="s">
        <v>238</v>
      </c>
      <c r="S89" s="60" t="s">
        <v>239</v>
      </c>
      <c r="T89" s="61" t="s">
        <v>240</v>
      </c>
    </row>
    <row r="90" spans="2:65" s="6" customFormat="1" ht="30" customHeight="1" x14ac:dyDescent="0.35">
      <c r="B90" s="23"/>
      <c r="C90" s="66" t="s">
        <v>221</v>
      </c>
      <c r="D90" s="24"/>
      <c r="E90" s="24"/>
      <c r="F90" s="24"/>
      <c r="G90" s="24"/>
      <c r="H90" s="24"/>
      <c r="J90" s="131">
        <f>$BK$90</f>
        <v>0</v>
      </c>
      <c r="K90" s="24"/>
      <c r="L90" s="43"/>
      <c r="M90" s="63"/>
      <c r="N90" s="64"/>
      <c r="O90" s="64"/>
      <c r="P90" s="132">
        <f>$P$91</f>
        <v>0</v>
      </c>
      <c r="Q90" s="64"/>
      <c r="R90" s="132">
        <f>$R$91</f>
        <v>0</v>
      </c>
      <c r="S90" s="64"/>
      <c r="T90" s="133">
        <f>$T$91</f>
        <v>0</v>
      </c>
      <c r="AT90" s="6" t="s">
        <v>74</v>
      </c>
      <c r="AU90" s="6" t="s">
        <v>222</v>
      </c>
      <c r="BK90" s="134">
        <f>$BK$91</f>
        <v>0</v>
      </c>
    </row>
    <row r="91" spans="2:65" s="135" customFormat="1" ht="37.5" customHeight="1" x14ac:dyDescent="0.35">
      <c r="B91" s="136"/>
      <c r="C91" s="137"/>
      <c r="D91" s="137" t="s">
        <v>74</v>
      </c>
      <c r="E91" s="138" t="s">
        <v>347</v>
      </c>
      <c r="F91" s="138" t="s">
        <v>348</v>
      </c>
      <c r="G91" s="137"/>
      <c r="H91" s="137"/>
      <c r="J91" s="139">
        <f>$BK$91</f>
        <v>0</v>
      </c>
      <c r="K91" s="137"/>
      <c r="L91" s="140"/>
      <c r="M91" s="141"/>
      <c r="N91" s="137"/>
      <c r="O91" s="137"/>
      <c r="P91" s="142">
        <f>$P$92</f>
        <v>0</v>
      </c>
      <c r="Q91" s="137"/>
      <c r="R91" s="142">
        <f>$R$92</f>
        <v>0</v>
      </c>
      <c r="S91" s="137"/>
      <c r="T91" s="143">
        <f>$T$92</f>
        <v>0</v>
      </c>
      <c r="AR91" s="144" t="s">
        <v>22</v>
      </c>
      <c r="AT91" s="144" t="s">
        <v>74</v>
      </c>
      <c r="AU91" s="144" t="s">
        <v>75</v>
      </c>
      <c r="AY91" s="144" t="s">
        <v>243</v>
      </c>
      <c r="BK91" s="145">
        <f>$BK$92</f>
        <v>0</v>
      </c>
    </row>
    <row r="92" spans="2:65" s="135" customFormat="1" ht="21" customHeight="1" x14ac:dyDescent="0.3">
      <c r="B92" s="136"/>
      <c r="C92" s="137"/>
      <c r="D92" s="137" t="s">
        <v>74</v>
      </c>
      <c r="E92" s="168" t="s">
        <v>276</v>
      </c>
      <c r="F92" s="168" t="s">
        <v>808</v>
      </c>
      <c r="G92" s="137"/>
      <c r="H92" s="137"/>
      <c r="J92" s="169">
        <f>$BK$92</f>
        <v>0</v>
      </c>
      <c r="K92" s="137"/>
      <c r="L92" s="140"/>
      <c r="M92" s="141"/>
      <c r="N92" s="137"/>
      <c r="O92" s="137"/>
      <c r="P92" s="142">
        <f>SUM($P$93:$P$132)</f>
        <v>0</v>
      </c>
      <c r="Q92" s="137"/>
      <c r="R92" s="142">
        <f>SUM($R$93:$R$132)</f>
        <v>0</v>
      </c>
      <c r="S92" s="137"/>
      <c r="T92" s="143">
        <f>SUM($T$93:$T$132)</f>
        <v>0</v>
      </c>
      <c r="AR92" s="144" t="s">
        <v>22</v>
      </c>
      <c r="AT92" s="144" t="s">
        <v>74</v>
      </c>
      <c r="AU92" s="144" t="s">
        <v>22</v>
      </c>
      <c r="AY92" s="144" t="s">
        <v>243</v>
      </c>
      <c r="BK92" s="145">
        <f>SUM($BK$93:$BK$132)</f>
        <v>0</v>
      </c>
    </row>
    <row r="93" spans="2:65" s="6" customFormat="1" ht="15.75" customHeight="1" x14ac:dyDescent="0.3">
      <c r="B93" s="23"/>
      <c r="C93" s="146" t="s">
        <v>22</v>
      </c>
      <c r="D93" s="146" t="s">
        <v>244</v>
      </c>
      <c r="E93" s="147" t="s">
        <v>1059</v>
      </c>
      <c r="F93" s="148" t="s">
        <v>1060</v>
      </c>
      <c r="G93" s="149" t="s">
        <v>637</v>
      </c>
      <c r="H93" s="150">
        <v>91</v>
      </c>
      <c r="I93" s="151"/>
      <c r="J93" s="152">
        <f>ROUND($I$93*$H$93,2)</f>
        <v>0</v>
      </c>
      <c r="K93" s="148" t="s">
        <v>353</v>
      </c>
      <c r="L93" s="43"/>
      <c r="M93" s="153"/>
      <c r="N93" s="154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248</v>
      </c>
      <c r="AT93" s="97" t="s">
        <v>244</v>
      </c>
      <c r="AU93" s="97" t="s">
        <v>83</v>
      </c>
      <c r="AY93" s="6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1061</v>
      </c>
    </row>
    <row r="94" spans="2:65" s="6" customFormat="1" ht="15.75" customHeight="1" x14ac:dyDescent="0.3">
      <c r="B94" s="178"/>
      <c r="C94" s="179"/>
      <c r="D94" s="158" t="s">
        <v>355</v>
      </c>
      <c r="E94" s="180"/>
      <c r="F94" s="180" t="s">
        <v>1148</v>
      </c>
      <c r="G94" s="179"/>
      <c r="H94" s="181">
        <v>91</v>
      </c>
      <c r="J94" s="179"/>
      <c r="K94" s="179"/>
      <c r="L94" s="182"/>
      <c r="M94" s="183"/>
      <c r="N94" s="179"/>
      <c r="O94" s="179"/>
      <c r="P94" s="179"/>
      <c r="Q94" s="179"/>
      <c r="R94" s="179"/>
      <c r="S94" s="179"/>
      <c r="T94" s="184"/>
      <c r="AT94" s="185" t="s">
        <v>355</v>
      </c>
      <c r="AU94" s="185" t="s">
        <v>83</v>
      </c>
      <c r="AV94" s="185" t="s">
        <v>83</v>
      </c>
      <c r="AW94" s="185" t="s">
        <v>222</v>
      </c>
      <c r="AX94" s="185" t="s">
        <v>22</v>
      </c>
      <c r="AY94" s="185" t="s">
        <v>243</v>
      </c>
    </row>
    <row r="95" spans="2:65" s="6" customFormat="1" ht="15.75" customHeight="1" x14ac:dyDescent="0.3">
      <c r="B95" s="23"/>
      <c r="C95" s="146" t="s">
        <v>83</v>
      </c>
      <c r="D95" s="146" t="s">
        <v>244</v>
      </c>
      <c r="E95" s="147" t="s">
        <v>1065</v>
      </c>
      <c r="F95" s="148" t="s">
        <v>1066</v>
      </c>
      <c r="G95" s="149" t="s">
        <v>637</v>
      </c>
      <c r="H95" s="150">
        <v>25</v>
      </c>
      <c r="I95" s="151"/>
      <c r="J95" s="152">
        <f>ROUND($I$95*$H$95,2)</f>
        <v>0</v>
      </c>
      <c r="K95" s="148" t="s">
        <v>353</v>
      </c>
      <c r="L95" s="43"/>
      <c r="M95" s="153"/>
      <c r="N95" s="154" t="s">
        <v>46</v>
      </c>
      <c r="O95" s="24"/>
      <c r="P95" s="155">
        <f>$O$95*$H$95</f>
        <v>0</v>
      </c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97" t="s">
        <v>248</v>
      </c>
      <c r="AT95" s="97" t="s">
        <v>244</v>
      </c>
      <c r="AU95" s="97" t="s">
        <v>83</v>
      </c>
      <c r="AY95" s="6" t="s">
        <v>243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7" t="s">
        <v>22</v>
      </c>
      <c r="BK95" s="157">
        <f>ROUND($I$95*$H$95,2)</f>
        <v>0</v>
      </c>
      <c r="BL95" s="97" t="s">
        <v>248</v>
      </c>
      <c r="BM95" s="97" t="s">
        <v>1067</v>
      </c>
    </row>
    <row r="96" spans="2:65" s="6" customFormat="1" ht="15.75" customHeight="1" x14ac:dyDescent="0.3">
      <c r="B96" s="178"/>
      <c r="C96" s="179"/>
      <c r="D96" s="158" t="s">
        <v>355</v>
      </c>
      <c r="E96" s="180"/>
      <c r="F96" s="180" t="s">
        <v>1149</v>
      </c>
      <c r="G96" s="179"/>
      <c r="H96" s="181">
        <v>25</v>
      </c>
      <c r="J96" s="179"/>
      <c r="K96" s="179"/>
      <c r="L96" s="182"/>
      <c r="M96" s="183"/>
      <c r="N96" s="179"/>
      <c r="O96" s="179"/>
      <c r="P96" s="179"/>
      <c r="Q96" s="179"/>
      <c r="R96" s="179"/>
      <c r="S96" s="179"/>
      <c r="T96" s="184"/>
      <c r="AT96" s="185" t="s">
        <v>355</v>
      </c>
      <c r="AU96" s="185" t="s">
        <v>83</v>
      </c>
      <c r="AV96" s="185" t="s">
        <v>83</v>
      </c>
      <c r="AW96" s="185" t="s">
        <v>222</v>
      </c>
      <c r="AX96" s="185" t="s">
        <v>22</v>
      </c>
      <c r="AY96" s="185" t="s">
        <v>243</v>
      </c>
    </row>
    <row r="97" spans="2:65" s="6" customFormat="1" ht="15.75" customHeight="1" x14ac:dyDescent="0.3">
      <c r="B97" s="23"/>
      <c r="C97" s="146" t="s">
        <v>103</v>
      </c>
      <c r="D97" s="146" t="s">
        <v>244</v>
      </c>
      <c r="E97" s="147" t="s">
        <v>1069</v>
      </c>
      <c r="F97" s="148" t="s">
        <v>1070</v>
      </c>
      <c r="G97" s="149" t="s">
        <v>637</v>
      </c>
      <c r="H97" s="150">
        <v>67</v>
      </c>
      <c r="I97" s="151"/>
      <c r="J97" s="152">
        <f>ROUND($I$97*$H$97,2)</f>
        <v>0</v>
      </c>
      <c r="K97" s="148" t="s">
        <v>353</v>
      </c>
      <c r="L97" s="43"/>
      <c r="M97" s="153"/>
      <c r="N97" s="154" t="s">
        <v>46</v>
      </c>
      <c r="O97" s="24"/>
      <c r="P97" s="155">
        <f>$O$97*$H$97</f>
        <v>0</v>
      </c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7" t="s">
        <v>248</v>
      </c>
      <c r="AT97" s="97" t="s">
        <v>244</v>
      </c>
      <c r="AU97" s="97" t="s">
        <v>83</v>
      </c>
      <c r="AY97" s="6" t="s">
        <v>243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7" t="s">
        <v>22</v>
      </c>
      <c r="BK97" s="157">
        <f>ROUND($I$97*$H$97,2)</f>
        <v>0</v>
      </c>
      <c r="BL97" s="97" t="s">
        <v>248</v>
      </c>
      <c r="BM97" s="97" t="s">
        <v>1071</v>
      </c>
    </row>
    <row r="98" spans="2:65" s="6" customFormat="1" ht="15.75" customHeight="1" x14ac:dyDescent="0.3">
      <c r="B98" s="178"/>
      <c r="C98" s="179"/>
      <c r="D98" s="158" t="s">
        <v>355</v>
      </c>
      <c r="E98" s="180"/>
      <c r="F98" s="180" t="s">
        <v>1150</v>
      </c>
      <c r="G98" s="179"/>
      <c r="H98" s="181">
        <v>67</v>
      </c>
      <c r="J98" s="179"/>
      <c r="K98" s="179"/>
      <c r="L98" s="182"/>
      <c r="M98" s="183"/>
      <c r="N98" s="179"/>
      <c r="O98" s="179"/>
      <c r="P98" s="179"/>
      <c r="Q98" s="179"/>
      <c r="R98" s="179"/>
      <c r="S98" s="179"/>
      <c r="T98" s="184"/>
      <c r="AT98" s="185" t="s">
        <v>355</v>
      </c>
      <c r="AU98" s="185" t="s">
        <v>83</v>
      </c>
      <c r="AV98" s="185" t="s">
        <v>83</v>
      </c>
      <c r="AW98" s="185" t="s">
        <v>222</v>
      </c>
      <c r="AX98" s="185" t="s">
        <v>22</v>
      </c>
      <c r="AY98" s="185" t="s">
        <v>243</v>
      </c>
    </row>
    <row r="99" spans="2:65" s="6" customFormat="1" ht="15.75" customHeight="1" x14ac:dyDescent="0.3">
      <c r="B99" s="23"/>
      <c r="C99" s="146" t="s">
        <v>248</v>
      </c>
      <c r="D99" s="146" t="s">
        <v>244</v>
      </c>
      <c r="E99" s="147" t="s">
        <v>1074</v>
      </c>
      <c r="F99" s="148" t="s">
        <v>1075</v>
      </c>
      <c r="G99" s="149" t="s">
        <v>637</v>
      </c>
      <c r="H99" s="150">
        <v>910</v>
      </c>
      <c r="I99" s="151"/>
      <c r="J99" s="152">
        <f>ROUND($I$99*$H$99,2)</f>
        <v>0</v>
      </c>
      <c r="K99" s="148" t="s">
        <v>353</v>
      </c>
      <c r="L99" s="43"/>
      <c r="M99" s="153"/>
      <c r="N99" s="154" t="s">
        <v>46</v>
      </c>
      <c r="O99" s="24"/>
      <c r="P99" s="155">
        <f>$O$99*$H$99</f>
        <v>0</v>
      </c>
      <c r="Q99" s="155">
        <v>0</v>
      </c>
      <c r="R99" s="155">
        <f>$Q$99*$H$99</f>
        <v>0</v>
      </c>
      <c r="S99" s="155">
        <v>0</v>
      </c>
      <c r="T99" s="156">
        <f>$S$99*$H$99</f>
        <v>0</v>
      </c>
      <c r="AR99" s="97" t="s">
        <v>248</v>
      </c>
      <c r="AT99" s="97" t="s">
        <v>244</v>
      </c>
      <c r="AU99" s="97" t="s">
        <v>83</v>
      </c>
      <c r="AY99" s="6" t="s">
        <v>243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7" t="s">
        <v>22</v>
      </c>
      <c r="BK99" s="157">
        <f>ROUND($I$99*$H$99,2)</f>
        <v>0</v>
      </c>
      <c r="BL99" s="97" t="s">
        <v>248</v>
      </c>
      <c r="BM99" s="97" t="s">
        <v>1076</v>
      </c>
    </row>
    <row r="100" spans="2:65" s="6" customFormat="1" ht="15.75" customHeight="1" x14ac:dyDescent="0.3">
      <c r="B100" s="178"/>
      <c r="C100" s="179"/>
      <c r="D100" s="158" t="s">
        <v>355</v>
      </c>
      <c r="E100" s="180"/>
      <c r="F100" s="180" t="s">
        <v>1151</v>
      </c>
      <c r="G100" s="179"/>
      <c r="H100" s="181">
        <v>91</v>
      </c>
      <c r="J100" s="179"/>
      <c r="K100" s="179"/>
      <c r="L100" s="182"/>
      <c r="M100" s="183"/>
      <c r="N100" s="179"/>
      <c r="O100" s="179"/>
      <c r="P100" s="179"/>
      <c r="Q100" s="179"/>
      <c r="R100" s="179"/>
      <c r="S100" s="179"/>
      <c r="T100" s="184"/>
      <c r="AT100" s="185" t="s">
        <v>355</v>
      </c>
      <c r="AU100" s="185" t="s">
        <v>83</v>
      </c>
      <c r="AV100" s="185" t="s">
        <v>83</v>
      </c>
      <c r="AW100" s="185" t="s">
        <v>222</v>
      </c>
      <c r="AX100" s="185" t="s">
        <v>22</v>
      </c>
      <c r="AY100" s="185" t="s">
        <v>243</v>
      </c>
    </row>
    <row r="101" spans="2:65" s="6" customFormat="1" ht="15.75" customHeight="1" x14ac:dyDescent="0.3">
      <c r="B101" s="178"/>
      <c r="C101" s="179"/>
      <c r="D101" s="177" t="s">
        <v>355</v>
      </c>
      <c r="E101" s="179"/>
      <c r="F101" s="180" t="s">
        <v>1152</v>
      </c>
      <c r="G101" s="179"/>
      <c r="H101" s="181">
        <v>910</v>
      </c>
      <c r="J101" s="179"/>
      <c r="K101" s="179"/>
      <c r="L101" s="182"/>
      <c r="M101" s="183"/>
      <c r="N101" s="179"/>
      <c r="O101" s="179"/>
      <c r="P101" s="179"/>
      <c r="Q101" s="179"/>
      <c r="R101" s="179"/>
      <c r="S101" s="179"/>
      <c r="T101" s="184"/>
      <c r="AT101" s="185" t="s">
        <v>355</v>
      </c>
      <c r="AU101" s="185" t="s">
        <v>83</v>
      </c>
      <c r="AV101" s="185" t="s">
        <v>83</v>
      </c>
      <c r="AW101" s="185" t="s">
        <v>75</v>
      </c>
      <c r="AX101" s="185" t="s">
        <v>22</v>
      </c>
      <c r="AY101" s="185" t="s">
        <v>243</v>
      </c>
    </row>
    <row r="102" spans="2:65" s="6" customFormat="1" ht="15.75" customHeight="1" x14ac:dyDescent="0.3">
      <c r="B102" s="23"/>
      <c r="C102" s="146" t="s">
        <v>263</v>
      </c>
      <c r="D102" s="146" t="s">
        <v>244</v>
      </c>
      <c r="E102" s="147" t="s">
        <v>1080</v>
      </c>
      <c r="F102" s="148" t="s">
        <v>1081</v>
      </c>
      <c r="G102" s="149" t="s">
        <v>637</v>
      </c>
      <c r="H102" s="150">
        <v>250</v>
      </c>
      <c r="I102" s="151"/>
      <c r="J102" s="152">
        <f>ROUND($I$102*$H$102,2)</f>
        <v>0</v>
      </c>
      <c r="K102" s="148" t="s">
        <v>353</v>
      </c>
      <c r="L102" s="43"/>
      <c r="M102" s="153"/>
      <c r="N102" s="154" t="s">
        <v>46</v>
      </c>
      <c r="O102" s="24"/>
      <c r="P102" s="155">
        <f>$O$102*$H$102</f>
        <v>0</v>
      </c>
      <c r="Q102" s="155">
        <v>0</v>
      </c>
      <c r="R102" s="155">
        <f>$Q$102*$H$102</f>
        <v>0</v>
      </c>
      <c r="S102" s="155">
        <v>0</v>
      </c>
      <c r="T102" s="156">
        <f>$S$102*$H$102</f>
        <v>0</v>
      </c>
      <c r="AR102" s="97" t="s">
        <v>248</v>
      </c>
      <c r="AT102" s="97" t="s">
        <v>244</v>
      </c>
      <c r="AU102" s="97" t="s">
        <v>83</v>
      </c>
      <c r="AY102" s="6" t="s">
        <v>243</v>
      </c>
      <c r="BE102" s="157">
        <f>IF($N$102="základní",$J$102,0)</f>
        <v>0</v>
      </c>
      <c r="BF102" s="157">
        <f>IF($N$102="snížená",$J$102,0)</f>
        <v>0</v>
      </c>
      <c r="BG102" s="157">
        <f>IF($N$102="zákl. přenesená",$J$102,0)</f>
        <v>0</v>
      </c>
      <c r="BH102" s="157">
        <f>IF($N$102="sníž. přenesená",$J$102,0)</f>
        <v>0</v>
      </c>
      <c r="BI102" s="157">
        <f>IF($N$102="nulová",$J$102,0)</f>
        <v>0</v>
      </c>
      <c r="BJ102" s="97" t="s">
        <v>22</v>
      </c>
      <c r="BK102" s="157">
        <f>ROUND($I$102*$H$102,2)</f>
        <v>0</v>
      </c>
      <c r="BL102" s="97" t="s">
        <v>248</v>
      </c>
      <c r="BM102" s="97" t="s">
        <v>1082</v>
      </c>
    </row>
    <row r="103" spans="2:65" s="6" customFormat="1" ht="15.75" customHeight="1" x14ac:dyDescent="0.3">
      <c r="B103" s="178"/>
      <c r="C103" s="179"/>
      <c r="D103" s="158" t="s">
        <v>355</v>
      </c>
      <c r="E103" s="180"/>
      <c r="F103" s="180" t="s">
        <v>1153</v>
      </c>
      <c r="G103" s="179"/>
      <c r="H103" s="181">
        <v>25</v>
      </c>
      <c r="J103" s="179"/>
      <c r="K103" s="179"/>
      <c r="L103" s="182"/>
      <c r="M103" s="183"/>
      <c r="N103" s="179"/>
      <c r="O103" s="179"/>
      <c r="P103" s="179"/>
      <c r="Q103" s="179"/>
      <c r="R103" s="179"/>
      <c r="S103" s="179"/>
      <c r="T103" s="184"/>
      <c r="AT103" s="185" t="s">
        <v>355</v>
      </c>
      <c r="AU103" s="185" t="s">
        <v>83</v>
      </c>
      <c r="AV103" s="185" t="s">
        <v>83</v>
      </c>
      <c r="AW103" s="185" t="s">
        <v>222</v>
      </c>
      <c r="AX103" s="185" t="s">
        <v>22</v>
      </c>
      <c r="AY103" s="185" t="s">
        <v>243</v>
      </c>
    </row>
    <row r="104" spans="2:65" s="6" customFormat="1" ht="15.75" customHeight="1" x14ac:dyDescent="0.3">
      <c r="B104" s="178"/>
      <c r="C104" s="179"/>
      <c r="D104" s="177" t="s">
        <v>355</v>
      </c>
      <c r="E104" s="179"/>
      <c r="F104" s="180" t="s">
        <v>1154</v>
      </c>
      <c r="G104" s="179"/>
      <c r="H104" s="181">
        <v>250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75</v>
      </c>
      <c r="AX104" s="185" t="s">
        <v>22</v>
      </c>
      <c r="AY104" s="185" t="s">
        <v>243</v>
      </c>
    </row>
    <row r="105" spans="2:65" s="6" customFormat="1" ht="15.75" customHeight="1" x14ac:dyDescent="0.3">
      <c r="B105" s="23"/>
      <c r="C105" s="146" t="s">
        <v>266</v>
      </c>
      <c r="D105" s="146" t="s">
        <v>244</v>
      </c>
      <c r="E105" s="147" t="s">
        <v>1084</v>
      </c>
      <c r="F105" s="148" t="s">
        <v>1085</v>
      </c>
      <c r="G105" s="149" t="s">
        <v>637</v>
      </c>
      <c r="H105" s="150">
        <v>670</v>
      </c>
      <c r="I105" s="151"/>
      <c r="J105" s="152">
        <f>ROUND($I$105*$H$105,2)</f>
        <v>0</v>
      </c>
      <c r="K105" s="148" t="s">
        <v>353</v>
      </c>
      <c r="L105" s="43"/>
      <c r="M105" s="153"/>
      <c r="N105" s="154" t="s">
        <v>46</v>
      </c>
      <c r="O105" s="24"/>
      <c r="P105" s="155">
        <f>$O$105*$H$105</f>
        <v>0</v>
      </c>
      <c r="Q105" s="155">
        <v>0</v>
      </c>
      <c r="R105" s="155">
        <f>$Q$105*$H$105</f>
        <v>0</v>
      </c>
      <c r="S105" s="155">
        <v>0</v>
      </c>
      <c r="T105" s="156">
        <f>$S$105*$H$105</f>
        <v>0</v>
      </c>
      <c r="AR105" s="97" t="s">
        <v>248</v>
      </c>
      <c r="AT105" s="97" t="s">
        <v>244</v>
      </c>
      <c r="AU105" s="97" t="s">
        <v>83</v>
      </c>
      <c r="AY105" s="6" t="s">
        <v>243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7" t="s">
        <v>22</v>
      </c>
      <c r="BK105" s="157">
        <f>ROUND($I$105*$H$105,2)</f>
        <v>0</v>
      </c>
      <c r="BL105" s="97" t="s">
        <v>248</v>
      </c>
      <c r="BM105" s="97" t="s">
        <v>1086</v>
      </c>
    </row>
    <row r="106" spans="2:65" s="6" customFormat="1" ht="15.75" customHeight="1" x14ac:dyDescent="0.3">
      <c r="B106" s="178"/>
      <c r="C106" s="179"/>
      <c r="D106" s="158" t="s">
        <v>355</v>
      </c>
      <c r="E106" s="180"/>
      <c r="F106" s="180" t="s">
        <v>1155</v>
      </c>
      <c r="G106" s="179"/>
      <c r="H106" s="181">
        <v>67</v>
      </c>
      <c r="J106" s="179"/>
      <c r="K106" s="179"/>
      <c r="L106" s="182"/>
      <c r="M106" s="183"/>
      <c r="N106" s="179"/>
      <c r="O106" s="179"/>
      <c r="P106" s="179"/>
      <c r="Q106" s="179"/>
      <c r="R106" s="179"/>
      <c r="S106" s="179"/>
      <c r="T106" s="184"/>
      <c r="AT106" s="185" t="s">
        <v>355</v>
      </c>
      <c r="AU106" s="185" t="s">
        <v>83</v>
      </c>
      <c r="AV106" s="185" t="s">
        <v>83</v>
      </c>
      <c r="AW106" s="185" t="s">
        <v>222</v>
      </c>
      <c r="AX106" s="185" t="s">
        <v>22</v>
      </c>
      <c r="AY106" s="185" t="s">
        <v>243</v>
      </c>
    </row>
    <row r="107" spans="2:65" s="6" customFormat="1" ht="15.75" customHeight="1" x14ac:dyDescent="0.3">
      <c r="B107" s="178"/>
      <c r="C107" s="179"/>
      <c r="D107" s="177" t="s">
        <v>355</v>
      </c>
      <c r="E107" s="179"/>
      <c r="F107" s="180" t="s">
        <v>1156</v>
      </c>
      <c r="G107" s="179"/>
      <c r="H107" s="181">
        <v>670</v>
      </c>
      <c r="J107" s="179"/>
      <c r="K107" s="179"/>
      <c r="L107" s="182"/>
      <c r="M107" s="183"/>
      <c r="N107" s="179"/>
      <c r="O107" s="179"/>
      <c r="P107" s="179"/>
      <c r="Q107" s="179"/>
      <c r="R107" s="179"/>
      <c r="S107" s="179"/>
      <c r="T107" s="184"/>
      <c r="AT107" s="185" t="s">
        <v>355</v>
      </c>
      <c r="AU107" s="185" t="s">
        <v>83</v>
      </c>
      <c r="AV107" s="185" t="s">
        <v>83</v>
      </c>
      <c r="AW107" s="185" t="s">
        <v>75</v>
      </c>
      <c r="AX107" s="185" t="s">
        <v>22</v>
      </c>
      <c r="AY107" s="185" t="s">
        <v>243</v>
      </c>
    </row>
    <row r="108" spans="2:65" s="6" customFormat="1" ht="15.75" customHeight="1" x14ac:dyDescent="0.3">
      <c r="B108" s="23"/>
      <c r="C108" s="146" t="s">
        <v>269</v>
      </c>
      <c r="D108" s="146" t="s">
        <v>244</v>
      </c>
      <c r="E108" s="147" t="s">
        <v>1089</v>
      </c>
      <c r="F108" s="148" t="s">
        <v>1090</v>
      </c>
      <c r="G108" s="149" t="s">
        <v>637</v>
      </c>
      <c r="H108" s="150">
        <v>11</v>
      </c>
      <c r="I108" s="151"/>
      <c r="J108" s="152">
        <f>ROUND($I$108*$H$108,2)</f>
        <v>0</v>
      </c>
      <c r="K108" s="148" t="s">
        <v>353</v>
      </c>
      <c r="L108" s="43"/>
      <c r="M108" s="153"/>
      <c r="N108" s="154" t="s">
        <v>46</v>
      </c>
      <c r="O108" s="24"/>
      <c r="P108" s="155">
        <f>$O$108*$H$108</f>
        <v>0</v>
      </c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97" t="s">
        <v>248</v>
      </c>
      <c r="AT108" s="97" t="s">
        <v>244</v>
      </c>
      <c r="AU108" s="97" t="s">
        <v>83</v>
      </c>
      <c r="AY108" s="6" t="s">
        <v>243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7" t="s">
        <v>22</v>
      </c>
      <c r="BK108" s="157">
        <f>ROUND($I$108*$H$108,2)</f>
        <v>0</v>
      </c>
      <c r="BL108" s="97" t="s">
        <v>248</v>
      </c>
      <c r="BM108" s="97" t="s">
        <v>1091</v>
      </c>
    </row>
    <row r="109" spans="2:65" s="6" customFormat="1" ht="15.75" customHeight="1" x14ac:dyDescent="0.3">
      <c r="B109" s="178"/>
      <c r="C109" s="179"/>
      <c r="D109" s="158" t="s">
        <v>355</v>
      </c>
      <c r="E109" s="180"/>
      <c r="F109" s="180" t="s">
        <v>1157</v>
      </c>
      <c r="G109" s="179"/>
      <c r="H109" s="181">
        <v>11</v>
      </c>
      <c r="J109" s="179"/>
      <c r="K109" s="179"/>
      <c r="L109" s="182"/>
      <c r="M109" s="183"/>
      <c r="N109" s="179"/>
      <c r="O109" s="179"/>
      <c r="P109" s="179"/>
      <c r="Q109" s="179"/>
      <c r="R109" s="179"/>
      <c r="S109" s="179"/>
      <c r="T109" s="184"/>
      <c r="AT109" s="185" t="s">
        <v>355</v>
      </c>
      <c r="AU109" s="185" t="s">
        <v>83</v>
      </c>
      <c r="AV109" s="185" t="s">
        <v>83</v>
      </c>
      <c r="AW109" s="185" t="s">
        <v>222</v>
      </c>
      <c r="AX109" s="185" t="s">
        <v>22</v>
      </c>
      <c r="AY109" s="185" t="s">
        <v>243</v>
      </c>
    </row>
    <row r="110" spans="2:65" s="6" customFormat="1" ht="15.75" customHeight="1" x14ac:dyDescent="0.3">
      <c r="B110" s="23"/>
      <c r="C110" s="146" t="s">
        <v>272</v>
      </c>
      <c r="D110" s="146" t="s">
        <v>244</v>
      </c>
      <c r="E110" s="147" t="s">
        <v>1093</v>
      </c>
      <c r="F110" s="148" t="s">
        <v>1094</v>
      </c>
      <c r="G110" s="149" t="s">
        <v>637</v>
      </c>
      <c r="H110" s="150">
        <v>110</v>
      </c>
      <c r="I110" s="151"/>
      <c r="J110" s="152">
        <f>ROUND($I$110*$H$110,2)</f>
        <v>0</v>
      </c>
      <c r="K110" s="148" t="s">
        <v>353</v>
      </c>
      <c r="L110" s="43"/>
      <c r="M110" s="153"/>
      <c r="N110" s="154" t="s">
        <v>46</v>
      </c>
      <c r="O110" s="24"/>
      <c r="P110" s="155">
        <f>$O$110*$H$110</f>
        <v>0</v>
      </c>
      <c r="Q110" s="155">
        <v>0</v>
      </c>
      <c r="R110" s="155">
        <f>$Q$110*$H$110</f>
        <v>0</v>
      </c>
      <c r="S110" s="155">
        <v>0</v>
      </c>
      <c r="T110" s="156">
        <f>$S$110*$H$110</f>
        <v>0</v>
      </c>
      <c r="AR110" s="97" t="s">
        <v>248</v>
      </c>
      <c r="AT110" s="97" t="s">
        <v>244</v>
      </c>
      <c r="AU110" s="97" t="s">
        <v>83</v>
      </c>
      <c r="AY110" s="6" t="s">
        <v>243</v>
      </c>
      <c r="BE110" s="157">
        <f>IF($N$110="základní",$J$110,0)</f>
        <v>0</v>
      </c>
      <c r="BF110" s="157">
        <f>IF($N$110="snížená",$J$110,0)</f>
        <v>0</v>
      </c>
      <c r="BG110" s="157">
        <f>IF($N$110="zákl. přenesená",$J$110,0)</f>
        <v>0</v>
      </c>
      <c r="BH110" s="157">
        <f>IF($N$110="sníž. přenesená",$J$110,0)</f>
        <v>0</v>
      </c>
      <c r="BI110" s="157">
        <f>IF($N$110="nulová",$J$110,0)</f>
        <v>0</v>
      </c>
      <c r="BJ110" s="97" t="s">
        <v>22</v>
      </c>
      <c r="BK110" s="157">
        <f>ROUND($I$110*$H$110,2)</f>
        <v>0</v>
      </c>
      <c r="BL110" s="97" t="s">
        <v>248</v>
      </c>
      <c r="BM110" s="97" t="s">
        <v>1095</v>
      </c>
    </row>
    <row r="111" spans="2:65" s="6" customFormat="1" ht="15.75" customHeight="1" x14ac:dyDescent="0.3">
      <c r="B111" s="178"/>
      <c r="C111" s="179"/>
      <c r="D111" s="158" t="s">
        <v>355</v>
      </c>
      <c r="E111" s="180"/>
      <c r="F111" s="180" t="s">
        <v>1158</v>
      </c>
      <c r="G111" s="179"/>
      <c r="H111" s="181">
        <v>11</v>
      </c>
      <c r="J111" s="179"/>
      <c r="K111" s="179"/>
      <c r="L111" s="182"/>
      <c r="M111" s="183"/>
      <c r="N111" s="179"/>
      <c r="O111" s="179"/>
      <c r="P111" s="179"/>
      <c r="Q111" s="179"/>
      <c r="R111" s="179"/>
      <c r="S111" s="179"/>
      <c r="T111" s="184"/>
      <c r="AT111" s="185" t="s">
        <v>355</v>
      </c>
      <c r="AU111" s="185" t="s">
        <v>83</v>
      </c>
      <c r="AV111" s="185" t="s">
        <v>83</v>
      </c>
      <c r="AW111" s="185" t="s">
        <v>222</v>
      </c>
      <c r="AX111" s="185" t="s">
        <v>22</v>
      </c>
      <c r="AY111" s="185" t="s">
        <v>243</v>
      </c>
    </row>
    <row r="112" spans="2:65" s="6" customFormat="1" ht="15.75" customHeight="1" x14ac:dyDescent="0.3">
      <c r="B112" s="178"/>
      <c r="C112" s="179"/>
      <c r="D112" s="177" t="s">
        <v>355</v>
      </c>
      <c r="E112" s="179"/>
      <c r="F112" s="180" t="s">
        <v>1159</v>
      </c>
      <c r="G112" s="179"/>
      <c r="H112" s="181">
        <v>110</v>
      </c>
      <c r="J112" s="179"/>
      <c r="K112" s="179"/>
      <c r="L112" s="182"/>
      <c r="M112" s="183"/>
      <c r="N112" s="179"/>
      <c r="O112" s="179"/>
      <c r="P112" s="179"/>
      <c r="Q112" s="179"/>
      <c r="R112" s="179"/>
      <c r="S112" s="179"/>
      <c r="T112" s="184"/>
      <c r="AT112" s="185" t="s">
        <v>355</v>
      </c>
      <c r="AU112" s="185" t="s">
        <v>83</v>
      </c>
      <c r="AV112" s="185" t="s">
        <v>83</v>
      </c>
      <c r="AW112" s="185" t="s">
        <v>75</v>
      </c>
      <c r="AX112" s="185" t="s">
        <v>22</v>
      </c>
      <c r="AY112" s="185" t="s">
        <v>243</v>
      </c>
    </row>
    <row r="113" spans="2:65" s="6" customFormat="1" ht="15.75" customHeight="1" x14ac:dyDescent="0.3">
      <c r="B113" s="23"/>
      <c r="C113" s="146" t="s">
        <v>276</v>
      </c>
      <c r="D113" s="146" t="s">
        <v>244</v>
      </c>
      <c r="E113" s="147" t="s">
        <v>1098</v>
      </c>
      <c r="F113" s="148" t="s">
        <v>1099</v>
      </c>
      <c r="G113" s="149" t="s">
        <v>637</v>
      </c>
      <c r="H113" s="150">
        <v>66</v>
      </c>
      <c r="I113" s="151"/>
      <c r="J113" s="152">
        <f>ROUND($I$113*$H$113,2)</f>
        <v>0</v>
      </c>
      <c r="K113" s="148" t="s">
        <v>353</v>
      </c>
      <c r="L113" s="43"/>
      <c r="M113" s="153"/>
      <c r="N113" s="154" t="s">
        <v>46</v>
      </c>
      <c r="O113" s="24"/>
      <c r="P113" s="155">
        <f>$O$113*$H$113</f>
        <v>0</v>
      </c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97" t="s">
        <v>248</v>
      </c>
      <c r="AT113" s="97" t="s">
        <v>244</v>
      </c>
      <c r="AU113" s="97" t="s">
        <v>83</v>
      </c>
      <c r="AY113" s="6" t="s">
        <v>243</v>
      </c>
      <c r="BE113" s="157">
        <f>IF($N$113="základní",$J$113,0)</f>
        <v>0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7" t="s">
        <v>22</v>
      </c>
      <c r="BK113" s="157">
        <f>ROUND($I$113*$H$113,2)</f>
        <v>0</v>
      </c>
      <c r="BL113" s="97" t="s">
        <v>248</v>
      </c>
      <c r="BM113" s="97" t="s">
        <v>1100</v>
      </c>
    </row>
    <row r="114" spans="2:65" s="6" customFormat="1" ht="15.75" customHeight="1" x14ac:dyDescent="0.3">
      <c r="B114" s="178"/>
      <c r="C114" s="179"/>
      <c r="D114" s="158" t="s">
        <v>355</v>
      </c>
      <c r="E114" s="180"/>
      <c r="F114" s="180" t="s">
        <v>1160</v>
      </c>
      <c r="G114" s="179"/>
      <c r="H114" s="181">
        <v>66</v>
      </c>
      <c r="J114" s="179"/>
      <c r="K114" s="179"/>
      <c r="L114" s="182"/>
      <c r="M114" s="183"/>
      <c r="N114" s="179"/>
      <c r="O114" s="179"/>
      <c r="P114" s="179"/>
      <c r="Q114" s="179"/>
      <c r="R114" s="179"/>
      <c r="S114" s="179"/>
      <c r="T114" s="184"/>
      <c r="AT114" s="185" t="s">
        <v>355</v>
      </c>
      <c r="AU114" s="185" t="s">
        <v>83</v>
      </c>
      <c r="AV114" s="185" t="s">
        <v>83</v>
      </c>
      <c r="AW114" s="185" t="s">
        <v>222</v>
      </c>
      <c r="AX114" s="185" t="s">
        <v>22</v>
      </c>
      <c r="AY114" s="185" t="s">
        <v>243</v>
      </c>
    </row>
    <row r="115" spans="2:65" s="6" customFormat="1" ht="15.75" customHeight="1" x14ac:dyDescent="0.3">
      <c r="B115" s="23"/>
      <c r="C115" s="146" t="s">
        <v>27</v>
      </c>
      <c r="D115" s="146" t="s">
        <v>244</v>
      </c>
      <c r="E115" s="147" t="s">
        <v>1106</v>
      </c>
      <c r="F115" s="148" t="s">
        <v>1107</v>
      </c>
      <c r="G115" s="149" t="s">
        <v>637</v>
      </c>
      <c r="H115" s="150">
        <v>2</v>
      </c>
      <c r="I115" s="151"/>
      <c r="J115" s="152">
        <f>ROUND($I$115*$H$115,2)</f>
        <v>0</v>
      </c>
      <c r="K115" s="148" t="s">
        <v>353</v>
      </c>
      <c r="L115" s="43"/>
      <c r="M115" s="153"/>
      <c r="N115" s="154" t="s">
        <v>46</v>
      </c>
      <c r="O115" s="24"/>
      <c r="P115" s="155">
        <f>$O$115*$H$115</f>
        <v>0</v>
      </c>
      <c r="Q115" s="155">
        <v>0</v>
      </c>
      <c r="R115" s="155">
        <f>$Q$115*$H$115</f>
        <v>0</v>
      </c>
      <c r="S115" s="155">
        <v>0</v>
      </c>
      <c r="T115" s="156">
        <f>$S$115*$H$115</f>
        <v>0</v>
      </c>
      <c r="AR115" s="97" t="s">
        <v>248</v>
      </c>
      <c r="AT115" s="97" t="s">
        <v>244</v>
      </c>
      <c r="AU115" s="97" t="s">
        <v>83</v>
      </c>
      <c r="AY115" s="6" t="s">
        <v>243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7" t="s">
        <v>22</v>
      </c>
      <c r="BK115" s="157">
        <f>ROUND($I$115*$H$115,2)</f>
        <v>0</v>
      </c>
      <c r="BL115" s="97" t="s">
        <v>248</v>
      </c>
      <c r="BM115" s="97" t="s">
        <v>1108</v>
      </c>
    </row>
    <row r="116" spans="2:65" s="6" customFormat="1" ht="15.75" customHeight="1" x14ac:dyDescent="0.3">
      <c r="B116" s="178"/>
      <c r="C116" s="179"/>
      <c r="D116" s="158" t="s">
        <v>355</v>
      </c>
      <c r="E116" s="180"/>
      <c r="F116" s="180" t="s">
        <v>1109</v>
      </c>
      <c r="G116" s="179"/>
      <c r="H116" s="181">
        <v>2</v>
      </c>
      <c r="J116" s="179"/>
      <c r="K116" s="179"/>
      <c r="L116" s="182"/>
      <c r="M116" s="183"/>
      <c r="N116" s="179"/>
      <c r="O116" s="179"/>
      <c r="P116" s="179"/>
      <c r="Q116" s="179"/>
      <c r="R116" s="179"/>
      <c r="S116" s="179"/>
      <c r="T116" s="184"/>
      <c r="AT116" s="185" t="s">
        <v>355</v>
      </c>
      <c r="AU116" s="185" t="s">
        <v>83</v>
      </c>
      <c r="AV116" s="185" t="s">
        <v>83</v>
      </c>
      <c r="AW116" s="185" t="s">
        <v>222</v>
      </c>
      <c r="AX116" s="185" t="s">
        <v>22</v>
      </c>
      <c r="AY116" s="185" t="s">
        <v>243</v>
      </c>
    </row>
    <row r="117" spans="2:65" s="6" customFormat="1" ht="15.75" customHeight="1" x14ac:dyDescent="0.3">
      <c r="B117" s="23"/>
      <c r="C117" s="146" t="s">
        <v>282</v>
      </c>
      <c r="D117" s="146" t="s">
        <v>244</v>
      </c>
      <c r="E117" s="147" t="s">
        <v>1110</v>
      </c>
      <c r="F117" s="148" t="s">
        <v>1111</v>
      </c>
      <c r="G117" s="149" t="s">
        <v>637</v>
      </c>
      <c r="H117" s="150">
        <v>660</v>
      </c>
      <c r="I117" s="151"/>
      <c r="J117" s="152">
        <f>ROUND($I$117*$H$117,2)</f>
        <v>0</v>
      </c>
      <c r="K117" s="148" t="s">
        <v>353</v>
      </c>
      <c r="L117" s="43"/>
      <c r="M117" s="153"/>
      <c r="N117" s="154" t="s">
        <v>46</v>
      </c>
      <c r="O117" s="24"/>
      <c r="P117" s="155">
        <f>$O$117*$H$117</f>
        <v>0</v>
      </c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7" t="s">
        <v>248</v>
      </c>
      <c r="AT117" s="97" t="s">
        <v>244</v>
      </c>
      <c r="AU117" s="97" t="s">
        <v>83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248</v>
      </c>
      <c r="BM117" s="97" t="s">
        <v>1112</v>
      </c>
    </row>
    <row r="118" spans="2:65" s="6" customFormat="1" ht="15.75" customHeight="1" x14ac:dyDescent="0.3">
      <c r="B118" s="178"/>
      <c r="C118" s="179"/>
      <c r="D118" s="158" t="s">
        <v>355</v>
      </c>
      <c r="E118" s="180"/>
      <c r="F118" s="180" t="s">
        <v>1161</v>
      </c>
      <c r="G118" s="179"/>
      <c r="H118" s="181">
        <v>66</v>
      </c>
      <c r="J118" s="179"/>
      <c r="K118" s="179"/>
      <c r="L118" s="182"/>
      <c r="M118" s="183"/>
      <c r="N118" s="179"/>
      <c r="O118" s="179"/>
      <c r="P118" s="179"/>
      <c r="Q118" s="179"/>
      <c r="R118" s="179"/>
      <c r="S118" s="179"/>
      <c r="T118" s="184"/>
      <c r="AT118" s="185" t="s">
        <v>355</v>
      </c>
      <c r="AU118" s="185" t="s">
        <v>83</v>
      </c>
      <c r="AV118" s="185" t="s">
        <v>83</v>
      </c>
      <c r="AW118" s="185" t="s">
        <v>222</v>
      </c>
      <c r="AX118" s="185" t="s">
        <v>22</v>
      </c>
      <c r="AY118" s="185" t="s">
        <v>243</v>
      </c>
    </row>
    <row r="119" spans="2:65" s="6" customFormat="1" ht="15.75" customHeight="1" x14ac:dyDescent="0.3">
      <c r="B119" s="178"/>
      <c r="C119" s="179"/>
      <c r="D119" s="177" t="s">
        <v>355</v>
      </c>
      <c r="E119" s="179"/>
      <c r="F119" s="180" t="s">
        <v>1162</v>
      </c>
      <c r="G119" s="179"/>
      <c r="H119" s="181">
        <v>660</v>
      </c>
      <c r="J119" s="179"/>
      <c r="K119" s="179"/>
      <c r="L119" s="182"/>
      <c r="M119" s="183"/>
      <c r="N119" s="179"/>
      <c r="O119" s="179"/>
      <c r="P119" s="179"/>
      <c r="Q119" s="179"/>
      <c r="R119" s="179"/>
      <c r="S119" s="179"/>
      <c r="T119" s="184"/>
      <c r="AT119" s="185" t="s">
        <v>355</v>
      </c>
      <c r="AU119" s="185" t="s">
        <v>83</v>
      </c>
      <c r="AV119" s="185" t="s">
        <v>83</v>
      </c>
      <c r="AW119" s="185" t="s">
        <v>75</v>
      </c>
      <c r="AX119" s="185" t="s">
        <v>22</v>
      </c>
      <c r="AY119" s="185" t="s">
        <v>243</v>
      </c>
    </row>
    <row r="120" spans="2:65" s="6" customFormat="1" ht="15.75" customHeight="1" x14ac:dyDescent="0.3">
      <c r="B120" s="23"/>
      <c r="C120" s="146" t="s">
        <v>285</v>
      </c>
      <c r="D120" s="146" t="s">
        <v>244</v>
      </c>
      <c r="E120" s="147" t="s">
        <v>1120</v>
      </c>
      <c r="F120" s="148" t="s">
        <v>1121</v>
      </c>
      <c r="G120" s="149" t="s">
        <v>637</v>
      </c>
      <c r="H120" s="150">
        <v>20</v>
      </c>
      <c r="I120" s="151"/>
      <c r="J120" s="152">
        <f>ROUND($I$120*$H$120,2)</f>
        <v>0</v>
      </c>
      <c r="K120" s="148" t="s">
        <v>353</v>
      </c>
      <c r="L120" s="43"/>
      <c r="M120" s="153"/>
      <c r="N120" s="154" t="s">
        <v>46</v>
      </c>
      <c r="O120" s="24"/>
      <c r="P120" s="155">
        <f>$O$120*$H$120</f>
        <v>0</v>
      </c>
      <c r="Q120" s="155">
        <v>0</v>
      </c>
      <c r="R120" s="155">
        <f>$Q$120*$H$120</f>
        <v>0</v>
      </c>
      <c r="S120" s="155">
        <v>0</v>
      </c>
      <c r="T120" s="156">
        <f>$S$120*$H$120</f>
        <v>0</v>
      </c>
      <c r="AR120" s="97" t="s">
        <v>248</v>
      </c>
      <c r="AT120" s="97" t="s">
        <v>244</v>
      </c>
      <c r="AU120" s="97" t="s">
        <v>83</v>
      </c>
      <c r="AY120" s="6" t="s">
        <v>243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7" t="s">
        <v>22</v>
      </c>
      <c r="BK120" s="157">
        <f>ROUND($I$120*$H$120,2)</f>
        <v>0</v>
      </c>
      <c r="BL120" s="97" t="s">
        <v>248</v>
      </c>
      <c r="BM120" s="97" t="s">
        <v>1122</v>
      </c>
    </row>
    <row r="121" spans="2:65" s="6" customFormat="1" ht="15.75" customHeight="1" x14ac:dyDescent="0.3">
      <c r="B121" s="178"/>
      <c r="C121" s="179"/>
      <c r="D121" s="158" t="s">
        <v>355</v>
      </c>
      <c r="E121" s="180"/>
      <c r="F121" s="180" t="s">
        <v>1163</v>
      </c>
      <c r="G121" s="179"/>
      <c r="H121" s="181">
        <v>2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83</v>
      </c>
      <c r="AV121" s="185" t="s">
        <v>83</v>
      </c>
      <c r="AW121" s="185" t="s">
        <v>222</v>
      </c>
      <c r="AX121" s="185" t="s">
        <v>22</v>
      </c>
      <c r="AY121" s="185" t="s">
        <v>243</v>
      </c>
    </row>
    <row r="122" spans="2:65" s="6" customFormat="1" ht="15.75" customHeight="1" x14ac:dyDescent="0.3">
      <c r="B122" s="178"/>
      <c r="C122" s="179"/>
      <c r="D122" s="177" t="s">
        <v>355</v>
      </c>
      <c r="E122" s="179"/>
      <c r="F122" s="180" t="s">
        <v>1164</v>
      </c>
      <c r="G122" s="179"/>
      <c r="H122" s="181">
        <v>20</v>
      </c>
      <c r="J122" s="179"/>
      <c r="K122" s="179"/>
      <c r="L122" s="182"/>
      <c r="M122" s="183"/>
      <c r="N122" s="179"/>
      <c r="O122" s="179"/>
      <c r="P122" s="179"/>
      <c r="Q122" s="179"/>
      <c r="R122" s="179"/>
      <c r="S122" s="179"/>
      <c r="T122" s="184"/>
      <c r="AT122" s="185" t="s">
        <v>355</v>
      </c>
      <c r="AU122" s="185" t="s">
        <v>83</v>
      </c>
      <c r="AV122" s="185" t="s">
        <v>83</v>
      </c>
      <c r="AW122" s="185" t="s">
        <v>75</v>
      </c>
      <c r="AX122" s="185" t="s">
        <v>22</v>
      </c>
      <c r="AY122" s="185" t="s">
        <v>243</v>
      </c>
    </row>
    <row r="123" spans="2:65" s="6" customFormat="1" ht="15.75" customHeight="1" x14ac:dyDescent="0.3">
      <c r="B123" s="23"/>
      <c r="C123" s="146" t="s">
        <v>288</v>
      </c>
      <c r="D123" s="146" t="s">
        <v>244</v>
      </c>
      <c r="E123" s="147" t="s">
        <v>1125</v>
      </c>
      <c r="F123" s="148" t="s">
        <v>1126</v>
      </c>
      <c r="G123" s="149" t="s">
        <v>637</v>
      </c>
      <c r="H123" s="150">
        <v>2</v>
      </c>
      <c r="I123" s="151"/>
      <c r="J123" s="152">
        <f>ROUND($I$123*$H$123,2)</f>
        <v>0</v>
      </c>
      <c r="K123" s="148" t="s">
        <v>353</v>
      </c>
      <c r="L123" s="43"/>
      <c r="M123" s="153"/>
      <c r="N123" s="154" t="s">
        <v>46</v>
      </c>
      <c r="O123" s="24"/>
      <c r="P123" s="155">
        <f>$O$123*$H$123</f>
        <v>0</v>
      </c>
      <c r="Q123" s="155">
        <v>0</v>
      </c>
      <c r="R123" s="155">
        <f>$Q$123*$H$123</f>
        <v>0</v>
      </c>
      <c r="S123" s="155">
        <v>0</v>
      </c>
      <c r="T123" s="156">
        <f>$S$123*$H$123</f>
        <v>0</v>
      </c>
      <c r="AR123" s="97" t="s">
        <v>248</v>
      </c>
      <c r="AT123" s="97" t="s">
        <v>244</v>
      </c>
      <c r="AU123" s="97" t="s">
        <v>83</v>
      </c>
      <c r="AY123" s="6" t="s">
        <v>243</v>
      </c>
      <c r="BE123" s="157">
        <f>IF($N$123="základní",$J$123,0)</f>
        <v>0</v>
      </c>
      <c r="BF123" s="157">
        <f>IF($N$123="snížená",$J$123,0)</f>
        <v>0</v>
      </c>
      <c r="BG123" s="157">
        <f>IF($N$123="zákl. přenesená",$J$123,0)</f>
        <v>0</v>
      </c>
      <c r="BH123" s="157">
        <f>IF($N$123="sníž. přenesená",$J$123,0)</f>
        <v>0</v>
      </c>
      <c r="BI123" s="157">
        <f>IF($N$123="nulová",$J$123,0)</f>
        <v>0</v>
      </c>
      <c r="BJ123" s="97" t="s">
        <v>22</v>
      </c>
      <c r="BK123" s="157">
        <f>ROUND($I$123*$H$123,2)</f>
        <v>0</v>
      </c>
      <c r="BL123" s="97" t="s">
        <v>248</v>
      </c>
      <c r="BM123" s="97" t="s">
        <v>1127</v>
      </c>
    </row>
    <row r="124" spans="2:65" s="6" customFormat="1" ht="15.75" customHeight="1" x14ac:dyDescent="0.3">
      <c r="B124" s="178"/>
      <c r="C124" s="179"/>
      <c r="D124" s="158" t="s">
        <v>355</v>
      </c>
      <c r="E124" s="180"/>
      <c r="F124" s="180" t="s">
        <v>1109</v>
      </c>
      <c r="G124" s="179"/>
      <c r="H124" s="181">
        <v>2</v>
      </c>
      <c r="J124" s="179"/>
      <c r="K124" s="179"/>
      <c r="L124" s="182"/>
      <c r="M124" s="183"/>
      <c r="N124" s="179"/>
      <c r="O124" s="179"/>
      <c r="P124" s="179"/>
      <c r="Q124" s="179"/>
      <c r="R124" s="179"/>
      <c r="S124" s="179"/>
      <c r="T124" s="184"/>
      <c r="AT124" s="185" t="s">
        <v>355</v>
      </c>
      <c r="AU124" s="185" t="s">
        <v>83</v>
      </c>
      <c r="AV124" s="185" t="s">
        <v>83</v>
      </c>
      <c r="AW124" s="185" t="s">
        <v>222</v>
      </c>
      <c r="AX124" s="185" t="s">
        <v>22</v>
      </c>
      <c r="AY124" s="185" t="s">
        <v>243</v>
      </c>
    </row>
    <row r="125" spans="2:65" s="6" customFormat="1" ht="15.75" customHeight="1" x14ac:dyDescent="0.3">
      <c r="B125" s="23"/>
      <c r="C125" s="146" t="s">
        <v>291</v>
      </c>
      <c r="D125" s="146" t="s">
        <v>244</v>
      </c>
      <c r="E125" s="147" t="s">
        <v>1128</v>
      </c>
      <c r="F125" s="148" t="s">
        <v>1129</v>
      </c>
      <c r="G125" s="149" t="s">
        <v>637</v>
      </c>
      <c r="H125" s="150">
        <v>2</v>
      </c>
      <c r="I125" s="151"/>
      <c r="J125" s="152">
        <f>ROUND($I$125*$H$125,2)</f>
        <v>0</v>
      </c>
      <c r="K125" s="148" t="s">
        <v>353</v>
      </c>
      <c r="L125" s="43"/>
      <c r="M125" s="153"/>
      <c r="N125" s="154" t="s">
        <v>46</v>
      </c>
      <c r="O125" s="24"/>
      <c r="P125" s="155">
        <f>$O$125*$H$125</f>
        <v>0</v>
      </c>
      <c r="Q125" s="155">
        <v>0</v>
      </c>
      <c r="R125" s="155">
        <f>$Q$125*$H$125</f>
        <v>0</v>
      </c>
      <c r="S125" s="155">
        <v>0</v>
      </c>
      <c r="T125" s="156">
        <f>$S$125*$H$125</f>
        <v>0</v>
      </c>
      <c r="AR125" s="97" t="s">
        <v>248</v>
      </c>
      <c r="AT125" s="97" t="s">
        <v>244</v>
      </c>
      <c r="AU125" s="97" t="s">
        <v>83</v>
      </c>
      <c r="AY125" s="6" t="s">
        <v>243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7" t="s">
        <v>22</v>
      </c>
      <c r="BK125" s="157">
        <f>ROUND($I$125*$H$125,2)</f>
        <v>0</v>
      </c>
      <c r="BL125" s="97" t="s">
        <v>248</v>
      </c>
      <c r="BM125" s="97" t="s">
        <v>1130</v>
      </c>
    </row>
    <row r="126" spans="2:65" s="6" customFormat="1" ht="15.75" customHeight="1" x14ac:dyDescent="0.3">
      <c r="B126" s="178"/>
      <c r="C126" s="179"/>
      <c r="D126" s="158" t="s">
        <v>355</v>
      </c>
      <c r="E126" s="180"/>
      <c r="F126" s="180" t="s">
        <v>1109</v>
      </c>
      <c r="G126" s="179"/>
      <c r="H126" s="181">
        <v>2</v>
      </c>
      <c r="J126" s="179"/>
      <c r="K126" s="179"/>
      <c r="L126" s="182"/>
      <c r="M126" s="183"/>
      <c r="N126" s="179"/>
      <c r="O126" s="179"/>
      <c r="P126" s="179"/>
      <c r="Q126" s="179"/>
      <c r="R126" s="179"/>
      <c r="S126" s="179"/>
      <c r="T126" s="184"/>
      <c r="AT126" s="185" t="s">
        <v>355</v>
      </c>
      <c r="AU126" s="185" t="s">
        <v>83</v>
      </c>
      <c r="AV126" s="185" t="s">
        <v>83</v>
      </c>
      <c r="AW126" s="185" t="s">
        <v>222</v>
      </c>
      <c r="AX126" s="185" t="s">
        <v>22</v>
      </c>
      <c r="AY126" s="185" t="s">
        <v>243</v>
      </c>
    </row>
    <row r="127" spans="2:65" s="6" customFormat="1" ht="15.75" customHeight="1" x14ac:dyDescent="0.3">
      <c r="B127" s="23"/>
      <c r="C127" s="146" t="s">
        <v>8</v>
      </c>
      <c r="D127" s="146" t="s">
        <v>244</v>
      </c>
      <c r="E127" s="147" t="s">
        <v>1131</v>
      </c>
      <c r="F127" s="148" t="s">
        <v>1132</v>
      </c>
      <c r="G127" s="149" t="s">
        <v>637</v>
      </c>
      <c r="H127" s="150">
        <v>20</v>
      </c>
      <c r="I127" s="151"/>
      <c r="J127" s="152">
        <f>ROUND($I$127*$H$127,2)</f>
        <v>0</v>
      </c>
      <c r="K127" s="148" t="s">
        <v>353</v>
      </c>
      <c r="L127" s="43"/>
      <c r="M127" s="153"/>
      <c r="N127" s="154" t="s">
        <v>46</v>
      </c>
      <c r="O127" s="24"/>
      <c r="P127" s="155">
        <f>$O$127*$H$127</f>
        <v>0</v>
      </c>
      <c r="Q127" s="155">
        <v>0</v>
      </c>
      <c r="R127" s="155">
        <f>$Q$127*$H$127</f>
        <v>0</v>
      </c>
      <c r="S127" s="155">
        <v>0</v>
      </c>
      <c r="T127" s="156">
        <f>$S$127*$H$127</f>
        <v>0</v>
      </c>
      <c r="AR127" s="97" t="s">
        <v>248</v>
      </c>
      <c r="AT127" s="97" t="s">
        <v>244</v>
      </c>
      <c r="AU127" s="97" t="s">
        <v>83</v>
      </c>
      <c r="AY127" s="6" t="s">
        <v>243</v>
      </c>
      <c r="BE127" s="157">
        <f>IF($N$127="základní",$J$127,0)</f>
        <v>0</v>
      </c>
      <c r="BF127" s="157">
        <f>IF($N$127="snížená",$J$127,0)</f>
        <v>0</v>
      </c>
      <c r="BG127" s="157">
        <f>IF($N$127="zákl. přenesená",$J$127,0)</f>
        <v>0</v>
      </c>
      <c r="BH127" s="157">
        <f>IF($N$127="sníž. přenesená",$J$127,0)</f>
        <v>0</v>
      </c>
      <c r="BI127" s="157">
        <f>IF($N$127="nulová",$J$127,0)</f>
        <v>0</v>
      </c>
      <c r="BJ127" s="97" t="s">
        <v>22</v>
      </c>
      <c r="BK127" s="157">
        <f>ROUND($I$127*$H$127,2)</f>
        <v>0</v>
      </c>
      <c r="BL127" s="97" t="s">
        <v>248</v>
      </c>
      <c r="BM127" s="97" t="s">
        <v>1133</v>
      </c>
    </row>
    <row r="128" spans="2:65" s="6" customFormat="1" ht="15.75" customHeight="1" x14ac:dyDescent="0.3">
      <c r="B128" s="178"/>
      <c r="C128" s="179"/>
      <c r="D128" s="158" t="s">
        <v>355</v>
      </c>
      <c r="E128" s="180"/>
      <c r="F128" s="180" t="s">
        <v>1163</v>
      </c>
      <c r="G128" s="179"/>
      <c r="H128" s="181">
        <v>2</v>
      </c>
      <c r="J128" s="179"/>
      <c r="K128" s="179"/>
      <c r="L128" s="182"/>
      <c r="M128" s="183"/>
      <c r="N128" s="179"/>
      <c r="O128" s="179"/>
      <c r="P128" s="179"/>
      <c r="Q128" s="179"/>
      <c r="R128" s="179"/>
      <c r="S128" s="179"/>
      <c r="T128" s="184"/>
      <c r="AT128" s="185" t="s">
        <v>355</v>
      </c>
      <c r="AU128" s="185" t="s">
        <v>83</v>
      </c>
      <c r="AV128" s="185" t="s">
        <v>83</v>
      </c>
      <c r="AW128" s="185" t="s">
        <v>222</v>
      </c>
      <c r="AX128" s="185" t="s">
        <v>22</v>
      </c>
      <c r="AY128" s="185" t="s">
        <v>243</v>
      </c>
    </row>
    <row r="129" spans="2:65" s="6" customFormat="1" ht="15.75" customHeight="1" x14ac:dyDescent="0.3">
      <c r="B129" s="178"/>
      <c r="C129" s="179"/>
      <c r="D129" s="177" t="s">
        <v>355</v>
      </c>
      <c r="E129" s="179"/>
      <c r="F129" s="180" t="s">
        <v>1164</v>
      </c>
      <c r="G129" s="179"/>
      <c r="H129" s="181">
        <v>20</v>
      </c>
      <c r="J129" s="179"/>
      <c r="K129" s="179"/>
      <c r="L129" s="182"/>
      <c r="M129" s="183"/>
      <c r="N129" s="179"/>
      <c r="O129" s="179"/>
      <c r="P129" s="179"/>
      <c r="Q129" s="179"/>
      <c r="R129" s="179"/>
      <c r="S129" s="179"/>
      <c r="T129" s="184"/>
      <c r="AT129" s="185" t="s">
        <v>355</v>
      </c>
      <c r="AU129" s="185" t="s">
        <v>83</v>
      </c>
      <c r="AV129" s="185" t="s">
        <v>83</v>
      </c>
      <c r="AW129" s="185" t="s">
        <v>75</v>
      </c>
      <c r="AX129" s="185" t="s">
        <v>22</v>
      </c>
      <c r="AY129" s="185" t="s">
        <v>243</v>
      </c>
    </row>
    <row r="130" spans="2:65" s="6" customFormat="1" ht="15.75" customHeight="1" x14ac:dyDescent="0.3">
      <c r="B130" s="23"/>
      <c r="C130" s="146" t="s">
        <v>297</v>
      </c>
      <c r="D130" s="146" t="s">
        <v>244</v>
      </c>
      <c r="E130" s="147" t="s">
        <v>1134</v>
      </c>
      <c r="F130" s="148" t="s">
        <v>1135</v>
      </c>
      <c r="G130" s="149" t="s">
        <v>637</v>
      </c>
      <c r="H130" s="150">
        <v>20</v>
      </c>
      <c r="I130" s="151"/>
      <c r="J130" s="152">
        <f>ROUND($I$130*$H$130,2)</f>
        <v>0</v>
      </c>
      <c r="K130" s="148" t="s">
        <v>353</v>
      </c>
      <c r="L130" s="43"/>
      <c r="M130" s="153"/>
      <c r="N130" s="154" t="s">
        <v>46</v>
      </c>
      <c r="O130" s="24"/>
      <c r="P130" s="155">
        <f>$O$130*$H$130</f>
        <v>0</v>
      </c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7" t="s">
        <v>248</v>
      </c>
      <c r="AT130" s="97" t="s">
        <v>244</v>
      </c>
      <c r="AU130" s="97" t="s">
        <v>83</v>
      </c>
      <c r="AY130" s="6" t="s">
        <v>243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7" t="s">
        <v>22</v>
      </c>
      <c r="BK130" s="157">
        <f>ROUND($I$130*$H$130,2)</f>
        <v>0</v>
      </c>
      <c r="BL130" s="97" t="s">
        <v>248</v>
      </c>
      <c r="BM130" s="97" t="s">
        <v>1136</v>
      </c>
    </row>
    <row r="131" spans="2:65" s="6" customFormat="1" ht="15.75" customHeight="1" x14ac:dyDescent="0.3">
      <c r="B131" s="178"/>
      <c r="C131" s="179"/>
      <c r="D131" s="158" t="s">
        <v>355</v>
      </c>
      <c r="E131" s="180"/>
      <c r="F131" s="180" t="s">
        <v>1163</v>
      </c>
      <c r="G131" s="179"/>
      <c r="H131" s="181">
        <v>2</v>
      </c>
      <c r="J131" s="179"/>
      <c r="K131" s="179"/>
      <c r="L131" s="182"/>
      <c r="M131" s="183"/>
      <c r="N131" s="179"/>
      <c r="O131" s="179"/>
      <c r="P131" s="179"/>
      <c r="Q131" s="179"/>
      <c r="R131" s="179"/>
      <c r="S131" s="179"/>
      <c r="T131" s="184"/>
      <c r="AT131" s="185" t="s">
        <v>355</v>
      </c>
      <c r="AU131" s="185" t="s">
        <v>83</v>
      </c>
      <c r="AV131" s="185" t="s">
        <v>83</v>
      </c>
      <c r="AW131" s="185" t="s">
        <v>222</v>
      </c>
      <c r="AX131" s="185" t="s">
        <v>22</v>
      </c>
      <c r="AY131" s="185" t="s">
        <v>243</v>
      </c>
    </row>
    <row r="132" spans="2:65" s="6" customFormat="1" ht="15.75" customHeight="1" x14ac:dyDescent="0.3">
      <c r="B132" s="178"/>
      <c r="C132" s="179"/>
      <c r="D132" s="177" t="s">
        <v>355</v>
      </c>
      <c r="E132" s="179"/>
      <c r="F132" s="180" t="s">
        <v>1164</v>
      </c>
      <c r="G132" s="179"/>
      <c r="H132" s="181">
        <v>20</v>
      </c>
      <c r="J132" s="179"/>
      <c r="K132" s="179"/>
      <c r="L132" s="182"/>
      <c r="M132" s="204"/>
      <c r="N132" s="205"/>
      <c r="O132" s="205"/>
      <c r="P132" s="205"/>
      <c r="Q132" s="205"/>
      <c r="R132" s="205"/>
      <c r="S132" s="205"/>
      <c r="T132" s="206"/>
      <c r="AT132" s="185" t="s">
        <v>355</v>
      </c>
      <c r="AU132" s="185" t="s">
        <v>83</v>
      </c>
      <c r="AV132" s="185" t="s">
        <v>83</v>
      </c>
      <c r="AW132" s="185" t="s">
        <v>75</v>
      </c>
      <c r="AX132" s="185" t="s">
        <v>22</v>
      </c>
      <c r="AY132" s="185" t="s">
        <v>243</v>
      </c>
    </row>
    <row r="133" spans="2:65" s="6" customFormat="1" ht="7.5" customHeight="1" x14ac:dyDescent="0.3">
      <c r="B133" s="38"/>
      <c r="C133" s="39"/>
      <c r="D133" s="39"/>
      <c r="E133" s="39"/>
      <c r="F133" s="39"/>
      <c r="G133" s="39"/>
      <c r="H133" s="39"/>
      <c r="I133" s="110"/>
      <c r="J133" s="39"/>
      <c r="K133" s="39"/>
      <c r="L133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9:K89"/>
  <mergeCells count="15">
    <mergeCell ref="E11:H11"/>
    <mergeCell ref="E9:H9"/>
    <mergeCell ref="E13:H13"/>
    <mergeCell ref="E28:H28"/>
    <mergeCell ref="E49:H49"/>
    <mergeCell ref="E82:H82"/>
    <mergeCell ref="G1:H1"/>
    <mergeCell ref="L2:V2"/>
    <mergeCell ref="E53:H53"/>
    <mergeCell ref="E51:H51"/>
    <mergeCell ref="E55:H55"/>
    <mergeCell ref="E76:H76"/>
    <mergeCell ref="E80:H80"/>
    <mergeCell ref="E78:H78"/>
    <mergeCell ref="E7:H7"/>
  </mergeCells>
  <hyperlinks>
    <hyperlink ref="F1:G1" location="C2" tooltip="Krycí list soupisu" display="1) Krycí list soupisu"/>
    <hyperlink ref="G1:H1" location="C62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110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2" customFormat="1" ht="16.5" customHeight="1" x14ac:dyDescent="0.3">
      <c r="B9" s="10"/>
      <c r="C9" s="11"/>
      <c r="D9" s="11"/>
      <c r="E9" s="342" t="s">
        <v>333</v>
      </c>
      <c r="F9" s="335"/>
      <c r="G9" s="335"/>
      <c r="H9" s="335"/>
      <c r="J9" s="11"/>
      <c r="K9" s="13"/>
    </row>
    <row r="10" spans="1:256" s="2" customFormat="1" ht="15.75" customHeight="1" x14ac:dyDescent="0.3">
      <c r="B10" s="10"/>
      <c r="C10" s="11"/>
      <c r="D10" s="19" t="s">
        <v>216</v>
      </c>
      <c r="E10" s="11"/>
      <c r="F10" s="11"/>
      <c r="G10" s="11"/>
      <c r="H10" s="11"/>
      <c r="J10" s="11"/>
      <c r="K10" s="13"/>
    </row>
    <row r="11" spans="1:256" s="97" customFormat="1" ht="16.5" customHeight="1" x14ac:dyDescent="0.3">
      <c r="B11" s="98"/>
      <c r="C11" s="99"/>
      <c r="D11" s="99"/>
      <c r="E11" s="345" t="s">
        <v>1056</v>
      </c>
      <c r="F11" s="344"/>
      <c r="G11" s="344"/>
      <c r="H11" s="344"/>
      <c r="J11" s="99"/>
      <c r="K11" s="100"/>
    </row>
    <row r="12" spans="1:256" s="6" customFormat="1" ht="15.75" customHeight="1" x14ac:dyDescent="0.3">
      <c r="B12" s="23"/>
      <c r="C12" s="24"/>
      <c r="D12" s="19" t="s">
        <v>1057</v>
      </c>
      <c r="E12" s="24"/>
      <c r="F12" s="24"/>
      <c r="G12" s="24"/>
      <c r="H12" s="24"/>
      <c r="J12" s="24"/>
      <c r="K12" s="27"/>
    </row>
    <row r="13" spans="1:256" s="6" customFormat="1" ht="37.5" customHeight="1" x14ac:dyDescent="0.3">
      <c r="B13" s="23"/>
      <c r="C13" s="24"/>
      <c r="D13" s="24"/>
      <c r="E13" s="320" t="s">
        <v>1165</v>
      </c>
      <c r="F13" s="323"/>
      <c r="G13" s="323"/>
      <c r="H13" s="323"/>
      <c r="J13" s="24"/>
      <c r="K13" s="27"/>
    </row>
    <row r="14" spans="1:256" s="6" customFormat="1" ht="14.25" customHeight="1" x14ac:dyDescent="0.3">
      <c r="B14" s="23"/>
      <c r="C14" s="24"/>
      <c r="D14" s="24"/>
      <c r="E14" s="24"/>
      <c r="F14" s="24"/>
      <c r="G14" s="24"/>
      <c r="H14" s="24"/>
      <c r="J14" s="24"/>
      <c r="K14" s="27"/>
    </row>
    <row r="15" spans="1:256" s="6" customFormat="1" ht="15" customHeight="1" x14ac:dyDescent="0.3">
      <c r="B15" s="23"/>
      <c r="C15" s="24"/>
      <c r="D15" s="19" t="s">
        <v>19</v>
      </c>
      <c r="E15" s="24"/>
      <c r="F15" s="17" t="s">
        <v>20</v>
      </c>
      <c r="G15" s="24"/>
      <c r="H15" s="24"/>
      <c r="I15" s="101" t="s">
        <v>21</v>
      </c>
      <c r="J15" s="17"/>
      <c r="K15" s="27"/>
    </row>
    <row r="16" spans="1:256" s="6" customFormat="1" ht="15" customHeight="1" x14ac:dyDescent="0.3">
      <c r="B16" s="23"/>
      <c r="C16" s="24"/>
      <c r="D16" s="19" t="s">
        <v>23</v>
      </c>
      <c r="E16" s="24"/>
      <c r="F16" s="17" t="s">
        <v>24</v>
      </c>
      <c r="G16" s="24"/>
      <c r="H16" s="24"/>
      <c r="I16" s="101" t="s">
        <v>25</v>
      </c>
      <c r="J16" s="52" t="str">
        <f>'Rekapitulace stavby'!$AN$8</f>
        <v>15.09.2014</v>
      </c>
      <c r="K16" s="27"/>
    </row>
    <row r="17" spans="2:11" s="6" customFormat="1" ht="12" customHeight="1" x14ac:dyDescent="0.3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 x14ac:dyDescent="0.3">
      <c r="B18" s="23"/>
      <c r="C18" s="24"/>
      <c r="D18" s="19" t="s">
        <v>29</v>
      </c>
      <c r="E18" s="24"/>
      <c r="F18" s="24"/>
      <c r="G18" s="24"/>
      <c r="H18" s="24"/>
      <c r="I18" s="101" t="s">
        <v>30</v>
      </c>
      <c r="J18" s="17" t="s">
        <v>31</v>
      </c>
      <c r="K18" s="27"/>
    </row>
    <row r="19" spans="2:11" s="6" customFormat="1" ht="18.75" customHeight="1" x14ac:dyDescent="0.3">
      <c r="B19" s="23"/>
      <c r="C19" s="24"/>
      <c r="D19" s="24"/>
      <c r="E19" s="17" t="s">
        <v>32</v>
      </c>
      <c r="F19" s="24"/>
      <c r="G19" s="24"/>
      <c r="H19" s="24"/>
      <c r="I19" s="101" t="s">
        <v>33</v>
      </c>
      <c r="J19" s="17"/>
      <c r="K19" s="27"/>
    </row>
    <row r="20" spans="2:11" s="6" customFormat="1" ht="7.5" customHeight="1" x14ac:dyDescent="0.3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 x14ac:dyDescent="0.3">
      <c r="B21" s="23"/>
      <c r="C21" s="24"/>
      <c r="D21" s="19" t="s">
        <v>34</v>
      </c>
      <c r="E21" s="24"/>
      <c r="F21" s="24"/>
      <c r="G21" s="24"/>
      <c r="H21" s="24"/>
      <c r="I21" s="101" t="s">
        <v>30</v>
      </c>
      <c r="J21" s="17" t="str">
        <f>IF('Rekapitulace stavby'!$AN$13="Vyplň údaj","",IF('Rekapitulace stavby'!$AN$13="","",'Rekapitulace stavby'!$AN$13))</f>
        <v/>
      </c>
      <c r="K21" s="27"/>
    </row>
    <row r="22" spans="2:11" s="6" customFormat="1" ht="18.75" customHeight="1" x14ac:dyDescent="0.3">
      <c r="B22" s="23"/>
      <c r="C22" s="24"/>
      <c r="D22" s="24"/>
      <c r="E22" s="17" t="str">
        <f>IF('Rekapitulace stavby'!$E$14="Vyplň údaj","",IF('Rekapitulace stavby'!$E$14="","",'Rekapitulace stavby'!$E$14))</f>
        <v/>
      </c>
      <c r="F22" s="24"/>
      <c r="G22" s="24"/>
      <c r="H22" s="24"/>
      <c r="I22" s="101" t="s">
        <v>33</v>
      </c>
      <c r="J22" s="17" t="str">
        <f>IF('Rekapitulace stavby'!$AN$14="Vyplň údaj","",IF('Rekapitulace stavby'!$AN$14="","",'Rekapitulace stavby'!$AN$14))</f>
        <v/>
      </c>
      <c r="K22" s="27"/>
    </row>
    <row r="23" spans="2:11" s="6" customFormat="1" ht="7.5" customHeight="1" x14ac:dyDescent="0.3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15" customHeight="1" x14ac:dyDescent="0.3">
      <c r="B24" s="23"/>
      <c r="C24" s="24"/>
      <c r="D24" s="19" t="s">
        <v>36</v>
      </c>
      <c r="E24" s="24"/>
      <c r="F24" s="24"/>
      <c r="G24" s="24"/>
      <c r="H24" s="24"/>
      <c r="I24" s="101" t="s">
        <v>30</v>
      </c>
      <c r="J24" s="17" t="s">
        <v>37</v>
      </c>
      <c r="K24" s="27"/>
    </row>
    <row r="25" spans="2:11" s="6" customFormat="1" ht="18.75" customHeight="1" x14ac:dyDescent="0.3">
      <c r="B25" s="23"/>
      <c r="C25" s="24"/>
      <c r="D25" s="24"/>
      <c r="E25" s="17" t="s">
        <v>38</v>
      </c>
      <c r="F25" s="24"/>
      <c r="G25" s="24"/>
      <c r="H25" s="24"/>
      <c r="I25" s="101" t="s">
        <v>33</v>
      </c>
      <c r="J25" s="17"/>
      <c r="K25" s="27"/>
    </row>
    <row r="26" spans="2:11" s="6" customFormat="1" ht="7.5" customHeight="1" x14ac:dyDescent="0.3">
      <c r="B26" s="23"/>
      <c r="C26" s="24"/>
      <c r="D26" s="24"/>
      <c r="E26" s="24"/>
      <c r="F26" s="24"/>
      <c r="G26" s="24"/>
      <c r="H26" s="24"/>
      <c r="J26" s="24"/>
      <c r="K26" s="27"/>
    </row>
    <row r="27" spans="2:11" s="6" customFormat="1" ht="15" customHeight="1" x14ac:dyDescent="0.3">
      <c r="B27" s="23"/>
      <c r="C27" s="24"/>
      <c r="D27" s="19" t="s">
        <v>40</v>
      </c>
      <c r="E27" s="24"/>
      <c r="F27" s="24"/>
      <c r="G27" s="24"/>
      <c r="H27" s="24"/>
      <c r="J27" s="24"/>
      <c r="K27" s="27"/>
    </row>
    <row r="28" spans="2:11" s="97" customFormat="1" ht="367.5" customHeight="1" x14ac:dyDescent="0.3">
      <c r="B28" s="98"/>
      <c r="C28" s="99"/>
      <c r="D28" s="99"/>
      <c r="E28" s="338" t="s">
        <v>335</v>
      </c>
      <c r="F28" s="344"/>
      <c r="G28" s="344"/>
      <c r="H28" s="344"/>
      <c r="J28" s="99"/>
      <c r="K28" s="100"/>
    </row>
    <row r="29" spans="2:11" s="6" customFormat="1" ht="7.5" customHeight="1" x14ac:dyDescent="0.3">
      <c r="B29" s="23"/>
      <c r="C29" s="24"/>
      <c r="D29" s="24"/>
      <c r="E29" s="24"/>
      <c r="F29" s="24"/>
      <c r="G29" s="24"/>
      <c r="H29" s="24"/>
      <c r="J29" s="24"/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26.25" customHeight="1" x14ac:dyDescent="0.3">
      <c r="B31" s="23"/>
      <c r="C31" s="24"/>
      <c r="D31" s="103" t="s">
        <v>41</v>
      </c>
      <c r="E31" s="24"/>
      <c r="F31" s="24"/>
      <c r="G31" s="24"/>
      <c r="H31" s="24"/>
      <c r="J31" s="67">
        <f>ROUND($J$90,2)</f>
        <v>0</v>
      </c>
      <c r="K31" s="27"/>
    </row>
    <row r="32" spans="2:11" s="6" customFormat="1" ht="7.5" customHeight="1" x14ac:dyDescent="0.3">
      <c r="B32" s="23"/>
      <c r="C32" s="24"/>
      <c r="D32" s="64"/>
      <c r="E32" s="64"/>
      <c r="F32" s="64"/>
      <c r="G32" s="64"/>
      <c r="H32" s="64"/>
      <c r="I32" s="53"/>
      <c r="J32" s="64"/>
      <c r="K32" s="102"/>
    </row>
    <row r="33" spans="2:11" s="6" customFormat="1" ht="15" customHeight="1" x14ac:dyDescent="0.3">
      <c r="B33" s="23"/>
      <c r="C33" s="24"/>
      <c r="D33" s="24"/>
      <c r="E33" s="24"/>
      <c r="F33" s="28" t="s">
        <v>43</v>
      </c>
      <c r="G33" s="24"/>
      <c r="H33" s="24"/>
      <c r="I33" s="104" t="s">
        <v>42</v>
      </c>
      <c r="J33" s="28" t="s">
        <v>44</v>
      </c>
      <c r="K33" s="27"/>
    </row>
    <row r="34" spans="2:11" s="6" customFormat="1" ht="15" customHeight="1" x14ac:dyDescent="0.3">
      <c r="B34" s="23"/>
      <c r="C34" s="24"/>
      <c r="D34" s="30" t="s">
        <v>45</v>
      </c>
      <c r="E34" s="30" t="s">
        <v>46</v>
      </c>
      <c r="F34" s="105">
        <f>ROUND(SUM($BE$90:$BE$137),2)</f>
        <v>0</v>
      </c>
      <c r="G34" s="24"/>
      <c r="H34" s="24"/>
      <c r="I34" s="106">
        <v>0.21</v>
      </c>
      <c r="J34" s="105">
        <f>ROUND(ROUND((SUM($BE$90:$BE$137)),2)*$I$34,2)</f>
        <v>0</v>
      </c>
      <c r="K34" s="27"/>
    </row>
    <row r="35" spans="2:11" s="6" customFormat="1" ht="15" customHeight="1" x14ac:dyDescent="0.3">
      <c r="B35" s="23"/>
      <c r="C35" s="24"/>
      <c r="D35" s="24"/>
      <c r="E35" s="30" t="s">
        <v>47</v>
      </c>
      <c r="F35" s="105">
        <f>ROUND(SUM($BF$90:$BF$137),2)</f>
        <v>0</v>
      </c>
      <c r="G35" s="24"/>
      <c r="H35" s="24"/>
      <c r="I35" s="106">
        <v>0.15</v>
      </c>
      <c r="J35" s="105">
        <f>ROUND(ROUND((SUM($BF$90:$BF$137)),2)*$I$35,2)</f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48</v>
      </c>
      <c r="F36" s="105">
        <f>ROUND(SUM($BG$90:$BG$137),2)</f>
        <v>0</v>
      </c>
      <c r="G36" s="24"/>
      <c r="H36" s="24"/>
      <c r="I36" s="106">
        <v>0.21</v>
      </c>
      <c r="J36" s="105">
        <v>0</v>
      </c>
      <c r="K36" s="27"/>
    </row>
    <row r="37" spans="2:11" s="6" customFormat="1" ht="15" hidden="1" customHeight="1" x14ac:dyDescent="0.3">
      <c r="B37" s="23"/>
      <c r="C37" s="24"/>
      <c r="D37" s="24"/>
      <c r="E37" s="30" t="s">
        <v>49</v>
      </c>
      <c r="F37" s="105">
        <f>ROUND(SUM($BH$90:$BH$137),2)</f>
        <v>0</v>
      </c>
      <c r="G37" s="24"/>
      <c r="H37" s="24"/>
      <c r="I37" s="106">
        <v>0.15</v>
      </c>
      <c r="J37" s="105">
        <v>0</v>
      </c>
      <c r="K37" s="27"/>
    </row>
    <row r="38" spans="2:11" s="6" customFormat="1" ht="15" hidden="1" customHeight="1" x14ac:dyDescent="0.3">
      <c r="B38" s="23"/>
      <c r="C38" s="24"/>
      <c r="D38" s="24"/>
      <c r="E38" s="30" t="s">
        <v>50</v>
      </c>
      <c r="F38" s="105">
        <f>ROUND(SUM($BI$90:$BI$137),2)</f>
        <v>0</v>
      </c>
      <c r="G38" s="24"/>
      <c r="H38" s="24"/>
      <c r="I38" s="106">
        <v>0</v>
      </c>
      <c r="J38" s="105">
        <v>0</v>
      </c>
      <c r="K38" s="27"/>
    </row>
    <row r="39" spans="2:11" s="6" customFormat="1" ht="7.5" customHeight="1" x14ac:dyDescent="0.3">
      <c r="B39" s="23"/>
      <c r="C39" s="24"/>
      <c r="D39" s="24"/>
      <c r="E39" s="24"/>
      <c r="F39" s="24"/>
      <c r="G39" s="24"/>
      <c r="H39" s="24"/>
      <c r="J39" s="24"/>
      <c r="K39" s="27"/>
    </row>
    <row r="40" spans="2:11" s="6" customFormat="1" ht="26.25" customHeight="1" x14ac:dyDescent="0.3">
      <c r="B40" s="23"/>
      <c r="C40" s="32"/>
      <c r="D40" s="33" t="s">
        <v>51</v>
      </c>
      <c r="E40" s="34"/>
      <c r="F40" s="34"/>
      <c r="G40" s="107" t="s">
        <v>52</v>
      </c>
      <c r="H40" s="35" t="s">
        <v>53</v>
      </c>
      <c r="I40" s="108"/>
      <c r="J40" s="36">
        <f>SUM($J$31:$J$38)</f>
        <v>0</v>
      </c>
      <c r="K40" s="109"/>
    </row>
    <row r="41" spans="2:11" s="6" customFormat="1" ht="15" customHeight="1" x14ac:dyDescent="0.3">
      <c r="B41" s="38"/>
      <c r="C41" s="39"/>
      <c r="D41" s="39"/>
      <c r="E41" s="39"/>
      <c r="F41" s="39"/>
      <c r="G41" s="39"/>
      <c r="H41" s="39"/>
      <c r="I41" s="110"/>
      <c r="J41" s="39"/>
      <c r="K41" s="40"/>
    </row>
    <row r="45" spans="2:11" s="6" customFormat="1" ht="7.5" customHeight="1" x14ac:dyDescent="0.3">
      <c r="B45" s="111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2:11" s="6" customFormat="1" ht="37.5" customHeight="1" x14ac:dyDescent="0.3">
      <c r="B46" s="23"/>
      <c r="C46" s="12" t="s">
        <v>218</v>
      </c>
      <c r="D46" s="24"/>
      <c r="E46" s="24"/>
      <c r="F46" s="24"/>
      <c r="G46" s="24"/>
      <c r="H46" s="24"/>
      <c r="J46" s="24"/>
      <c r="K46" s="27"/>
    </row>
    <row r="47" spans="2:11" s="6" customFormat="1" ht="7.5" customHeight="1" x14ac:dyDescent="0.3">
      <c r="B47" s="23"/>
      <c r="C47" s="24"/>
      <c r="D47" s="24"/>
      <c r="E47" s="24"/>
      <c r="F47" s="24"/>
      <c r="G47" s="24"/>
      <c r="H47" s="24"/>
      <c r="J47" s="24"/>
      <c r="K47" s="27"/>
    </row>
    <row r="48" spans="2:11" s="6" customFormat="1" ht="15" customHeight="1" x14ac:dyDescent="0.3">
      <c r="B48" s="23"/>
      <c r="C48" s="19" t="s">
        <v>16</v>
      </c>
      <c r="D48" s="24"/>
      <c r="E48" s="24"/>
      <c r="F48" s="24"/>
      <c r="G48" s="24"/>
      <c r="H48" s="24"/>
      <c r="J48" s="24"/>
      <c r="K48" s="27"/>
    </row>
    <row r="49" spans="2:47" s="6" customFormat="1" ht="16.5" customHeight="1" x14ac:dyDescent="0.3">
      <c r="B49" s="23"/>
      <c r="C49" s="24"/>
      <c r="D49" s="24"/>
      <c r="E49" s="342" t="str">
        <f>$E$7</f>
        <v>Silnice III/4721 Ostrava, ul. Michálkovická okružní křižovatka s ulicí Hladnovskou a Keltičkovou</v>
      </c>
      <c r="F49" s="323"/>
      <c r="G49" s="323"/>
      <c r="H49" s="323"/>
      <c r="J49" s="24"/>
      <c r="K49" s="27"/>
    </row>
    <row r="50" spans="2:47" s="2" customFormat="1" ht="15.75" customHeight="1" x14ac:dyDescent="0.3">
      <c r="B50" s="10"/>
      <c r="C50" s="19" t="s">
        <v>214</v>
      </c>
      <c r="D50" s="11"/>
      <c r="E50" s="11"/>
      <c r="F50" s="11"/>
      <c r="G50" s="11"/>
      <c r="H50" s="11"/>
      <c r="J50" s="11"/>
      <c r="K50" s="13"/>
    </row>
    <row r="51" spans="2:47" s="2" customFormat="1" ht="16.5" customHeight="1" x14ac:dyDescent="0.3">
      <c r="B51" s="10"/>
      <c r="C51" s="11"/>
      <c r="D51" s="11"/>
      <c r="E51" s="342" t="s">
        <v>333</v>
      </c>
      <c r="F51" s="335"/>
      <c r="G51" s="335"/>
      <c r="H51" s="335"/>
      <c r="J51" s="11"/>
      <c r="K51" s="13"/>
    </row>
    <row r="52" spans="2:47" s="2" customFormat="1" ht="15.75" customHeight="1" x14ac:dyDescent="0.3">
      <c r="B52" s="10"/>
      <c r="C52" s="19" t="s">
        <v>216</v>
      </c>
      <c r="D52" s="11"/>
      <c r="E52" s="11"/>
      <c r="F52" s="11"/>
      <c r="G52" s="11"/>
      <c r="H52" s="11"/>
      <c r="J52" s="11"/>
      <c r="K52" s="13"/>
    </row>
    <row r="53" spans="2:47" s="6" customFormat="1" ht="16.5" customHeight="1" x14ac:dyDescent="0.3">
      <c r="B53" s="23"/>
      <c r="C53" s="24"/>
      <c r="D53" s="24"/>
      <c r="E53" s="331" t="s">
        <v>1056</v>
      </c>
      <c r="F53" s="323"/>
      <c r="G53" s="323"/>
      <c r="H53" s="323"/>
      <c r="J53" s="24"/>
      <c r="K53" s="27"/>
    </row>
    <row r="54" spans="2:47" s="6" customFormat="1" ht="15" customHeight="1" x14ac:dyDescent="0.3">
      <c r="B54" s="23"/>
      <c r="C54" s="19" t="s">
        <v>1057</v>
      </c>
      <c r="D54" s="24"/>
      <c r="E54" s="24"/>
      <c r="F54" s="24"/>
      <c r="G54" s="24"/>
      <c r="H54" s="24"/>
      <c r="J54" s="24"/>
      <c r="K54" s="27"/>
    </row>
    <row r="55" spans="2:47" s="6" customFormat="1" ht="19.5" customHeight="1" x14ac:dyDescent="0.3">
      <c r="B55" s="23"/>
      <c r="C55" s="24"/>
      <c r="D55" s="24"/>
      <c r="E55" s="320" t="str">
        <f>$E$13</f>
        <v>SO 101.3.3 - Přechodné dopravní značení - 3. etapa</v>
      </c>
      <c r="F55" s="323"/>
      <c r="G55" s="323"/>
      <c r="H55" s="323"/>
      <c r="J55" s="24"/>
      <c r="K55" s="27"/>
    </row>
    <row r="56" spans="2:47" s="6" customFormat="1" ht="7.5" customHeight="1" x14ac:dyDescent="0.3">
      <c r="B56" s="23"/>
      <c r="C56" s="24"/>
      <c r="D56" s="24"/>
      <c r="E56" s="24"/>
      <c r="F56" s="24"/>
      <c r="G56" s="24"/>
      <c r="H56" s="24"/>
      <c r="J56" s="24"/>
      <c r="K56" s="27"/>
    </row>
    <row r="57" spans="2:47" s="6" customFormat="1" ht="18.75" customHeight="1" x14ac:dyDescent="0.3">
      <c r="B57" s="23"/>
      <c r="C57" s="19" t="s">
        <v>23</v>
      </c>
      <c r="D57" s="24"/>
      <c r="E57" s="24"/>
      <c r="F57" s="17" t="str">
        <f>$F$16</f>
        <v>Ostrava</v>
      </c>
      <c r="G57" s="24"/>
      <c r="H57" s="24"/>
      <c r="I57" s="101" t="s">
        <v>25</v>
      </c>
      <c r="J57" s="52" t="str">
        <f>IF($J$16="","",$J$16)</f>
        <v>15.09.2014</v>
      </c>
      <c r="K57" s="27"/>
    </row>
    <row r="58" spans="2:47" s="6" customFormat="1" ht="7.5" customHeight="1" x14ac:dyDescent="0.3">
      <c r="B58" s="23"/>
      <c r="C58" s="24"/>
      <c r="D58" s="24"/>
      <c r="E58" s="24"/>
      <c r="F58" s="24"/>
      <c r="G58" s="24"/>
      <c r="H58" s="24"/>
      <c r="J58" s="24"/>
      <c r="K58" s="27"/>
    </row>
    <row r="59" spans="2:47" s="6" customFormat="1" ht="15.75" customHeight="1" x14ac:dyDescent="0.3">
      <c r="B59" s="23"/>
      <c r="C59" s="19" t="s">
        <v>29</v>
      </c>
      <c r="D59" s="24"/>
      <c r="E59" s="24"/>
      <c r="F59" s="17" t="str">
        <f>$E$19</f>
        <v>Správa silnic Moravskoslezského kraje</v>
      </c>
      <c r="G59" s="24"/>
      <c r="H59" s="24"/>
      <c r="I59" s="101" t="s">
        <v>36</v>
      </c>
      <c r="J59" s="17" t="str">
        <f>$E$25</f>
        <v>SHB, akciová společnost</v>
      </c>
      <c r="K59" s="27"/>
    </row>
    <row r="60" spans="2:47" s="6" customFormat="1" ht="15" customHeight="1" x14ac:dyDescent="0.3">
      <c r="B60" s="23"/>
      <c r="C60" s="19" t="s">
        <v>34</v>
      </c>
      <c r="D60" s="24"/>
      <c r="E60" s="24"/>
      <c r="F60" s="17" t="str">
        <f>IF($E$22="","",$E$22)</f>
        <v/>
      </c>
      <c r="G60" s="24"/>
      <c r="H60" s="24"/>
      <c r="J60" s="24"/>
      <c r="K60" s="27"/>
    </row>
    <row r="61" spans="2:47" s="6" customFormat="1" ht="11.25" customHeight="1" x14ac:dyDescent="0.3">
      <c r="B61" s="23"/>
      <c r="C61" s="24"/>
      <c r="D61" s="24"/>
      <c r="E61" s="24"/>
      <c r="F61" s="24"/>
      <c r="G61" s="24"/>
      <c r="H61" s="24"/>
      <c r="J61" s="24"/>
      <c r="K61" s="27"/>
    </row>
    <row r="62" spans="2:47" s="6" customFormat="1" ht="30" customHeight="1" x14ac:dyDescent="0.3">
      <c r="B62" s="23"/>
      <c r="C62" s="114" t="s">
        <v>219</v>
      </c>
      <c r="D62" s="32"/>
      <c r="E62" s="32"/>
      <c r="F62" s="32"/>
      <c r="G62" s="32"/>
      <c r="H62" s="32"/>
      <c r="I62" s="115"/>
      <c r="J62" s="116" t="s">
        <v>220</v>
      </c>
      <c r="K62" s="37"/>
    </row>
    <row r="63" spans="2:47" s="6" customFormat="1" ht="11.2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30" customHeight="1" x14ac:dyDescent="0.3">
      <c r="B64" s="23"/>
      <c r="C64" s="66" t="s">
        <v>221</v>
      </c>
      <c r="D64" s="24"/>
      <c r="E64" s="24"/>
      <c r="F64" s="24"/>
      <c r="G64" s="24"/>
      <c r="H64" s="24"/>
      <c r="J64" s="67">
        <f>$J$90</f>
        <v>0</v>
      </c>
      <c r="K64" s="27"/>
      <c r="AU64" s="6" t="s">
        <v>222</v>
      </c>
    </row>
    <row r="65" spans="2:12" s="73" customFormat="1" ht="25.5" customHeight="1" x14ac:dyDescent="0.3">
      <c r="B65" s="117"/>
      <c r="C65" s="118"/>
      <c r="D65" s="119" t="s">
        <v>336</v>
      </c>
      <c r="E65" s="119"/>
      <c r="F65" s="119"/>
      <c r="G65" s="119"/>
      <c r="H65" s="119"/>
      <c r="I65" s="120"/>
      <c r="J65" s="121">
        <f>$J$91</f>
        <v>0</v>
      </c>
      <c r="K65" s="122"/>
    </row>
    <row r="66" spans="2:12" s="83" customFormat="1" ht="21" customHeight="1" x14ac:dyDescent="0.3">
      <c r="B66" s="163"/>
      <c r="C66" s="85"/>
      <c r="D66" s="164" t="s">
        <v>342</v>
      </c>
      <c r="E66" s="164"/>
      <c r="F66" s="164"/>
      <c r="G66" s="164"/>
      <c r="H66" s="164"/>
      <c r="I66" s="165"/>
      <c r="J66" s="166">
        <f>$J$92</f>
        <v>0</v>
      </c>
      <c r="K66" s="167"/>
    </row>
    <row r="67" spans="2:12" s="6" customFormat="1" ht="22.5" customHeight="1" x14ac:dyDescent="0.3">
      <c r="B67" s="23"/>
      <c r="C67" s="24"/>
      <c r="D67" s="24"/>
      <c r="E67" s="24"/>
      <c r="F67" s="24"/>
      <c r="G67" s="24"/>
      <c r="H67" s="24"/>
      <c r="J67" s="24"/>
      <c r="K67" s="27"/>
    </row>
    <row r="68" spans="2:12" s="6" customFormat="1" ht="7.5" customHeight="1" x14ac:dyDescent="0.3">
      <c r="B68" s="38"/>
      <c r="C68" s="39"/>
      <c r="D68" s="39"/>
      <c r="E68" s="39"/>
      <c r="F68" s="39"/>
      <c r="G68" s="39"/>
      <c r="H68" s="39"/>
      <c r="I68" s="110"/>
      <c r="J68" s="39"/>
      <c r="K68" s="40"/>
    </row>
    <row r="72" spans="2:12" s="6" customFormat="1" ht="7.5" customHeight="1" x14ac:dyDescent="0.3">
      <c r="B72" s="41"/>
      <c r="C72" s="42"/>
      <c r="D72" s="42"/>
      <c r="E72" s="42"/>
      <c r="F72" s="42"/>
      <c r="G72" s="42"/>
      <c r="H72" s="42"/>
      <c r="I72" s="112"/>
      <c r="J72" s="42"/>
      <c r="K72" s="42"/>
      <c r="L72" s="43"/>
    </row>
    <row r="73" spans="2:12" s="6" customFormat="1" ht="37.5" customHeight="1" x14ac:dyDescent="0.3">
      <c r="B73" s="23"/>
      <c r="C73" s="12" t="s">
        <v>226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 x14ac:dyDescent="0.3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 x14ac:dyDescent="0.3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 x14ac:dyDescent="0.3">
      <c r="B76" s="23"/>
      <c r="C76" s="24"/>
      <c r="D76" s="24"/>
      <c r="E76" s="342" t="str">
        <f>$E$7</f>
        <v>Silnice III/4721 Ostrava, ul. Michálkovická okružní křižovatka s ulicí Hladnovskou a Keltičkovou</v>
      </c>
      <c r="F76" s="323"/>
      <c r="G76" s="323"/>
      <c r="H76" s="323"/>
      <c r="J76" s="24"/>
      <c r="K76" s="24"/>
      <c r="L76" s="43"/>
    </row>
    <row r="77" spans="2:12" s="2" customFormat="1" ht="15.75" customHeight="1" x14ac:dyDescent="0.3">
      <c r="B77" s="10"/>
      <c r="C77" s="19" t="s">
        <v>214</v>
      </c>
      <c r="D77" s="11"/>
      <c r="E77" s="11"/>
      <c r="F77" s="11"/>
      <c r="G77" s="11"/>
      <c r="H77" s="11"/>
      <c r="J77" s="11"/>
      <c r="K77" s="11"/>
      <c r="L77" s="123"/>
    </row>
    <row r="78" spans="2:12" s="2" customFormat="1" ht="16.5" customHeight="1" x14ac:dyDescent="0.3">
      <c r="B78" s="10"/>
      <c r="C78" s="11"/>
      <c r="D78" s="11"/>
      <c r="E78" s="342" t="s">
        <v>333</v>
      </c>
      <c r="F78" s="335"/>
      <c r="G78" s="335"/>
      <c r="H78" s="335"/>
      <c r="J78" s="11"/>
      <c r="K78" s="11"/>
      <c r="L78" s="123"/>
    </row>
    <row r="79" spans="2:12" s="2" customFormat="1" ht="15.75" customHeight="1" x14ac:dyDescent="0.3">
      <c r="B79" s="10"/>
      <c r="C79" s="19" t="s">
        <v>216</v>
      </c>
      <c r="D79" s="11"/>
      <c r="E79" s="11"/>
      <c r="F79" s="11"/>
      <c r="G79" s="11"/>
      <c r="H79" s="11"/>
      <c r="J79" s="11"/>
      <c r="K79" s="11"/>
      <c r="L79" s="123"/>
    </row>
    <row r="80" spans="2:12" s="6" customFormat="1" ht="16.5" customHeight="1" x14ac:dyDescent="0.3">
      <c r="B80" s="23"/>
      <c r="C80" s="24"/>
      <c r="D80" s="24"/>
      <c r="E80" s="331" t="s">
        <v>1056</v>
      </c>
      <c r="F80" s="323"/>
      <c r="G80" s="323"/>
      <c r="H80" s="323"/>
      <c r="J80" s="24"/>
      <c r="K80" s="24"/>
      <c r="L80" s="43"/>
    </row>
    <row r="81" spans="2:65" s="6" customFormat="1" ht="15" customHeight="1" x14ac:dyDescent="0.3">
      <c r="B81" s="23"/>
      <c r="C81" s="19" t="s">
        <v>1057</v>
      </c>
      <c r="D81" s="24"/>
      <c r="E81" s="24"/>
      <c r="F81" s="24"/>
      <c r="G81" s="24"/>
      <c r="H81" s="24"/>
      <c r="J81" s="24"/>
      <c r="K81" s="24"/>
      <c r="L81" s="43"/>
    </row>
    <row r="82" spans="2:65" s="6" customFormat="1" ht="19.5" customHeight="1" x14ac:dyDescent="0.3">
      <c r="B82" s="23"/>
      <c r="C82" s="24"/>
      <c r="D82" s="24"/>
      <c r="E82" s="320" t="str">
        <f>$E$13</f>
        <v>SO 101.3.3 - Přechodné dopravní značení - 3. etapa</v>
      </c>
      <c r="F82" s="323"/>
      <c r="G82" s="323"/>
      <c r="H82" s="323"/>
      <c r="J82" s="24"/>
      <c r="K82" s="24"/>
      <c r="L82" s="43"/>
    </row>
    <row r="83" spans="2:65" s="6" customFormat="1" ht="7.5" customHeight="1" x14ac:dyDescent="0.3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65" s="6" customFormat="1" ht="18.75" customHeight="1" x14ac:dyDescent="0.3">
      <c r="B84" s="23"/>
      <c r="C84" s="19" t="s">
        <v>23</v>
      </c>
      <c r="D84" s="24"/>
      <c r="E84" s="24"/>
      <c r="F84" s="17" t="str">
        <f>$F$16</f>
        <v>Ostrava</v>
      </c>
      <c r="G84" s="24"/>
      <c r="H84" s="24"/>
      <c r="I84" s="101" t="s">
        <v>25</v>
      </c>
      <c r="J84" s="52" t="str">
        <f>IF($J$16="","",$J$16)</f>
        <v>15.09.2014</v>
      </c>
      <c r="K84" s="24"/>
      <c r="L84" s="43"/>
    </row>
    <row r="85" spans="2:65" s="6" customFormat="1" ht="7.5" customHeight="1" x14ac:dyDescent="0.3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65" s="6" customFormat="1" ht="15.75" customHeight="1" x14ac:dyDescent="0.3">
      <c r="B86" s="23"/>
      <c r="C86" s="19" t="s">
        <v>29</v>
      </c>
      <c r="D86" s="24"/>
      <c r="E86" s="24"/>
      <c r="F86" s="17" t="str">
        <f>$E$19</f>
        <v>Správa silnic Moravskoslezského kraje</v>
      </c>
      <c r="G86" s="24"/>
      <c r="H86" s="24"/>
      <c r="I86" s="101" t="s">
        <v>36</v>
      </c>
      <c r="J86" s="17" t="str">
        <f>$E$25</f>
        <v>SHB, akciová společnost</v>
      </c>
      <c r="K86" s="24"/>
      <c r="L86" s="43"/>
    </row>
    <row r="87" spans="2:65" s="6" customFormat="1" ht="15" customHeight="1" x14ac:dyDescent="0.3">
      <c r="B87" s="23"/>
      <c r="C87" s="19" t="s">
        <v>34</v>
      </c>
      <c r="D87" s="24"/>
      <c r="E87" s="24"/>
      <c r="F87" s="17" t="str">
        <f>IF($E$22="","",$E$22)</f>
        <v/>
      </c>
      <c r="G87" s="24"/>
      <c r="H87" s="24"/>
      <c r="J87" s="24"/>
      <c r="K87" s="24"/>
      <c r="L87" s="43"/>
    </row>
    <row r="88" spans="2:65" s="6" customFormat="1" ht="11.25" customHeight="1" x14ac:dyDescent="0.3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65" s="124" customFormat="1" ht="30" customHeight="1" x14ac:dyDescent="0.3">
      <c r="B89" s="125"/>
      <c r="C89" s="126" t="s">
        <v>227</v>
      </c>
      <c r="D89" s="127" t="s">
        <v>60</v>
      </c>
      <c r="E89" s="127" t="s">
        <v>56</v>
      </c>
      <c r="F89" s="127" t="s">
        <v>228</v>
      </c>
      <c r="G89" s="127" t="s">
        <v>229</v>
      </c>
      <c r="H89" s="127" t="s">
        <v>230</v>
      </c>
      <c r="I89" s="128" t="s">
        <v>231</v>
      </c>
      <c r="J89" s="127" t="s">
        <v>232</v>
      </c>
      <c r="K89" s="129" t="s">
        <v>233</v>
      </c>
      <c r="L89" s="130"/>
      <c r="M89" s="59" t="s">
        <v>234</v>
      </c>
      <c r="N89" s="60" t="s">
        <v>45</v>
      </c>
      <c r="O89" s="60" t="s">
        <v>235</v>
      </c>
      <c r="P89" s="60" t="s">
        <v>236</v>
      </c>
      <c r="Q89" s="60" t="s">
        <v>237</v>
      </c>
      <c r="R89" s="60" t="s">
        <v>238</v>
      </c>
      <c r="S89" s="60" t="s">
        <v>239</v>
      </c>
      <c r="T89" s="61" t="s">
        <v>240</v>
      </c>
    </row>
    <row r="90" spans="2:65" s="6" customFormat="1" ht="30" customHeight="1" x14ac:dyDescent="0.35">
      <c r="B90" s="23"/>
      <c r="C90" s="66" t="s">
        <v>221</v>
      </c>
      <c r="D90" s="24"/>
      <c r="E90" s="24"/>
      <c r="F90" s="24"/>
      <c r="G90" s="24"/>
      <c r="H90" s="24"/>
      <c r="J90" s="131">
        <f>$BK$90</f>
        <v>0</v>
      </c>
      <c r="K90" s="24"/>
      <c r="L90" s="43"/>
      <c r="M90" s="63"/>
      <c r="N90" s="64"/>
      <c r="O90" s="64"/>
      <c r="P90" s="132">
        <f>$P$91</f>
        <v>0</v>
      </c>
      <c r="Q90" s="64"/>
      <c r="R90" s="132">
        <f>$R$91</f>
        <v>0</v>
      </c>
      <c r="S90" s="64"/>
      <c r="T90" s="133">
        <f>$T$91</f>
        <v>0</v>
      </c>
      <c r="AT90" s="6" t="s">
        <v>74</v>
      </c>
      <c r="AU90" s="6" t="s">
        <v>222</v>
      </c>
      <c r="BK90" s="134">
        <f>$BK$91</f>
        <v>0</v>
      </c>
    </row>
    <row r="91" spans="2:65" s="135" customFormat="1" ht="37.5" customHeight="1" x14ac:dyDescent="0.35">
      <c r="B91" s="136"/>
      <c r="C91" s="137"/>
      <c r="D91" s="137" t="s">
        <v>74</v>
      </c>
      <c r="E91" s="138" t="s">
        <v>347</v>
      </c>
      <c r="F91" s="138" t="s">
        <v>348</v>
      </c>
      <c r="G91" s="137"/>
      <c r="H91" s="137"/>
      <c r="J91" s="139">
        <f>$BK$91</f>
        <v>0</v>
      </c>
      <c r="K91" s="137"/>
      <c r="L91" s="140"/>
      <c r="M91" s="141"/>
      <c r="N91" s="137"/>
      <c r="O91" s="137"/>
      <c r="P91" s="142">
        <f>$P$92</f>
        <v>0</v>
      </c>
      <c r="Q91" s="137"/>
      <c r="R91" s="142">
        <f>$R$92</f>
        <v>0</v>
      </c>
      <c r="S91" s="137"/>
      <c r="T91" s="143">
        <f>$T$92</f>
        <v>0</v>
      </c>
      <c r="AR91" s="144" t="s">
        <v>22</v>
      </c>
      <c r="AT91" s="144" t="s">
        <v>74</v>
      </c>
      <c r="AU91" s="144" t="s">
        <v>75</v>
      </c>
      <c r="AY91" s="144" t="s">
        <v>243</v>
      </c>
      <c r="BK91" s="145">
        <f>$BK$92</f>
        <v>0</v>
      </c>
    </row>
    <row r="92" spans="2:65" s="135" customFormat="1" ht="21" customHeight="1" x14ac:dyDescent="0.3">
      <c r="B92" s="136"/>
      <c r="C92" s="137"/>
      <c r="D92" s="137" t="s">
        <v>74</v>
      </c>
      <c r="E92" s="168" t="s">
        <v>276</v>
      </c>
      <c r="F92" s="168" t="s">
        <v>808</v>
      </c>
      <c r="G92" s="137"/>
      <c r="H92" s="137"/>
      <c r="J92" s="169">
        <f>$BK$92</f>
        <v>0</v>
      </c>
      <c r="K92" s="137"/>
      <c r="L92" s="140"/>
      <c r="M92" s="141"/>
      <c r="N92" s="137"/>
      <c r="O92" s="137"/>
      <c r="P92" s="142">
        <f>SUM($P$93:$P$137)</f>
        <v>0</v>
      </c>
      <c r="Q92" s="137"/>
      <c r="R92" s="142">
        <f>SUM($R$93:$R$137)</f>
        <v>0</v>
      </c>
      <c r="S92" s="137"/>
      <c r="T92" s="143">
        <f>SUM($T$93:$T$137)</f>
        <v>0</v>
      </c>
      <c r="AR92" s="144" t="s">
        <v>22</v>
      </c>
      <c r="AT92" s="144" t="s">
        <v>74</v>
      </c>
      <c r="AU92" s="144" t="s">
        <v>22</v>
      </c>
      <c r="AY92" s="144" t="s">
        <v>243</v>
      </c>
      <c r="BK92" s="145">
        <f>SUM($BK$93:$BK$137)</f>
        <v>0</v>
      </c>
    </row>
    <row r="93" spans="2:65" s="6" customFormat="1" ht="15.75" customHeight="1" x14ac:dyDescent="0.3">
      <c r="B93" s="23"/>
      <c r="C93" s="146" t="s">
        <v>22</v>
      </c>
      <c r="D93" s="146" t="s">
        <v>244</v>
      </c>
      <c r="E93" s="147" t="s">
        <v>1059</v>
      </c>
      <c r="F93" s="148" t="s">
        <v>1060</v>
      </c>
      <c r="G93" s="149" t="s">
        <v>637</v>
      </c>
      <c r="H93" s="150">
        <v>97</v>
      </c>
      <c r="I93" s="151"/>
      <c r="J93" s="152">
        <f>ROUND($I$93*$H$93,2)</f>
        <v>0</v>
      </c>
      <c r="K93" s="148" t="s">
        <v>353</v>
      </c>
      <c r="L93" s="43"/>
      <c r="M93" s="153"/>
      <c r="N93" s="154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248</v>
      </c>
      <c r="AT93" s="97" t="s">
        <v>244</v>
      </c>
      <c r="AU93" s="97" t="s">
        <v>83</v>
      </c>
      <c r="AY93" s="6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1061</v>
      </c>
    </row>
    <row r="94" spans="2:65" s="6" customFormat="1" ht="15.75" customHeight="1" x14ac:dyDescent="0.3">
      <c r="B94" s="178"/>
      <c r="C94" s="179"/>
      <c r="D94" s="158" t="s">
        <v>355</v>
      </c>
      <c r="E94" s="180"/>
      <c r="F94" s="180" t="s">
        <v>1166</v>
      </c>
      <c r="G94" s="179"/>
      <c r="H94" s="181">
        <v>97</v>
      </c>
      <c r="J94" s="179"/>
      <c r="K94" s="179"/>
      <c r="L94" s="182"/>
      <c r="M94" s="183"/>
      <c r="N94" s="179"/>
      <c r="O94" s="179"/>
      <c r="P94" s="179"/>
      <c r="Q94" s="179"/>
      <c r="R94" s="179"/>
      <c r="S94" s="179"/>
      <c r="T94" s="184"/>
      <c r="AT94" s="185" t="s">
        <v>355</v>
      </c>
      <c r="AU94" s="185" t="s">
        <v>83</v>
      </c>
      <c r="AV94" s="185" t="s">
        <v>83</v>
      </c>
      <c r="AW94" s="185" t="s">
        <v>222</v>
      </c>
      <c r="AX94" s="185" t="s">
        <v>22</v>
      </c>
      <c r="AY94" s="185" t="s">
        <v>243</v>
      </c>
    </row>
    <row r="95" spans="2:65" s="6" customFormat="1" ht="15.75" customHeight="1" x14ac:dyDescent="0.3">
      <c r="B95" s="23"/>
      <c r="C95" s="146" t="s">
        <v>83</v>
      </c>
      <c r="D95" s="146" t="s">
        <v>244</v>
      </c>
      <c r="E95" s="147" t="s">
        <v>1065</v>
      </c>
      <c r="F95" s="148" t="s">
        <v>1066</v>
      </c>
      <c r="G95" s="149" t="s">
        <v>637</v>
      </c>
      <c r="H95" s="150">
        <v>25</v>
      </c>
      <c r="I95" s="151"/>
      <c r="J95" s="152">
        <f>ROUND($I$95*$H$95,2)</f>
        <v>0</v>
      </c>
      <c r="K95" s="148" t="s">
        <v>353</v>
      </c>
      <c r="L95" s="43"/>
      <c r="M95" s="153"/>
      <c r="N95" s="154" t="s">
        <v>46</v>
      </c>
      <c r="O95" s="24"/>
      <c r="P95" s="155">
        <f>$O$95*$H$95</f>
        <v>0</v>
      </c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97" t="s">
        <v>248</v>
      </c>
      <c r="AT95" s="97" t="s">
        <v>244</v>
      </c>
      <c r="AU95" s="97" t="s">
        <v>83</v>
      </c>
      <c r="AY95" s="6" t="s">
        <v>243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7" t="s">
        <v>22</v>
      </c>
      <c r="BK95" s="157">
        <f>ROUND($I$95*$H$95,2)</f>
        <v>0</v>
      </c>
      <c r="BL95" s="97" t="s">
        <v>248</v>
      </c>
      <c r="BM95" s="97" t="s">
        <v>1067</v>
      </c>
    </row>
    <row r="96" spans="2:65" s="6" customFormat="1" ht="15.75" customHeight="1" x14ac:dyDescent="0.3">
      <c r="B96" s="178"/>
      <c r="C96" s="179"/>
      <c r="D96" s="158" t="s">
        <v>355</v>
      </c>
      <c r="E96" s="180"/>
      <c r="F96" s="180" t="s">
        <v>1149</v>
      </c>
      <c r="G96" s="179"/>
      <c r="H96" s="181">
        <v>25</v>
      </c>
      <c r="J96" s="179"/>
      <c r="K96" s="179"/>
      <c r="L96" s="182"/>
      <c r="M96" s="183"/>
      <c r="N96" s="179"/>
      <c r="O96" s="179"/>
      <c r="P96" s="179"/>
      <c r="Q96" s="179"/>
      <c r="R96" s="179"/>
      <c r="S96" s="179"/>
      <c r="T96" s="184"/>
      <c r="AT96" s="185" t="s">
        <v>355</v>
      </c>
      <c r="AU96" s="185" t="s">
        <v>83</v>
      </c>
      <c r="AV96" s="185" t="s">
        <v>83</v>
      </c>
      <c r="AW96" s="185" t="s">
        <v>222</v>
      </c>
      <c r="AX96" s="185" t="s">
        <v>22</v>
      </c>
      <c r="AY96" s="185" t="s">
        <v>243</v>
      </c>
    </row>
    <row r="97" spans="2:65" s="6" customFormat="1" ht="15.75" customHeight="1" x14ac:dyDescent="0.3">
      <c r="B97" s="23"/>
      <c r="C97" s="146" t="s">
        <v>103</v>
      </c>
      <c r="D97" s="146" t="s">
        <v>244</v>
      </c>
      <c r="E97" s="147" t="s">
        <v>1069</v>
      </c>
      <c r="F97" s="148" t="s">
        <v>1070</v>
      </c>
      <c r="G97" s="149" t="s">
        <v>637</v>
      </c>
      <c r="H97" s="150">
        <v>68</v>
      </c>
      <c r="I97" s="151"/>
      <c r="J97" s="152">
        <f>ROUND($I$97*$H$97,2)</f>
        <v>0</v>
      </c>
      <c r="K97" s="148" t="s">
        <v>353</v>
      </c>
      <c r="L97" s="43"/>
      <c r="M97" s="153"/>
      <c r="N97" s="154" t="s">
        <v>46</v>
      </c>
      <c r="O97" s="24"/>
      <c r="P97" s="155">
        <f>$O$97*$H$97</f>
        <v>0</v>
      </c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7" t="s">
        <v>248</v>
      </c>
      <c r="AT97" s="97" t="s">
        <v>244</v>
      </c>
      <c r="AU97" s="97" t="s">
        <v>83</v>
      </c>
      <c r="AY97" s="6" t="s">
        <v>243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7" t="s">
        <v>22</v>
      </c>
      <c r="BK97" s="157">
        <f>ROUND($I$97*$H$97,2)</f>
        <v>0</v>
      </c>
      <c r="BL97" s="97" t="s">
        <v>248</v>
      </c>
      <c r="BM97" s="97" t="s">
        <v>1071</v>
      </c>
    </row>
    <row r="98" spans="2:65" s="6" customFormat="1" ht="15.75" customHeight="1" x14ac:dyDescent="0.3">
      <c r="B98" s="178"/>
      <c r="C98" s="179"/>
      <c r="D98" s="158" t="s">
        <v>355</v>
      </c>
      <c r="E98" s="180"/>
      <c r="F98" s="180" t="s">
        <v>1167</v>
      </c>
      <c r="G98" s="179"/>
      <c r="H98" s="181">
        <v>68</v>
      </c>
      <c r="J98" s="179"/>
      <c r="K98" s="179"/>
      <c r="L98" s="182"/>
      <c r="M98" s="183"/>
      <c r="N98" s="179"/>
      <c r="O98" s="179"/>
      <c r="P98" s="179"/>
      <c r="Q98" s="179"/>
      <c r="R98" s="179"/>
      <c r="S98" s="179"/>
      <c r="T98" s="184"/>
      <c r="AT98" s="185" t="s">
        <v>355</v>
      </c>
      <c r="AU98" s="185" t="s">
        <v>83</v>
      </c>
      <c r="AV98" s="185" t="s">
        <v>83</v>
      </c>
      <c r="AW98" s="185" t="s">
        <v>222</v>
      </c>
      <c r="AX98" s="185" t="s">
        <v>22</v>
      </c>
      <c r="AY98" s="185" t="s">
        <v>243</v>
      </c>
    </row>
    <row r="99" spans="2:65" s="6" customFormat="1" ht="15.75" customHeight="1" x14ac:dyDescent="0.3">
      <c r="B99" s="23"/>
      <c r="C99" s="146" t="s">
        <v>248</v>
      </c>
      <c r="D99" s="146" t="s">
        <v>244</v>
      </c>
      <c r="E99" s="147" t="s">
        <v>1074</v>
      </c>
      <c r="F99" s="148" t="s">
        <v>1075</v>
      </c>
      <c r="G99" s="149" t="s">
        <v>637</v>
      </c>
      <c r="H99" s="150">
        <v>2716</v>
      </c>
      <c r="I99" s="151"/>
      <c r="J99" s="152">
        <f>ROUND($I$99*$H$99,2)</f>
        <v>0</v>
      </c>
      <c r="K99" s="148" t="s">
        <v>353</v>
      </c>
      <c r="L99" s="43"/>
      <c r="M99" s="153"/>
      <c r="N99" s="154" t="s">
        <v>46</v>
      </c>
      <c r="O99" s="24"/>
      <c r="P99" s="155">
        <f>$O$99*$H$99</f>
        <v>0</v>
      </c>
      <c r="Q99" s="155">
        <v>0</v>
      </c>
      <c r="R99" s="155">
        <f>$Q$99*$H$99</f>
        <v>0</v>
      </c>
      <c r="S99" s="155">
        <v>0</v>
      </c>
      <c r="T99" s="156">
        <f>$S$99*$H$99</f>
        <v>0</v>
      </c>
      <c r="AR99" s="97" t="s">
        <v>248</v>
      </c>
      <c r="AT99" s="97" t="s">
        <v>244</v>
      </c>
      <c r="AU99" s="97" t="s">
        <v>83</v>
      </c>
      <c r="AY99" s="6" t="s">
        <v>243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7" t="s">
        <v>22</v>
      </c>
      <c r="BK99" s="157">
        <f>ROUND($I$99*$H$99,2)</f>
        <v>0</v>
      </c>
      <c r="BL99" s="97" t="s">
        <v>248</v>
      </c>
      <c r="BM99" s="97" t="s">
        <v>1076</v>
      </c>
    </row>
    <row r="100" spans="2:65" s="6" customFormat="1" ht="15.75" customHeight="1" x14ac:dyDescent="0.3">
      <c r="B100" s="178"/>
      <c r="C100" s="179"/>
      <c r="D100" s="158" t="s">
        <v>355</v>
      </c>
      <c r="E100" s="180"/>
      <c r="F100" s="180" t="s">
        <v>1168</v>
      </c>
      <c r="G100" s="179"/>
      <c r="H100" s="181">
        <v>97</v>
      </c>
      <c r="J100" s="179"/>
      <c r="K100" s="179"/>
      <c r="L100" s="182"/>
      <c r="M100" s="183"/>
      <c r="N100" s="179"/>
      <c r="O100" s="179"/>
      <c r="P100" s="179"/>
      <c r="Q100" s="179"/>
      <c r="R100" s="179"/>
      <c r="S100" s="179"/>
      <c r="T100" s="184"/>
      <c r="AT100" s="185" t="s">
        <v>355</v>
      </c>
      <c r="AU100" s="185" t="s">
        <v>83</v>
      </c>
      <c r="AV100" s="185" t="s">
        <v>83</v>
      </c>
      <c r="AW100" s="185" t="s">
        <v>222</v>
      </c>
      <c r="AX100" s="185" t="s">
        <v>22</v>
      </c>
      <c r="AY100" s="185" t="s">
        <v>243</v>
      </c>
    </row>
    <row r="101" spans="2:65" s="6" customFormat="1" ht="15.75" customHeight="1" x14ac:dyDescent="0.3">
      <c r="B101" s="178"/>
      <c r="C101" s="179"/>
      <c r="D101" s="177" t="s">
        <v>355</v>
      </c>
      <c r="E101" s="179"/>
      <c r="F101" s="180" t="s">
        <v>1169</v>
      </c>
      <c r="G101" s="179"/>
      <c r="H101" s="181">
        <v>2716</v>
      </c>
      <c r="J101" s="179"/>
      <c r="K101" s="179"/>
      <c r="L101" s="182"/>
      <c r="M101" s="183"/>
      <c r="N101" s="179"/>
      <c r="O101" s="179"/>
      <c r="P101" s="179"/>
      <c r="Q101" s="179"/>
      <c r="R101" s="179"/>
      <c r="S101" s="179"/>
      <c r="T101" s="184"/>
      <c r="AT101" s="185" t="s">
        <v>355</v>
      </c>
      <c r="AU101" s="185" t="s">
        <v>83</v>
      </c>
      <c r="AV101" s="185" t="s">
        <v>83</v>
      </c>
      <c r="AW101" s="185" t="s">
        <v>75</v>
      </c>
      <c r="AX101" s="185" t="s">
        <v>22</v>
      </c>
      <c r="AY101" s="185" t="s">
        <v>243</v>
      </c>
    </row>
    <row r="102" spans="2:65" s="6" customFormat="1" ht="15.75" customHeight="1" x14ac:dyDescent="0.3">
      <c r="B102" s="23"/>
      <c r="C102" s="146" t="s">
        <v>263</v>
      </c>
      <c r="D102" s="146" t="s">
        <v>244</v>
      </c>
      <c r="E102" s="147" t="s">
        <v>1080</v>
      </c>
      <c r="F102" s="148" t="s">
        <v>1081</v>
      </c>
      <c r="G102" s="149" t="s">
        <v>637</v>
      </c>
      <c r="H102" s="150">
        <v>700</v>
      </c>
      <c r="I102" s="151"/>
      <c r="J102" s="152">
        <f>ROUND($I$102*$H$102,2)</f>
        <v>0</v>
      </c>
      <c r="K102" s="148" t="s">
        <v>353</v>
      </c>
      <c r="L102" s="43"/>
      <c r="M102" s="153"/>
      <c r="N102" s="154" t="s">
        <v>46</v>
      </c>
      <c r="O102" s="24"/>
      <c r="P102" s="155">
        <f>$O$102*$H$102</f>
        <v>0</v>
      </c>
      <c r="Q102" s="155">
        <v>0</v>
      </c>
      <c r="R102" s="155">
        <f>$Q$102*$H$102</f>
        <v>0</v>
      </c>
      <c r="S102" s="155">
        <v>0</v>
      </c>
      <c r="T102" s="156">
        <f>$S$102*$H$102</f>
        <v>0</v>
      </c>
      <c r="AR102" s="97" t="s">
        <v>248</v>
      </c>
      <c r="AT102" s="97" t="s">
        <v>244</v>
      </c>
      <c r="AU102" s="97" t="s">
        <v>83</v>
      </c>
      <c r="AY102" s="6" t="s">
        <v>243</v>
      </c>
      <c r="BE102" s="157">
        <f>IF($N$102="základní",$J$102,0)</f>
        <v>0</v>
      </c>
      <c r="BF102" s="157">
        <f>IF($N$102="snížená",$J$102,0)</f>
        <v>0</v>
      </c>
      <c r="BG102" s="157">
        <f>IF($N$102="zákl. přenesená",$J$102,0)</f>
        <v>0</v>
      </c>
      <c r="BH102" s="157">
        <f>IF($N$102="sníž. přenesená",$J$102,0)</f>
        <v>0</v>
      </c>
      <c r="BI102" s="157">
        <f>IF($N$102="nulová",$J$102,0)</f>
        <v>0</v>
      </c>
      <c r="BJ102" s="97" t="s">
        <v>22</v>
      </c>
      <c r="BK102" s="157">
        <f>ROUND($I$102*$H$102,2)</f>
        <v>0</v>
      </c>
      <c r="BL102" s="97" t="s">
        <v>248</v>
      </c>
      <c r="BM102" s="97" t="s">
        <v>1082</v>
      </c>
    </row>
    <row r="103" spans="2:65" s="6" customFormat="1" ht="15.75" customHeight="1" x14ac:dyDescent="0.3">
      <c r="B103" s="178"/>
      <c r="C103" s="179"/>
      <c r="D103" s="158" t="s">
        <v>355</v>
      </c>
      <c r="E103" s="180"/>
      <c r="F103" s="180" t="s">
        <v>1170</v>
      </c>
      <c r="G103" s="179"/>
      <c r="H103" s="181">
        <v>25</v>
      </c>
      <c r="J103" s="179"/>
      <c r="K103" s="179"/>
      <c r="L103" s="182"/>
      <c r="M103" s="183"/>
      <c r="N103" s="179"/>
      <c r="O103" s="179"/>
      <c r="P103" s="179"/>
      <c r="Q103" s="179"/>
      <c r="R103" s="179"/>
      <c r="S103" s="179"/>
      <c r="T103" s="184"/>
      <c r="AT103" s="185" t="s">
        <v>355</v>
      </c>
      <c r="AU103" s="185" t="s">
        <v>83</v>
      </c>
      <c r="AV103" s="185" t="s">
        <v>83</v>
      </c>
      <c r="AW103" s="185" t="s">
        <v>222</v>
      </c>
      <c r="AX103" s="185" t="s">
        <v>22</v>
      </c>
      <c r="AY103" s="185" t="s">
        <v>243</v>
      </c>
    </row>
    <row r="104" spans="2:65" s="6" customFormat="1" ht="15.75" customHeight="1" x14ac:dyDescent="0.3">
      <c r="B104" s="178"/>
      <c r="C104" s="179"/>
      <c r="D104" s="177" t="s">
        <v>355</v>
      </c>
      <c r="E104" s="179"/>
      <c r="F104" s="180" t="s">
        <v>1171</v>
      </c>
      <c r="G104" s="179"/>
      <c r="H104" s="181">
        <v>700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75</v>
      </c>
      <c r="AX104" s="185" t="s">
        <v>22</v>
      </c>
      <c r="AY104" s="185" t="s">
        <v>243</v>
      </c>
    </row>
    <row r="105" spans="2:65" s="6" customFormat="1" ht="15.75" customHeight="1" x14ac:dyDescent="0.3">
      <c r="B105" s="23"/>
      <c r="C105" s="146" t="s">
        <v>266</v>
      </c>
      <c r="D105" s="146" t="s">
        <v>244</v>
      </c>
      <c r="E105" s="147" t="s">
        <v>1084</v>
      </c>
      <c r="F105" s="148" t="s">
        <v>1085</v>
      </c>
      <c r="G105" s="149" t="s">
        <v>637</v>
      </c>
      <c r="H105" s="150">
        <v>1904</v>
      </c>
      <c r="I105" s="151"/>
      <c r="J105" s="152">
        <f>ROUND($I$105*$H$105,2)</f>
        <v>0</v>
      </c>
      <c r="K105" s="148" t="s">
        <v>353</v>
      </c>
      <c r="L105" s="43"/>
      <c r="M105" s="153"/>
      <c r="N105" s="154" t="s">
        <v>46</v>
      </c>
      <c r="O105" s="24"/>
      <c r="P105" s="155">
        <f>$O$105*$H$105</f>
        <v>0</v>
      </c>
      <c r="Q105" s="155">
        <v>0</v>
      </c>
      <c r="R105" s="155">
        <f>$Q$105*$H$105</f>
        <v>0</v>
      </c>
      <c r="S105" s="155">
        <v>0</v>
      </c>
      <c r="T105" s="156">
        <f>$S$105*$H$105</f>
        <v>0</v>
      </c>
      <c r="AR105" s="97" t="s">
        <v>248</v>
      </c>
      <c r="AT105" s="97" t="s">
        <v>244</v>
      </c>
      <c r="AU105" s="97" t="s">
        <v>83</v>
      </c>
      <c r="AY105" s="6" t="s">
        <v>243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7" t="s">
        <v>22</v>
      </c>
      <c r="BK105" s="157">
        <f>ROUND($I$105*$H$105,2)</f>
        <v>0</v>
      </c>
      <c r="BL105" s="97" t="s">
        <v>248</v>
      </c>
      <c r="BM105" s="97" t="s">
        <v>1086</v>
      </c>
    </row>
    <row r="106" spans="2:65" s="6" customFormat="1" ht="15.75" customHeight="1" x14ac:dyDescent="0.3">
      <c r="B106" s="178"/>
      <c r="C106" s="179"/>
      <c r="D106" s="158" t="s">
        <v>355</v>
      </c>
      <c r="E106" s="180"/>
      <c r="F106" s="180" t="s">
        <v>1172</v>
      </c>
      <c r="G106" s="179"/>
      <c r="H106" s="181">
        <v>68</v>
      </c>
      <c r="J106" s="179"/>
      <c r="K106" s="179"/>
      <c r="L106" s="182"/>
      <c r="M106" s="183"/>
      <c r="N106" s="179"/>
      <c r="O106" s="179"/>
      <c r="P106" s="179"/>
      <c r="Q106" s="179"/>
      <c r="R106" s="179"/>
      <c r="S106" s="179"/>
      <c r="T106" s="184"/>
      <c r="AT106" s="185" t="s">
        <v>355</v>
      </c>
      <c r="AU106" s="185" t="s">
        <v>83</v>
      </c>
      <c r="AV106" s="185" t="s">
        <v>83</v>
      </c>
      <c r="AW106" s="185" t="s">
        <v>222</v>
      </c>
      <c r="AX106" s="185" t="s">
        <v>22</v>
      </c>
      <c r="AY106" s="185" t="s">
        <v>243</v>
      </c>
    </row>
    <row r="107" spans="2:65" s="6" customFormat="1" ht="15.75" customHeight="1" x14ac:dyDescent="0.3">
      <c r="B107" s="178"/>
      <c r="C107" s="179"/>
      <c r="D107" s="177" t="s">
        <v>355</v>
      </c>
      <c r="E107" s="179"/>
      <c r="F107" s="180" t="s">
        <v>1173</v>
      </c>
      <c r="G107" s="179"/>
      <c r="H107" s="181">
        <v>1904</v>
      </c>
      <c r="J107" s="179"/>
      <c r="K107" s="179"/>
      <c r="L107" s="182"/>
      <c r="M107" s="183"/>
      <c r="N107" s="179"/>
      <c r="O107" s="179"/>
      <c r="P107" s="179"/>
      <c r="Q107" s="179"/>
      <c r="R107" s="179"/>
      <c r="S107" s="179"/>
      <c r="T107" s="184"/>
      <c r="AT107" s="185" t="s">
        <v>355</v>
      </c>
      <c r="AU107" s="185" t="s">
        <v>83</v>
      </c>
      <c r="AV107" s="185" t="s">
        <v>83</v>
      </c>
      <c r="AW107" s="185" t="s">
        <v>75</v>
      </c>
      <c r="AX107" s="185" t="s">
        <v>22</v>
      </c>
      <c r="AY107" s="185" t="s">
        <v>243</v>
      </c>
    </row>
    <row r="108" spans="2:65" s="6" customFormat="1" ht="15.75" customHeight="1" x14ac:dyDescent="0.3">
      <c r="B108" s="23"/>
      <c r="C108" s="146" t="s">
        <v>269</v>
      </c>
      <c r="D108" s="146" t="s">
        <v>244</v>
      </c>
      <c r="E108" s="147" t="s">
        <v>1089</v>
      </c>
      <c r="F108" s="148" t="s">
        <v>1090</v>
      </c>
      <c r="G108" s="149" t="s">
        <v>637</v>
      </c>
      <c r="H108" s="150">
        <v>10</v>
      </c>
      <c r="I108" s="151"/>
      <c r="J108" s="152">
        <f>ROUND($I$108*$H$108,2)</f>
        <v>0</v>
      </c>
      <c r="K108" s="148" t="s">
        <v>353</v>
      </c>
      <c r="L108" s="43"/>
      <c r="M108" s="153"/>
      <c r="N108" s="154" t="s">
        <v>46</v>
      </c>
      <c r="O108" s="24"/>
      <c r="P108" s="155">
        <f>$O$108*$H$108</f>
        <v>0</v>
      </c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97" t="s">
        <v>248</v>
      </c>
      <c r="AT108" s="97" t="s">
        <v>244</v>
      </c>
      <c r="AU108" s="97" t="s">
        <v>83</v>
      </c>
      <c r="AY108" s="6" t="s">
        <v>243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7" t="s">
        <v>22</v>
      </c>
      <c r="BK108" s="157">
        <f>ROUND($I$108*$H$108,2)</f>
        <v>0</v>
      </c>
      <c r="BL108" s="97" t="s">
        <v>248</v>
      </c>
      <c r="BM108" s="97" t="s">
        <v>1091</v>
      </c>
    </row>
    <row r="109" spans="2:65" s="6" customFormat="1" ht="15.75" customHeight="1" x14ac:dyDescent="0.3">
      <c r="B109" s="178"/>
      <c r="C109" s="179"/>
      <c r="D109" s="158" t="s">
        <v>355</v>
      </c>
      <c r="E109" s="180"/>
      <c r="F109" s="180" t="s">
        <v>1174</v>
      </c>
      <c r="G109" s="179"/>
      <c r="H109" s="181">
        <v>10</v>
      </c>
      <c r="J109" s="179"/>
      <c r="K109" s="179"/>
      <c r="L109" s="182"/>
      <c r="M109" s="183"/>
      <c r="N109" s="179"/>
      <c r="O109" s="179"/>
      <c r="P109" s="179"/>
      <c r="Q109" s="179"/>
      <c r="R109" s="179"/>
      <c r="S109" s="179"/>
      <c r="T109" s="184"/>
      <c r="AT109" s="185" t="s">
        <v>355</v>
      </c>
      <c r="AU109" s="185" t="s">
        <v>83</v>
      </c>
      <c r="AV109" s="185" t="s">
        <v>83</v>
      </c>
      <c r="AW109" s="185" t="s">
        <v>222</v>
      </c>
      <c r="AX109" s="185" t="s">
        <v>22</v>
      </c>
      <c r="AY109" s="185" t="s">
        <v>243</v>
      </c>
    </row>
    <row r="110" spans="2:65" s="6" customFormat="1" ht="15.75" customHeight="1" x14ac:dyDescent="0.3">
      <c r="B110" s="23"/>
      <c r="C110" s="146" t="s">
        <v>272</v>
      </c>
      <c r="D110" s="146" t="s">
        <v>244</v>
      </c>
      <c r="E110" s="147" t="s">
        <v>1093</v>
      </c>
      <c r="F110" s="148" t="s">
        <v>1094</v>
      </c>
      <c r="G110" s="149" t="s">
        <v>637</v>
      </c>
      <c r="H110" s="150">
        <v>280</v>
      </c>
      <c r="I110" s="151"/>
      <c r="J110" s="152">
        <f>ROUND($I$110*$H$110,2)</f>
        <v>0</v>
      </c>
      <c r="K110" s="148" t="s">
        <v>353</v>
      </c>
      <c r="L110" s="43"/>
      <c r="M110" s="153"/>
      <c r="N110" s="154" t="s">
        <v>46</v>
      </c>
      <c r="O110" s="24"/>
      <c r="P110" s="155">
        <f>$O$110*$H$110</f>
        <v>0</v>
      </c>
      <c r="Q110" s="155">
        <v>0</v>
      </c>
      <c r="R110" s="155">
        <f>$Q$110*$H$110</f>
        <v>0</v>
      </c>
      <c r="S110" s="155">
        <v>0</v>
      </c>
      <c r="T110" s="156">
        <f>$S$110*$H$110</f>
        <v>0</v>
      </c>
      <c r="AR110" s="97" t="s">
        <v>248</v>
      </c>
      <c r="AT110" s="97" t="s">
        <v>244</v>
      </c>
      <c r="AU110" s="97" t="s">
        <v>83</v>
      </c>
      <c r="AY110" s="6" t="s">
        <v>243</v>
      </c>
      <c r="BE110" s="157">
        <f>IF($N$110="základní",$J$110,0)</f>
        <v>0</v>
      </c>
      <c r="BF110" s="157">
        <f>IF($N$110="snížená",$J$110,0)</f>
        <v>0</v>
      </c>
      <c r="BG110" s="157">
        <f>IF($N$110="zákl. přenesená",$J$110,0)</f>
        <v>0</v>
      </c>
      <c r="BH110" s="157">
        <f>IF($N$110="sníž. přenesená",$J$110,0)</f>
        <v>0</v>
      </c>
      <c r="BI110" s="157">
        <f>IF($N$110="nulová",$J$110,0)</f>
        <v>0</v>
      </c>
      <c r="BJ110" s="97" t="s">
        <v>22</v>
      </c>
      <c r="BK110" s="157">
        <f>ROUND($I$110*$H$110,2)</f>
        <v>0</v>
      </c>
      <c r="BL110" s="97" t="s">
        <v>248</v>
      </c>
      <c r="BM110" s="97" t="s">
        <v>1095</v>
      </c>
    </row>
    <row r="111" spans="2:65" s="6" customFormat="1" ht="15.75" customHeight="1" x14ac:dyDescent="0.3">
      <c r="B111" s="178"/>
      <c r="C111" s="179"/>
      <c r="D111" s="158" t="s">
        <v>355</v>
      </c>
      <c r="E111" s="180"/>
      <c r="F111" s="180" t="s">
        <v>1175</v>
      </c>
      <c r="G111" s="179"/>
      <c r="H111" s="181">
        <v>10</v>
      </c>
      <c r="J111" s="179"/>
      <c r="K111" s="179"/>
      <c r="L111" s="182"/>
      <c r="M111" s="183"/>
      <c r="N111" s="179"/>
      <c r="O111" s="179"/>
      <c r="P111" s="179"/>
      <c r="Q111" s="179"/>
      <c r="R111" s="179"/>
      <c r="S111" s="179"/>
      <c r="T111" s="184"/>
      <c r="AT111" s="185" t="s">
        <v>355</v>
      </c>
      <c r="AU111" s="185" t="s">
        <v>83</v>
      </c>
      <c r="AV111" s="185" t="s">
        <v>83</v>
      </c>
      <c r="AW111" s="185" t="s">
        <v>222</v>
      </c>
      <c r="AX111" s="185" t="s">
        <v>22</v>
      </c>
      <c r="AY111" s="185" t="s">
        <v>243</v>
      </c>
    </row>
    <row r="112" spans="2:65" s="6" customFormat="1" ht="15.75" customHeight="1" x14ac:dyDescent="0.3">
      <c r="B112" s="178"/>
      <c r="C112" s="179"/>
      <c r="D112" s="177" t="s">
        <v>355</v>
      </c>
      <c r="E112" s="179"/>
      <c r="F112" s="180" t="s">
        <v>1176</v>
      </c>
      <c r="G112" s="179"/>
      <c r="H112" s="181">
        <v>280</v>
      </c>
      <c r="J112" s="179"/>
      <c r="K112" s="179"/>
      <c r="L112" s="182"/>
      <c r="M112" s="183"/>
      <c r="N112" s="179"/>
      <c r="O112" s="179"/>
      <c r="P112" s="179"/>
      <c r="Q112" s="179"/>
      <c r="R112" s="179"/>
      <c r="S112" s="179"/>
      <c r="T112" s="184"/>
      <c r="AT112" s="185" t="s">
        <v>355</v>
      </c>
      <c r="AU112" s="185" t="s">
        <v>83</v>
      </c>
      <c r="AV112" s="185" t="s">
        <v>83</v>
      </c>
      <c r="AW112" s="185" t="s">
        <v>75</v>
      </c>
      <c r="AX112" s="185" t="s">
        <v>22</v>
      </c>
      <c r="AY112" s="185" t="s">
        <v>243</v>
      </c>
    </row>
    <row r="113" spans="2:65" s="6" customFormat="1" ht="15.75" customHeight="1" x14ac:dyDescent="0.3">
      <c r="B113" s="23"/>
      <c r="C113" s="146" t="s">
        <v>276</v>
      </c>
      <c r="D113" s="146" t="s">
        <v>244</v>
      </c>
      <c r="E113" s="147" t="s">
        <v>1098</v>
      </c>
      <c r="F113" s="148" t="s">
        <v>1099</v>
      </c>
      <c r="G113" s="149" t="s">
        <v>637</v>
      </c>
      <c r="H113" s="150">
        <v>72</v>
      </c>
      <c r="I113" s="151"/>
      <c r="J113" s="152">
        <f>ROUND($I$113*$H$113,2)</f>
        <v>0</v>
      </c>
      <c r="K113" s="148" t="s">
        <v>353</v>
      </c>
      <c r="L113" s="43"/>
      <c r="M113" s="153"/>
      <c r="N113" s="154" t="s">
        <v>46</v>
      </c>
      <c r="O113" s="24"/>
      <c r="P113" s="155">
        <f>$O$113*$H$113</f>
        <v>0</v>
      </c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97" t="s">
        <v>248</v>
      </c>
      <c r="AT113" s="97" t="s">
        <v>244</v>
      </c>
      <c r="AU113" s="97" t="s">
        <v>83</v>
      </c>
      <c r="AY113" s="6" t="s">
        <v>243</v>
      </c>
      <c r="BE113" s="157">
        <f>IF($N$113="základní",$J$113,0)</f>
        <v>0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7" t="s">
        <v>22</v>
      </c>
      <c r="BK113" s="157">
        <f>ROUND($I$113*$H$113,2)</f>
        <v>0</v>
      </c>
      <c r="BL113" s="97" t="s">
        <v>248</v>
      </c>
      <c r="BM113" s="97" t="s">
        <v>1100</v>
      </c>
    </row>
    <row r="114" spans="2:65" s="6" customFormat="1" ht="15.75" customHeight="1" x14ac:dyDescent="0.3">
      <c r="B114" s="178"/>
      <c r="C114" s="179"/>
      <c r="D114" s="158" t="s">
        <v>355</v>
      </c>
      <c r="E114" s="180"/>
      <c r="F114" s="180" t="s">
        <v>1177</v>
      </c>
      <c r="G114" s="179"/>
      <c r="H114" s="181">
        <v>72</v>
      </c>
      <c r="J114" s="179"/>
      <c r="K114" s="179"/>
      <c r="L114" s="182"/>
      <c r="M114" s="183"/>
      <c r="N114" s="179"/>
      <c r="O114" s="179"/>
      <c r="P114" s="179"/>
      <c r="Q114" s="179"/>
      <c r="R114" s="179"/>
      <c r="S114" s="179"/>
      <c r="T114" s="184"/>
      <c r="AT114" s="185" t="s">
        <v>355</v>
      </c>
      <c r="AU114" s="185" t="s">
        <v>83</v>
      </c>
      <c r="AV114" s="185" t="s">
        <v>83</v>
      </c>
      <c r="AW114" s="185" t="s">
        <v>222</v>
      </c>
      <c r="AX114" s="185" t="s">
        <v>22</v>
      </c>
      <c r="AY114" s="185" t="s">
        <v>243</v>
      </c>
    </row>
    <row r="115" spans="2:65" s="6" customFormat="1" ht="15.75" customHeight="1" x14ac:dyDescent="0.3">
      <c r="B115" s="23"/>
      <c r="C115" s="146" t="s">
        <v>27</v>
      </c>
      <c r="D115" s="146" t="s">
        <v>244</v>
      </c>
      <c r="E115" s="147" t="s">
        <v>1106</v>
      </c>
      <c r="F115" s="148" t="s">
        <v>1107</v>
      </c>
      <c r="G115" s="149" t="s">
        <v>637</v>
      </c>
      <c r="H115" s="150">
        <v>2</v>
      </c>
      <c r="I115" s="151"/>
      <c r="J115" s="152">
        <f>ROUND($I$115*$H$115,2)</f>
        <v>0</v>
      </c>
      <c r="K115" s="148" t="s">
        <v>353</v>
      </c>
      <c r="L115" s="43"/>
      <c r="M115" s="153"/>
      <c r="N115" s="154" t="s">
        <v>46</v>
      </c>
      <c r="O115" s="24"/>
      <c r="P115" s="155">
        <f>$O$115*$H$115</f>
        <v>0</v>
      </c>
      <c r="Q115" s="155">
        <v>0</v>
      </c>
      <c r="R115" s="155">
        <f>$Q$115*$H$115</f>
        <v>0</v>
      </c>
      <c r="S115" s="155">
        <v>0</v>
      </c>
      <c r="T115" s="156">
        <f>$S$115*$H$115</f>
        <v>0</v>
      </c>
      <c r="AR115" s="97" t="s">
        <v>248</v>
      </c>
      <c r="AT115" s="97" t="s">
        <v>244</v>
      </c>
      <c r="AU115" s="97" t="s">
        <v>83</v>
      </c>
      <c r="AY115" s="6" t="s">
        <v>243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7" t="s">
        <v>22</v>
      </c>
      <c r="BK115" s="157">
        <f>ROUND($I$115*$H$115,2)</f>
        <v>0</v>
      </c>
      <c r="BL115" s="97" t="s">
        <v>248</v>
      </c>
      <c r="BM115" s="97" t="s">
        <v>1108</v>
      </c>
    </row>
    <row r="116" spans="2:65" s="6" customFormat="1" ht="15.75" customHeight="1" x14ac:dyDescent="0.3">
      <c r="B116" s="178"/>
      <c r="C116" s="179"/>
      <c r="D116" s="158" t="s">
        <v>355</v>
      </c>
      <c r="E116" s="180"/>
      <c r="F116" s="180" t="s">
        <v>1109</v>
      </c>
      <c r="G116" s="179"/>
      <c r="H116" s="181">
        <v>2</v>
      </c>
      <c r="J116" s="179"/>
      <c r="K116" s="179"/>
      <c r="L116" s="182"/>
      <c r="M116" s="183"/>
      <c r="N116" s="179"/>
      <c r="O116" s="179"/>
      <c r="P116" s="179"/>
      <c r="Q116" s="179"/>
      <c r="R116" s="179"/>
      <c r="S116" s="179"/>
      <c r="T116" s="184"/>
      <c r="AT116" s="185" t="s">
        <v>355</v>
      </c>
      <c r="AU116" s="185" t="s">
        <v>83</v>
      </c>
      <c r="AV116" s="185" t="s">
        <v>83</v>
      </c>
      <c r="AW116" s="185" t="s">
        <v>222</v>
      </c>
      <c r="AX116" s="185" t="s">
        <v>22</v>
      </c>
      <c r="AY116" s="185" t="s">
        <v>243</v>
      </c>
    </row>
    <row r="117" spans="2:65" s="6" customFormat="1" ht="15.75" customHeight="1" x14ac:dyDescent="0.3">
      <c r="B117" s="23"/>
      <c r="C117" s="146" t="s">
        <v>282</v>
      </c>
      <c r="D117" s="146" t="s">
        <v>244</v>
      </c>
      <c r="E117" s="147" t="s">
        <v>1110</v>
      </c>
      <c r="F117" s="148" t="s">
        <v>1111</v>
      </c>
      <c r="G117" s="149" t="s">
        <v>637</v>
      </c>
      <c r="H117" s="150">
        <v>2016</v>
      </c>
      <c r="I117" s="151"/>
      <c r="J117" s="152">
        <f>ROUND($I$117*$H$117,2)</f>
        <v>0</v>
      </c>
      <c r="K117" s="148" t="s">
        <v>353</v>
      </c>
      <c r="L117" s="43"/>
      <c r="M117" s="153"/>
      <c r="N117" s="154" t="s">
        <v>46</v>
      </c>
      <c r="O117" s="24"/>
      <c r="P117" s="155">
        <f>$O$117*$H$117</f>
        <v>0</v>
      </c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7" t="s">
        <v>248</v>
      </c>
      <c r="AT117" s="97" t="s">
        <v>244</v>
      </c>
      <c r="AU117" s="97" t="s">
        <v>83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248</v>
      </c>
      <c r="BM117" s="97" t="s">
        <v>1112</v>
      </c>
    </row>
    <row r="118" spans="2:65" s="6" customFormat="1" ht="15.75" customHeight="1" x14ac:dyDescent="0.3">
      <c r="B118" s="178"/>
      <c r="C118" s="179"/>
      <c r="D118" s="158" t="s">
        <v>355</v>
      </c>
      <c r="E118" s="180"/>
      <c r="F118" s="180" t="s">
        <v>1178</v>
      </c>
      <c r="G118" s="179"/>
      <c r="H118" s="181">
        <v>72</v>
      </c>
      <c r="J118" s="179"/>
      <c r="K118" s="179"/>
      <c r="L118" s="182"/>
      <c r="M118" s="183"/>
      <c r="N118" s="179"/>
      <c r="O118" s="179"/>
      <c r="P118" s="179"/>
      <c r="Q118" s="179"/>
      <c r="R118" s="179"/>
      <c r="S118" s="179"/>
      <c r="T118" s="184"/>
      <c r="AT118" s="185" t="s">
        <v>355</v>
      </c>
      <c r="AU118" s="185" t="s">
        <v>83</v>
      </c>
      <c r="AV118" s="185" t="s">
        <v>83</v>
      </c>
      <c r="AW118" s="185" t="s">
        <v>222</v>
      </c>
      <c r="AX118" s="185" t="s">
        <v>22</v>
      </c>
      <c r="AY118" s="185" t="s">
        <v>243</v>
      </c>
    </row>
    <row r="119" spans="2:65" s="6" customFormat="1" ht="15.75" customHeight="1" x14ac:dyDescent="0.3">
      <c r="B119" s="178"/>
      <c r="C119" s="179"/>
      <c r="D119" s="177" t="s">
        <v>355</v>
      </c>
      <c r="E119" s="179"/>
      <c r="F119" s="180" t="s">
        <v>1179</v>
      </c>
      <c r="G119" s="179"/>
      <c r="H119" s="181">
        <v>2016</v>
      </c>
      <c r="J119" s="179"/>
      <c r="K119" s="179"/>
      <c r="L119" s="182"/>
      <c r="M119" s="183"/>
      <c r="N119" s="179"/>
      <c r="O119" s="179"/>
      <c r="P119" s="179"/>
      <c r="Q119" s="179"/>
      <c r="R119" s="179"/>
      <c r="S119" s="179"/>
      <c r="T119" s="184"/>
      <c r="AT119" s="185" t="s">
        <v>355</v>
      </c>
      <c r="AU119" s="185" t="s">
        <v>83</v>
      </c>
      <c r="AV119" s="185" t="s">
        <v>83</v>
      </c>
      <c r="AW119" s="185" t="s">
        <v>75</v>
      </c>
      <c r="AX119" s="185" t="s">
        <v>22</v>
      </c>
      <c r="AY119" s="185" t="s">
        <v>243</v>
      </c>
    </row>
    <row r="120" spans="2:65" s="6" customFormat="1" ht="15.75" customHeight="1" x14ac:dyDescent="0.3">
      <c r="B120" s="23"/>
      <c r="C120" s="146" t="s">
        <v>285</v>
      </c>
      <c r="D120" s="146" t="s">
        <v>244</v>
      </c>
      <c r="E120" s="147" t="s">
        <v>1120</v>
      </c>
      <c r="F120" s="148" t="s">
        <v>1121</v>
      </c>
      <c r="G120" s="149" t="s">
        <v>637</v>
      </c>
      <c r="H120" s="150">
        <v>56</v>
      </c>
      <c r="I120" s="151"/>
      <c r="J120" s="152">
        <f>ROUND($I$120*$H$120,2)</f>
        <v>0</v>
      </c>
      <c r="K120" s="148" t="s">
        <v>353</v>
      </c>
      <c r="L120" s="43"/>
      <c r="M120" s="153"/>
      <c r="N120" s="154" t="s">
        <v>46</v>
      </c>
      <c r="O120" s="24"/>
      <c r="P120" s="155">
        <f>$O$120*$H$120</f>
        <v>0</v>
      </c>
      <c r="Q120" s="155">
        <v>0</v>
      </c>
      <c r="R120" s="155">
        <f>$Q$120*$H$120</f>
        <v>0</v>
      </c>
      <c r="S120" s="155">
        <v>0</v>
      </c>
      <c r="T120" s="156">
        <f>$S$120*$H$120</f>
        <v>0</v>
      </c>
      <c r="AR120" s="97" t="s">
        <v>248</v>
      </c>
      <c r="AT120" s="97" t="s">
        <v>244</v>
      </c>
      <c r="AU120" s="97" t="s">
        <v>83</v>
      </c>
      <c r="AY120" s="6" t="s">
        <v>243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7" t="s">
        <v>22</v>
      </c>
      <c r="BK120" s="157">
        <f>ROUND($I$120*$H$120,2)</f>
        <v>0</v>
      </c>
      <c r="BL120" s="97" t="s">
        <v>248</v>
      </c>
      <c r="BM120" s="97" t="s">
        <v>1122</v>
      </c>
    </row>
    <row r="121" spans="2:65" s="6" customFormat="1" ht="15.75" customHeight="1" x14ac:dyDescent="0.3">
      <c r="B121" s="178"/>
      <c r="C121" s="179"/>
      <c r="D121" s="158" t="s">
        <v>355</v>
      </c>
      <c r="E121" s="180"/>
      <c r="F121" s="180" t="s">
        <v>1180</v>
      </c>
      <c r="G121" s="179"/>
      <c r="H121" s="181">
        <v>2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83</v>
      </c>
      <c r="AV121" s="185" t="s">
        <v>83</v>
      </c>
      <c r="AW121" s="185" t="s">
        <v>222</v>
      </c>
      <c r="AX121" s="185" t="s">
        <v>22</v>
      </c>
      <c r="AY121" s="185" t="s">
        <v>243</v>
      </c>
    </row>
    <row r="122" spans="2:65" s="6" customFormat="1" ht="15.75" customHeight="1" x14ac:dyDescent="0.3">
      <c r="B122" s="178"/>
      <c r="C122" s="179"/>
      <c r="D122" s="177" t="s">
        <v>355</v>
      </c>
      <c r="E122" s="179"/>
      <c r="F122" s="180" t="s">
        <v>1181</v>
      </c>
      <c r="G122" s="179"/>
      <c r="H122" s="181">
        <v>56</v>
      </c>
      <c r="J122" s="179"/>
      <c r="K122" s="179"/>
      <c r="L122" s="182"/>
      <c r="M122" s="183"/>
      <c r="N122" s="179"/>
      <c r="O122" s="179"/>
      <c r="P122" s="179"/>
      <c r="Q122" s="179"/>
      <c r="R122" s="179"/>
      <c r="S122" s="179"/>
      <c r="T122" s="184"/>
      <c r="AT122" s="185" t="s">
        <v>355</v>
      </c>
      <c r="AU122" s="185" t="s">
        <v>83</v>
      </c>
      <c r="AV122" s="185" t="s">
        <v>83</v>
      </c>
      <c r="AW122" s="185" t="s">
        <v>75</v>
      </c>
      <c r="AX122" s="185" t="s">
        <v>22</v>
      </c>
      <c r="AY122" s="185" t="s">
        <v>243</v>
      </c>
    </row>
    <row r="123" spans="2:65" s="6" customFormat="1" ht="15.75" customHeight="1" x14ac:dyDescent="0.3">
      <c r="B123" s="23"/>
      <c r="C123" s="146" t="s">
        <v>288</v>
      </c>
      <c r="D123" s="146" t="s">
        <v>244</v>
      </c>
      <c r="E123" s="147" t="s">
        <v>1182</v>
      </c>
      <c r="F123" s="148" t="s">
        <v>1183</v>
      </c>
      <c r="G123" s="149" t="s">
        <v>637</v>
      </c>
      <c r="H123" s="150">
        <v>1</v>
      </c>
      <c r="I123" s="151"/>
      <c r="J123" s="152">
        <f>ROUND($I$123*$H$123,2)</f>
        <v>0</v>
      </c>
      <c r="K123" s="148" t="s">
        <v>353</v>
      </c>
      <c r="L123" s="43"/>
      <c r="M123" s="153"/>
      <c r="N123" s="154" t="s">
        <v>46</v>
      </c>
      <c r="O123" s="24"/>
      <c r="P123" s="155">
        <f>$O$123*$H$123</f>
        <v>0</v>
      </c>
      <c r="Q123" s="155">
        <v>0</v>
      </c>
      <c r="R123" s="155">
        <f>$Q$123*$H$123</f>
        <v>0</v>
      </c>
      <c r="S123" s="155">
        <v>0</v>
      </c>
      <c r="T123" s="156">
        <f>$S$123*$H$123</f>
        <v>0</v>
      </c>
      <c r="AR123" s="97" t="s">
        <v>248</v>
      </c>
      <c r="AT123" s="97" t="s">
        <v>244</v>
      </c>
      <c r="AU123" s="97" t="s">
        <v>83</v>
      </c>
      <c r="AY123" s="6" t="s">
        <v>243</v>
      </c>
      <c r="BE123" s="157">
        <f>IF($N$123="základní",$J$123,0)</f>
        <v>0</v>
      </c>
      <c r="BF123" s="157">
        <f>IF($N$123="snížená",$J$123,0)</f>
        <v>0</v>
      </c>
      <c r="BG123" s="157">
        <f>IF($N$123="zákl. přenesená",$J$123,0)</f>
        <v>0</v>
      </c>
      <c r="BH123" s="157">
        <f>IF($N$123="sníž. přenesená",$J$123,0)</f>
        <v>0</v>
      </c>
      <c r="BI123" s="157">
        <f>IF($N$123="nulová",$J$123,0)</f>
        <v>0</v>
      </c>
      <c r="BJ123" s="97" t="s">
        <v>22</v>
      </c>
      <c r="BK123" s="157">
        <f>ROUND($I$123*$H$123,2)</f>
        <v>0</v>
      </c>
      <c r="BL123" s="97" t="s">
        <v>248</v>
      </c>
      <c r="BM123" s="97" t="s">
        <v>1184</v>
      </c>
    </row>
    <row r="124" spans="2:65" s="6" customFormat="1" ht="15.75" customHeight="1" x14ac:dyDescent="0.3">
      <c r="B124" s="178"/>
      <c r="C124" s="179"/>
      <c r="D124" s="158" t="s">
        <v>355</v>
      </c>
      <c r="E124" s="180"/>
      <c r="F124" s="180" t="s">
        <v>1105</v>
      </c>
      <c r="G124" s="179"/>
      <c r="H124" s="181">
        <v>1</v>
      </c>
      <c r="J124" s="179"/>
      <c r="K124" s="179"/>
      <c r="L124" s="182"/>
      <c r="M124" s="183"/>
      <c r="N124" s="179"/>
      <c r="O124" s="179"/>
      <c r="P124" s="179"/>
      <c r="Q124" s="179"/>
      <c r="R124" s="179"/>
      <c r="S124" s="179"/>
      <c r="T124" s="184"/>
      <c r="AT124" s="185" t="s">
        <v>355</v>
      </c>
      <c r="AU124" s="185" t="s">
        <v>83</v>
      </c>
      <c r="AV124" s="185" t="s">
        <v>83</v>
      </c>
      <c r="AW124" s="185" t="s">
        <v>222</v>
      </c>
      <c r="AX124" s="185" t="s">
        <v>22</v>
      </c>
      <c r="AY124" s="185" t="s">
        <v>243</v>
      </c>
    </row>
    <row r="125" spans="2:65" s="6" customFormat="1" ht="15.75" customHeight="1" x14ac:dyDescent="0.3">
      <c r="B125" s="23"/>
      <c r="C125" s="146" t="s">
        <v>291</v>
      </c>
      <c r="D125" s="146" t="s">
        <v>244</v>
      </c>
      <c r="E125" s="147" t="s">
        <v>1185</v>
      </c>
      <c r="F125" s="148" t="s">
        <v>1186</v>
      </c>
      <c r="G125" s="149" t="s">
        <v>637</v>
      </c>
      <c r="H125" s="150">
        <v>28</v>
      </c>
      <c r="I125" s="151"/>
      <c r="J125" s="152">
        <f>ROUND($I$125*$H$125,2)</f>
        <v>0</v>
      </c>
      <c r="K125" s="148" t="s">
        <v>353</v>
      </c>
      <c r="L125" s="43"/>
      <c r="M125" s="153"/>
      <c r="N125" s="154" t="s">
        <v>46</v>
      </c>
      <c r="O125" s="24"/>
      <c r="P125" s="155">
        <f>$O$125*$H$125</f>
        <v>0</v>
      </c>
      <c r="Q125" s="155">
        <v>0</v>
      </c>
      <c r="R125" s="155">
        <f>$Q$125*$H$125</f>
        <v>0</v>
      </c>
      <c r="S125" s="155">
        <v>0</v>
      </c>
      <c r="T125" s="156">
        <f>$S$125*$H$125</f>
        <v>0</v>
      </c>
      <c r="AR125" s="97" t="s">
        <v>248</v>
      </c>
      <c r="AT125" s="97" t="s">
        <v>244</v>
      </c>
      <c r="AU125" s="97" t="s">
        <v>83</v>
      </c>
      <c r="AY125" s="6" t="s">
        <v>243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7" t="s">
        <v>22</v>
      </c>
      <c r="BK125" s="157">
        <f>ROUND($I$125*$H$125,2)</f>
        <v>0</v>
      </c>
      <c r="BL125" s="97" t="s">
        <v>248</v>
      </c>
      <c r="BM125" s="97" t="s">
        <v>1187</v>
      </c>
    </row>
    <row r="126" spans="2:65" s="6" customFormat="1" ht="15.75" customHeight="1" x14ac:dyDescent="0.3">
      <c r="B126" s="178"/>
      <c r="C126" s="179"/>
      <c r="D126" s="158" t="s">
        <v>355</v>
      </c>
      <c r="E126" s="180"/>
      <c r="F126" s="180" t="s">
        <v>1188</v>
      </c>
      <c r="G126" s="179"/>
      <c r="H126" s="181">
        <v>1</v>
      </c>
      <c r="J126" s="179"/>
      <c r="K126" s="179"/>
      <c r="L126" s="182"/>
      <c r="M126" s="183"/>
      <c r="N126" s="179"/>
      <c r="O126" s="179"/>
      <c r="P126" s="179"/>
      <c r="Q126" s="179"/>
      <c r="R126" s="179"/>
      <c r="S126" s="179"/>
      <c r="T126" s="184"/>
      <c r="AT126" s="185" t="s">
        <v>355</v>
      </c>
      <c r="AU126" s="185" t="s">
        <v>83</v>
      </c>
      <c r="AV126" s="185" t="s">
        <v>83</v>
      </c>
      <c r="AW126" s="185" t="s">
        <v>222</v>
      </c>
      <c r="AX126" s="185" t="s">
        <v>22</v>
      </c>
      <c r="AY126" s="185" t="s">
        <v>243</v>
      </c>
    </row>
    <row r="127" spans="2:65" s="6" customFormat="1" ht="15.75" customHeight="1" x14ac:dyDescent="0.3">
      <c r="B127" s="178"/>
      <c r="C127" s="179"/>
      <c r="D127" s="177" t="s">
        <v>355</v>
      </c>
      <c r="E127" s="179"/>
      <c r="F127" s="180" t="s">
        <v>1189</v>
      </c>
      <c r="G127" s="179"/>
      <c r="H127" s="181">
        <v>28</v>
      </c>
      <c r="J127" s="179"/>
      <c r="K127" s="179"/>
      <c r="L127" s="182"/>
      <c r="M127" s="183"/>
      <c r="N127" s="179"/>
      <c r="O127" s="179"/>
      <c r="P127" s="179"/>
      <c r="Q127" s="179"/>
      <c r="R127" s="179"/>
      <c r="S127" s="179"/>
      <c r="T127" s="184"/>
      <c r="AT127" s="185" t="s">
        <v>355</v>
      </c>
      <c r="AU127" s="185" t="s">
        <v>83</v>
      </c>
      <c r="AV127" s="185" t="s">
        <v>83</v>
      </c>
      <c r="AW127" s="185" t="s">
        <v>75</v>
      </c>
      <c r="AX127" s="185" t="s">
        <v>22</v>
      </c>
      <c r="AY127" s="185" t="s">
        <v>243</v>
      </c>
    </row>
    <row r="128" spans="2:65" s="6" customFormat="1" ht="15.75" customHeight="1" x14ac:dyDescent="0.3">
      <c r="B128" s="23"/>
      <c r="C128" s="146" t="s">
        <v>8</v>
      </c>
      <c r="D128" s="146" t="s">
        <v>244</v>
      </c>
      <c r="E128" s="147" t="s">
        <v>1125</v>
      </c>
      <c r="F128" s="148" t="s">
        <v>1126</v>
      </c>
      <c r="G128" s="149" t="s">
        <v>637</v>
      </c>
      <c r="H128" s="150">
        <v>4</v>
      </c>
      <c r="I128" s="151"/>
      <c r="J128" s="152">
        <f>ROUND($I$128*$H$128,2)</f>
        <v>0</v>
      </c>
      <c r="K128" s="148" t="s">
        <v>353</v>
      </c>
      <c r="L128" s="43"/>
      <c r="M128" s="153"/>
      <c r="N128" s="154" t="s">
        <v>46</v>
      </c>
      <c r="O128" s="24"/>
      <c r="P128" s="155">
        <f>$O$128*$H$128</f>
        <v>0</v>
      </c>
      <c r="Q128" s="155">
        <v>0</v>
      </c>
      <c r="R128" s="155">
        <f>$Q$128*$H$128</f>
        <v>0</v>
      </c>
      <c r="S128" s="155">
        <v>0</v>
      </c>
      <c r="T128" s="156">
        <f>$S$128*$H$128</f>
        <v>0</v>
      </c>
      <c r="AR128" s="97" t="s">
        <v>248</v>
      </c>
      <c r="AT128" s="97" t="s">
        <v>244</v>
      </c>
      <c r="AU128" s="97" t="s">
        <v>83</v>
      </c>
      <c r="AY128" s="6" t="s">
        <v>243</v>
      </c>
      <c r="BE128" s="157">
        <f>IF($N$128="základní",$J$128,0)</f>
        <v>0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7" t="s">
        <v>22</v>
      </c>
      <c r="BK128" s="157">
        <f>ROUND($I$128*$H$128,2)</f>
        <v>0</v>
      </c>
      <c r="BL128" s="97" t="s">
        <v>248</v>
      </c>
      <c r="BM128" s="97" t="s">
        <v>1127</v>
      </c>
    </row>
    <row r="129" spans="2:65" s="6" customFormat="1" ht="15.75" customHeight="1" x14ac:dyDescent="0.3">
      <c r="B129" s="178"/>
      <c r="C129" s="179"/>
      <c r="D129" s="158" t="s">
        <v>355</v>
      </c>
      <c r="E129" s="180"/>
      <c r="F129" s="180" t="s">
        <v>1190</v>
      </c>
      <c r="G129" s="179"/>
      <c r="H129" s="181">
        <v>4</v>
      </c>
      <c r="J129" s="179"/>
      <c r="K129" s="179"/>
      <c r="L129" s="182"/>
      <c r="M129" s="183"/>
      <c r="N129" s="179"/>
      <c r="O129" s="179"/>
      <c r="P129" s="179"/>
      <c r="Q129" s="179"/>
      <c r="R129" s="179"/>
      <c r="S129" s="179"/>
      <c r="T129" s="184"/>
      <c r="AT129" s="185" t="s">
        <v>355</v>
      </c>
      <c r="AU129" s="185" t="s">
        <v>83</v>
      </c>
      <c r="AV129" s="185" t="s">
        <v>83</v>
      </c>
      <c r="AW129" s="185" t="s">
        <v>222</v>
      </c>
      <c r="AX129" s="185" t="s">
        <v>22</v>
      </c>
      <c r="AY129" s="185" t="s">
        <v>243</v>
      </c>
    </row>
    <row r="130" spans="2:65" s="6" customFormat="1" ht="15.75" customHeight="1" x14ac:dyDescent="0.3">
      <c r="B130" s="23"/>
      <c r="C130" s="146" t="s">
        <v>297</v>
      </c>
      <c r="D130" s="146" t="s">
        <v>244</v>
      </c>
      <c r="E130" s="147" t="s">
        <v>1128</v>
      </c>
      <c r="F130" s="148" t="s">
        <v>1129</v>
      </c>
      <c r="G130" s="149" t="s">
        <v>637</v>
      </c>
      <c r="H130" s="150">
        <v>4</v>
      </c>
      <c r="I130" s="151"/>
      <c r="J130" s="152">
        <f>ROUND($I$130*$H$130,2)</f>
        <v>0</v>
      </c>
      <c r="K130" s="148" t="s">
        <v>353</v>
      </c>
      <c r="L130" s="43"/>
      <c r="M130" s="153"/>
      <c r="N130" s="154" t="s">
        <v>46</v>
      </c>
      <c r="O130" s="24"/>
      <c r="P130" s="155">
        <f>$O$130*$H$130</f>
        <v>0</v>
      </c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7" t="s">
        <v>248</v>
      </c>
      <c r="AT130" s="97" t="s">
        <v>244</v>
      </c>
      <c r="AU130" s="97" t="s">
        <v>83</v>
      </c>
      <c r="AY130" s="6" t="s">
        <v>243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7" t="s">
        <v>22</v>
      </c>
      <c r="BK130" s="157">
        <f>ROUND($I$130*$H$130,2)</f>
        <v>0</v>
      </c>
      <c r="BL130" s="97" t="s">
        <v>248</v>
      </c>
      <c r="BM130" s="97" t="s">
        <v>1130</v>
      </c>
    </row>
    <row r="131" spans="2:65" s="6" customFormat="1" ht="15.75" customHeight="1" x14ac:dyDescent="0.3">
      <c r="B131" s="178"/>
      <c r="C131" s="179"/>
      <c r="D131" s="158" t="s">
        <v>355</v>
      </c>
      <c r="E131" s="180"/>
      <c r="F131" s="180" t="s">
        <v>1190</v>
      </c>
      <c r="G131" s="179"/>
      <c r="H131" s="181">
        <v>4</v>
      </c>
      <c r="J131" s="179"/>
      <c r="K131" s="179"/>
      <c r="L131" s="182"/>
      <c r="M131" s="183"/>
      <c r="N131" s="179"/>
      <c r="O131" s="179"/>
      <c r="P131" s="179"/>
      <c r="Q131" s="179"/>
      <c r="R131" s="179"/>
      <c r="S131" s="179"/>
      <c r="T131" s="184"/>
      <c r="AT131" s="185" t="s">
        <v>355</v>
      </c>
      <c r="AU131" s="185" t="s">
        <v>83</v>
      </c>
      <c r="AV131" s="185" t="s">
        <v>83</v>
      </c>
      <c r="AW131" s="185" t="s">
        <v>222</v>
      </c>
      <c r="AX131" s="185" t="s">
        <v>22</v>
      </c>
      <c r="AY131" s="185" t="s">
        <v>243</v>
      </c>
    </row>
    <row r="132" spans="2:65" s="6" customFormat="1" ht="15.75" customHeight="1" x14ac:dyDescent="0.3">
      <c r="B132" s="23"/>
      <c r="C132" s="146" t="s">
        <v>301</v>
      </c>
      <c r="D132" s="146" t="s">
        <v>244</v>
      </c>
      <c r="E132" s="147" t="s">
        <v>1131</v>
      </c>
      <c r="F132" s="148" t="s">
        <v>1132</v>
      </c>
      <c r="G132" s="149" t="s">
        <v>637</v>
      </c>
      <c r="H132" s="150">
        <v>112</v>
      </c>
      <c r="I132" s="151"/>
      <c r="J132" s="152">
        <f>ROUND($I$132*$H$132,2)</f>
        <v>0</v>
      </c>
      <c r="K132" s="148" t="s">
        <v>353</v>
      </c>
      <c r="L132" s="43"/>
      <c r="M132" s="153"/>
      <c r="N132" s="154" t="s">
        <v>46</v>
      </c>
      <c r="O132" s="24"/>
      <c r="P132" s="155">
        <f>$O$132*$H$132</f>
        <v>0</v>
      </c>
      <c r="Q132" s="155">
        <v>0</v>
      </c>
      <c r="R132" s="155">
        <f>$Q$132*$H$132</f>
        <v>0</v>
      </c>
      <c r="S132" s="155">
        <v>0</v>
      </c>
      <c r="T132" s="156">
        <f>$S$132*$H$132</f>
        <v>0</v>
      </c>
      <c r="AR132" s="97" t="s">
        <v>248</v>
      </c>
      <c r="AT132" s="97" t="s">
        <v>244</v>
      </c>
      <c r="AU132" s="97" t="s">
        <v>83</v>
      </c>
      <c r="AY132" s="6" t="s">
        <v>243</v>
      </c>
      <c r="BE132" s="157">
        <f>IF($N$132="základní",$J$132,0)</f>
        <v>0</v>
      </c>
      <c r="BF132" s="157">
        <f>IF($N$132="snížená",$J$132,0)</f>
        <v>0</v>
      </c>
      <c r="BG132" s="157">
        <f>IF($N$132="zákl. přenesená",$J$132,0)</f>
        <v>0</v>
      </c>
      <c r="BH132" s="157">
        <f>IF($N$132="sníž. přenesená",$J$132,0)</f>
        <v>0</v>
      </c>
      <c r="BI132" s="157">
        <f>IF($N$132="nulová",$J$132,0)</f>
        <v>0</v>
      </c>
      <c r="BJ132" s="97" t="s">
        <v>22</v>
      </c>
      <c r="BK132" s="157">
        <f>ROUND($I$132*$H$132,2)</f>
        <v>0</v>
      </c>
      <c r="BL132" s="97" t="s">
        <v>248</v>
      </c>
      <c r="BM132" s="97" t="s">
        <v>1133</v>
      </c>
    </row>
    <row r="133" spans="2:65" s="6" customFormat="1" ht="15.75" customHeight="1" x14ac:dyDescent="0.3">
      <c r="B133" s="178"/>
      <c r="C133" s="179"/>
      <c r="D133" s="158" t="s">
        <v>355</v>
      </c>
      <c r="E133" s="180"/>
      <c r="F133" s="180" t="s">
        <v>1191</v>
      </c>
      <c r="G133" s="179"/>
      <c r="H133" s="181">
        <v>4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83</v>
      </c>
      <c r="AV133" s="185" t="s">
        <v>83</v>
      </c>
      <c r="AW133" s="185" t="s">
        <v>222</v>
      </c>
      <c r="AX133" s="185" t="s">
        <v>22</v>
      </c>
      <c r="AY133" s="185" t="s">
        <v>243</v>
      </c>
    </row>
    <row r="134" spans="2:65" s="6" customFormat="1" ht="15.75" customHeight="1" x14ac:dyDescent="0.3">
      <c r="B134" s="178"/>
      <c r="C134" s="179"/>
      <c r="D134" s="177" t="s">
        <v>355</v>
      </c>
      <c r="E134" s="179"/>
      <c r="F134" s="180" t="s">
        <v>1192</v>
      </c>
      <c r="G134" s="179"/>
      <c r="H134" s="181">
        <v>112</v>
      </c>
      <c r="J134" s="179"/>
      <c r="K134" s="179"/>
      <c r="L134" s="182"/>
      <c r="M134" s="183"/>
      <c r="N134" s="179"/>
      <c r="O134" s="179"/>
      <c r="P134" s="179"/>
      <c r="Q134" s="179"/>
      <c r="R134" s="179"/>
      <c r="S134" s="179"/>
      <c r="T134" s="184"/>
      <c r="AT134" s="185" t="s">
        <v>355</v>
      </c>
      <c r="AU134" s="185" t="s">
        <v>83</v>
      </c>
      <c r="AV134" s="185" t="s">
        <v>83</v>
      </c>
      <c r="AW134" s="185" t="s">
        <v>75</v>
      </c>
      <c r="AX134" s="185" t="s">
        <v>22</v>
      </c>
      <c r="AY134" s="185" t="s">
        <v>243</v>
      </c>
    </row>
    <row r="135" spans="2:65" s="6" customFormat="1" ht="15.75" customHeight="1" x14ac:dyDescent="0.3">
      <c r="B135" s="23"/>
      <c r="C135" s="146" t="s">
        <v>304</v>
      </c>
      <c r="D135" s="146" t="s">
        <v>244</v>
      </c>
      <c r="E135" s="147" t="s">
        <v>1134</v>
      </c>
      <c r="F135" s="148" t="s">
        <v>1135</v>
      </c>
      <c r="G135" s="149" t="s">
        <v>637</v>
      </c>
      <c r="H135" s="150">
        <v>112</v>
      </c>
      <c r="I135" s="151"/>
      <c r="J135" s="152">
        <f>ROUND($I$135*$H$135,2)</f>
        <v>0</v>
      </c>
      <c r="K135" s="148" t="s">
        <v>353</v>
      </c>
      <c r="L135" s="43"/>
      <c r="M135" s="153"/>
      <c r="N135" s="154" t="s">
        <v>46</v>
      </c>
      <c r="O135" s="24"/>
      <c r="P135" s="155">
        <f>$O$135*$H$135</f>
        <v>0</v>
      </c>
      <c r="Q135" s="155">
        <v>0</v>
      </c>
      <c r="R135" s="155">
        <f>$Q$135*$H$135</f>
        <v>0</v>
      </c>
      <c r="S135" s="155">
        <v>0</v>
      </c>
      <c r="T135" s="156">
        <f>$S$135*$H$135</f>
        <v>0</v>
      </c>
      <c r="AR135" s="97" t="s">
        <v>248</v>
      </c>
      <c r="AT135" s="97" t="s">
        <v>244</v>
      </c>
      <c r="AU135" s="97" t="s">
        <v>83</v>
      </c>
      <c r="AY135" s="6" t="s">
        <v>243</v>
      </c>
      <c r="BE135" s="157">
        <f>IF($N$135="základní",$J$135,0)</f>
        <v>0</v>
      </c>
      <c r="BF135" s="157">
        <f>IF($N$135="snížená",$J$135,0)</f>
        <v>0</v>
      </c>
      <c r="BG135" s="157">
        <f>IF($N$135="zákl. přenesená",$J$135,0)</f>
        <v>0</v>
      </c>
      <c r="BH135" s="157">
        <f>IF($N$135="sníž. přenesená",$J$135,0)</f>
        <v>0</v>
      </c>
      <c r="BI135" s="157">
        <f>IF($N$135="nulová",$J$135,0)</f>
        <v>0</v>
      </c>
      <c r="BJ135" s="97" t="s">
        <v>22</v>
      </c>
      <c r="BK135" s="157">
        <f>ROUND($I$135*$H$135,2)</f>
        <v>0</v>
      </c>
      <c r="BL135" s="97" t="s">
        <v>248</v>
      </c>
      <c r="BM135" s="97" t="s">
        <v>1136</v>
      </c>
    </row>
    <row r="136" spans="2:65" s="6" customFormat="1" ht="15.75" customHeight="1" x14ac:dyDescent="0.3">
      <c r="B136" s="178"/>
      <c r="C136" s="179"/>
      <c r="D136" s="158" t="s">
        <v>355</v>
      </c>
      <c r="E136" s="180"/>
      <c r="F136" s="180" t="s">
        <v>1191</v>
      </c>
      <c r="G136" s="179"/>
      <c r="H136" s="181">
        <v>4</v>
      </c>
      <c r="J136" s="179"/>
      <c r="K136" s="179"/>
      <c r="L136" s="182"/>
      <c r="M136" s="183"/>
      <c r="N136" s="179"/>
      <c r="O136" s="179"/>
      <c r="P136" s="179"/>
      <c r="Q136" s="179"/>
      <c r="R136" s="179"/>
      <c r="S136" s="179"/>
      <c r="T136" s="184"/>
      <c r="AT136" s="185" t="s">
        <v>355</v>
      </c>
      <c r="AU136" s="185" t="s">
        <v>83</v>
      </c>
      <c r="AV136" s="185" t="s">
        <v>83</v>
      </c>
      <c r="AW136" s="185" t="s">
        <v>222</v>
      </c>
      <c r="AX136" s="185" t="s">
        <v>22</v>
      </c>
      <c r="AY136" s="185" t="s">
        <v>243</v>
      </c>
    </row>
    <row r="137" spans="2:65" s="6" customFormat="1" ht="15.75" customHeight="1" x14ac:dyDescent="0.3">
      <c r="B137" s="178"/>
      <c r="C137" s="179"/>
      <c r="D137" s="177" t="s">
        <v>355</v>
      </c>
      <c r="E137" s="179"/>
      <c r="F137" s="180" t="s">
        <v>1192</v>
      </c>
      <c r="G137" s="179"/>
      <c r="H137" s="181">
        <v>112</v>
      </c>
      <c r="J137" s="179"/>
      <c r="K137" s="179"/>
      <c r="L137" s="182"/>
      <c r="M137" s="204"/>
      <c r="N137" s="205"/>
      <c r="O137" s="205"/>
      <c r="P137" s="205"/>
      <c r="Q137" s="205"/>
      <c r="R137" s="205"/>
      <c r="S137" s="205"/>
      <c r="T137" s="206"/>
      <c r="AT137" s="185" t="s">
        <v>355</v>
      </c>
      <c r="AU137" s="185" t="s">
        <v>83</v>
      </c>
      <c r="AV137" s="185" t="s">
        <v>83</v>
      </c>
      <c r="AW137" s="185" t="s">
        <v>75</v>
      </c>
      <c r="AX137" s="185" t="s">
        <v>22</v>
      </c>
      <c r="AY137" s="185" t="s">
        <v>243</v>
      </c>
    </row>
    <row r="138" spans="2:65" s="6" customFormat="1" ht="7.5" customHeight="1" x14ac:dyDescent="0.3">
      <c r="B138" s="38"/>
      <c r="C138" s="39"/>
      <c r="D138" s="39"/>
      <c r="E138" s="39"/>
      <c r="F138" s="39"/>
      <c r="G138" s="39"/>
      <c r="H138" s="39"/>
      <c r="I138" s="110"/>
      <c r="J138" s="39"/>
      <c r="K138" s="39"/>
      <c r="L138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9:K89"/>
  <mergeCells count="15">
    <mergeCell ref="E11:H11"/>
    <mergeCell ref="E9:H9"/>
    <mergeCell ref="E13:H13"/>
    <mergeCell ref="E28:H28"/>
    <mergeCell ref="E49:H49"/>
    <mergeCell ref="E82:H82"/>
    <mergeCell ref="G1:H1"/>
    <mergeCell ref="L2:V2"/>
    <mergeCell ref="E53:H53"/>
    <mergeCell ref="E51:H51"/>
    <mergeCell ref="E55:H55"/>
    <mergeCell ref="E76:H76"/>
    <mergeCell ref="E80:H80"/>
    <mergeCell ref="E78:H78"/>
    <mergeCell ref="E7:H7"/>
  </mergeCells>
  <hyperlinks>
    <hyperlink ref="F1:G1" location="C2" tooltip="Krycí list soupisu" display="1) Krycí list soupisu"/>
    <hyperlink ref="G1:H1" location="C62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113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2" customFormat="1" ht="16.5" customHeight="1" x14ac:dyDescent="0.3">
      <c r="B9" s="10"/>
      <c r="C9" s="11"/>
      <c r="D9" s="11"/>
      <c r="E9" s="342" t="s">
        <v>333</v>
      </c>
      <c r="F9" s="335"/>
      <c r="G9" s="335"/>
      <c r="H9" s="335"/>
      <c r="J9" s="11"/>
      <c r="K9" s="13"/>
    </row>
    <row r="10" spans="1:256" s="2" customFormat="1" ht="15.75" customHeight="1" x14ac:dyDescent="0.3">
      <c r="B10" s="10"/>
      <c r="C10" s="11"/>
      <c r="D10" s="19" t="s">
        <v>216</v>
      </c>
      <c r="E10" s="11"/>
      <c r="F10" s="11"/>
      <c r="G10" s="11"/>
      <c r="H10" s="11"/>
      <c r="J10" s="11"/>
      <c r="K10" s="13"/>
    </row>
    <row r="11" spans="1:256" s="97" customFormat="1" ht="16.5" customHeight="1" x14ac:dyDescent="0.3">
      <c r="B11" s="98"/>
      <c r="C11" s="99"/>
      <c r="D11" s="99"/>
      <c r="E11" s="345" t="s">
        <v>1056</v>
      </c>
      <c r="F11" s="344"/>
      <c r="G11" s="344"/>
      <c r="H11" s="344"/>
      <c r="J11" s="99"/>
      <c r="K11" s="100"/>
    </row>
    <row r="12" spans="1:256" s="6" customFormat="1" ht="15.75" customHeight="1" x14ac:dyDescent="0.3">
      <c r="B12" s="23"/>
      <c r="C12" s="24"/>
      <c r="D12" s="19" t="s">
        <v>1057</v>
      </c>
      <c r="E12" s="24"/>
      <c r="F12" s="24"/>
      <c r="G12" s="24"/>
      <c r="H12" s="24"/>
      <c r="J12" s="24"/>
      <c r="K12" s="27"/>
    </row>
    <row r="13" spans="1:256" s="6" customFormat="1" ht="37.5" customHeight="1" x14ac:dyDescent="0.3">
      <c r="B13" s="23"/>
      <c r="C13" s="24"/>
      <c r="D13" s="24"/>
      <c r="E13" s="320" t="s">
        <v>1193</v>
      </c>
      <c r="F13" s="323"/>
      <c r="G13" s="323"/>
      <c r="H13" s="323"/>
      <c r="J13" s="24"/>
      <c r="K13" s="27"/>
    </row>
    <row r="14" spans="1:256" s="6" customFormat="1" ht="14.25" customHeight="1" x14ac:dyDescent="0.3">
      <c r="B14" s="23"/>
      <c r="C14" s="24"/>
      <c r="D14" s="24"/>
      <c r="E14" s="24"/>
      <c r="F14" s="24"/>
      <c r="G14" s="24"/>
      <c r="H14" s="24"/>
      <c r="J14" s="24"/>
      <c r="K14" s="27"/>
    </row>
    <row r="15" spans="1:256" s="6" customFormat="1" ht="15" customHeight="1" x14ac:dyDescent="0.3">
      <c r="B15" s="23"/>
      <c r="C15" s="24"/>
      <c r="D15" s="19" t="s">
        <v>19</v>
      </c>
      <c r="E15" s="24"/>
      <c r="F15" s="17" t="s">
        <v>20</v>
      </c>
      <c r="G15" s="24"/>
      <c r="H15" s="24"/>
      <c r="I15" s="101" t="s">
        <v>21</v>
      </c>
      <c r="J15" s="17"/>
      <c r="K15" s="27"/>
    </row>
    <row r="16" spans="1:256" s="6" customFormat="1" ht="15" customHeight="1" x14ac:dyDescent="0.3">
      <c r="B16" s="23"/>
      <c r="C16" s="24"/>
      <c r="D16" s="19" t="s">
        <v>23</v>
      </c>
      <c r="E16" s="24"/>
      <c r="F16" s="17" t="s">
        <v>24</v>
      </c>
      <c r="G16" s="24"/>
      <c r="H16" s="24"/>
      <c r="I16" s="101" t="s">
        <v>25</v>
      </c>
      <c r="J16" s="52" t="str">
        <f>'Rekapitulace stavby'!$AN$8</f>
        <v>15.09.2014</v>
      </c>
      <c r="K16" s="27"/>
    </row>
    <row r="17" spans="2:11" s="6" customFormat="1" ht="12" customHeight="1" x14ac:dyDescent="0.3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 x14ac:dyDescent="0.3">
      <c r="B18" s="23"/>
      <c r="C18" s="24"/>
      <c r="D18" s="19" t="s">
        <v>29</v>
      </c>
      <c r="E18" s="24"/>
      <c r="F18" s="24"/>
      <c r="G18" s="24"/>
      <c r="H18" s="24"/>
      <c r="I18" s="101" t="s">
        <v>30</v>
      </c>
      <c r="J18" s="17" t="s">
        <v>31</v>
      </c>
      <c r="K18" s="27"/>
    </row>
    <row r="19" spans="2:11" s="6" customFormat="1" ht="18.75" customHeight="1" x14ac:dyDescent="0.3">
      <c r="B19" s="23"/>
      <c r="C19" s="24"/>
      <c r="D19" s="24"/>
      <c r="E19" s="17" t="s">
        <v>32</v>
      </c>
      <c r="F19" s="24"/>
      <c r="G19" s="24"/>
      <c r="H19" s="24"/>
      <c r="I19" s="101" t="s">
        <v>33</v>
      </c>
      <c r="J19" s="17"/>
      <c r="K19" s="27"/>
    </row>
    <row r="20" spans="2:11" s="6" customFormat="1" ht="7.5" customHeight="1" x14ac:dyDescent="0.3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 x14ac:dyDescent="0.3">
      <c r="B21" s="23"/>
      <c r="C21" s="24"/>
      <c r="D21" s="19" t="s">
        <v>34</v>
      </c>
      <c r="E21" s="24"/>
      <c r="F21" s="24"/>
      <c r="G21" s="24"/>
      <c r="H21" s="24"/>
      <c r="I21" s="101" t="s">
        <v>30</v>
      </c>
      <c r="J21" s="17" t="str">
        <f>IF('Rekapitulace stavby'!$AN$13="Vyplň údaj","",IF('Rekapitulace stavby'!$AN$13="","",'Rekapitulace stavby'!$AN$13))</f>
        <v/>
      </c>
      <c r="K21" s="27"/>
    </row>
    <row r="22" spans="2:11" s="6" customFormat="1" ht="18.75" customHeight="1" x14ac:dyDescent="0.3">
      <c r="B22" s="23"/>
      <c r="C22" s="24"/>
      <c r="D22" s="24"/>
      <c r="E22" s="17" t="str">
        <f>IF('Rekapitulace stavby'!$E$14="Vyplň údaj","",IF('Rekapitulace stavby'!$E$14="","",'Rekapitulace stavby'!$E$14))</f>
        <v/>
      </c>
      <c r="F22" s="24"/>
      <c r="G22" s="24"/>
      <c r="H22" s="24"/>
      <c r="I22" s="101" t="s">
        <v>33</v>
      </c>
      <c r="J22" s="17" t="str">
        <f>IF('Rekapitulace stavby'!$AN$14="Vyplň údaj","",IF('Rekapitulace stavby'!$AN$14="","",'Rekapitulace stavby'!$AN$14))</f>
        <v/>
      </c>
      <c r="K22" s="27"/>
    </row>
    <row r="23" spans="2:11" s="6" customFormat="1" ht="7.5" customHeight="1" x14ac:dyDescent="0.3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15" customHeight="1" x14ac:dyDescent="0.3">
      <c r="B24" s="23"/>
      <c r="C24" s="24"/>
      <c r="D24" s="19" t="s">
        <v>36</v>
      </c>
      <c r="E24" s="24"/>
      <c r="F24" s="24"/>
      <c r="G24" s="24"/>
      <c r="H24" s="24"/>
      <c r="I24" s="101" t="s">
        <v>30</v>
      </c>
      <c r="J24" s="17" t="s">
        <v>37</v>
      </c>
      <c r="K24" s="27"/>
    </row>
    <row r="25" spans="2:11" s="6" customFormat="1" ht="18.75" customHeight="1" x14ac:dyDescent="0.3">
      <c r="B25" s="23"/>
      <c r="C25" s="24"/>
      <c r="D25" s="24"/>
      <c r="E25" s="17" t="s">
        <v>38</v>
      </c>
      <c r="F25" s="24"/>
      <c r="G25" s="24"/>
      <c r="H25" s="24"/>
      <c r="I25" s="101" t="s">
        <v>33</v>
      </c>
      <c r="J25" s="17"/>
      <c r="K25" s="27"/>
    </row>
    <row r="26" spans="2:11" s="6" customFormat="1" ht="7.5" customHeight="1" x14ac:dyDescent="0.3">
      <c r="B26" s="23"/>
      <c r="C26" s="24"/>
      <c r="D26" s="24"/>
      <c r="E26" s="24"/>
      <c r="F26" s="24"/>
      <c r="G26" s="24"/>
      <c r="H26" s="24"/>
      <c r="J26" s="24"/>
      <c r="K26" s="27"/>
    </row>
    <row r="27" spans="2:11" s="6" customFormat="1" ht="15" customHeight="1" x14ac:dyDescent="0.3">
      <c r="B27" s="23"/>
      <c r="C27" s="24"/>
      <c r="D27" s="19" t="s">
        <v>40</v>
      </c>
      <c r="E27" s="24"/>
      <c r="F27" s="24"/>
      <c r="G27" s="24"/>
      <c r="H27" s="24"/>
      <c r="J27" s="24"/>
      <c r="K27" s="27"/>
    </row>
    <row r="28" spans="2:11" s="97" customFormat="1" ht="367.5" customHeight="1" x14ac:dyDescent="0.3">
      <c r="B28" s="98"/>
      <c r="C28" s="99"/>
      <c r="D28" s="99"/>
      <c r="E28" s="338" t="s">
        <v>335</v>
      </c>
      <c r="F28" s="344"/>
      <c r="G28" s="344"/>
      <c r="H28" s="344"/>
      <c r="J28" s="99"/>
      <c r="K28" s="100"/>
    </row>
    <row r="29" spans="2:11" s="6" customFormat="1" ht="7.5" customHeight="1" x14ac:dyDescent="0.3">
      <c r="B29" s="23"/>
      <c r="C29" s="24"/>
      <c r="D29" s="24"/>
      <c r="E29" s="24"/>
      <c r="F29" s="24"/>
      <c r="G29" s="24"/>
      <c r="H29" s="24"/>
      <c r="J29" s="24"/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26.25" customHeight="1" x14ac:dyDescent="0.3">
      <c r="B31" s="23"/>
      <c r="C31" s="24"/>
      <c r="D31" s="103" t="s">
        <v>41</v>
      </c>
      <c r="E31" s="24"/>
      <c r="F31" s="24"/>
      <c r="G31" s="24"/>
      <c r="H31" s="24"/>
      <c r="J31" s="67">
        <f>ROUND($J$90,2)</f>
        <v>0</v>
      </c>
      <c r="K31" s="27"/>
    </row>
    <row r="32" spans="2:11" s="6" customFormat="1" ht="7.5" customHeight="1" x14ac:dyDescent="0.3">
      <c r="B32" s="23"/>
      <c r="C32" s="24"/>
      <c r="D32" s="64"/>
      <c r="E32" s="64"/>
      <c r="F32" s="64"/>
      <c r="G32" s="64"/>
      <c r="H32" s="64"/>
      <c r="I32" s="53"/>
      <c r="J32" s="64"/>
      <c r="K32" s="102"/>
    </row>
    <row r="33" spans="2:11" s="6" customFormat="1" ht="15" customHeight="1" x14ac:dyDescent="0.3">
      <c r="B33" s="23"/>
      <c r="C33" s="24"/>
      <c r="D33" s="24"/>
      <c r="E33" s="24"/>
      <c r="F33" s="28" t="s">
        <v>43</v>
      </c>
      <c r="G33" s="24"/>
      <c r="H33" s="24"/>
      <c r="I33" s="104" t="s">
        <v>42</v>
      </c>
      <c r="J33" s="28" t="s">
        <v>44</v>
      </c>
      <c r="K33" s="27"/>
    </row>
    <row r="34" spans="2:11" s="6" customFormat="1" ht="15" customHeight="1" x14ac:dyDescent="0.3">
      <c r="B34" s="23"/>
      <c r="C34" s="24"/>
      <c r="D34" s="30" t="s">
        <v>45</v>
      </c>
      <c r="E34" s="30" t="s">
        <v>46</v>
      </c>
      <c r="F34" s="105">
        <f>ROUND(SUM($BE$90:$BE$137),2)</f>
        <v>0</v>
      </c>
      <c r="G34" s="24"/>
      <c r="H34" s="24"/>
      <c r="I34" s="106">
        <v>0.21</v>
      </c>
      <c r="J34" s="105">
        <f>ROUND(ROUND((SUM($BE$90:$BE$137)),2)*$I$34,2)</f>
        <v>0</v>
      </c>
      <c r="K34" s="27"/>
    </row>
    <row r="35" spans="2:11" s="6" customFormat="1" ht="15" customHeight="1" x14ac:dyDescent="0.3">
      <c r="B35" s="23"/>
      <c r="C35" s="24"/>
      <c r="D35" s="24"/>
      <c r="E35" s="30" t="s">
        <v>47</v>
      </c>
      <c r="F35" s="105">
        <f>ROUND(SUM($BF$90:$BF$137),2)</f>
        <v>0</v>
      </c>
      <c r="G35" s="24"/>
      <c r="H35" s="24"/>
      <c r="I35" s="106">
        <v>0.15</v>
      </c>
      <c r="J35" s="105">
        <f>ROUND(ROUND((SUM($BF$90:$BF$137)),2)*$I$35,2)</f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48</v>
      </c>
      <c r="F36" s="105">
        <f>ROUND(SUM($BG$90:$BG$137),2)</f>
        <v>0</v>
      </c>
      <c r="G36" s="24"/>
      <c r="H36" s="24"/>
      <c r="I36" s="106">
        <v>0.21</v>
      </c>
      <c r="J36" s="105">
        <v>0</v>
      </c>
      <c r="K36" s="27"/>
    </row>
    <row r="37" spans="2:11" s="6" customFormat="1" ht="15" hidden="1" customHeight="1" x14ac:dyDescent="0.3">
      <c r="B37" s="23"/>
      <c r="C37" s="24"/>
      <c r="D37" s="24"/>
      <c r="E37" s="30" t="s">
        <v>49</v>
      </c>
      <c r="F37" s="105">
        <f>ROUND(SUM($BH$90:$BH$137),2)</f>
        <v>0</v>
      </c>
      <c r="G37" s="24"/>
      <c r="H37" s="24"/>
      <c r="I37" s="106">
        <v>0.15</v>
      </c>
      <c r="J37" s="105">
        <v>0</v>
      </c>
      <c r="K37" s="27"/>
    </row>
    <row r="38" spans="2:11" s="6" customFormat="1" ht="15" hidden="1" customHeight="1" x14ac:dyDescent="0.3">
      <c r="B38" s="23"/>
      <c r="C38" s="24"/>
      <c r="D38" s="24"/>
      <c r="E38" s="30" t="s">
        <v>50</v>
      </c>
      <c r="F38" s="105">
        <f>ROUND(SUM($BI$90:$BI$137),2)</f>
        <v>0</v>
      </c>
      <c r="G38" s="24"/>
      <c r="H38" s="24"/>
      <c r="I38" s="106">
        <v>0</v>
      </c>
      <c r="J38" s="105">
        <v>0</v>
      </c>
      <c r="K38" s="27"/>
    </row>
    <row r="39" spans="2:11" s="6" customFormat="1" ht="7.5" customHeight="1" x14ac:dyDescent="0.3">
      <c r="B39" s="23"/>
      <c r="C39" s="24"/>
      <c r="D39" s="24"/>
      <c r="E39" s="24"/>
      <c r="F39" s="24"/>
      <c r="G39" s="24"/>
      <c r="H39" s="24"/>
      <c r="J39" s="24"/>
      <c r="K39" s="27"/>
    </row>
    <row r="40" spans="2:11" s="6" customFormat="1" ht="26.25" customHeight="1" x14ac:dyDescent="0.3">
      <c r="B40" s="23"/>
      <c r="C40" s="32"/>
      <c r="D40" s="33" t="s">
        <v>51</v>
      </c>
      <c r="E40" s="34"/>
      <c r="F40" s="34"/>
      <c r="G40" s="107" t="s">
        <v>52</v>
      </c>
      <c r="H40" s="35" t="s">
        <v>53</v>
      </c>
      <c r="I40" s="108"/>
      <c r="J40" s="36">
        <f>SUM($J$31:$J$38)</f>
        <v>0</v>
      </c>
      <c r="K40" s="109"/>
    </row>
    <row r="41" spans="2:11" s="6" customFormat="1" ht="15" customHeight="1" x14ac:dyDescent="0.3">
      <c r="B41" s="38"/>
      <c r="C41" s="39"/>
      <c r="D41" s="39"/>
      <c r="E41" s="39"/>
      <c r="F41" s="39"/>
      <c r="G41" s="39"/>
      <c r="H41" s="39"/>
      <c r="I41" s="110"/>
      <c r="J41" s="39"/>
      <c r="K41" s="40"/>
    </row>
    <row r="45" spans="2:11" s="6" customFormat="1" ht="7.5" customHeight="1" x14ac:dyDescent="0.3">
      <c r="B45" s="111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2:11" s="6" customFormat="1" ht="37.5" customHeight="1" x14ac:dyDescent="0.3">
      <c r="B46" s="23"/>
      <c r="C46" s="12" t="s">
        <v>218</v>
      </c>
      <c r="D46" s="24"/>
      <c r="E46" s="24"/>
      <c r="F46" s="24"/>
      <c r="G46" s="24"/>
      <c r="H46" s="24"/>
      <c r="J46" s="24"/>
      <c r="K46" s="27"/>
    </row>
    <row r="47" spans="2:11" s="6" customFormat="1" ht="7.5" customHeight="1" x14ac:dyDescent="0.3">
      <c r="B47" s="23"/>
      <c r="C47" s="24"/>
      <c r="D47" s="24"/>
      <c r="E47" s="24"/>
      <c r="F47" s="24"/>
      <c r="G47" s="24"/>
      <c r="H47" s="24"/>
      <c r="J47" s="24"/>
      <c r="K47" s="27"/>
    </row>
    <row r="48" spans="2:11" s="6" customFormat="1" ht="15" customHeight="1" x14ac:dyDescent="0.3">
      <c r="B48" s="23"/>
      <c r="C48" s="19" t="s">
        <v>16</v>
      </c>
      <c r="D48" s="24"/>
      <c r="E48" s="24"/>
      <c r="F48" s="24"/>
      <c r="G48" s="24"/>
      <c r="H48" s="24"/>
      <c r="J48" s="24"/>
      <c r="K48" s="27"/>
    </row>
    <row r="49" spans="2:47" s="6" customFormat="1" ht="16.5" customHeight="1" x14ac:dyDescent="0.3">
      <c r="B49" s="23"/>
      <c r="C49" s="24"/>
      <c r="D49" s="24"/>
      <c r="E49" s="342" t="str">
        <f>$E$7</f>
        <v>Silnice III/4721 Ostrava, ul. Michálkovická okružní křižovatka s ulicí Hladnovskou a Keltičkovou</v>
      </c>
      <c r="F49" s="323"/>
      <c r="G49" s="323"/>
      <c r="H49" s="323"/>
      <c r="J49" s="24"/>
      <c r="K49" s="27"/>
    </row>
    <row r="50" spans="2:47" s="2" customFormat="1" ht="15.75" customHeight="1" x14ac:dyDescent="0.3">
      <c r="B50" s="10"/>
      <c r="C50" s="19" t="s">
        <v>214</v>
      </c>
      <c r="D50" s="11"/>
      <c r="E50" s="11"/>
      <c r="F50" s="11"/>
      <c r="G50" s="11"/>
      <c r="H50" s="11"/>
      <c r="J50" s="11"/>
      <c r="K50" s="13"/>
    </row>
    <row r="51" spans="2:47" s="2" customFormat="1" ht="16.5" customHeight="1" x14ac:dyDescent="0.3">
      <c r="B51" s="10"/>
      <c r="C51" s="11"/>
      <c r="D51" s="11"/>
      <c r="E51" s="342" t="s">
        <v>333</v>
      </c>
      <c r="F51" s="335"/>
      <c r="G51" s="335"/>
      <c r="H51" s="335"/>
      <c r="J51" s="11"/>
      <c r="K51" s="13"/>
    </row>
    <row r="52" spans="2:47" s="2" customFormat="1" ht="15.75" customHeight="1" x14ac:dyDescent="0.3">
      <c r="B52" s="10"/>
      <c r="C52" s="19" t="s">
        <v>216</v>
      </c>
      <c r="D52" s="11"/>
      <c r="E52" s="11"/>
      <c r="F52" s="11"/>
      <c r="G52" s="11"/>
      <c r="H52" s="11"/>
      <c r="J52" s="11"/>
      <c r="K52" s="13"/>
    </row>
    <row r="53" spans="2:47" s="6" customFormat="1" ht="16.5" customHeight="1" x14ac:dyDescent="0.3">
      <c r="B53" s="23"/>
      <c r="C53" s="24"/>
      <c r="D53" s="24"/>
      <c r="E53" s="331" t="s">
        <v>1056</v>
      </c>
      <c r="F53" s="323"/>
      <c r="G53" s="323"/>
      <c r="H53" s="323"/>
      <c r="J53" s="24"/>
      <c r="K53" s="27"/>
    </row>
    <row r="54" spans="2:47" s="6" customFormat="1" ht="15" customHeight="1" x14ac:dyDescent="0.3">
      <c r="B54" s="23"/>
      <c r="C54" s="19" t="s">
        <v>1057</v>
      </c>
      <c r="D54" s="24"/>
      <c r="E54" s="24"/>
      <c r="F54" s="24"/>
      <c r="G54" s="24"/>
      <c r="H54" s="24"/>
      <c r="J54" s="24"/>
      <c r="K54" s="27"/>
    </row>
    <row r="55" spans="2:47" s="6" customFormat="1" ht="19.5" customHeight="1" x14ac:dyDescent="0.3">
      <c r="B55" s="23"/>
      <c r="C55" s="24"/>
      <c r="D55" s="24"/>
      <c r="E55" s="320" t="str">
        <f>$E$13</f>
        <v>SO 101.3.4 - Přechodné dopravní značení - 4. etapa</v>
      </c>
      <c r="F55" s="323"/>
      <c r="G55" s="323"/>
      <c r="H55" s="323"/>
      <c r="J55" s="24"/>
      <c r="K55" s="27"/>
    </row>
    <row r="56" spans="2:47" s="6" customFormat="1" ht="7.5" customHeight="1" x14ac:dyDescent="0.3">
      <c r="B56" s="23"/>
      <c r="C56" s="24"/>
      <c r="D56" s="24"/>
      <c r="E56" s="24"/>
      <c r="F56" s="24"/>
      <c r="G56" s="24"/>
      <c r="H56" s="24"/>
      <c r="J56" s="24"/>
      <c r="K56" s="27"/>
    </row>
    <row r="57" spans="2:47" s="6" customFormat="1" ht="18.75" customHeight="1" x14ac:dyDescent="0.3">
      <c r="B57" s="23"/>
      <c r="C57" s="19" t="s">
        <v>23</v>
      </c>
      <c r="D57" s="24"/>
      <c r="E57" s="24"/>
      <c r="F57" s="17" t="str">
        <f>$F$16</f>
        <v>Ostrava</v>
      </c>
      <c r="G57" s="24"/>
      <c r="H57" s="24"/>
      <c r="I57" s="101" t="s">
        <v>25</v>
      </c>
      <c r="J57" s="52" t="str">
        <f>IF($J$16="","",$J$16)</f>
        <v>15.09.2014</v>
      </c>
      <c r="K57" s="27"/>
    </row>
    <row r="58" spans="2:47" s="6" customFormat="1" ht="7.5" customHeight="1" x14ac:dyDescent="0.3">
      <c r="B58" s="23"/>
      <c r="C58" s="24"/>
      <c r="D58" s="24"/>
      <c r="E58" s="24"/>
      <c r="F58" s="24"/>
      <c r="G58" s="24"/>
      <c r="H58" s="24"/>
      <c r="J58" s="24"/>
      <c r="K58" s="27"/>
    </row>
    <row r="59" spans="2:47" s="6" customFormat="1" ht="15.75" customHeight="1" x14ac:dyDescent="0.3">
      <c r="B59" s="23"/>
      <c r="C59" s="19" t="s">
        <v>29</v>
      </c>
      <c r="D59" s="24"/>
      <c r="E59" s="24"/>
      <c r="F59" s="17" t="str">
        <f>$E$19</f>
        <v>Správa silnic Moravskoslezského kraje</v>
      </c>
      <c r="G59" s="24"/>
      <c r="H59" s="24"/>
      <c r="I59" s="101" t="s">
        <v>36</v>
      </c>
      <c r="J59" s="17" t="str">
        <f>$E$25</f>
        <v>SHB, akciová společnost</v>
      </c>
      <c r="K59" s="27"/>
    </row>
    <row r="60" spans="2:47" s="6" customFormat="1" ht="15" customHeight="1" x14ac:dyDescent="0.3">
      <c r="B60" s="23"/>
      <c r="C60" s="19" t="s">
        <v>34</v>
      </c>
      <c r="D60" s="24"/>
      <c r="E60" s="24"/>
      <c r="F60" s="17" t="str">
        <f>IF($E$22="","",$E$22)</f>
        <v/>
      </c>
      <c r="G60" s="24"/>
      <c r="H60" s="24"/>
      <c r="J60" s="24"/>
      <c r="K60" s="27"/>
    </row>
    <row r="61" spans="2:47" s="6" customFormat="1" ht="11.25" customHeight="1" x14ac:dyDescent="0.3">
      <c r="B61" s="23"/>
      <c r="C61" s="24"/>
      <c r="D61" s="24"/>
      <c r="E61" s="24"/>
      <c r="F61" s="24"/>
      <c r="G61" s="24"/>
      <c r="H61" s="24"/>
      <c r="J61" s="24"/>
      <c r="K61" s="27"/>
    </row>
    <row r="62" spans="2:47" s="6" customFormat="1" ht="30" customHeight="1" x14ac:dyDescent="0.3">
      <c r="B62" s="23"/>
      <c r="C62" s="114" t="s">
        <v>219</v>
      </c>
      <c r="D62" s="32"/>
      <c r="E62" s="32"/>
      <c r="F62" s="32"/>
      <c r="G62" s="32"/>
      <c r="H62" s="32"/>
      <c r="I62" s="115"/>
      <c r="J62" s="116" t="s">
        <v>220</v>
      </c>
      <c r="K62" s="37"/>
    </row>
    <row r="63" spans="2:47" s="6" customFormat="1" ht="11.2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30" customHeight="1" x14ac:dyDescent="0.3">
      <c r="B64" s="23"/>
      <c r="C64" s="66" t="s">
        <v>221</v>
      </c>
      <c r="D64" s="24"/>
      <c r="E64" s="24"/>
      <c r="F64" s="24"/>
      <c r="G64" s="24"/>
      <c r="H64" s="24"/>
      <c r="J64" s="67">
        <f>$J$90</f>
        <v>0</v>
      </c>
      <c r="K64" s="27"/>
      <c r="AU64" s="6" t="s">
        <v>222</v>
      </c>
    </row>
    <row r="65" spans="2:12" s="73" customFormat="1" ht="25.5" customHeight="1" x14ac:dyDescent="0.3">
      <c r="B65" s="117"/>
      <c r="C65" s="118"/>
      <c r="D65" s="119" t="s">
        <v>336</v>
      </c>
      <c r="E65" s="119"/>
      <c r="F65" s="119"/>
      <c r="G65" s="119"/>
      <c r="H65" s="119"/>
      <c r="I65" s="120"/>
      <c r="J65" s="121">
        <f>$J$91</f>
        <v>0</v>
      </c>
      <c r="K65" s="122"/>
    </row>
    <row r="66" spans="2:12" s="83" customFormat="1" ht="21" customHeight="1" x14ac:dyDescent="0.3">
      <c r="B66" s="163"/>
      <c r="C66" s="85"/>
      <c r="D66" s="164" t="s">
        <v>342</v>
      </c>
      <c r="E66" s="164"/>
      <c r="F66" s="164"/>
      <c r="G66" s="164"/>
      <c r="H66" s="164"/>
      <c r="I66" s="165"/>
      <c r="J66" s="166">
        <f>$J$92</f>
        <v>0</v>
      </c>
      <c r="K66" s="167"/>
    </row>
    <row r="67" spans="2:12" s="6" customFormat="1" ht="22.5" customHeight="1" x14ac:dyDescent="0.3">
      <c r="B67" s="23"/>
      <c r="C67" s="24"/>
      <c r="D67" s="24"/>
      <c r="E67" s="24"/>
      <c r="F67" s="24"/>
      <c r="G67" s="24"/>
      <c r="H67" s="24"/>
      <c r="J67" s="24"/>
      <c r="K67" s="27"/>
    </row>
    <row r="68" spans="2:12" s="6" customFormat="1" ht="7.5" customHeight="1" x14ac:dyDescent="0.3">
      <c r="B68" s="38"/>
      <c r="C68" s="39"/>
      <c r="D68" s="39"/>
      <c r="E68" s="39"/>
      <c r="F68" s="39"/>
      <c r="G68" s="39"/>
      <c r="H68" s="39"/>
      <c r="I68" s="110"/>
      <c r="J68" s="39"/>
      <c r="K68" s="40"/>
    </row>
    <row r="72" spans="2:12" s="6" customFormat="1" ht="7.5" customHeight="1" x14ac:dyDescent="0.3">
      <c r="B72" s="41"/>
      <c r="C72" s="42"/>
      <c r="D72" s="42"/>
      <c r="E72" s="42"/>
      <c r="F72" s="42"/>
      <c r="G72" s="42"/>
      <c r="H72" s="42"/>
      <c r="I72" s="112"/>
      <c r="J72" s="42"/>
      <c r="K72" s="42"/>
      <c r="L72" s="43"/>
    </row>
    <row r="73" spans="2:12" s="6" customFormat="1" ht="37.5" customHeight="1" x14ac:dyDescent="0.3">
      <c r="B73" s="23"/>
      <c r="C73" s="12" t="s">
        <v>226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 x14ac:dyDescent="0.3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 x14ac:dyDescent="0.3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 x14ac:dyDescent="0.3">
      <c r="B76" s="23"/>
      <c r="C76" s="24"/>
      <c r="D76" s="24"/>
      <c r="E76" s="342" t="str">
        <f>$E$7</f>
        <v>Silnice III/4721 Ostrava, ul. Michálkovická okružní křižovatka s ulicí Hladnovskou a Keltičkovou</v>
      </c>
      <c r="F76" s="323"/>
      <c r="G76" s="323"/>
      <c r="H76" s="323"/>
      <c r="J76" s="24"/>
      <c r="K76" s="24"/>
      <c r="L76" s="43"/>
    </row>
    <row r="77" spans="2:12" s="2" customFormat="1" ht="15.75" customHeight="1" x14ac:dyDescent="0.3">
      <c r="B77" s="10"/>
      <c r="C77" s="19" t="s">
        <v>214</v>
      </c>
      <c r="D77" s="11"/>
      <c r="E77" s="11"/>
      <c r="F77" s="11"/>
      <c r="G77" s="11"/>
      <c r="H77" s="11"/>
      <c r="J77" s="11"/>
      <c r="K77" s="11"/>
      <c r="L77" s="123"/>
    </row>
    <row r="78" spans="2:12" s="2" customFormat="1" ht="16.5" customHeight="1" x14ac:dyDescent="0.3">
      <c r="B78" s="10"/>
      <c r="C78" s="11"/>
      <c r="D78" s="11"/>
      <c r="E78" s="342" t="s">
        <v>333</v>
      </c>
      <c r="F78" s="335"/>
      <c r="G78" s="335"/>
      <c r="H78" s="335"/>
      <c r="J78" s="11"/>
      <c r="K78" s="11"/>
      <c r="L78" s="123"/>
    </row>
    <row r="79" spans="2:12" s="2" customFormat="1" ht="15.75" customHeight="1" x14ac:dyDescent="0.3">
      <c r="B79" s="10"/>
      <c r="C79" s="19" t="s">
        <v>216</v>
      </c>
      <c r="D79" s="11"/>
      <c r="E79" s="11"/>
      <c r="F79" s="11"/>
      <c r="G79" s="11"/>
      <c r="H79" s="11"/>
      <c r="J79" s="11"/>
      <c r="K79" s="11"/>
      <c r="L79" s="123"/>
    </row>
    <row r="80" spans="2:12" s="6" customFormat="1" ht="16.5" customHeight="1" x14ac:dyDescent="0.3">
      <c r="B80" s="23"/>
      <c r="C80" s="24"/>
      <c r="D80" s="24"/>
      <c r="E80" s="331" t="s">
        <v>1056</v>
      </c>
      <c r="F80" s="323"/>
      <c r="G80" s="323"/>
      <c r="H80" s="323"/>
      <c r="J80" s="24"/>
      <c r="K80" s="24"/>
      <c r="L80" s="43"/>
    </row>
    <row r="81" spans="2:65" s="6" customFormat="1" ht="15" customHeight="1" x14ac:dyDescent="0.3">
      <c r="B81" s="23"/>
      <c r="C81" s="19" t="s">
        <v>1057</v>
      </c>
      <c r="D81" s="24"/>
      <c r="E81" s="24"/>
      <c r="F81" s="24"/>
      <c r="G81" s="24"/>
      <c r="H81" s="24"/>
      <c r="J81" s="24"/>
      <c r="K81" s="24"/>
      <c r="L81" s="43"/>
    </row>
    <row r="82" spans="2:65" s="6" customFormat="1" ht="19.5" customHeight="1" x14ac:dyDescent="0.3">
      <c r="B82" s="23"/>
      <c r="C82" s="24"/>
      <c r="D82" s="24"/>
      <c r="E82" s="320" t="str">
        <f>$E$13</f>
        <v>SO 101.3.4 - Přechodné dopravní značení - 4. etapa</v>
      </c>
      <c r="F82" s="323"/>
      <c r="G82" s="323"/>
      <c r="H82" s="323"/>
      <c r="J82" s="24"/>
      <c r="K82" s="24"/>
      <c r="L82" s="43"/>
    </row>
    <row r="83" spans="2:65" s="6" customFormat="1" ht="7.5" customHeight="1" x14ac:dyDescent="0.3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65" s="6" customFormat="1" ht="18.75" customHeight="1" x14ac:dyDescent="0.3">
      <c r="B84" s="23"/>
      <c r="C84" s="19" t="s">
        <v>23</v>
      </c>
      <c r="D84" s="24"/>
      <c r="E84" s="24"/>
      <c r="F84" s="17" t="str">
        <f>$F$16</f>
        <v>Ostrava</v>
      </c>
      <c r="G84" s="24"/>
      <c r="H84" s="24"/>
      <c r="I84" s="101" t="s">
        <v>25</v>
      </c>
      <c r="J84" s="52" t="str">
        <f>IF($J$16="","",$J$16)</f>
        <v>15.09.2014</v>
      </c>
      <c r="K84" s="24"/>
      <c r="L84" s="43"/>
    </row>
    <row r="85" spans="2:65" s="6" customFormat="1" ht="7.5" customHeight="1" x14ac:dyDescent="0.3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65" s="6" customFormat="1" ht="15.75" customHeight="1" x14ac:dyDescent="0.3">
      <c r="B86" s="23"/>
      <c r="C86" s="19" t="s">
        <v>29</v>
      </c>
      <c r="D86" s="24"/>
      <c r="E86" s="24"/>
      <c r="F86" s="17" t="str">
        <f>$E$19</f>
        <v>Správa silnic Moravskoslezského kraje</v>
      </c>
      <c r="G86" s="24"/>
      <c r="H86" s="24"/>
      <c r="I86" s="101" t="s">
        <v>36</v>
      </c>
      <c r="J86" s="17" t="str">
        <f>$E$25</f>
        <v>SHB, akciová společnost</v>
      </c>
      <c r="K86" s="24"/>
      <c r="L86" s="43"/>
    </row>
    <row r="87" spans="2:65" s="6" customFormat="1" ht="15" customHeight="1" x14ac:dyDescent="0.3">
      <c r="B87" s="23"/>
      <c r="C87" s="19" t="s">
        <v>34</v>
      </c>
      <c r="D87" s="24"/>
      <c r="E87" s="24"/>
      <c r="F87" s="17" t="str">
        <f>IF($E$22="","",$E$22)</f>
        <v/>
      </c>
      <c r="G87" s="24"/>
      <c r="H87" s="24"/>
      <c r="J87" s="24"/>
      <c r="K87" s="24"/>
      <c r="L87" s="43"/>
    </row>
    <row r="88" spans="2:65" s="6" customFormat="1" ht="11.25" customHeight="1" x14ac:dyDescent="0.3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65" s="124" customFormat="1" ht="30" customHeight="1" x14ac:dyDescent="0.3">
      <c r="B89" s="125"/>
      <c r="C89" s="126" t="s">
        <v>227</v>
      </c>
      <c r="D89" s="127" t="s">
        <v>60</v>
      </c>
      <c r="E89" s="127" t="s">
        <v>56</v>
      </c>
      <c r="F89" s="127" t="s">
        <v>228</v>
      </c>
      <c r="G89" s="127" t="s">
        <v>229</v>
      </c>
      <c r="H89" s="127" t="s">
        <v>230</v>
      </c>
      <c r="I89" s="128" t="s">
        <v>231</v>
      </c>
      <c r="J89" s="127" t="s">
        <v>232</v>
      </c>
      <c r="K89" s="129" t="s">
        <v>233</v>
      </c>
      <c r="L89" s="130"/>
      <c r="M89" s="59" t="s">
        <v>234</v>
      </c>
      <c r="N89" s="60" t="s">
        <v>45</v>
      </c>
      <c r="O89" s="60" t="s">
        <v>235</v>
      </c>
      <c r="P89" s="60" t="s">
        <v>236</v>
      </c>
      <c r="Q89" s="60" t="s">
        <v>237</v>
      </c>
      <c r="R89" s="60" t="s">
        <v>238</v>
      </c>
      <c r="S89" s="60" t="s">
        <v>239</v>
      </c>
      <c r="T89" s="61" t="s">
        <v>240</v>
      </c>
    </row>
    <row r="90" spans="2:65" s="6" customFormat="1" ht="30" customHeight="1" x14ac:dyDescent="0.35">
      <c r="B90" s="23"/>
      <c r="C90" s="66" t="s">
        <v>221</v>
      </c>
      <c r="D90" s="24"/>
      <c r="E90" s="24"/>
      <c r="F90" s="24"/>
      <c r="G90" s="24"/>
      <c r="H90" s="24"/>
      <c r="J90" s="131">
        <f>$BK$90</f>
        <v>0</v>
      </c>
      <c r="K90" s="24"/>
      <c r="L90" s="43"/>
      <c r="M90" s="63"/>
      <c r="N90" s="64"/>
      <c r="O90" s="64"/>
      <c r="P90" s="132">
        <f>$P$91</f>
        <v>0</v>
      </c>
      <c r="Q90" s="64"/>
      <c r="R90" s="132">
        <f>$R$91</f>
        <v>0</v>
      </c>
      <c r="S90" s="64"/>
      <c r="T90" s="133">
        <f>$T$91</f>
        <v>0</v>
      </c>
      <c r="AT90" s="6" t="s">
        <v>74</v>
      </c>
      <c r="AU90" s="6" t="s">
        <v>222</v>
      </c>
      <c r="BK90" s="134">
        <f>$BK$91</f>
        <v>0</v>
      </c>
    </row>
    <row r="91" spans="2:65" s="135" customFormat="1" ht="37.5" customHeight="1" x14ac:dyDescent="0.35">
      <c r="B91" s="136"/>
      <c r="C91" s="137"/>
      <c r="D91" s="137" t="s">
        <v>74</v>
      </c>
      <c r="E91" s="138" t="s">
        <v>347</v>
      </c>
      <c r="F91" s="138" t="s">
        <v>348</v>
      </c>
      <c r="G91" s="137"/>
      <c r="H91" s="137"/>
      <c r="J91" s="139">
        <f>$BK$91</f>
        <v>0</v>
      </c>
      <c r="K91" s="137"/>
      <c r="L91" s="140"/>
      <c r="M91" s="141"/>
      <c r="N91" s="137"/>
      <c r="O91" s="137"/>
      <c r="P91" s="142">
        <f>$P$92</f>
        <v>0</v>
      </c>
      <c r="Q91" s="137"/>
      <c r="R91" s="142">
        <f>$R$92</f>
        <v>0</v>
      </c>
      <c r="S91" s="137"/>
      <c r="T91" s="143">
        <f>$T$92</f>
        <v>0</v>
      </c>
      <c r="AR91" s="144" t="s">
        <v>22</v>
      </c>
      <c r="AT91" s="144" t="s">
        <v>74</v>
      </c>
      <c r="AU91" s="144" t="s">
        <v>75</v>
      </c>
      <c r="AY91" s="144" t="s">
        <v>243</v>
      </c>
      <c r="BK91" s="145">
        <f>$BK$92</f>
        <v>0</v>
      </c>
    </row>
    <row r="92" spans="2:65" s="135" customFormat="1" ht="21" customHeight="1" x14ac:dyDescent="0.3">
      <c r="B92" s="136"/>
      <c r="C92" s="137"/>
      <c r="D92" s="137" t="s">
        <v>74</v>
      </c>
      <c r="E92" s="168" t="s">
        <v>276</v>
      </c>
      <c r="F92" s="168" t="s">
        <v>808</v>
      </c>
      <c r="G92" s="137"/>
      <c r="H92" s="137"/>
      <c r="J92" s="169">
        <f>$BK$92</f>
        <v>0</v>
      </c>
      <c r="K92" s="137"/>
      <c r="L92" s="140"/>
      <c r="M92" s="141"/>
      <c r="N92" s="137"/>
      <c r="O92" s="137"/>
      <c r="P92" s="142">
        <f>SUM($P$93:$P$137)</f>
        <v>0</v>
      </c>
      <c r="Q92" s="137"/>
      <c r="R92" s="142">
        <f>SUM($R$93:$R$137)</f>
        <v>0</v>
      </c>
      <c r="S92" s="137"/>
      <c r="T92" s="143">
        <f>SUM($T$93:$T$137)</f>
        <v>0</v>
      </c>
      <c r="AR92" s="144" t="s">
        <v>22</v>
      </c>
      <c r="AT92" s="144" t="s">
        <v>74</v>
      </c>
      <c r="AU92" s="144" t="s">
        <v>22</v>
      </c>
      <c r="AY92" s="144" t="s">
        <v>243</v>
      </c>
      <c r="BK92" s="145">
        <f>SUM($BK$93:$BK$137)</f>
        <v>0</v>
      </c>
    </row>
    <row r="93" spans="2:65" s="6" customFormat="1" ht="15.75" customHeight="1" x14ac:dyDescent="0.3">
      <c r="B93" s="23"/>
      <c r="C93" s="146" t="s">
        <v>22</v>
      </c>
      <c r="D93" s="146" t="s">
        <v>244</v>
      </c>
      <c r="E93" s="147" t="s">
        <v>1059</v>
      </c>
      <c r="F93" s="148" t="s">
        <v>1060</v>
      </c>
      <c r="G93" s="149" t="s">
        <v>637</v>
      </c>
      <c r="H93" s="150">
        <v>72</v>
      </c>
      <c r="I93" s="151"/>
      <c r="J93" s="152">
        <f>ROUND($I$93*$H$93,2)</f>
        <v>0</v>
      </c>
      <c r="K93" s="148" t="s">
        <v>353</v>
      </c>
      <c r="L93" s="43"/>
      <c r="M93" s="153"/>
      <c r="N93" s="154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248</v>
      </c>
      <c r="AT93" s="97" t="s">
        <v>244</v>
      </c>
      <c r="AU93" s="97" t="s">
        <v>83</v>
      </c>
      <c r="AY93" s="6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1061</v>
      </c>
    </row>
    <row r="94" spans="2:65" s="6" customFormat="1" ht="15.75" customHeight="1" x14ac:dyDescent="0.3">
      <c r="B94" s="178"/>
      <c r="C94" s="179"/>
      <c r="D94" s="158" t="s">
        <v>355</v>
      </c>
      <c r="E94" s="180"/>
      <c r="F94" s="180" t="s">
        <v>1177</v>
      </c>
      <c r="G94" s="179"/>
      <c r="H94" s="181">
        <v>72</v>
      </c>
      <c r="J94" s="179"/>
      <c r="K94" s="179"/>
      <c r="L94" s="182"/>
      <c r="M94" s="183"/>
      <c r="N94" s="179"/>
      <c r="O94" s="179"/>
      <c r="P94" s="179"/>
      <c r="Q94" s="179"/>
      <c r="R94" s="179"/>
      <c r="S94" s="179"/>
      <c r="T94" s="184"/>
      <c r="AT94" s="185" t="s">
        <v>355</v>
      </c>
      <c r="AU94" s="185" t="s">
        <v>83</v>
      </c>
      <c r="AV94" s="185" t="s">
        <v>83</v>
      </c>
      <c r="AW94" s="185" t="s">
        <v>222</v>
      </c>
      <c r="AX94" s="185" t="s">
        <v>22</v>
      </c>
      <c r="AY94" s="185" t="s">
        <v>243</v>
      </c>
    </row>
    <row r="95" spans="2:65" s="6" customFormat="1" ht="15.75" customHeight="1" x14ac:dyDescent="0.3">
      <c r="B95" s="23"/>
      <c r="C95" s="146" t="s">
        <v>83</v>
      </c>
      <c r="D95" s="146" t="s">
        <v>244</v>
      </c>
      <c r="E95" s="147" t="s">
        <v>1065</v>
      </c>
      <c r="F95" s="148" t="s">
        <v>1066</v>
      </c>
      <c r="G95" s="149" t="s">
        <v>637</v>
      </c>
      <c r="H95" s="150">
        <v>25</v>
      </c>
      <c r="I95" s="151"/>
      <c r="J95" s="152">
        <f>ROUND($I$95*$H$95,2)</f>
        <v>0</v>
      </c>
      <c r="K95" s="148" t="s">
        <v>353</v>
      </c>
      <c r="L95" s="43"/>
      <c r="M95" s="153"/>
      <c r="N95" s="154" t="s">
        <v>46</v>
      </c>
      <c r="O95" s="24"/>
      <c r="P95" s="155">
        <f>$O$95*$H$95</f>
        <v>0</v>
      </c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97" t="s">
        <v>248</v>
      </c>
      <c r="AT95" s="97" t="s">
        <v>244</v>
      </c>
      <c r="AU95" s="97" t="s">
        <v>83</v>
      </c>
      <c r="AY95" s="6" t="s">
        <v>243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7" t="s">
        <v>22</v>
      </c>
      <c r="BK95" s="157">
        <f>ROUND($I$95*$H$95,2)</f>
        <v>0</v>
      </c>
      <c r="BL95" s="97" t="s">
        <v>248</v>
      </c>
      <c r="BM95" s="97" t="s">
        <v>1067</v>
      </c>
    </row>
    <row r="96" spans="2:65" s="6" customFormat="1" ht="15.75" customHeight="1" x14ac:dyDescent="0.3">
      <c r="B96" s="178"/>
      <c r="C96" s="179"/>
      <c r="D96" s="158" t="s">
        <v>355</v>
      </c>
      <c r="E96" s="180"/>
      <c r="F96" s="180" t="s">
        <v>1149</v>
      </c>
      <c r="G96" s="179"/>
      <c r="H96" s="181">
        <v>25</v>
      </c>
      <c r="J96" s="179"/>
      <c r="K96" s="179"/>
      <c r="L96" s="182"/>
      <c r="M96" s="183"/>
      <c r="N96" s="179"/>
      <c r="O96" s="179"/>
      <c r="P96" s="179"/>
      <c r="Q96" s="179"/>
      <c r="R96" s="179"/>
      <c r="S96" s="179"/>
      <c r="T96" s="184"/>
      <c r="AT96" s="185" t="s">
        <v>355</v>
      </c>
      <c r="AU96" s="185" t="s">
        <v>83</v>
      </c>
      <c r="AV96" s="185" t="s">
        <v>83</v>
      </c>
      <c r="AW96" s="185" t="s">
        <v>222</v>
      </c>
      <c r="AX96" s="185" t="s">
        <v>22</v>
      </c>
      <c r="AY96" s="185" t="s">
        <v>243</v>
      </c>
    </row>
    <row r="97" spans="2:65" s="6" customFormat="1" ht="15.75" customHeight="1" x14ac:dyDescent="0.3">
      <c r="B97" s="23"/>
      <c r="C97" s="146" t="s">
        <v>103</v>
      </c>
      <c r="D97" s="146" t="s">
        <v>244</v>
      </c>
      <c r="E97" s="147" t="s">
        <v>1069</v>
      </c>
      <c r="F97" s="148" t="s">
        <v>1070</v>
      </c>
      <c r="G97" s="149" t="s">
        <v>637</v>
      </c>
      <c r="H97" s="150">
        <v>70</v>
      </c>
      <c r="I97" s="151"/>
      <c r="J97" s="152">
        <f>ROUND($I$97*$H$97,2)</f>
        <v>0</v>
      </c>
      <c r="K97" s="148" t="s">
        <v>353</v>
      </c>
      <c r="L97" s="43"/>
      <c r="M97" s="153"/>
      <c r="N97" s="154" t="s">
        <v>46</v>
      </c>
      <c r="O97" s="24"/>
      <c r="P97" s="155">
        <f>$O$97*$H$97</f>
        <v>0</v>
      </c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7" t="s">
        <v>248</v>
      </c>
      <c r="AT97" s="97" t="s">
        <v>244</v>
      </c>
      <c r="AU97" s="97" t="s">
        <v>83</v>
      </c>
      <c r="AY97" s="6" t="s">
        <v>243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7" t="s">
        <v>22</v>
      </c>
      <c r="BK97" s="157">
        <f>ROUND($I$97*$H$97,2)</f>
        <v>0</v>
      </c>
      <c r="BL97" s="97" t="s">
        <v>248</v>
      </c>
      <c r="BM97" s="97" t="s">
        <v>1071</v>
      </c>
    </row>
    <row r="98" spans="2:65" s="6" customFormat="1" ht="15.75" customHeight="1" x14ac:dyDescent="0.3">
      <c r="B98" s="178"/>
      <c r="C98" s="179"/>
      <c r="D98" s="158" t="s">
        <v>355</v>
      </c>
      <c r="E98" s="180"/>
      <c r="F98" s="180" t="s">
        <v>1194</v>
      </c>
      <c r="G98" s="179"/>
      <c r="H98" s="181">
        <v>70</v>
      </c>
      <c r="J98" s="179"/>
      <c r="K98" s="179"/>
      <c r="L98" s="182"/>
      <c r="M98" s="183"/>
      <c r="N98" s="179"/>
      <c r="O98" s="179"/>
      <c r="P98" s="179"/>
      <c r="Q98" s="179"/>
      <c r="R98" s="179"/>
      <c r="S98" s="179"/>
      <c r="T98" s="184"/>
      <c r="AT98" s="185" t="s">
        <v>355</v>
      </c>
      <c r="AU98" s="185" t="s">
        <v>83</v>
      </c>
      <c r="AV98" s="185" t="s">
        <v>83</v>
      </c>
      <c r="AW98" s="185" t="s">
        <v>222</v>
      </c>
      <c r="AX98" s="185" t="s">
        <v>22</v>
      </c>
      <c r="AY98" s="185" t="s">
        <v>243</v>
      </c>
    </row>
    <row r="99" spans="2:65" s="6" customFormat="1" ht="15.75" customHeight="1" x14ac:dyDescent="0.3">
      <c r="B99" s="23"/>
      <c r="C99" s="146" t="s">
        <v>248</v>
      </c>
      <c r="D99" s="146" t="s">
        <v>244</v>
      </c>
      <c r="E99" s="147" t="s">
        <v>1074</v>
      </c>
      <c r="F99" s="148" t="s">
        <v>1075</v>
      </c>
      <c r="G99" s="149" t="s">
        <v>637</v>
      </c>
      <c r="H99" s="150">
        <v>2016</v>
      </c>
      <c r="I99" s="151"/>
      <c r="J99" s="152">
        <f>ROUND($I$99*$H$99,2)</f>
        <v>0</v>
      </c>
      <c r="K99" s="148" t="s">
        <v>353</v>
      </c>
      <c r="L99" s="43"/>
      <c r="M99" s="153"/>
      <c r="N99" s="154" t="s">
        <v>46</v>
      </c>
      <c r="O99" s="24"/>
      <c r="P99" s="155">
        <f>$O$99*$H$99</f>
        <v>0</v>
      </c>
      <c r="Q99" s="155">
        <v>0</v>
      </c>
      <c r="R99" s="155">
        <f>$Q$99*$H$99</f>
        <v>0</v>
      </c>
      <c r="S99" s="155">
        <v>0</v>
      </c>
      <c r="T99" s="156">
        <f>$S$99*$H$99</f>
        <v>0</v>
      </c>
      <c r="AR99" s="97" t="s">
        <v>248</v>
      </c>
      <c r="AT99" s="97" t="s">
        <v>244</v>
      </c>
      <c r="AU99" s="97" t="s">
        <v>83</v>
      </c>
      <c r="AY99" s="6" t="s">
        <v>243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7" t="s">
        <v>22</v>
      </c>
      <c r="BK99" s="157">
        <f>ROUND($I$99*$H$99,2)</f>
        <v>0</v>
      </c>
      <c r="BL99" s="97" t="s">
        <v>248</v>
      </c>
      <c r="BM99" s="97" t="s">
        <v>1076</v>
      </c>
    </row>
    <row r="100" spans="2:65" s="6" customFormat="1" ht="15.75" customHeight="1" x14ac:dyDescent="0.3">
      <c r="B100" s="178"/>
      <c r="C100" s="179"/>
      <c r="D100" s="158" t="s">
        <v>355</v>
      </c>
      <c r="E100" s="180"/>
      <c r="F100" s="180" t="s">
        <v>1178</v>
      </c>
      <c r="G100" s="179"/>
      <c r="H100" s="181">
        <v>72</v>
      </c>
      <c r="J100" s="179"/>
      <c r="K100" s="179"/>
      <c r="L100" s="182"/>
      <c r="M100" s="183"/>
      <c r="N100" s="179"/>
      <c r="O100" s="179"/>
      <c r="P100" s="179"/>
      <c r="Q100" s="179"/>
      <c r="R100" s="179"/>
      <c r="S100" s="179"/>
      <c r="T100" s="184"/>
      <c r="AT100" s="185" t="s">
        <v>355</v>
      </c>
      <c r="AU100" s="185" t="s">
        <v>83</v>
      </c>
      <c r="AV100" s="185" t="s">
        <v>83</v>
      </c>
      <c r="AW100" s="185" t="s">
        <v>222</v>
      </c>
      <c r="AX100" s="185" t="s">
        <v>22</v>
      </c>
      <c r="AY100" s="185" t="s">
        <v>243</v>
      </c>
    </row>
    <row r="101" spans="2:65" s="6" customFormat="1" ht="15.75" customHeight="1" x14ac:dyDescent="0.3">
      <c r="B101" s="178"/>
      <c r="C101" s="179"/>
      <c r="D101" s="177" t="s">
        <v>355</v>
      </c>
      <c r="E101" s="179"/>
      <c r="F101" s="180" t="s">
        <v>1179</v>
      </c>
      <c r="G101" s="179"/>
      <c r="H101" s="181">
        <v>2016</v>
      </c>
      <c r="J101" s="179"/>
      <c r="K101" s="179"/>
      <c r="L101" s="182"/>
      <c r="M101" s="183"/>
      <c r="N101" s="179"/>
      <c r="O101" s="179"/>
      <c r="P101" s="179"/>
      <c r="Q101" s="179"/>
      <c r="R101" s="179"/>
      <c r="S101" s="179"/>
      <c r="T101" s="184"/>
      <c r="AT101" s="185" t="s">
        <v>355</v>
      </c>
      <c r="AU101" s="185" t="s">
        <v>83</v>
      </c>
      <c r="AV101" s="185" t="s">
        <v>83</v>
      </c>
      <c r="AW101" s="185" t="s">
        <v>75</v>
      </c>
      <c r="AX101" s="185" t="s">
        <v>22</v>
      </c>
      <c r="AY101" s="185" t="s">
        <v>243</v>
      </c>
    </row>
    <row r="102" spans="2:65" s="6" customFormat="1" ht="15.75" customHeight="1" x14ac:dyDescent="0.3">
      <c r="B102" s="23"/>
      <c r="C102" s="146" t="s">
        <v>263</v>
      </c>
      <c r="D102" s="146" t="s">
        <v>244</v>
      </c>
      <c r="E102" s="147" t="s">
        <v>1080</v>
      </c>
      <c r="F102" s="148" t="s">
        <v>1081</v>
      </c>
      <c r="G102" s="149" t="s">
        <v>637</v>
      </c>
      <c r="H102" s="150">
        <v>700</v>
      </c>
      <c r="I102" s="151"/>
      <c r="J102" s="152">
        <f>ROUND($I$102*$H$102,2)</f>
        <v>0</v>
      </c>
      <c r="K102" s="148" t="s">
        <v>353</v>
      </c>
      <c r="L102" s="43"/>
      <c r="M102" s="153"/>
      <c r="N102" s="154" t="s">
        <v>46</v>
      </c>
      <c r="O102" s="24"/>
      <c r="P102" s="155">
        <f>$O$102*$H$102</f>
        <v>0</v>
      </c>
      <c r="Q102" s="155">
        <v>0</v>
      </c>
      <c r="R102" s="155">
        <f>$Q$102*$H$102</f>
        <v>0</v>
      </c>
      <c r="S102" s="155">
        <v>0</v>
      </c>
      <c r="T102" s="156">
        <f>$S$102*$H$102</f>
        <v>0</v>
      </c>
      <c r="AR102" s="97" t="s">
        <v>248</v>
      </c>
      <c r="AT102" s="97" t="s">
        <v>244</v>
      </c>
      <c r="AU102" s="97" t="s">
        <v>83</v>
      </c>
      <c r="AY102" s="6" t="s">
        <v>243</v>
      </c>
      <c r="BE102" s="157">
        <f>IF($N$102="základní",$J$102,0)</f>
        <v>0</v>
      </c>
      <c r="BF102" s="157">
        <f>IF($N$102="snížená",$J$102,0)</f>
        <v>0</v>
      </c>
      <c r="BG102" s="157">
        <f>IF($N$102="zákl. přenesená",$J$102,0)</f>
        <v>0</v>
      </c>
      <c r="BH102" s="157">
        <f>IF($N$102="sníž. přenesená",$J$102,0)</f>
        <v>0</v>
      </c>
      <c r="BI102" s="157">
        <f>IF($N$102="nulová",$J$102,0)</f>
        <v>0</v>
      </c>
      <c r="BJ102" s="97" t="s">
        <v>22</v>
      </c>
      <c r="BK102" s="157">
        <f>ROUND($I$102*$H$102,2)</f>
        <v>0</v>
      </c>
      <c r="BL102" s="97" t="s">
        <v>248</v>
      </c>
      <c r="BM102" s="97" t="s">
        <v>1082</v>
      </c>
    </row>
    <row r="103" spans="2:65" s="6" customFormat="1" ht="15.75" customHeight="1" x14ac:dyDescent="0.3">
      <c r="B103" s="178"/>
      <c r="C103" s="179"/>
      <c r="D103" s="158" t="s">
        <v>355</v>
      </c>
      <c r="E103" s="180"/>
      <c r="F103" s="180" t="s">
        <v>1170</v>
      </c>
      <c r="G103" s="179"/>
      <c r="H103" s="181">
        <v>25</v>
      </c>
      <c r="J103" s="179"/>
      <c r="K103" s="179"/>
      <c r="L103" s="182"/>
      <c r="M103" s="183"/>
      <c r="N103" s="179"/>
      <c r="O103" s="179"/>
      <c r="P103" s="179"/>
      <c r="Q103" s="179"/>
      <c r="R103" s="179"/>
      <c r="S103" s="179"/>
      <c r="T103" s="184"/>
      <c r="AT103" s="185" t="s">
        <v>355</v>
      </c>
      <c r="AU103" s="185" t="s">
        <v>83</v>
      </c>
      <c r="AV103" s="185" t="s">
        <v>83</v>
      </c>
      <c r="AW103" s="185" t="s">
        <v>222</v>
      </c>
      <c r="AX103" s="185" t="s">
        <v>22</v>
      </c>
      <c r="AY103" s="185" t="s">
        <v>243</v>
      </c>
    </row>
    <row r="104" spans="2:65" s="6" customFormat="1" ht="15.75" customHeight="1" x14ac:dyDescent="0.3">
      <c r="B104" s="178"/>
      <c r="C104" s="179"/>
      <c r="D104" s="177" t="s">
        <v>355</v>
      </c>
      <c r="E104" s="179"/>
      <c r="F104" s="180" t="s">
        <v>1171</v>
      </c>
      <c r="G104" s="179"/>
      <c r="H104" s="181">
        <v>700</v>
      </c>
      <c r="J104" s="179"/>
      <c r="K104" s="179"/>
      <c r="L104" s="182"/>
      <c r="M104" s="183"/>
      <c r="N104" s="179"/>
      <c r="O104" s="179"/>
      <c r="P104" s="179"/>
      <c r="Q104" s="179"/>
      <c r="R104" s="179"/>
      <c r="S104" s="179"/>
      <c r="T104" s="184"/>
      <c r="AT104" s="185" t="s">
        <v>355</v>
      </c>
      <c r="AU104" s="185" t="s">
        <v>83</v>
      </c>
      <c r="AV104" s="185" t="s">
        <v>83</v>
      </c>
      <c r="AW104" s="185" t="s">
        <v>75</v>
      </c>
      <c r="AX104" s="185" t="s">
        <v>22</v>
      </c>
      <c r="AY104" s="185" t="s">
        <v>243</v>
      </c>
    </row>
    <row r="105" spans="2:65" s="6" customFormat="1" ht="15.75" customHeight="1" x14ac:dyDescent="0.3">
      <c r="B105" s="23"/>
      <c r="C105" s="146" t="s">
        <v>266</v>
      </c>
      <c r="D105" s="146" t="s">
        <v>244</v>
      </c>
      <c r="E105" s="147" t="s">
        <v>1084</v>
      </c>
      <c r="F105" s="148" t="s">
        <v>1085</v>
      </c>
      <c r="G105" s="149" t="s">
        <v>637</v>
      </c>
      <c r="H105" s="150">
        <v>1960</v>
      </c>
      <c r="I105" s="151"/>
      <c r="J105" s="152">
        <f>ROUND($I$105*$H$105,2)</f>
        <v>0</v>
      </c>
      <c r="K105" s="148" t="s">
        <v>353</v>
      </c>
      <c r="L105" s="43"/>
      <c r="M105" s="153"/>
      <c r="N105" s="154" t="s">
        <v>46</v>
      </c>
      <c r="O105" s="24"/>
      <c r="P105" s="155">
        <f>$O$105*$H$105</f>
        <v>0</v>
      </c>
      <c r="Q105" s="155">
        <v>0</v>
      </c>
      <c r="R105" s="155">
        <f>$Q$105*$H$105</f>
        <v>0</v>
      </c>
      <c r="S105" s="155">
        <v>0</v>
      </c>
      <c r="T105" s="156">
        <f>$S$105*$H$105</f>
        <v>0</v>
      </c>
      <c r="AR105" s="97" t="s">
        <v>248</v>
      </c>
      <c r="AT105" s="97" t="s">
        <v>244</v>
      </c>
      <c r="AU105" s="97" t="s">
        <v>83</v>
      </c>
      <c r="AY105" s="6" t="s">
        <v>243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7" t="s">
        <v>22</v>
      </c>
      <c r="BK105" s="157">
        <f>ROUND($I$105*$H$105,2)</f>
        <v>0</v>
      </c>
      <c r="BL105" s="97" t="s">
        <v>248</v>
      </c>
      <c r="BM105" s="97" t="s">
        <v>1086</v>
      </c>
    </row>
    <row r="106" spans="2:65" s="6" customFormat="1" ht="15.75" customHeight="1" x14ac:dyDescent="0.3">
      <c r="B106" s="178"/>
      <c r="C106" s="179"/>
      <c r="D106" s="158" t="s">
        <v>355</v>
      </c>
      <c r="E106" s="180"/>
      <c r="F106" s="180" t="s">
        <v>1195</v>
      </c>
      <c r="G106" s="179"/>
      <c r="H106" s="181">
        <v>70</v>
      </c>
      <c r="J106" s="179"/>
      <c r="K106" s="179"/>
      <c r="L106" s="182"/>
      <c r="M106" s="183"/>
      <c r="N106" s="179"/>
      <c r="O106" s="179"/>
      <c r="P106" s="179"/>
      <c r="Q106" s="179"/>
      <c r="R106" s="179"/>
      <c r="S106" s="179"/>
      <c r="T106" s="184"/>
      <c r="AT106" s="185" t="s">
        <v>355</v>
      </c>
      <c r="AU106" s="185" t="s">
        <v>83</v>
      </c>
      <c r="AV106" s="185" t="s">
        <v>83</v>
      </c>
      <c r="AW106" s="185" t="s">
        <v>222</v>
      </c>
      <c r="AX106" s="185" t="s">
        <v>22</v>
      </c>
      <c r="AY106" s="185" t="s">
        <v>243</v>
      </c>
    </row>
    <row r="107" spans="2:65" s="6" customFormat="1" ht="15.75" customHeight="1" x14ac:dyDescent="0.3">
      <c r="B107" s="178"/>
      <c r="C107" s="179"/>
      <c r="D107" s="177" t="s">
        <v>355</v>
      </c>
      <c r="E107" s="179"/>
      <c r="F107" s="180" t="s">
        <v>1196</v>
      </c>
      <c r="G107" s="179"/>
      <c r="H107" s="181">
        <v>1960</v>
      </c>
      <c r="J107" s="179"/>
      <c r="K107" s="179"/>
      <c r="L107" s="182"/>
      <c r="M107" s="183"/>
      <c r="N107" s="179"/>
      <c r="O107" s="179"/>
      <c r="P107" s="179"/>
      <c r="Q107" s="179"/>
      <c r="R107" s="179"/>
      <c r="S107" s="179"/>
      <c r="T107" s="184"/>
      <c r="AT107" s="185" t="s">
        <v>355</v>
      </c>
      <c r="AU107" s="185" t="s">
        <v>83</v>
      </c>
      <c r="AV107" s="185" t="s">
        <v>83</v>
      </c>
      <c r="AW107" s="185" t="s">
        <v>75</v>
      </c>
      <c r="AX107" s="185" t="s">
        <v>22</v>
      </c>
      <c r="AY107" s="185" t="s">
        <v>243</v>
      </c>
    </row>
    <row r="108" spans="2:65" s="6" customFormat="1" ht="15.75" customHeight="1" x14ac:dyDescent="0.3">
      <c r="B108" s="23"/>
      <c r="C108" s="146" t="s">
        <v>269</v>
      </c>
      <c r="D108" s="146" t="s">
        <v>244</v>
      </c>
      <c r="E108" s="147" t="s">
        <v>1089</v>
      </c>
      <c r="F108" s="148" t="s">
        <v>1090</v>
      </c>
      <c r="G108" s="149" t="s">
        <v>637</v>
      </c>
      <c r="H108" s="150">
        <v>10</v>
      </c>
      <c r="I108" s="151"/>
      <c r="J108" s="152">
        <f>ROUND($I$108*$H$108,2)</f>
        <v>0</v>
      </c>
      <c r="K108" s="148" t="s">
        <v>353</v>
      </c>
      <c r="L108" s="43"/>
      <c r="M108" s="153"/>
      <c r="N108" s="154" t="s">
        <v>46</v>
      </c>
      <c r="O108" s="24"/>
      <c r="P108" s="155">
        <f>$O$108*$H$108</f>
        <v>0</v>
      </c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97" t="s">
        <v>248</v>
      </c>
      <c r="AT108" s="97" t="s">
        <v>244</v>
      </c>
      <c r="AU108" s="97" t="s">
        <v>83</v>
      </c>
      <c r="AY108" s="6" t="s">
        <v>243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7" t="s">
        <v>22</v>
      </c>
      <c r="BK108" s="157">
        <f>ROUND($I$108*$H$108,2)</f>
        <v>0</v>
      </c>
      <c r="BL108" s="97" t="s">
        <v>248</v>
      </c>
      <c r="BM108" s="97" t="s">
        <v>1091</v>
      </c>
    </row>
    <row r="109" spans="2:65" s="6" customFormat="1" ht="15.75" customHeight="1" x14ac:dyDescent="0.3">
      <c r="B109" s="178"/>
      <c r="C109" s="179"/>
      <c r="D109" s="158" t="s">
        <v>355</v>
      </c>
      <c r="E109" s="180"/>
      <c r="F109" s="180" t="s">
        <v>1174</v>
      </c>
      <c r="G109" s="179"/>
      <c r="H109" s="181">
        <v>10</v>
      </c>
      <c r="J109" s="179"/>
      <c r="K109" s="179"/>
      <c r="L109" s="182"/>
      <c r="M109" s="183"/>
      <c r="N109" s="179"/>
      <c r="O109" s="179"/>
      <c r="P109" s="179"/>
      <c r="Q109" s="179"/>
      <c r="R109" s="179"/>
      <c r="S109" s="179"/>
      <c r="T109" s="184"/>
      <c r="AT109" s="185" t="s">
        <v>355</v>
      </c>
      <c r="AU109" s="185" t="s">
        <v>83</v>
      </c>
      <c r="AV109" s="185" t="s">
        <v>83</v>
      </c>
      <c r="AW109" s="185" t="s">
        <v>222</v>
      </c>
      <c r="AX109" s="185" t="s">
        <v>22</v>
      </c>
      <c r="AY109" s="185" t="s">
        <v>243</v>
      </c>
    </row>
    <row r="110" spans="2:65" s="6" customFormat="1" ht="15.75" customHeight="1" x14ac:dyDescent="0.3">
      <c r="B110" s="23"/>
      <c r="C110" s="146" t="s">
        <v>272</v>
      </c>
      <c r="D110" s="146" t="s">
        <v>244</v>
      </c>
      <c r="E110" s="147" t="s">
        <v>1093</v>
      </c>
      <c r="F110" s="148" t="s">
        <v>1094</v>
      </c>
      <c r="G110" s="149" t="s">
        <v>637</v>
      </c>
      <c r="H110" s="150">
        <v>280</v>
      </c>
      <c r="I110" s="151"/>
      <c r="J110" s="152">
        <f>ROUND($I$110*$H$110,2)</f>
        <v>0</v>
      </c>
      <c r="K110" s="148" t="s">
        <v>353</v>
      </c>
      <c r="L110" s="43"/>
      <c r="M110" s="153"/>
      <c r="N110" s="154" t="s">
        <v>46</v>
      </c>
      <c r="O110" s="24"/>
      <c r="P110" s="155">
        <f>$O$110*$H$110</f>
        <v>0</v>
      </c>
      <c r="Q110" s="155">
        <v>0</v>
      </c>
      <c r="R110" s="155">
        <f>$Q$110*$H$110</f>
        <v>0</v>
      </c>
      <c r="S110" s="155">
        <v>0</v>
      </c>
      <c r="T110" s="156">
        <f>$S$110*$H$110</f>
        <v>0</v>
      </c>
      <c r="AR110" s="97" t="s">
        <v>248</v>
      </c>
      <c r="AT110" s="97" t="s">
        <v>244</v>
      </c>
      <c r="AU110" s="97" t="s">
        <v>83</v>
      </c>
      <c r="AY110" s="6" t="s">
        <v>243</v>
      </c>
      <c r="BE110" s="157">
        <f>IF($N$110="základní",$J$110,0)</f>
        <v>0</v>
      </c>
      <c r="BF110" s="157">
        <f>IF($N$110="snížená",$J$110,0)</f>
        <v>0</v>
      </c>
      <c r="BG110" s="157">
        <f>IF($N$110="zákl. přenesená",$J$110,0)</f>
        <v>0</v>
      </c>
      <c r="BH110" s="157">
        <f>IF($N$110="sníž. přenesená",$J$110,0)</f>
        <v>0</v>
      </c>
      <c r="BI110" s="157">
        <f>IF($N$110="nulová",$J$110,0)</f>
        <v>0</v>
      </c>
      <c r="BJ110" s="97" t="s">
        <v>22</v>
      </c>
      <c r="BK110" s="157">
        <f>ROUND($I$110*$H$110,2)</f>
        <v>0</v>
      </c>
      <c r="BL110" s="97" t="s">
        <v>248</v>
      </c>
      <c r="BM110" s="97" t="s">
        <v>1095</v>
      </c>
    </row>
    <row r="111" spans="2:65" s="6" customFormat="1" ht="15.75" customHeight="1" x14ac:dyDescent="0.3">
      <c r="B111" s="178"/>
      <c r="C111" s="179"/>
      <c r="D111" s="158" t="s">
        <v>355</v>
      </c>
      <c r="E111" s="180"/>
      <c r="F111" s="180" t="s">
        <v>1175</v>
      </c>
      <c r="G111" s="179"/>
      <c r="H111" s="181">
        <v>10</v>
      </c>
      <c r="J111" s="179"/>
      <c r="K111" s="179"/>
      <c r="L111" s="182"/>
      <c r="M111" s="183"/>
      <c r="N111" s="179"/>
      <c r="O111" s="179"/>
      <c r="P111" s="179"/>
      <c r="Q111" s="179"/>
      <c r="R111" s="179"/>
      <c r="S111" s="179"/>
      <c r="T111" s="184"/>
      <c r="AT111" s="185" t="s">
        <v>355</v>
      </c>
      <c r="AU111" s="185" t="s">
        <v>83</v>
      </c>
      <c r="AV111" s="185" t="s">
        <v>83</v>
      </c>
      <c r="AW111" s="185" t="s">
        <v>222</v>
      </c>
      <c r="AX111" s="185" t="s">
        <v>22</v>
      </c>
      <c r="AY111" s="185" t="s">
        <v>243</v>
      </c>
    </row>
    <row r="112" spans="2:65" s="6" customFormat="1" ht="15.75" customHeight="1" x14ac:dyDescent="0.3">
      <c r="B112" s="178"/>
      <c r="C112" s="179"/>
      <c r="D112" s="177" t="s">
        <v>355</v>
      </c>
      <c r="E112" s="179"/>
      <c r="F112" s="180" t="s">
        <v>1176</v>
      </c>
      <c r="G112" s="179"/>
      <c r="H112" s="181">
        <v>280</v>
      </c>
      <c r="J112" s="179"/>
      <c r="K112" s="179"/>
      <c r="L112" s="182"/>
      <c r="M112" s="183"/>
      <c r="N112" s="179"/>
      <c r="O112" s="179"/>
      <c r="P112" s="179"/>
      <c r="Q112" s="179"/>
      <c r="R112" s="179"/>
      <c r="S112" s="179"/>
      <c r="T112" s="184"/>
      <c r="AT112" s="185" t="s">
        <v>355</v>
      </c>
      <c r="AU112" s="185" t="s">
        <v>83</v>
      </c>
      <c r="AV112" s="185" t="s">
        <v>83</v>
      </c>
      <c r="AW112" s="185" t="s">
        <v>75</v>
      </c>
      <c r="AX112" s="185" t="s">
        <v>22</v>
      </c>
      <c r="AY112" s="185" t="s">
        <v>243</v>
      </c>
    </row>
    <row r="113" spans="2:65" s="6" customFormat="1" ht="15.75" customHeight="1" x14ac:dyDescent="0.3">
      <c r="B113" s="23"/>
      <c r="C113" s="146" t="s">
        <v>276</v>
      </c>
      <c r="D113" s="146" t="s">
        <v>244</v>
      </c>
      <c r="E113" s="147" t="s">
        <v>1098</v>
      </c>
      <c r="F113" s="148" t="s">
        <v>1099</v>
      </c>
      <c r="G113" s="149" t="s">
        <v>637</v>
      </c>
      <c r="H113" s="150">
        <v>47</v>
      </c>
      <c r="I113" s="151"/>
      <c r="J113" s="152">
        <f>ROUND($I$113*$H$113,2)</f>
        <v>0</v>
      </c>
      <c r="K113" s="148" t="s">
        <v>353</v>
      </c>
      <c r="L113" s="43"/>
      <c r="M113" s="153"/>
      <c r="N113" s="154" t="s">
        <v>46</v>
      </c>
      <c r="O113" s="24"/>
      <c r="P113" s="155">
        <f>$O$113*$H$113</f>
        <v>0</v>
      </c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97" t="s">
        <v>248</v>
      </c>
      <c r="AT113" s="97" t="s">
        <v>244</v>
      </c>
      <c r="AU113" s="97" t="s">
        <v>83</v>
      </c>
      <c r="AY113" s="6" t="s">
        <v>243</v>
      </c>
      <c r="BE113" s="157">
        <f>IF($N$113="základní",$J$113,0)</f>
        <v>0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7" t="s">
        <v>22</v>
      </c>
      <c r="BK113" s="157">
        <f>ROUND($I$113*$H$113,2)</f>
        <v>0</v>
      </c>
      <c r="BL113" s="97" t="s">
        <v>248</v>
      </c>
      <c r="BM113" s="97" t="s">
        <v>1100</v>
      </c>
    </row>
    <row r="114" spans="2:65" s="6" customFormat="1" ht="15.75" customHeight="1" x14ac:dyDescent="0.3">
      <c r="B114" s="178"/>
      <c r="C114" s="179"/>
      <c r="D114" s="158" t="s">
        <v>355</v>
      </c>
      <c r="E114" s="180"/>
      <c r="F114" s="180" t="s">
        <v>1197</v>
      </c>
      <c r="G114" s="179"/>
      <c r="H114" s="181">
        <v>47</v>
      </c>
      <c r="J114" s="179"/>
      <c r="K114" s="179"/>
      <c r="L114" s="182"/>
      <c r="M114" s="183"/>
      <c r="N114" s="179"/>
      <c r="O114" s="179"/>
      <c r="P114" s="179"/>
      <c r="Q114" s="179"/>
      <c r="R114" s="179"/>
      <c r="S114" s="179"/>
      <c r="T114" s="184"/>
      <c r="AT114" s="185" t="s">
        <v>355</v>
      </c>
      <c r="AU114" s="185" t="s">
        <v>83</v>
      </c>
      <c r="AV114" s="185" t="s">
        <v>83</v>
      </c>
      <c r="AW114" s="185" t="s">
        <v>222</v>
      </c>
      <c r="AX114" s="185" t="s">
        <v>22</v>
      </c>
      <c r="AY114" s="185" t="s">
        <v>243</v>
      </c>
    </row>
    <row r="115" spans="2:65" s="6" customFormat="1" ht="15.75" customHeight="1" x14ac:dyDescent="0.3">
      <c r="B115" s="23"/>
      <c r="C115" s="146" t="s">
        <v>27</v>
      </c>
      <c r="D115" s="146" t="s">
        <v>244</v>
      </c>
      <c r="E115" s="147" t="s">
        <v>1106</v>
      </c>
      <c r="F115" s="148" t="s">
        <v>1107</v>
      </c>
      <c r="G115" s="149" t="s">
        <v>637</v>
      </c>
      <c r="H115" s="150">
        <v>2</v>
      </c>
      <c r="I115" s="151"/>
      <c r="J115" s="152">
        <f>ROUND($I$115*$H$115,2)</f>
        <v>0</v>
      </c>
      <c r="K115" s="148" t="s">
        <v>353</v>
      </c>
      <c r="L115" s="43"/>
      <c r="M115" s="153"/>
      <c r="N115" s="154" t="s">
        <v>46</v>
      </c>
      <c r="O115" s="24"/>
      <c r="P115" s="155">
        <f>$O$115*$H$115</f>
        <v>0</v>
      </c>
      <c r="Q115" s="155">
        <v>0</v>
      </c>
      <c r="R115" s="155">
        <f>$Q$115*$H$115</f>
        <v>0</v>
      </c>
      <c r="S115" s="155">
        <v>0</v>
      </c>
      <c r="T115" s="156">
        <f>$S$115*$H$115</f>
        <v>0</v>
      </c>
      <c r="AR115" s="97" t="s">
        <v>248</v>
      </c>
      <c r="AT115" s="97" t="s">
        <v>244</v>
      </c>
      <c r="AU115" s="97" t="s">
        <v>83</v>
      </c>
      <c r="AY115" s="6" t="s">
        <v>243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7" t="s">
        <v>22</v>
      </c>
      <c r="BK115" s="157">
        <f>ROUND($I$115*$H$115,2)</f>
        <v>0</v>
      </c>
      <c r="BL115" s="97" t="s">
        <v>248</v>
      </c>
      <c r="BM115" s="97" t="s">
        <v>1108</v>
      </c>
    </row>
    <row r="116" spans="2:65" s="6" customFormat="1" ht="15.75" customHeight="1" x14ac:dyDescent="0.3">
      <c r="B116" s="178"/>
      <c r="C116" s="179"/>
      <c r="D116" s="158" t="s">
        <v>355</v>
      </c>
      <c r="E116" s="180"/>
      <c r="F116" s="180" t="s">
        <v>1109</v>
      </c>
      <c r="G116" s="179"/>
      <c r="H116" s="181">
        <v>2</v>
      </c>
      <c r="J116" s="179"/>
      <c r="K116" s="179"/>
      <c r="L116" s="182"/>
      <c r="M116" s="183"/>
      <c r="N116" s="179"/>
      <c r="O116" s="179"/>
      <c r="P116" s="179"/>
      <c r="Q116" s="179"/>
      <c r="R116" s="179"/>
      <c r="S116" s="179"/>
      <c r="T116" s="184"/>
      <c r="AT116" s="185" t="s">
        <v>355</v>
      </c>
      <c r="AU116" s="185" t="s">
        <v>83</v>
      </c>
      <c r="AV116" s="185" t="s">
        <v>83</v>
      </c>
      <c r="AW116" s="185" t="s">
        <v>222</v>
      </c>
      <c r="AX116" s="185" t="s">
        <v>22</v>
      </c>
      <c r="AY116" s="185" t="s">
        <v>243</v>
      </c>
    </row>
    <row r="117" spans="2:65" s="6" customFormat="1" ht="15.75" customHeight="1" x14ac:dyDescent="0.3">
      <c r="B117" s="23"/>
      <c r="C117" s="146" t="s">
        <v>282</v>
      </c>
      <c r="D117" s="146" t="s">
        <v>244</v>
      </c>
      <c r="E117" s="147" t="s">
        <v>1110</v>
      </c>
      <c r="F117" s="148" t="s">
        <v>1111</v>
      </c>
      <c r="G117" s="149" t="s">
        <v>637</v>
      </c>
      <c r="H117" s="150">
        <v>1316</v>
      </c>
      <c r="I117" s="151"/>
      <c r="J117" s="152">
        <f>ROUND($I$117*$H$117,2)</f>
        <v>0</v>
      </c>
      <c r="K117" s="148" t="s">
        <v>353</v>
      </c>
      <c r="L117" s="43"/>
      <c r="M117" s="153"/>
      <c r="N117" s="154" t="s">
        <v>46</v>
      </c>
      <c r="O117" s="24"/>
      <c r="P117" s="155">
        <f>$O$117*$H$117</f>
        <v>0</v>
      </c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7" t="s">
        <v>248</v>
      </c>
      <c r="AT117" s="97" t="s">
        <v>244</v>
      </c>
      <c r="AU117" s="97" t="s">
        <v>83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248</v>
      </c>
      <c r="BM117" s="97" t="s">
        <v>1112</v>
      </c>
    </row>
    <row r="118" spans="2:65" s="6" customFormat="1" ht="15.75" customHeight="1" x14ac:dyDescent="0.3">
      <c r="B118" s="178"/>
      <c r="C118" s="179"/>
      <c r="D118" s="158" t="s">
        <v>355</v>
      </c>
      <c r="E118" s="180"/>
      <c r="F118" s="180" t="s">
        <v>1198</v>
      </c>
      <c r="G118" s="179"/>
      <c r="H118" s="181">
        <v>47</v>
      </c>
      <c r="J118" s="179"/>
      <c r="K118" s="179"/>
      <c r="L118" s="182"/>
      <c r="M118" s="183"/>
      <c r="N118" s="179"/>
      <c r="O118" s="179"/>
      <c r="P118" s="179"/>
      <c r="Q118" s="179"/>
      <c r="R118" s="179"/>
      <c r="S118" s="179"/>
      <c r="T118" s="184"/>
      <c r="AT118" s="185" t="s">
        <v>355</v>
      </c>
      <c r="AU118" s="185" t="s">
        <v>83</v>
      </c>
      <c r="AV118" s="185" t="s">
        <v>83</v>
      </c>
      <c r="AW118" s="185" t="s">
        <v>222</v>
      </c>
      <c r="AX118" s="185" t="s">
        <v>22</v>
      </c>
      <c r="AY118" s="185" t="s">
        <v>243</v>
      </c>
    </row>
    <row r="119" spans="2:65" s="6" customFormat="1" ht="15.75" customHeight="1" x14ac:dyDescent="0.3">
      <c r="B119" s="178"/>
      <c r="C119" s="179"/>
      <c r="D119" s="177" t="s">
        <v>355</v>
      </c>
      <c r="E119" s="179"/>
      <c r="F119" s="180" t="s">
        <v>1199</v>
      </c>
      <c r="G119" s="179"/>
      <c r="H119" s="181">
        <v>1316</v>
      </c>
      <c r="J119" s="179"/>
      <c r="K119" s="179"/>
      <c r="L119" s="182"/>
      <c r="M119" s="183"/>
      <c r="N119" s="179"/>
      <c r="O119" s="179"/>
      <c r="P119" s="179"/>
      <c r="Q119" s="179"/>
      <c r="R119" s="179"/>
      <c r="S119" s="179"/>
      <c r="T119" s="184"/>
      <c r="AT119" s="185" t="s">
        <v>355</v>
      </c>
      <c r="AU119" s="185" t="s">
        <v>83</v>
      </c>
      <c r="AV119" s="185" t="s">
        <v>83</v>
      </c>
      <c r="AW119" s="185" t="s">
        <v>75</v>
      </c>
      <c r="AX119" s="185" t="s">
        <v>22</v>
      </c>
      <c r="AY119" s="185" t="s">
        <v>243</v>
      </c>
    </row>
    <row r="120" spans="2:65" s="6" customFormat="1" ht="15.75" customHeight="1" x14ac:dyDescent="0.3">
      <c r="B120" s="23"/>
      <c r="C120" s="146" t="s">
        <v>285</v>
      </c>
      <c r="D120" s="146" t="s">
        <v>244</v>
      </c>
      <c r="E120" s="147" t="s">
        <v>1120</v>
      </c>
      <c r="F120" s="148" t="s">
        <v>1121</v>
      </c>
      <c r="G120" s="149" t="s">
        <v>637</v>
      </c>
      <c r="H120" s="150">
        <v>56</v>
      </c>
      <c r="I120" s="151"/>
      <c r="J120" s="152">
        <f>ROUND($I$120*$H$120,2)</f>
        <v>0</v>
      </c>
      <c r="K120" s="148" t="s">
        <v>353</v>
      </c>
      <c r="L120" s="43"/>
      <c r="M120" s="153"/>
      <c r="N120" s="154" t="s">
        <v>46</v>
      </c>
      <c r="O120" s="24"/>
      <c r="P120" s="155">
        <f>$O$120*$H$120</f>
        <v>0</v>
      </c>
      <c r="Q120" s="155">
        <v>0</v>
      </c>
      <c r="R120" s="155">
        <f>$Q$120*$H$120</f>
        <v>0</v>
      </c>
      <c r="S120" s="155">
        <v>0</v>
      </c>
      <c r="T120" s="156">
        <f>$S$120*$H$120</f>
        <v>0</v>
      </c>
      <c r="AR120" s="97" t="s">
        <v>248</v>
      </c>
      <c r="AT120" s="97" t="s">
        <v>244</v>
      </c>
      <c r="AU120" s="97" t="s">
        <v>83</v>
      </c>
      <c r="AY120" s="6" t="s">
        <v>243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7" t="s">
        <v>22</v>
      </c>
      <c r="BK120" s="157">
        <f>ROUND($I$120*$H$120,2)</f>
        <v>0</v>
      </c>
      <c r="BL120" s="97" t="s">
        <v>248</v>
      </c>
      <c r="BM120" s="97" t="s">
        <v>1122</v>
      </c>
    </row>
    <row r="121" spans="2:65" s="6" customFormat="1" ht="15.75" customHeight="1" x14ac:dyDescent="0.3">
      <c r="B121" s="178"/>
      <c r="C121" s="179"/>
      <c r="D121" s="158" t="s">
        <v>355</v>
      </c>
      <c r="E121" s="180"/>
      <c r="F121" s="180" t="s">
        <v>1180</v>
      </c>
      <c r="G121" s="179"/>
      <c r="H121" s="181">
        <v>2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83</v>
      </c>
      <c r="AV121" s="185" t="s">
        <v>83</v>
      </c>
      <c r="AW121" s="185" t="s">
        <v>222</v>
      </c>
      <c r="AX121" s="185" t="s">
        <v>22</v>
      </c>
      <c r="AY121" s="185" t="s">
        <v>243</v>
      </c>
    </row>
    <row r="122" spans="2:65" s="6" customFormat="1" ht="15.75" customHeight="1" x14ac:dyDescent="0.3">
      <c r="B122" s="178"/>
      <c r="C122" s="179"/>
      <c r="D122" s="177" t="s">
        <v>355</v>
      </c>
      <c r="E122" s="179"/>
      <c r="F122" s="180" t="s">
        <v>1181</v>
      </c>
      <c r="G122" s="179"/>
      <c r="H122" s="181">
        <v>56</v>
      </c>
      <c r="J122" s="179"/>
      <c r="K122" s="179"/>
      <c r="L122" s="182"/>
      <c r="M122" s="183"/>
      <c r="N122" s="179"/>
      <c r="O122" s="179"/>
      <c r="P122" s="179"/>
      <c r="Q122" s="179"/>
      <c r="R122" s="179"/>
      <c r="S122" s="179"/>
      <c r="T122" s="184"/>
      <c r="AT122" s="185" t="s">
        <v>355</v>
      </c>
      <c r="AU122" s="185" t="s">
        <v>83</v>
      </c>
      <c r="AV122" s="185" t="s">
        <v>83</v>
      </c>
      <c r="AW122" s="185" t="s">
        <v>75</v>
      </c>
      <c r="AX122" s="185" t="s">
        <v>22</v>
      </c>
      <c r="AY122" s="185" t="s">
        <v>243</v>
      </c>
    </row>
    <row r="123" spans="2:65" s="6" customFormat="1" ht="15.75" customHeight="1" x14ac:dyDescent="0.3">
      <c r="B123" s="23"/>
      <c r="C123" s="146" t="s">
        <v>288</v>
      </c>
      <c r="D123" s="146" t="s">
        <v>244</v>
      </c>
      <c r="E123" s="147" t="s">
        <v>1182</v>
      </c>
      <c r="F123" s="148" t="s">
        <v>1183</v>
      </c>
      <c r="G123" s="149" t="s">
        <v>637</v>
      </c>
      <c r="H123" s="150">
        <v>1</v>
      </c>
      <c r="I123" s="151"/>
      <c r="J123" s="152">
        <f>ROUND($I$123*$H$123,2)</f>
        <v>0</v>
      </c>
      <c r="K123" s="148" t="s">
        <v>353</v>
      </c>
      <c r="L123" s="43"/>
      <c r="M123" s="153"/>
      <c r="N123" s="154" t="s">
        <v>46</v>
      </c>
      <c r="O123" s="24"/>
      <c r="P123" s="155">
        <f>$O$123*$H$123</f>
        <v>0</v>
      </c>
      <c r="Q123" s="155">
        <v>0</v>
      </c>
      <c r="R123" s="155">
        <f>$Q$123*$H$123</f>
        <v>0</v>
      </c>
      <c r="S123" s="155">
        <v>0</v>
      </c>
      <c r="T123" s="156">
        <f>$S$123*$H$123</f>
        <v>0</v>
      </c>
      <c r="AR123" s="97" t="s">
        <v>248</v>
      </c>
      <c r="AT123" s="97" t="s">
        <v>244</v>
      </c>
      <c r="AU123" s="97" t="s">
        <v>83</v>
      </c>
      <c r="AY123" s="6" t="s">
        <v>243</v>
      </c>
      <c r="BE123" s="157">
        <f>IF($N$123="základní",$J$123,0)</f>
        <v>0</v>
      </c>
      <c r="BF123" s="157">
        <f>IF($N$123="snížená",$J$123,0)</f>
        <v>0</v>
      </c>
      <c r="BG123" s="157">
        <f>IF($N$123="zákl. přenesená",$J$123,0)</f>
        <v>0</v>
      </c>
      <c r="BH123" s="157">
        <f>IF($N$123="sníž. přenesená",$J$123,0)</f>
        <v>0</v>
      </c>
      <c r="BI123" s="157">
        <f>IF($N$123="nulová",$J$123,0)</f>
        <v>0</v>
      </c>
      <c r="BJ123" s="97" t="s">
        <v>22</v>
      </c>
      <c r="BK123" s="157">
        <f>ROUND($I$123*$H$123,2)</f>
        <v>0</v>
      </c>
      <c r="BL123" s="97" t="s">
        <v>248</v>
      </c>
      <c r="BM123" s="97" t="s">
        <v>1184</v>
      </c>
    </row>
    <row r="124" spans="2:65" s="6" customFormat="1" ht="15.75" customHeight="1" x14ac:dyDescent="0.3">
      <c r="B124" s="178"/>
      <c r="C124" s="179"/>
      <c r="D124" s="158" t="s">
        <v>355</v>
      </c>
      <c r="E124" s="180"/>
      <c r="F124" s="180" t="s">
        <v>1105</v>
      </c>
      <c r="G124" s="179"/>
      <c r="H124" s="181">
        <v>1</v>
      </c>
      <c r="J124" s="179"/>
      <c r="K124" s="179"/>
      <c r="L124" s="182"/>
      <c r="M124" s="183"/>
      <c r="N124" s="179"/>
      <c r="O124" s="179"/>
      <c r="P124" s="179"/>
      <c r="Q124" s="179"/>
      <c r="R124" s="179"/>
      <c r="S124" s="179"/>
      <c r="T124" s="184"/>
      <c r="AT124" s="185" t="s">
        <v>355</v>
      </c>
      <c r="AU124" s="185" t="s">
        <v>83</v>
      </c>
      <c r="AV124" s="185" t="s">
        <v>83</v>
      </c>
      <c r="AW124" s="185" t="s">
        <v>222</v>
      </c>
      <c r="AX124" s="185" t="s">
        <v>22</v>
      </c>
      <c r="AY124" s="185" t="s">
        <v>243</v>
      </c>
    </row>
    <row r="125" spans="2:65" s="6" customFormat="1" ht="15.75" customHeight="1" x14ac:dyDescent="0.3">
      <c r="B125" s="23"/>
      <c r="C125" s="146" t="s">
        <v>291</v>
      </c>
      <c r="D125" s="146" t="s">
        <v>244</v>
      </c>
      <c r="E125" s="147" t="s">
        <v>1185</v>
      </c>
      <c r="F125" s="148" t="s">
        <v>1186</v>
      </c>
      <c r="G125" s="149" t="s">
        <v>637</v>
      </c>
      <c r="H125" s="150">
        <v>28</v>
      </c>
      <c r="I125" s="151"/>
      <c r="J125" s="152">
        <f>ROUND($I$125*$H$125,2)</f>
        <v>0</v>
      </c>
      <c r="K125" s="148" t="s">
        <v>353</v>
      </c>
      <c r="L125" s="43"/>
      <c r="M125" s="153"/>
      <c r="N125" s="154" t="s">
        <v>46</v>
      </c>
      <c r="O125" s="24"/>
      <c r="P125" s="155">
        <f>$O$125*$H$125</f>
        <v>0</v>
      </c>
      <c r="Q125" s="155">
        <v>0</v>
      </c>
      <c r="R125" s="155">
        <f>$Q$125*$H$125</f>
        <v>0</v>
      </c>
      <c r="S125" s="155">
        <v>0</v>
      </c>
      <c r="T125" s="156">
        <f>$S$125*$H$125</f>
        <v>0</v>
      </c>
      <c r="AR125" s="97" t="s">
        <v>248</v>
      </c>
      <c r="AT125" s="97" t="s">
        <v>244</v>
      </c>
      <c r="AU125" s="97" t="s">
        <v>83</v>
      </c>
      <c r="AY125" s="6" t="s">
        <v>243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7" t="s">
        <v>22</v>
      </c>
      <c r="BK125" s="157">
        <f>ROUND($I$125*$H$125,2)</f>
        <v>0</v>
      </c>
      <c r="BL125" s="97" t="s">
        <v>248</v>
      </c>
      <c r="BM125" s="97" t="s">
        <v>1187</v>
      </c>
    </row>
    <row r="126" spans="2:65" s="6" customFormat="1" ht="15.75" customHeight="1" x14ac:dyDescent="0.3">
      <c r="B126" s="178"/>
      <c r="C126" s="179"/>
      <c r="D126" s="158" t="s">
        <v>355</v>
      </c>
      <c r="E126" s="180"/>
      <c r="F126" s="180" t="s">
        <v>1188</v>
      </c>
      <c r="G126" s="179"/>
      <c r="H126" s="181">
        <v>1</v>
      </c>
      <c r="J126" s="179"/>
      <c r="K126" s="179"/>
      <c r="L126" s="182"/>
      <c r="M126" s="183"/>
      <c r="N126" s="179"/>
      <c r="O126" s="179"/>
      <c r="P126" s="179"/>
      <c r="Q126" s="179"/>
      <c r="R126" s="179"/>
      <c r="S126" s="179"/>
      <c r="T126" s="184"/>
      <c r="AT126" s="185" t="s">
        <v>355</v>
      </c>
      <c r="AU126" s="185" t="s">
        <v>83</v>
      </c>
      <c r="AV126" s="185" t="s">
        <v>83</v>
      </c>
      <c r="AW126" s="185" t="s">
        <v>222</v>
      </c>
      <c r="AX126" s="185" t="s">
        <v>22</v>
      </c>
      <c r="AY126" s="185" t="s">
        <v>243</v>
      </c>
    </row>
    <row r="127" spans="2:65" s="6" customFormat="1" ht="15.75" customHeight="1" x14ac:dyDescent="0.3">
      <c r="B127" s="178"/>
      <c r="C127" s="179"/>
      <c r="D127" s="177" t="s">
        <v>355</v>
      </c>
      <c r="E127" s="179"/>
      <c r="F127" s="180" t="s">
        <v>1189</v>
      </c>
      <c r="G127" s="179"/>
      <c r="H127" s="181">
        <v>28</v>
      </c>
      <c r="J127" s="179"/>
      <c r="K127" s="179"/>
      <c r="L127" s="182"/>
      <c r="M127" s="183"/>
      <c r="N127" s="179"/>
      <c r="O127" s="179"/>
      <c r="P127" s="179"/>
      <c r="Q127" s="179"/>
      <c r="R127" s="179"/>
      <c r="S127" s="179"/>
      <c r="T127" s="184"/>
      <c r="AT127" s="185" t="s">
        <v>355</v>
      </c>
      <c r="AU127" s="185" t="s">
        <v>83</v>
      </c>
      <c r="AV127" s="185" t="s">
        <v>83</v>
      </c>
      <c r="AW127" s="185" t="s">
        <v>75</v>
      </c>
      <c r="AX127" s="185" t="s">
        <v>22</v>
      </c>
      <c r="AY127" s="185" t="s">
        <v>243</v>
      </c>
    </row>
    <row r="128" spans="2:65" s="6" customFormat="1" ht="15.75" customHeight="1" x14ac:dyDescent="0.3">
      <c r="B128" s="23"/>
      <c r="C128" s="146" t="s">
        <v>8</v>
      </c>
      <c r="D128" s="146" t="s">
        <v>244</v>
      </c>
      <c r="E128" s="147" t="s">
        <v>1125</v>
      </c>
      <c r="F128" s="148" t="s">
        <v>1126</v>
      </c>
      <c r="G128" s="149" t="s">
        <v>637</v>
      </c>
      <c r="H128" s="150">
        <v>4</v>
      </c>
      <c r="I128" s="151"/>
      <c r="J128" s="152">
        <f>ROUND($I$128*$H$128,2)</f>
        <v>0</v>
      </c>
      <c r="K128" s="148" t="s">
        <v>353</v>
      </c>
      <c r="L128" s="43"/>
      <c r="M128" s="153"/>
      <c r="N128" s="154" t="s">
        <v>46</v>
      </c>
      <c r="O128" s="24"/>
      <c r="P128" s="155">
        <f>$O$128*$H$128</f>
        <v>0</v>
      </c>
      <c r="Q128" s="155">
        <v>0</v>
      </c>
      <c r="R128" s="155">
        <f>$Q$128*$H$128</f>
        <v>0</v>
      </c>
      <c r="S128" s="155">
        <v>0</v>
      </c>
      <c r="T128" s="156">
        <f>$S$128*$H$128</f>
        <v>0</v>
      </c>
      <c r="AR128" s="97" t="s">
        <v>248</v>
      </c>
      <c r="AT128" s="97" t="s">
        <v>244</v>
      </c>
      <c r="AU128" s="97" t="s">
        <v>83</v>
      </c>
      <c r="AY128" s="6" t="s">
        <v>243</v>
      </c>
      <c r="BE128" s="157">
        <f>IF($N$128="základní",$J$128,0)</f>
        <v>0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7" t="s">
        <v>22</v>
      </c>
      <c r="BK128" s="157">
        <f>ROUND($I$128*$H$128,2)</f>
        <v>0</v>
      </c>
      <c r="BL128" s="97" t="s">
        <v>248</v>
      </c>
      <c r="BM128" s="97" t="s">
        <v>1127</v>
      </c>
    </row>
    <row r="129" spans="2:65" s="6" customFormat="1" ht="15.75" customHeight="1" x14ac:dyDescent="0.3">
      <c r="B129" s="178"/>
      <c r="C129" s="179"/>
      <c r="D129" s="158" t="s">
        <v>355</v>
      </c>
      <c r="E129" s="180"/>
      <c r="F129" s="180" t="s">
        <v>1190</v>
      </c>
      <c r="G129" s="179"/>
      <c r="H129" s="181">
        <v>4</v>
      </c>
      <c r="J129" s="179"/>
      <c r="K129" s="179"/>
      <c r="L129" s="182"/>
      <c r="M129" s="183"/>
      <c r="N129" s="179"/>
      <c r="O129" s="179"/>
      <c r="P129" s="179"/>
      <c r="Q129" s="179"/>
      <c r="R129" s="179"/>
      <c r="S129" s="179"/>
      <c r="T129" s="184"/>
      <c r="AT129" s="185" t="s">
        <v>355</v>
      </c>
      <c r="AU129" s="185" t="s">
        <v>83</v>
      </c>
      <c r="AV129" s="185" t="s">
        <v>83</v>
      </c>
      <c r="AW129" s="185" t="s">
        <v>222</v>
      </c>
      <c r="AX129" s="185" t="s">
        <v>22</v>
      </c>
      <c r="AY129" s="185" t="s">
        <v>243</v>
      </c>
    </row>
    <row r="130" spans="2:65" s="6" customFormat="1" ht="15.75" customHeight="1" x14ac:dyDescent="0.3">
      <c r="B130" s="23"/>
      <c r="C130" s="146" t="s">
        <v>297</v>
      </c>
      <c r="D130" s="146" t="s">
        <v>244</v>
      </c>
      <c r="E130" s="147" t="s">
        <v>1128</v>
      </c>
      <c r="F130" s="148" t="s">
        <v>1129</v>
      </c>
      <c r="G130" s="149" t="s">
        <v>637</v>
      </c>
      <c r="H130" s="150">
        <v>4</v>
      </c>
      <c r="I130" s="151"/>
      <c r="J130" s="152">
        <f>ROUND($I$130*$H$130,2)</f>
        <v>0</v>
      </c>
      <c r="K130" s="148" t="s">
        <v>353</v>
      </c>
      <c r="L130" s="43"/>
      <c r="M130" s="153"/>
      <c r="N130" s="154" t="s">
        <v>46</v>
      </c>
      <c r="O130" s="24"/>
      <c r="P130" s="155">
        <f>$O$130*$H$130</f>
        <v>0</v>
      </c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7" t="s">
        <v>248</v>
      </c>
      <c r="AT130" s="97" t="s">
        <v>244</v>
      </c>
      <c r="AU130" s="97" t="s">
        <v>83</v>
      </c>
      <c r="AY130" s="6" t="s">
        <v>243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7" t="s">
        <v>22</v>
      </c>
      <c r="BK130" s="157">
        <f>ROUND($I$130*$H$130,2)</f>
        <v>0</v>
      </c>
      <c r="BL130" s="97" t="s">
        <v>248</v>
      </c>
      <c r="BM130" s="97" t="s">
        <v>1130</v>
      </c>
    </row>
    <row r="131" spans="2:65" s="6" customFormat="1" ht="15.75" customHeight="1" x14ac:dyDescent="0.3">
      <c r="B131" s="178"/>
      <c r="C131" s="179"/>
      <c r="D131" s="158" t="s">
        <v>355</v>
      </c>
      <c r="E131" s="180"/>
      <c r="F131" s="180" t="s">
        <v>1190</v>
      </c>
      <c r="G131" s="179"/>
      <c r="H131" s="181">
        <v>4</v>
      </c>
      <c r="J131" s="179"/>
      <c r="K131" s="179"/>
      <c r="L131" s="182"/>
      <c r="M131" s="183"/>
      <c r="N131" s="179"/>
      <c r="O131" s="179"/>
      <c r="P131" s="179"/>
      <c r="Q131" s="179"/>
      <c r="R131" s="179"/>
      <c r="S131" s="179"/>
      <c r="T131" s="184"/>
      <c r="AT131" s="185" t="s">
        <v>355</v>
      </c>
      <c r="AU131" s="185" t="s">
        <v>83</v>
      </c>
      <c r="AV131" s="185" t="s">
        <v>83</v>
      </c>
      <c r="AW131" s="185" t="s">
        <v>222</v>
      </c>
      <c r="AX131" s="185" t="s">
        <v>22</v>
      </c>
      <c r="AY131" s="185" t="s">
        <v>243</v>
      </c>
    </row>
    <row r="132" spans="2:65" s="6" customFormat="1" ht="15.75" customHeight="1" x14ac:dyDescent="0.3">
      <c r="B132" s="23"/>
      <c r="C132" s="146" t="s">
        <v>301</v>
      </c>
      <c r="D132" s="146" t="s">
        <v>244</v>
      </c>
      <c r="E132" s="147" t="s">
        <v>1131</v>
      </c>
      <c r="F132" s="148" t="s">
        <v>1132</v>
      </c>
      <c r="G132" s="149" t="s">
        <v>637</v>
      </c>
      <c r="H132" s="150">
        <v>112</v>
      </c>
      <c r="I132" s="151"/>
      <c r="J132" s="152">
        <f>ROUND($I$132*$H$132,2)</f>
        <v>0</v>
      </c>
      <c r="K132" s="148" t="s">
        <v>353</v>
      </c>
      <c r="L132" s="43"/>
      <c r="M132" s="153"/>
      <c r="N132" s="154" t="s">
        <v>46</v>
      </c>
      <c r="O132" s="24"/>
      <c r="P132" s="155">
        <f>$O$132*$H$132</f>
        <v>0</v>
      </c>
      <c r="Q132" s="155">
        <v>0</v>
      </c>
      <c r="R132" s="155">
        <f>$Q$132*$H$132</f>
        <v>0</v>
      </c>
      <c r="S132" s="155">
        <v>0</v>
      </c>
      <c r="T132" s="156">
        <f>$S$132*$H$132</f>
        <v>0</v>
      </c>
      <c r="AR132" s="97" t="s">
        <v>248</v>
      </c>
      <c r="AT132" s="97" t="s">
        <v>244</v>
      </c>
      <c r="AU132" s="97" t="s">
        <v>83</v>
      </c>
      <c r="AY132" s="6" t="s">
        <v>243</v>
      </c>
      <c r="BE132" s="157">
        <f>IF($N$132="základní",$J$132,0)</f>
        <v>0</v>
      </c>
      <c r="BF132" s="157">
        <f>IF($N$132="snížená",$J$132,0)</f>
        <v>0</v>
      </c>
      <c r="BG132" s="157">
        <f>IF($N$132="zákl. přenesená",$J$132,0)</f>
        <v>0</v>
      </c>
      <c r="BH132" s="157">
        <f>IF($N$132="sníž. přenesená",$J$132,0)</f>
        <v>0</v>
      </c>
      <c r="BI132" s="157">
        <f>IF($N$132="nulová",$J$132,0)</f>
        <v>0</v>
      </c>
      <c r="BJ132" s="97" t="s">
        <v>22</v>
      </c>
      <c r="BK132" s="157">
        <f>ROUND($I$132*$H$132,2)</f>
        <v>0</v>
      </c>
      <c r="BL132" s="97" t="s">
        <v>248</v>
      </c>
      <c r="BM132" s="97" t="s">
        <v>1133</v>
      </c>
    </row>
    <row r="133" spans="2:65" s="6" customFormat="1" ht="15.75" customHeight="1" x14ac:dyDescent="0.3">
      <c r="B133" s="178"/>
      <c r="C133" s="179"/>
      <c r="D133" s="158" t="s">
        <v>355</v>
      </c>
      <c r="E133" s="180"/>
      <c r="F133" s="180" t="s">
        <v>1191</v>
      </c>
      <c r="G133" s="179"/>
      <c r="H133" s="181">
        <v>4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83</v>
      </c>
      <c r="AV133" s="185" t="s">
        <v>83</v>
      </c>
      <c r="AW133" s="185" t="s">
        <v>222</v>
      </c>
      <c r="AX133" s="185" t="s">
        <v>22</v>
      </c>
      <c r="AY133" s="185" t="s">
        <v>243</v>
      </c>
    </row>
    <row r="134" spans="2:65" s="6" customFormat="1" ht="15.75" customHeight="1" x14ac:dyDescent="0.3">
      <c r="B134" s="178"/>
      <c r="C134" s="179"/>
      <c r="D134" s="177" t="s">
        <v>355</v>
      </c>
      <c r="E134" s="179"/>
      <c r="F134" s="180" t="s">
        <v>1192</v>
      </c>
      <c r="G134" s="179"/>
      <c r="H134" s="181">
        <v>112</v>
      </c>
      <c r="J134" s="179"/>
      <c r="K134" s="179"/>
      <c r="L134" s="182"/>
      <c r="M134" s="183"/>
      <c r="N134" s="179"/>
      <c r="O134" s="179"/>
      <c r="P134" s="179"/>
      <c r="Q134" s="179"/>
      <c r="R134" s="179"/>
      <c r="S134" s="179"/>
      <c r="T134" s="184"/>
      <c r="AT134" s="185" t="s">
        <v>355</v>
      </c>
      <c r="AU134" s="185" t="s">
        <v>83</v>
      </c>
      <c r="AV134" s="185" t="s">
        <v>83</v>
      </c>
      <c r="AW134" s="185" t="s">
        <v>75</v>
      </c>
      <c r="AX134" s="185" t="s">
        <v>22</v>
      </c>
      <c r="AY134" s="185" t="s">
        <v>243</v>
      </c>
    </row>
    <row r="135" spans="2:65" s="6" customFormat="1" ht="15.75" customHeight="1" x14ac:dyDescent="0.3">
      <c r="B135" s="23"/>
      <c r="C135" s="146" t="s">
        <v>304</v>
      </c>
      <c r="D135" s="146" t="s">
        <v>244</v>
      </c>
      <c r="E135" s="147" t="s">
        <v>1134</v>
      </c>
      <c r="F135" s="148" t="s">
        <v>1135</v>
      </c>
      <c r="G135" s="149" t="s">
        <v>637</v>
      </c>
      <c r="H135" s="150">
        <v>112</v>
      </c>
      <c r="I135" s="151"/>
      <c r="J135" s="152">
        <f>ROUND($I$135*$H$135,2)</f>
        <v>0</v>
      </c>
      <c r="K135" s="148" t="s">
        <v>353</v>
      </c>
      <c r="L135" s="43"/>
      <c r="M135" s="153"/>
      <c r="N135" s="154" t="s">
        <v>46</v>
      </c>
      <c r="O135" s="24"/>
      <c r="P135" s="155">
        <f>$O$135*$H$135</f>
        <v>0</v>
      </c>
      <c r="Q135" s="155">
        <v>0</v>
      </c>
      <c r="R135" s="155">
        <f>$Q$135*$H$135</f>
        <v>0</v>
      </c>
      <c r="S135" s="155">
        <v>0</v>
      </c>
      <c r="T135" s="156">
        <f>$S$135*$H$135</f>
        <v>0</v>
      </c>
      <c r="AR135" s="97" t="s">
        <v>248</v>
      </c>
      <c r="AT135" s="97" t="s">
        <v>244</v>
      </c>
      <c r="AU135" s="97" t="s">
        <v>83</v>
      </c>
      <c r="AY135" s="6" t="s">
        <v>243</v>
      </c>
      <c r="BE135" s="157">
        <f>IF($N$135="základní",$J$135,0)</f>
        <v>0</v>
      </c>
      <c r="BF135" s="157">
        <f>IF($N$135="snížená",$J$135,0)</f>
        <v>0</v>
      </c>
      <c r="BG135" s="157">
        <f>IF($N$135="zákl. přenesená",$J$135,0)</f>
        <v>0</v>
      </c>
      <c r="BH135" s="157">
        <f>IF($N$135="sníž. přenesená",$J$135,0)</f>
        <v>0</v>
      </c>
      <c r="BI135" s="157">
        <f>IF($N$135="nulová",$J$135,0)</f>
        <v>0</v>
      </c>
      <c r="BJ135" s="97" t="s">
        <v>22</v>
      </c>
      <c r="BK135" s="157">
        <f>ROUND($I$135*$H$135,2)</f>
        <v>0</v>
      </c>
      <c r="BL135" s="97" t="s">
        <v>248</v>
      </c>
      <c r="BM135" s="97" t="s">
        <v>1136</v>
      </c>
    </row>
    <row r="136" spans="2:65" s="6" customFormat="1" ht="15.75" customHeight="1" x14ac:dyDescent="0.3">
      <c r="B136" s="178"/>
      <c r="C136" s="179"/>
      <c r="D136" s="158" t="s">
        <v>355</v>
      </c>
      <c r="E136" s="180"/>
      <c r="F136" s="180" t="s">
        <v>1191</v>
      </c>
      <c r="G136" s="179"/>
      <c r="H136" s="181">
        <v>4</v>
      </c>
      <c r="J136" s="179"/>
      <c r="K136" s="179"/>
      <c r="L136" s="182"/>
      <c r="M136" s="183"/>
      <c r="N136" s="179"/>
      <c r="O136" s="179"/>
      <c r="P136" s="179"/>
      <c r="Q136" s="179"/>
      <c r="R136" s="179"/>
      <c r="S136" s="179"/>
      <c r="T136" s="184"/>
      <c r="AT136" s="185" t="s">
        <v>355</v>
      </c>
      <c r="AU136" s="185" t="s">
        <v>83</v>
      </c>
      <c r="AV136" s="185" t="s">
        <v>83</v>
      </c>
      <c r="AW136" s="185" t="s">
        <v>222</v>
      </c>
      <c r="AX136" s="185" t="s">
        <v>22</v>
      </c>
      <c r="AY136" s="185" t="s">
        <v>243</v>
      </c>
    </row>
    <row r="137" spans="2:65" s="6" customFormat="1" ht="15.75" customHeight="1" x14ac:dyDescent="0.3">
      <c r="B137" s="178"/>
      <c r="C137" s="179"/>
      <c r="D137" s="177" t="s">
        <v>355</v>
      </c>
      <c r="E137" s="179"/>
      <c r="F137" s="180" t="s">
        <v>1192</v>
      </c>
      <c r="G137" s="179"/>
      <c r="H137" s="181">
        <v>112</v>
      </c>
      <c r="J137" s="179"/>
      <c r="K137" s="179"/>
      <c r="L137" s="182"/>
      <c r="M137" s="204"/>
      <c r="N137" s="205"/>
      <c r="O137" s="205"/>
      <c r="P137" s="205"/>
      <c r="Q137" s="205"/>
      <c r="R137" s="205"/>
      <c r="S137" s="205"/>
      <c r="T137" s="206"/>
      <c r="AT137" s="185" t="s">
        <v>355</v>
      </c>
      <c r="AU137" s="185" t="s">
        <v>83</v>
      </c>
      <c r="AV137" s="185" t="s">
        <v>83</v>
      </c>
      <c r="AW137" s="185" t="s">
        <v>75</v>
      </c>
      <c r="AX137" s="185" t="s">
        <v>22</v>
      </c>
      <c r="AY137" s="185" t="s">
        <v>243</v>
      </c>
    </row>
    <row r="138" spans="2:65" s="6" customFormat="1" ht="7.5" customHeight="1" x14ac:dyDescent="0.3">
      <c r="B138" s="38"/>
      <c r="C138" s="39"/>
      <c r="D138" s="39"/>
      <c r="E138" s="39"/>
      <c r="F138" s="39"/>
      <c r="G138" s="39"/>
      <c r="H138" s="39"/>
      <c r="I138" s="110"/>
      <c r="J138" s="39"/>
      <c r="K138" s="39"/>
      <c r="L138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9:K89"/>
  <mergeCells count="15">
    <mergeCell ref="E11:H11"/>
    <mergeCell ref="E9:H9"/>
    <mergeCell ref="E13:H13"/>
    <mergeCell ref="E28:H28"/>
    <mergeCell ref="E49:H49"/>
    <mergeCell ref="E82:H82"/>
    <mergeCell ref="G1:H1"/>
    <mergeCell ref="L2:V2"/>
    <mergeCell ref="E53:H53"/>
    <mergeCell ref="E51:H51"/>
    <mergeCell ref="E55:H55"/>
    <mergeCell ref="E76:H76"/>
    <mergeCell ref="E80:H80"/>
    <mergeCell ref="E78:H78"/>
    <mergeCell ref="E7:H7"/>
  </mergeCells>
  <hyperlinks>
    <hyperlink ref="F1:G1" location="C2" tooltip="Krycí list soupisu" display="1) Krycí list soupisu"/>
    <hyperlink ref="G1:H1" location="C62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3"/>
  <sheetViews>
    <sheetView showGridLines="0" workbookViewId="0">
      <pane ySplit="1" topLeftCell="A2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5"/>
      <c r="B1" s="221"/>
      <c r="C1" s="221"/>
      <c r="D1" s="220" t="s">
        <v>1</v>
      </c>
      <c r="E1" s="221"/>
      <c r="F1" s="222" t="s">
        <v>2849</v>
      </c>
      <c r="G1" s="343" t="s">
        <v>2850</v>
      </c>
      <c r="H1" s="343"/>
      <c r="I1" s="221"/>
      <c r="J1" s="222" t="s">
        <v>2851</v>
      </c>
      <c r="K1" s="220" t="s">
        <v>212</v>
      </c>
      <c r="L1" s="222" t="s">
        <v>2852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L2" s="302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" t="s">
        <v>116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83</v>
      </c>
    </row>
    <row r="4" spans="1:256" s="2" customFormat="1" ht="37.5" customHeight="1" x14ac:dyDescent="0.3">
      <c r="B4" s="10"/>
      <c r="C4" s="11"/>
      <c r="D4" s="12" t="s">
        <v>213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J5" s="11"/>
      <c r="K5" s="13"/>
    </row>
    <row r="6" spans="1:256" s="2" customFormat="1" ht="15.75" customHeight="1" x14ac:dyDescent="0.3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1:256" s="2" customFormat="1" ht="15.75" customHeight="1" x14ac:dyDescent="0.3">
      <c r="B7" s="10"/>
      <c r="C7" s="11"/>
      <c r="D7" s="11"/>
      <c r="E7" s="342" t="str">
        <f>'Rekapitulace stavby'!$K$6</f>
        <v>Silnice III/4721 Ostrava, ul. Michálkovická okružní křižovatka s ulicí Hladnovskou a Keltičkovou</v>
      </c>
      <c r="F7" s="335"/>
      <c r="G7" s="335"/>
      <c r="H7" s="335"/>
      <c r="J7" s="11"/>
      <c r="K7" s="13"/>
    </row>
    <row r="8" spans="1:256" s="2" customFormat="1" ht="15.75" customHeight="1" x14ac:dyDescent="0.3">
      <c r="B8" s="10"/>
      <c r="C8" s="11"/>
      <c r="D8" s="19" t="s">
        <v>214</v>
      </c>
      <c r="E8" s="11"/>
      <c r="F8" s="11"/>
      <c r="G8" s="11"/>
      <c r="H8" s="11"/>
      <c r="J8" s="11"/>
      <c r="K8" s="13"/>
    </row>
    <row r="9" spans="1:256" s="2" customFormat="1" ht="16.5" customHeight="1" x14ac:dyDescent="0.3">
      <c r="B9" s="10"/>
      <c r="C9" s="11"/>
      <c r="D9" s="11"/>
      <c r="E9" s="342" t="s">
        <v>333</v>
      </c>
      <c r="F9" s="335"/>
      <c r="G9" s="335"/>
      <c r="H9" s="335"/>
      <c r="J9" s="11"/>
      <c r="K9" s="13"/>
    </row>
    <row r="10" spans="1:256" s="2" customFormat="1" ht="15.75" customHeight="1" x14ac:dyDescent="0.3">
      <c r="B10" s="10"/>
      <c r="C10" s="11"/>
      <c r="D10" s="19" t="s">
        <v>216</v>
      </c>
      <c r="E10" s="11"/>
      <c r="F10" s="11"/>
      <c r="G10" s="11"/>
      <c r="H10" s="11"/>
      <c r="J10" s="11"/>
      <c r="K10" s="13"/>
    </row>
    <row r="11" spans="1:256" s="97" customFormat="1" ht="16.5" customHeight="1" x14ac:dyDescent="0.3">
      <c r="B11" s="98"/>
      <c r="C11" s="99"/>
      <c r="D11" s="99"/>
      <c r="E11" s="345" t="s">
        <v>1056</v>
      </c>
      <c r="F11" s="344"/>
      <c r="G11" s="344"/>
      <c r="H11" s="344"/>
      <c r="J11" s="99"/>
      <c r="K11" s="100"/>
    </row>
    <row r="12" spans="1:256" s="6" customFormat="1" ht="15.75" customHeight="1" x14ac:dyDescent="0.3">
      <c r="B12" s="23"/>
      <c r="C12" s="24"/>
      <c r="D12" s="19" t="s">
        <v>1057</v>
      </c>
      <c r="E12" s="24"/>
      <c r="F12" s="24"/>
      <c r="G12" s="24"/>
      <c r="H12" s="24"/>
      <c r="J12" s="24"/>
      <c r="K12" s="27"/>
    </row>
    <row r="13" spans="1:256" s="6" customFormat="1" ht="37.5" customHeight="1" x14ac:dyDescent="0.3">
      <c r="B13" s="23"/>
      <c r="C13" s="24"/>
      <c r="D13" s="24"/>
      <c r="E13" s="320" t="s">
        <v>1200</v>
      </c>
      <c r="F13" s="323"/>
      <c r="G13" s="323"/>
      <c r="H13" s="323"/>
      <c r="J13" s="24"/>
      <c r="K13" s="27"/>
    </row>
    <row r="14" spans="1:256" s="6" customFormat="1" ht="14.25" customHeight="1" x14ac:dyDescent="0.3">
      <c r="B14" s="23"/>
      <c r="C14" s="24"/>
      <c r="D14" s="24"/>
      <c r="E14" s="24"/>
      <c r="F14" s="24"/>
      <c r="G14" s="24"/>
      <c r="H14" s="24"/>
      <c r="J14" s="24"/>
      <c r="K14" s="27"/>
    </row>
    <row r="15" spans="1:256" s="6" customFormat="1" ht="15" customHeight="1" x14ac:dyDescent="0.3">
      <c r="B15" s="23"/>
      <c r="C15" s="24"/>
      <c r="D15" s="19" t="s">
        <v>19</v>
      </c>
      <c r="E15" s="24"/>
      <c r="F15" s="17" t="s">
        <v>20</v>
      </c>
      <c r="G15" s="24"/>
      <c r="H15" s="24"/>
      <c r="I15" s="101" t="s">
        <v>21</v>
      </c>
      <c r="J15" s="17"/>
      <c r="K15" s="27"/>
    </row>
    <row r="16" spans="1:256" s="6" customFormat="1" ht="15" customHeight="1" x14ac:dyDescent="0.3">
      <c r="B16" s="23"/>
      <c r="C16" s="24"/>
      <c r="D16" s="19" t="s">
        <v>23</v>
      </c>
      <c r="E16" s="24"/>
      <c r="F16" s="17" t="s">
        <v>24</v>
      </c>
      <c r="G16" s="24"/>
      <c r="H16" s="24"/>
      <c r="I16" s="101" t="s">
        <v>25</v>
      </c>
      <c r="J16" s="52" t="str">
        <f>'Rekapitulace stavby'!$AN$8</f>
        <v>15.09.2014</v>
      </c>
      <c r="K16" s="27"/>
    </row>
    <row r="17" spans="2:11" s="6" customFormat="1" ht="12" customHeight="1" x14ac:dyDescent="0.3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 x14ac:dyDescent="0.3">
      <c r="B18" s="23"/>
      <c r="C18" s="24"/>
      <c r="D18" s="19" t="s">
        <v>29</v>
      </c>
      <c r="E18" s="24"/>
      <c r="F18" s="24"/>
      <c r="G18" s="24"/>
      <c r="H18" s="24"/>
      <c r="I18" s="101" t="s">
        <v>30</v>
      </c>
      <c r="J18" s="17" t="s">
        <v>31</v>
      </c>
      <c r="K18" s="27"/>
    </row>
    <row r="19" spans="2:11" s="6" customFormat="1" ht="18.75" customHeight="1" x14ac:dyDescent="0.3">
      <c r="B19" s="23"/>
      <c r="C19" s="24"/>
      <c r="D19" s="24"/>
      <c r="E19" s="17" t="s">
        <v>32</v>
      </c>
      <c r="F19" s="24"/>
      <c r="G19" s="24"/>
      <c r="H19" s="24"/>
      <c r="I19" s="101" t="s">
        <v>33</v>
      </c>
      <c r="J19" s="17"/>
      <c r="K19" s="27"/>
    </row>
    <row r="20" spans="2:11" s="6" customFormat="1" ht="7.5" customHeight="1" x14ac:dyDescent="0.3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 x14ac:dyDescent="0.3">
      <c r="B21" s="23"/>
      <c r="C21" s="24"/>
      <c r="D21" s="19" t="s">
        <v>34</v>
      </c>
      <c r="E21" s="24"/>
      <c r="F21" s="24"/>
      <c r="G21" s="24"/>
      <c r="H21" s="24"/>
      <c r="I21" s="101" t="s">
        <v>30</v>
      </c>
      <c r="J21" s="17" t="str">
        <f>IF('Rekapitulace stavby'!$AN$13="Vyplň údaj","",IF('Rekapitulace stavby'!$AN$13="","",'Rekapitulace stavby'!$AN$13))</f>
        <v/>
      </c>
      <c r="K21" s="27"/>
    </row>
    <row r="22" spans="2:11" s="6" customFormat="1" ht="18.75" customHeight="1" x14ac:dyDescent="0.3">
      <c r="B22" s="23"/>
      <c r="C22" s="24"/>
      <c r="D22" s="24"/>
      <c r="E22" s="17" t="str">
        <f>IF('Rekapitulace stavby'!$E$14="Vyplň údaj","",IF('Rekapitulace stavby'!$E$14="","",'Rekapitulace stavby'!$E$14))</f>
        <v/>
      </c>
      <c r="F22" s="24"/>
      <c r="G22" s="24"/>
      <c r="H22" s="24"/>
      <c r="I22" s="101" t="s">
        <v>33</v>
      </c>
      <c r="J22" s="17" t="str">
        <f>IF('Rekapitulace stavby'!$AN$14="Vyplň údaj","",IF('Rekapitulace stavby'!$AN$14="","",'Rekapitulace stavby'!$AN$14))</f>
        <v/>
      </c>
      <c r="K22" s="27"/>
    </row>
    <row r="23" spans="2:11" s="6" customFormat="1" ht="7.5" customHeight="1" x14ac:dyDescent="0.3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15" customHeight="1" x14ac:dyDescent="0.3">
      <c r="B24" s="23"/>
      <c r="C24" s="24"/>
      <c r="D24" s="19" t="s">
        <v>36</v>
      </c>
      <c r="E24" s="24"/>
      <c r="F24" s="24"/>
      <c r="G24" s="24"/>
      <c r="H24" s="24"/>
      <c r="I24" s="101" t="s">
        <v>30</v>
      </c>
      <c r="J24" s="17" t="s">
        <v>37</v>
      </c>
      <c r="K24" s="27"/>
    </row>
    <row r="25" spans="2:11" s="6" customFormat="1" ht="18.75" customHeight="1" x14ac:dyDescent="0.3">
      <c r="B25" s="23"/>
      <c r="C25" s="24"/>
      <c r="D25" s="24"/>
      <c r="E25" s="17" t="s">
        <v>38</v>
      </c>
      <c r="F25" s="24"/>
      <c r="G25" s="24"/>
      <c r="H25" s="24"/>
      <c r="I25" s="101" t="s">
        <v>33</v>
      </c>
      <c r="J25" s="17"/>
      <c r="K25" s="27"/>
    </row>
    <row r="26" spans="2:11" s="6" customFormat="1" ht="7.5" customHeight="1" x14ac:dyDescent="0.3">
      <c r="B26" s="23"/>
      <c r="C26" s="24"/>
      <c r="D26" s="24"/>
      <c r="E26" s="24"/>
      <c r="F26" s="24"/>
      <c r="G26" s="24"/>
      <c r="H26" s="24"/>
      <c r="J26" s="24"/>
      <c r="K26" s="27"/>
    </row>
    <row r="27" spans="2:11" s="6" customFormat="1" ht="15" customHeight="1" x14ac:dyDescent="0.3">
      <c r="B27" s="23"/>
      <c r="C27" s="24"/>
      <c r="D27" s="19" t="s">
        <v>40</v>
      </c>
      <c r="E27" s="24"/>
      <c r="F27" s="24"/>
      <c r="G27" s="24"/>
      <c r="H27" s="24"/>
      <c r="J27" s="24"/>
      <c r="K27" s="27"/>
    </row>
    <row r="28" spans="2:11" s="97" customFormat="1" ht="367.5" customHeight="1" x14ac:dyDescent="0.3">
      <c r="B28" s="98"/>
      <c r="C28" s="99"/>
      <c r="D28" s="99"/>
      <c r="E28" s="338" t="s">
        <v>335</v>
      </c>
      <c r="F28" s="344"/>
      <c r="G28" s="344"/>
      <c r="H28" s="344"/>
      <c r="J28" s="99"/>
      <c r="K28" s="100"/>
    </row>
    <row r="29" spans="2:11" s="6" customFormat="1" ht="7.5" customHeight="1" x14ac:dyDescent="0.3">
      <c r="B29" s="23"/>
      <c r="C29" s="24"/>
      <c r="D29" s="24"/>
      <c r="E29" s="24"/>
      <c r="F29" s="24"/>
      <c r="G29" s="24"/>
      <c r="H29" s="24"/>
      <c r="J29" s="24"/>
      <c r="K29" s="27"/>
    </row>
    <row r="30" spans="2:11" s="6" customFormat="1" ht="7.5" customHeight="1" x14ac:dyDescent="0.3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26.25" customHeight="1" x14ac:dyDescent="0.3">
      <c r="B31" s="23"/>
      <c r="C31" s="24"/>
      <c r="D31" s="103" t="s">
        <v>41</v>
      </c>
      <c r="E31" s="24"/>
      <c r="F31" s="24"/>
      <c r="G31" s="24"/>
      <c r="H31" s="24"/>
      <c r="J31" s="67">
        <f>ROUND($J$90,2)</f>
        <v>0</v>
      </c>
      <c r="K31" s="27"/>
    </row>
    <row r="32" spans="2:11" s="6" customFormat="1" ht="7.5" customHeight="1" x14ac:dyDescent="0.3">
      <c r="B32" s="23"/>
      <c r="C32" s="24"/>
      <c r="D32" s="64"/>
      <c r="E32" s="64"/>
      <c r="F32" s="64"/>
      <c r="G32" s="64"/>
      <c r="H32" s="64"/>
      <c r="I32" s="53"/>
      <c r="J32" s="64"/>
      <c r="K32" s="102"/>
    </row>
    <row r="33" spans="2:11" s="6" customFormat="1" ht="15" customHeight="1" x14ac:dyDescent="0.3">
      <c r="B33" s="23"/>
      <c r="C33" s="24"/>
      <c r="D33" s="24"/>
      <c r="E33" s="24"/>
      <c r="F33" s="28" t="s">
        <v>43</v>
      </c>
      <c r="G33" s="24"/>
      <c r="H33" s="24"/>
      <c r="I33" s="104" t="s">
        <v>42</v>
      </c>
      <c r="J33" s="28" t="s">
        <v>44</v>
      </c>
      <c r="K33" s="27"/>
    </row>
    <row r="34" spans="2:11" s="6" customFormat="1" ht="15" customHeight="1" x14ac:dyDescent="0.3">
      <c r="B34" s="23"/>
      <c r="C34" s="24"/>
      <c r="D34" s="30" t="s">
        <v>45</v>
      </c>
      <c r="E34" s="30" t="s">
        <v>46</v>
      </c>
      <c r="F34" s="105">
        <f>ROUND(SUM($BE$90:$BE$141),2)</f>
        <v>0</v>
      </c>
      <c r="G34" s="24"/>
      <c r="H34" s="24"/>
      <c r="I34" s="106">
        <v>0.21</v>
      </c>
      <c r="J34" s="105">
        <f>ROUND(ROUND((SUM($BE$90:$BE$141)),2)*$I$34,2)</f>
        <v>0</v>
      </c>
      <c r="K34" s="27"/>
    </row>
    <row r="35" spans="2:11" s="6" customFormat="1" ht="15" customHeight="1" x14ac:dyDescent="0.3">
      <c r="B35" s="23"/>
      <c r="C35" s="24"/>
      <c r="D35" s="24"/>
      <c r="E35" s="30" t="s">
        <v>47</v>
      </c>
      <c r="F35" s="105">
        <f>ROUND(SUM($BF$90:$BF$141),2)</f>
        <v>0</v>
      </c>
      <c r="G35" s="24"/>
      <c r="H35" s="24"/>
      <c r="I35" s="106">
        <v>0.15</v>
      </c>
      <c r="J35" s="105">
        <f>ROUND(ROUND((SUM($BF$90:$BF$141)),2)*$I$35,2)</f>
        <v>0</v>
      </c>
      <c r="K35" s="27"/>
    </row>
    <row r="36" spans="2:11" s="6" customFormat="1" ht="15" hidden="1" customHeight="1" x14ac:dyDescent="0.3">
      <c r="B36" s="23"/>
      <c r="C36" s="24"/>
      <c r="D36" s="24"/>
      <c r="E36" s="30" t="s">
        <v>48</v>
      </c>
      <c r="F36" s="105">
        <f>ROUND(SUM($BG$90:$BG$141),2)</f>
        <v>0</v>
      </c>
      <c r="G36" s="24"/>
      <c r="H36" s="24"/>
      <c r="I36" s="106">
        <v>0.21</v>
      </c>
      <c r="J36" s="105">
        <v>0</v>
      </c>
      <c r="K36" s="27"/>
    </row>
    <row r="37" spans="2:11" s="6" customFormat="1" ht="15" hidden="1" customHeight="1" x14ac:dyDescent="0.3">
      <c r="B37" s="23"/>
      <c r="C37" s="24"/>
      <c r="D37" s="24"/>
      <c r="E37" s="30" t="s">
        <v>49</v>
      </c>
      <c r="F37" s="105">
        <f>ROUND(SUM($BH$90:$BH$141),2)</f>
        <v>0</v>
      </c>
      <c r="G37" s="24"/>
      <c r="H37" s="24"/>
      <c r="I37" s="106">
        <v>0.15</v>
      </c>
      <c r="J37" s="105">
        <v>0</v>
      </c>
      <c r="K37" s="27"/>
    </row>
    <row r="38" spans="2:11" s="6" customFormat="1" ht="15" hidden="1" customHeight="1" x14ac:dyDescent="0.3">
      <c r="B38" s="23"/>
      <c r="C38" s="24"/>
      <c r="D38" s="24"/>
      <c r="E38" s="30" t="s">
        <v>50</v>
      </c>
      <c r="F38" s="105">
        <f>ROUND(SUM($BI$90:$BI$141),2)</f>
        <v>0</v>
      </c>
      <c r="G38" s="24"/>
      <c r="H38" s="24"/>
      <c r="I38" s="106">
        <v>0</v>
      </c>
      <c r="J38" s="105">
        <v>0</v>
      </c>
      <c r="K38" s="27"/>
    </row>
    <row r="39" spans="2:11" s="6" customFormat="1" ht="7.5" customHeight="1" x14ac:dyDescent="0.3">
      <c r="B39" s="23"/>
      <c r="C39" s="24"/>
      <c r="D39" s="24"/>
      <c r="E39" s="24"/>
      <c r="F39" s="24"/>
      <c r="G39" s="24"/>
      <c r="H39" s="24"/>
      <c r="J39" s="24"/>
      <c r="K39" s="27"/>
    </row>
    <row r="40" spans="2:11" s="6" customFormat="1" ht="26.25" customHeight="1" x14ac:dyDescent="0.3">
      <c r="B40" s="23"/>
      <c r="C40" s="32"/>
      <c r="D40" s="33" t="s">
        <v>51</v>
      </c>
      <c r="E40" s="34"/>
      <c r="F40" s="34"/>
      <c r="G40" s="107" t="s">
        <v>52</v>
      </c>
      <c r="H40" s="35" t="s">
        <v>53</v>
      </c>
      <c r="I40" s="108"/>
      <c r="J40" s="36">
        <f>SUM($J$31:$J$38)</f>
        <v>0</v>
      </c>
      <c r="K40" s="109"/>
    </row>
    <row r="41" spans="2:11" s="6" customFormat="1" ht="15" customHeight="1" x14ac:dyDescent="0.3">
      <c r="B41" s="38"/>
      <c r="C41" s="39"/>
      <c r="D41" s="39"/>
      <c r="E41" s="39"/>
      <c r="F41" s="39"/>
      <c r="G41" s="39"/>
      <c r="H41" s="39"/>
      <c r="I41" s="110"/>
      <c r="J41" s="39"/>
      <c r="K41" s="40"/>
    </row>
    <row r="45" spans="2:11" s="6" customFormat="1" ht="7.5" customHeight="1" x14ac:dyDescent="0.3">
      <c r="B45" s="111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2:11" s="6" customFormat="1" ht="37.5" customHeight="1" x14ac:dyDescent="0.3">
      <c r="B46" s="23"/>
      <c r="C46" s="12" t="s">
        <v>218</v>
      </c>
      <c r="D46" s="24"/>
      <c r="E46" s="24"/>
      <c r="F46" s="24"/>
      <c r="G46" s="24"/>
      <c r="H46" s="24"/>
      <c r="J46" s="24"/>
      <c r="K46" s="27"/>
    </row>
    <row r="47" spans="2:11" s="6" customFormat="1" ht="7.5" customHeight="1" x14ac:dyDescent="0.3">
      <c r="B47" s="23"/>
      <c r="C47" s="24"/>
      <c r="D47" s="24"/>
      <c r="E47" s="24"/>
      <c r="F47" s="24"/>
      <c r="G47" s="24"/>
      <c r="H47" s="24"/>
      <c r="J47" s="24"/>
      <c r="K47" s="27"/>
    </row>
    <row r="48" spans="2:11" s="6" customFormat="1" ht="15" customHeight="1" x14ac:dyDescent="0.3">
      <c r="B48" s="23"/>
      <c r="C48" s="19" t="s">
        <v>16</v>
      </c>
      <c r="D48" s="24"/>
      <c r="E48" s="24"/>
      <c r="F48" s="24"/>
      <c r="G48" s="24"/>
      <c r="H48" s="24"/>
      <c r="J48" s="24"/>
      <c r="K48" s="27"/>
    </row>
    <row r="49" spans="2:47" s="6" customFormat="1" ht="16.5" customHeight="1" x14ac:dyDescent="0.3">
      <c r="B49" s="23"/>
      <c r="C49" s="24"/>
      <c r="D49" s="24"/>
      <c r="E49" s="342" t="str">
        <f>$E$7</f>
        <v>Silnice III/4721 Ostrava, ul. Michálkovická okružní křižovatka s ulicí Hladnovskou a Keltičkovou</v>
      </c>
      <c r="F49" s="323"/>
      <c r="G49" s="323"/>
      <c r="H49" s="323"/>
      <c r="J49" s="24"/>
      <c r="K49" s="27"/>
    </row>
    <row r="50" spans="2:47" s="2" customFormat="1" ht="15.75" customHeight="1" x14ac:dyDescent="0.3">
      <c r="B50" s="10"/>
      <c r="C50" s="19" t="s">
        <v>214</v>
      </c>
      <c r="D50" s="11"/>
      <c r="E50" s="11"/>
      <c r="F50" s="11"/>
      <c r="G50" s="11"/>
      <c r="H50" s="11"/>
      <c r="J50" s="11"/>
      <c r="K50" s="13"/>
    </row>
    <row r="51" spans="2:47" s="2" customFormat="1" ht="16.5" customHeight="1" x14ac:dyDescent="0.3">
      <c r="B51" s="10"/>
      <c r="C51" s="11"/>
      <c r="D51" s="11"/>
      <c r="E51" s="342" t="s">
        <v>333</v>
      </c>
      <c r="F51" s="335"/>
      <c r="G51" s="335"/>
      <c r="H51" s="335"/>
      <c r="J51" s="11"/>
      <c r="K51" s="13"/>
    </row>
    <row r="52" spans="2:47" s="2" customFormat="1" ht="15.75" customHeight="1" x14ac:dyDescent="0.3">
      <c r="B52" s="10"/>
      <c r="C52" s="19" t="s">
        <v>216</v>
      </c>
      <c r="D52" s="11"/>
      <c r="E52" s="11"/>
      <c r="F52" s="11"/>
      <c r="G52" s="11"/>
      <c r="H52" s="11"/>
      <c r="J52" s="11"/>
      <c r="K52" s="13"/>
    </row>
    <row r="53" spans="2:47" s="6" customFormat="1" ht="16.5" customHeight="1" x14ac:dyDescent="0.3">
      <c r="B53" s="23"/>
      <c r="C53" s="24"/>
      <c r="D53" s="24"/>
      <c r="E53" s="331" t="s">
        <v>1056</v>
      </c>
      <c r="F53" s="323"/>
      <c r="G53" s="323"/>
      <c r="H53" s="323"/>
      <c r="J53" s="24"/>
      <c r="K53" s="27"/>
    </row>
    <row r="54" spans="2:47" s="6" customFormat="1" ht="15" customHeight="1" x14ac:dyDescent="0.3">
      <c r="B54" s="23"/>
      <c r="C54" s="19" t="s">
        <v>1057</v>
      </c>
      <c r="D54" s="24"/>
      <c r="E54" s="24"/>
      <c r="F54" s="24"/>
      <c r="G54" s="24"/>
      <c r="H54" s="24"/>
      <c r="J54" s="24"/>
      <c r="K54" s="27"/>
    </row>
    <row r="55" spans="2:47" s="6" customFormat="1" ht="19.5" customHeight="1" x14ac:dyDescent="0.3">
      <c r="B55" s="23"/>
      <c r="C55" s="24"/>
      <c r="D55" s="24"/>
      <c r="E55" s="320" t="str">
        <f>$E$13</f>
        <v>SO 101.3.5 - Přechodné dopravní značení - 5. etapa + objízdná trasa</v>
      </c>
      <c r="F55" s="323"/>
      <c r="G55" s="323"/>
      <c r="H55" s="323"/>
      <c r="J55" s="24"/>
      <c r="K55" s="27"/>
    </row>
    <row r="56" spans="2:47" s="6" customFormat="1" ht="7.5" customHeight="1" x14ac:dyDescent="0.3">
      <c r="B56" s="23"/>
      <c r="C56" s="24"/>
      <c r="D56" s="24"/>
      <c r="E56" s="24"/>
      <c r="F56" s="24"/>
      <c r="G56" s="24"/>
      <c r="H56" s="24"/>
      <c r="J56" s="24"/>
      <c r="K56" s="27"/>
    </row>
    <row r="57" spans="2:47" s="6" customFormat="1" ht="18.75" customHeight="1" x14ac:dyDescent="0.3">
      <c r="B57" s="23"/>
      <c r="C57" s="19" t="s">
        <v>23</v>
      </c>
      <c r="D57" s="24"/>
      <c r="E57" s="24"/>
      <c r="F57" s="17" t="str">
        <f>$F$16</f>
        <v>Ostrava</v>
      </c>
      <c r="G57" s="24"/>
      <c r="H57" s="24"/>
      <c r="I57" s="101" t="s">
        <v>25</v>
      </c>
      <c r="J57" s="52" t="str">
        <f>IF($J$16="","",$J$16)</f>
        <v>15.09.2014</v>
      </c>
      <c r="K57" s="27"/>
    </row>
    <row r="58" spans="2:47" s="6" customFormat="1" ht="7.5" customHeight="1" x14ac:dyDescent="0.3">
      <c r="B58" s="23"/>
      <c r="C58" s="24"/>
      <c r="D58" s="24"/>
      <c r="E58" s="24"/>
      <c r="F58" s="24"/>
      <c r="G58" s="24"/>
      <c r="H58" s="24"/>
      <c r="J58" s="24"/>
      <c r="K58" s="27"/>
    </row>
    <row r="59" spans="2:47" s="6" customFormat="1" ht="15.75" customHeight="1" x14ac:dyDescent="0.3">
      <c r="B59" s="23"/>
      <c r="C59" s="19" t="s">
        <v>29</v>
      </c>
      <c r="D59" s="24"/>
      <c r="E59" s="24"/>
      <c r="F59" s="17" t="str">
        <f>$E$19</f>
        <v>Správa silnic Moravskoslezského kraje</v>
      </c>
      <c r="G59" s="24"/>
      <c r="H59" s="24"/>
      <c r="I59" s="101" t="s">
        <v>36</v>
      </c>
      <c r="J59" s="17" t="str">
        <f>$E$25</f>
        <v>SHB, akciová společnost</v>
      </c>
      <c r="K59" s="27"/>
    </row>
    <row r="60" spans="2:47" s="6" customFormat="1" ht="15" customHeight="1" x14ac:dyDescent="0.3">
      <c r="B60" s="23"/>
      <c r="C60" s="19" t="s">
        <v>34</v>
      </c>
      <c r="D60" s="24"/>
      <c r="E60" s="24"/>
      <c r="F60" s="17" t="str">
        <f>IF($E$22="","",$E$22)</f>
        <v/>
      </c>
      <c r="G60" s="24"/>
      <c r="H60" s="24"/>
      <c r="J60" s="24"/>
      <c r="K60" s="27"/>
    </row>
    <row r="61" spans="2:47" s="6" customFormat="1" ht="11.25" customHeight="1" x14ac:dyDescent="0.3">
      <c r="B61" s="23"/>
      <c r="C61" s="24"/>
      <c r="D61" s="24"/>
      <c r="E61" s="24"/>
      <c r="F61" s="24"/>
      <c r="G61" s="24"/>
      <c r="H61" s="24"/>
      <c r="J61" s="24"/>
      <c r="K61" s="27"/>
    </row>
    <row r="62" spans="2:47" s="6" customFormat="1" ht="30" customHeight="1" x14ac:dyDescent="0.3">
      <c r="B62" s="23"/>
      <c r="C62" s="114" t="s">
        <v>219</v>
      </c>
      <c r="D62" s="32"/>
      <c r="E62" s="32"/>
      <c r="F62" s="32"/>
      <c r="G62" s="32"/>
      <c r="H62" s="32"/>
      <c r="I62" s="115"/>
      <c r="J62" s="116" t="s">
        <v>220</v>
      </c>
      <c r="K62" s="37"/>
    </row>
    <row r="63" spans="2:47" s="6" customFormat="1" ht="11.25" customHeight="1" x14ac:dyDescent="0.3">
      <c r="B63" s="23"/>
      <c r="C63" s="24"/>
      <c r="D63" s="24"/>
      <c r="E63" s="24"/>
      <c r="F63" s="24"/>
      <c r="G63" s="24"/>
      <c r="H63" s="24"/>
      <c r="J63" s="24"/>
      <c r="K63" s="27"/>
    </row>
    <row r="64" spans="2:47" s="6" customFormat="1" ht="30" customHeight="1" x14ac:dyDescent="0.3">
      <c r="B64" s="23"/>
      <c r="C64" s="66" t="s">
        <v>221</v>
      </c>
      <c r="D64" s="24"/>
      <c r="E64" s="24"/>
      <c r="F64" s="24"/>
      <c r="G64" s="24"/>
      <c r="H64" s="24"/>
      <c r="J64" s="67">
        <f>$J$90</f>
        <v>0</v>
      </c>
      <c r="K64" s="27"/>
      <c r="AU64" s="6" t="s">
        <v>222</v>
      </c>
    </row>
    <row r="65" spans="2:12" s="73" customFormat="1" ht="25.5" customHeight="1" x14ac:dyDescent="0.3">
      <c r="B65" s="117"/>
      <c r="C65" s="118"/>
      <c r="D65" s="119" t="s">
        <v>336</v>
      </c>
      <c r="E65" s="119"/>
      <c r="F65" s="119"/>
      <c r="G65" s="119"/>
      <c r="H65" s="119"/>
      <c r="I65" s="120"/>
      <c r="J65" s="121">
        <f>$J$91</f>
        <v>0</v>
      </c>
      <c r="K65" s="122"/>
    </row>
    <row r="66" spans="2:12" s="83" customFormat="1" ht="21" customHeight="1" x14ac:dyDescent="0.3">
      <c r="B66" s="163"/>
      <c r="C66" s="85"/>
      <c r="D66" s="164" t="s">
        <v>342</v>
      </c>
      <c r="E66" s="164"/>
      <c r="F66" s="164"/>
      <c r="G66" s="164"/>
      <c r="H66" s="164"/>
      <c r="I66" s="165"/>
      <c r="J66" s="166">
        <f>$J$92</f>
        <v>0</v>
      </c>
      <c r="K66" s="167"/>
    </row>
    <row r="67" spans="2:12" s="6" customFormat="1" ht="22.5" customHeight="1" x14ac:dyDescent="0.3">
      <c r="B67" s="23"/>
      <c r="C67" s="24"/>
      <c r="D67" s="24"/>
      <c r="E67" s="24"/>
      <c r="F67" s="24"/>
      <c r="G67" s="24"/>
      <c r="H67" s="24"/>
      <c r="J67" s="24"/>
      <c r="K67" s="27"/>
    </row>
    <row r="68" spans="2:12" s="6" customFormat="1" ht="7.5" customHeight="1" x14ac:dyDescent="0.3">
      <c r="B68" s="38"/>
      <c r="C68" s="39"/>
      <c r="D68" s="39"/>
      <c r="E68" s="39"/>
      <c r="F68" s="39"/>
      <c r="G68" s="39"/>
      <c r="H68" s="39"/>
      <c r="I68" s="110"/>
      <c r="J68" s="39"/>
      <c r="K68" s="40"/>
    </row>
    <row r="72" spans="2:12" s="6" customFormat="1" ht="7.5" customHeight="1" x14ac:dyDescent="0.3">
      <c r="B72" s="41"/>
      <c r="C72" s="42"/>
      <c r="D72" s="42"/>
      <c r="E72" s="42"/>
      <c r="F72" s="42"/>
      <c r="G72" s="42"/>
      <c r="H72" s="42"/>
      <c r="I72" s="112"/>
      <c r="J72" s="42"/>
      <c r="K72" s="42"/>
      <c r="L72" s="43"/>
    </row>
    <row r="73" spans="2:12" s="6" customFormat="1" ht="37.5" customHeight="1" x14ac:dyDescent="0.3">
      <c r="B73" s="23"/>
      <c r="C73" s="12" t="s">
        <v>226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 x14ac:dyDescent="0.3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 x14ac:dyDescent="0.3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 x14ac:dyDescent="0.3">
      <c r="B76" s="23"/>
      <c r="C76" s="24"/>
      <c r="D76" s="24"/>
      <c r="E76" s="342" t="str">
        <f>$E$7</f>
        <v>Silnice III/4721 Ostrava, ul. Michálkovická okružní křižovatka s ulicí Hladnovskou a Keltičkovou</v>
      </c>
      <c r="F76" s="323"/>
      <c r="G76" s="323"/>
      <c r="H76" s="323"/>
      <c r="J76" s="24"/>
      <c r="K76" s="24"/>
      <c r="L76" s="43"/>
    </row>
    <row r="77" spans="2:12" s="2" customFormat="1" ht="15.75" customHeight="1" x14ac:dyDescent="0.3">
      <c r="B77" s="10"/>
      <c r="C77" s="19" t="s">
        <v>214</v>
      </c>
      <c r="D77" s="11"/>
      <c r="E77" s="11"/>
      <c r="F77" s="11"/>
      <c r="G77" s="11"/>
      <c r="H77" s="11"/>
      <c r="J77" s="11"/>
      <c r="K77" s="11"/>
      <c r="L77" s="123"/>
    </row>
    <row r="78" spans="2:12" s="2" customFormat="1" ht="16.5" customHeight="1" x14ac:dyDescent="0.3">
      <c r="B78" s="10"/>
      <c r="C78" s="11"/>
      <c r="D78" s="11"/>
      <c r="E78" s="342" t="s">
        <v>333</v>
      </c>
      <c r="F78" s="335"/>
      <c r="G78" s="335"/>
      <c r="H78" s="335"/>
      <c r="J78" s="11"/>
      <c r="K78" s="11"/>
      <c r="L78" s="123"/>
    </row>
    <row r="79" spans="2:12" s="2" customFormat="1" ht="15.75" customHeight="1" x14ac:dyDescent="0.3">
      <c r="B79" s="10"/>
      <c r="C79" s="19" t="s">
        <v>216</v>
      </c>
      <c r="D79" s="11"/>
      <c r="E79" s="11"/>
      <c r="F79" s="11"/>
      <c r="G79" s="11"/>
      <c r="H79" s="11"/>
      <c r="J79" s="11"/>
      <c r="K79" s="11"/>
      <c r="L79" s="123"/>
    </row>
    <row r="80" spans="2:12" s="6" customFormat="1" ht="16.5" customHeight="1" x14ac:dyDescent="0.3">
      <c r="B80" s="23"/>
      <c r="C80" s="24"/>
      <c r="D80" s="24"/>
      <c r="E80" s="331" t="s">
        <v>1056</v>
      </c>
      <c r="F80" s="323"/>
      <c r="G80" s="323"/>
      <c r="H80" s="323"/>
      <c r="J80" s="24"/>
      <c r="K80" s="24"/>
      <c r="L80" s="43"/>
    </row>
    <row r="81" spans="2:65" s="6" customFormat="1" ht="15" customHeight="1" x14ac:dyDescent="0.3">
      <c r="B81" s="23"/>
      <c r="C81" s="19" t="s">
        <v>1057</v>
      </c>
      <c r="D81" s="24"/>
      <c r="E81" s="24"/>
      <c r="F81" s="24"/>
      <c r="G81" s="24"/>
      <c r="H81" s="24"/>
      <c r="J81" s="24"/>
      <c r="K81" s="24"/>
      <c r="L81" s="43"/>
    </row>
    <row r="82" spans="2:65" s="6" customFormat="1" ht="19.5" customHeight="1" x14ac:dyDescent="0.3">
      <c r="B82" s="23"/>
      <c r="C82" s="24"/>
      <c r="D82" s="24"/>
      <c r="E82" s="320" t="str">
        <f>$E$13</f>
        <v>SO 101.3.5 - Přechodné dopravní značení - 5. etapa + objízdná trasa</v>
      </c>
      <c r="F82" s="323"/>
      <c r="G82" s="323"/>
      <c r="H82" s="323"/>
      <c r="J82" s="24"/>
      <c r="K82" s="24"/>
      <c r="L82" s="43"/>
    </row>
    <row r="83" spans="2:65" s="6" customFormat="1" ht="7.5" customHeight="1" x14ac:dyDescent="0.3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65" s="6" customFormat="1" ht="18.75" customHeight="1" x14ac:dyDescent="0.3">
      <c r="B84" s="23"/>
      <c r="C84" s="19" t="s">
        <v>23</v>
      </c>
      <c r="D84" s="24"/>
      <c r="E84" s="24"/>
      <c r="F84" s="17" t="str">
        <f>$F$16</f>
        <v>Ostrava</v>
      </c>
      <c r="G84" s="24"/>
      <c r="H84" s="24"/>
      <c r="I84" s="101" t="s">
        <v>25</v>
      </c>
      <c r="J84" s="52" t="str">
        <f>IF($J$16="","",$J$16)</f>
        <v>15.09.2014</v>
      </c>
      <c r="K84" s="24"/>
      <c r="L84" s="43"/>
    </row>
    <row r="85" spans="2:65" s="6" customFormat="1" ht="7.5" customHeight="1" x14ac:dyDescent="0.3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65" s="6" customFormat="1" ht="15.75" customHeight="1" x14ac:dyDescent="0.3">
      <c r="B86" s="23"/>
      <c r="C86" s="19" t="s">
        <v>29</v>
      </c>
      <c r="D86" s="24"/>
      <c r="E86" s="24"/>
      <c r="F86" s="17" t="str">
        <f>$E$19</f>
        <v>Správa silnic Moravskoslezského kraje</v>
      </c>
      <c r="G86" s="24"/>
      <c r="H86" s="24"/>
      <c r="I86" s="101" t="s">
        <v>36</v>
      </c>
      <c r="J86" s="17" t="str">
        <f>$E$25</f>
        <v>SHB, akciová společnost</v>
      </c>
      <c r="K86" s="24"/>
      <c r="L86" s="43"/>
    </row>
    <row r="87" spans="2:65" s="6" customFormat="1" ht="15" customHeight="1" x14ac:dyDescent="0.3">
      <c r="B87" s="23"/>
      <c r="C87" s="19" t="s">
        <v>34</v>
      </c>
      <c r="D87" s="24"/>
      <c r="E87" s="24"/>
      <c r="F87" s="17" t="str">
        <f>IF($E$22="","",$E$22)</f>
        <v/>
      </c>
      <c r="G87" s="24"/>
      <c r="H87" s="24"/>
      <c r="J87" s="24"/>
      <c r="K87" s="24"/>
      <c r="L87" s="43"/>
    </row>
    <row r="88" spans="2:65" s="6" customFormat="1" ht="11.25" customHeight="1" x14ac:dyDescent="0.3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65" s="124" customFormat="1" ht="30" customHeight="1" x14ac:dyDescent="0.3">
      <c r="B89" s="125"/>
      <c r="C89" s="126" t="s">
        <v>227</v>
      </c>
      <c r="D89" s="127" t="s">
        <v>60</v>
      </c>
      <c r="E89" s="127" t="s">
        <v>56</v>
      </c>
      <c r="F89" s="127" t="s">
        <v>228</v>
      </c>
      <c r="G89" s="127" t="s">
        <v>229</v>
      </c>
      <c r="H89" s="127" t="s">
        <v>230</v>
      </c>
      <c r="I89" s="128" t="s">
        <v>231</v>
      </c>
      <c r="J89" s="127" t="s">
        <v>232</v>
      </c>
      <c r="K89" s="129" t="s">
        <v>233</v>
      </c>
      <c r="L89" s="130"/>
      <c r="M89" s="59" t="s">
        <v>234</v>
      </c>
      <c r="N89" s="60" t="s">
        <v>45</v>
      </c>
      <c r="O89" s="60" t="s">
        <v>235</v>
      </c>
      <c r="P89" s="60" t="s">
        <v>236</v>
      </c>
      <c r="Q89" s="60" t="s">
        <v>237</v>
      </c>
      <c r="R89" s="60" t="s">
        <v>238</v>
      </c>
      <c r="S89" s="60" t="s">
        <v>239</v>
      </c>
      <c r="T89" s="61" t="s">
        <v>240</v>
      </c>
    </row>
    <row r="90" spans="2:65" s="6" customFormat="1" ht="30" customHeight="1" x14ac:dyDescent="0.35">
      <c r="B90" s="23"/>
      <c r="C90" s="66" t="s">
        <v>221</v>
      </c>
      <c r="D90" s="24"/>
      <c r="E90" s="24"/>
      <c r="F90" s="24"/>
      <c r="G90" s="24"/>
      <c r="H90" s="24"/>
      <c r="J90" s="131">
        <f>$BK$90</f>
        <v>0</v>
      </c>
      <c r="K90" s="24"/>
      <c r="L90" s="43"/>
      <c r="M90" s="63"/>
      <c r="N90" s="64"/>
      <c r="O90" s="64"/>
      <c r="P90" s="132">
        <f>$P$91</f>
        <v>0</v>
      </c>
      <c r="Q90" s="64"/>
      <c r="R90" s="132">
        <f>$R$91</f>
        <v>0</v>
      </c>
      <c r="S90" s="64"/>
      <c r="T90" s="133">
        <f>$T$91</f>
        <v>0</v>
      </c>
      <c r="AT90" s="6" t="s">
        <v>74</v>
      </c>
      <c r="AU90" s="6" t="s">
        <v>222</v>
      </c>
      <c r="BK90" s="134">
        <f>$BK$91</f>
        <v>0</v>
      </c>
    </row>
    <row r="91" spans="2:65" s="135" customFormat="1" ht="37.5" customHeight="1" x14ac:dyDescent="0.35">
      <c r="B91" s="136"/>
      <c r="C91" s="137"/>
      <c r="D91" s="137" t="s">
        <v>74</v>
      </c>
      <c r="E91" s="138" t="s">
        <v>347</v>
      </c>
      <c r="F91" s="138" t="s">
        <v>348</v>
      </c>
      <c r="G91" s="137"/>
      <c r="H91" s="137"/>
      <c r="J91" s="139">
        <f>$BK$91</f>
        <v>0</v>
      </c>
      <c r="K91" s="137"/>
      <c r="L91" s="140"/>
      <c r="M91" s="141"/>
      <c r="N91" s="137"/>
      <c r="O91" s="137"/>
      <c r="P91" s="142">
        <f>$P$92</f>
        <v>0</v>
      </c>
      <c r="Q91" s="137"/>
      <c r="R91" s="142">
        <f>$R$92</f>
        <v>0</v>
      </c>
      <c r="S91" s="137"/>
      <c r="T91" s="143">
        <f>$T$92</f>
        <v>0</v>
      </c>
      <c r="AR91" s="144" t="s">
        <v>22</v>
      </c>
      <c r="AT91" s="144" t="s">
        <v>74</v>
      </c>
      <c r="AU91" s="144" t="s">
        <v>75</v>
      </c>
      <c r="AY91" s="144" t="s">
        <v>243</v>
      </c>
      <c r="BK91" s="145">
        <f>$BK$92</f>
        <v>0</v>
      </c>
    </row>
    <row r="92" spans="2:65" s="135" customFormat="1" ht="21" customHeight="1" x14ac:dyDescent="0.3">
      <c r="B92" s="136"/>
      <c r="C92" s="137"/>
      <c r="D92" s="137" t="s">
        <v>74</v>
      </c>
      <c r="E92" s="168" t="s">
        <v>276</v>
      </c>
      <c r="F92" s="168" t="s">
        <v>808</v>
      </c>
      <c r="G92" s="137"/>
      <c r="H92" s="137"/>
      <c r="J92" s="169">
        <f>$BK$92</f>
        <v>0</v>
      </c>
      <c r="K92" s="137"/>
      <c r="L92" s="140"/>
      <c r="M92" s="141"/>
      <c r="N92" s="137"/>
      <c r="O92" s="137"/>
      <c r="P92" s="142">
        <f>SUM($P$93:$P$141)</f>
        <v>0</v>
      </c>
      <c r="Q92" s="137"/>
      <c r="R92" s="142">
        <f>SUM($R$93:$R$141)</f>
        <v>0</v>
      </c>
      <c r="S92" s="137"/>
      <c r="T92" s="143">
        <f>SUM($T$93:$T$141)</f>
        <v>0</v>
      </c>
      <c r="AR92" s="144" t="s">
        <v>22</v>
      </c>
      <c r="AT92" s="144" t="s">
        <v>74</v>
      </c>
      <c r="AU92" s="144" t="s">
        <v>22</v>
      </c>
      <c r="AY92" s="144" t="s">
        <v>243</v>
      </c>
      <c r="BK92" s="145">
        <f>SUM($BK$93:$BK$141)</f>
        <v>0</v>
      </c>
    </row>
    <row r="93" spans="2:65" s="6" customFormat="1" ht="15.75" customHeight="1" x14ac:dyDescent="0.3">
      <c r="B93" s="23"/>
      <c r="C93" s="146" t="s">
        <v>22</v>
      </c>
      <c r="D93" s="146" t="s">
        <v>244</v>
      </c>
      <c r="E93" s="147" t="s">
        <v>1059</v>
      </c>
      <c r="F93" s="148" t="s">
        <v>1060</v>
      </c>
      <c r="G93" s="149" t="s">
        <v>637</v>
      </c>
      <c r="H93" s="150">
        <v>120</v>
      </c>
      <c r="I93" s="151"/>
      <c r="J93" s="152">
        <f>ROUND($I$93*$H$93,2)</f>
        <v>0</v>
      </c>
      <c r="K93" s="148" t="s">
        <v>353</v>
      </c>
      <c r="L93" s="43"/>
      <c r="M93" s="153"/>
      <c r="N93" s="154" t="s">
        <v>46</v>
      </c>
      <c r="O93" s="24"/>
      <c r="P93" s="155">
        <f>$O$93*$H$93</f>
        <v>0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7" t="s">
        <v>248</v>
      </c>
      <c r="AT93" s="97" t="s">
        <v>244</v>
      </c>
      <c r="AU93" s="97" t="s">
        <v>83</v>
      </c>
      <c r="AY93" s="6" t="s">
        <v>243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7" t="s">
        <v>22</v>
      </c>
      <c r="BK93" s="157">
        <f>ROUND($I$93*$H$93,2)</f>
        <v>0</v>
      </c>
      <c r="BL93" s="97" t="s">
        <v>248</v>
      </c>
      <c r="BM93" s="97" t="s">
        <v>1061</v>
      </c>
    </row>
    <row r="94" spans="2:65" s="6" customFormat="1" ht="15.75" customHeight="1" x14ac:dyDescent="0.3">
      <c r="B94" s="170"/>
      <c r="C94" s="171"/>
      <c r="D94" s="158" t="s">
        <v>355</v>
      </c>
      <c r="E94" s="172"/>
      <c r="F94" s="172" t="s">
        <v>380</v>
      </c>
      <c r="G94" s="171"/>
      <c r="H94" s="171"/>
      <c r="J94" s="171"/>
      <c r="K94" s="171"/>
      <c r="L94" s="173"/>
      <c r="M94" s="174"/>
      <c r="N94" s="171"/>
      <c r="O94" s="171"/>
      <c r="P94" s="171"/>
      <c r="Q94" s="171"/>
      <c r="R94" s="171"/>
      <c r="S94" s="171"/>
      <c r="T94" s="175"/>
      <c r="AT94" s="176" t="s">
        <v>355</v>
      </c>
      <c r="AU94" s="176" t="s">
        <v>83</v>
      </c>
      <c r="AV94" s="176" t="s">
        <v>22</v>
      </c>
      <c r="AW94" s="176" t="s">
        <v>222</v>
      </c>
      <c r="AX94" s="176" t="s">
        <v>75</v>
      </c>
      <c r="AY94" s="176" t="s">
        <v>243</v>
      </c>
    </row>
    <row r="95" spans="2:65" s="6" customFormat="1" ht="15.75" customHeight="1" x14ac:dyDescent="0.3">
      <c r="B95" s="178"/>
      <c r="C95" s="179"/>
      <c r="D95" s="177" t="s">
        <v>355</v>
      </c>
      <c r="E95" s="179"/>
      <c r="F95" s="180" t="s">
        <v>1201</v>
      </c>
      <c r="G95" s="179"/>
      <c r="H95" s="181">
        <v>75</v>
      </c>
      <c r="J95" s="179"/>
      <c r="K95" s="179"/>
      <c r="L95" s="182"/>
      <c r="M95" s="183"/>
      <c r="N95" s="179"/>
      <c r="O95" s="179"/>
      <c r="P95" s="179"/>
      <c r="Q95" s="179"/>
      <c r="R95" s="179"/>
      <c r="S95" s="179"/>
      <c r="T95" s="184"/>
      <c r="AT95" s="185" t="s">
        <v>355</v>
      </c>
      <c r="AU95" s="185" t="s">
        <v>83</v>
      </c>
      <c r="AV95" s="185" t="s">
        <v>83</v>
      </c>
      <c r="AW95" s="185" t="s">
        <v>222</v>
      </c>
      <c r="AX95" s="185" t="s">
        <v>75</v>
      </c>
      <c r="AY95" s="185" t="s">
        <v>243</v>
      </c>
    </row>
    <row r="96" spans="2:65" s="6" customFormat="1" ht="15.75" customHeight="1" x14ac:dyDescent="0.3">
      <c r="B96" s="178"/>
      <c r="C96" s="179"/>
      <c r="D96" s="177" t="s">
        <v>355</v>
      </c>
      <c r="E96" s="179"/>
      <c r="F96" s="180" t="s">
        <v>1063</v>
      </c>
      <c r="G96" s="179"/>
      <c r="H96" s="181">
        <v>45</v>
      </c>
      <c r="J96" s="179"/>
      <c r="K96" s="179"/>
      <c r="L96" s="182"/>
      <c r="M96" s="183"/>
      <c r="N96" s="179"/>
      <c r="O96" s="179"/>
      <c r="P96" s="179"/>
      <c r="Q96" s="179"/>
      <c r="R96" s="179"/>
      <c r="S96" s="179"/>
      <c r="T96" s="184"/>
      <c r="AT96" s="185" t="s">
        <v>355</v>
      </c>
      <c r="AU96" s="185" t="s">
        <v>83</v>
      </c>
      <c r="AV96" s="185" t="s">
        <v>83</v>
      </c>
      <c r="AW96" s="185" t="s">
        <v>222</v>
      </c>
      <c r="AX96" s="185" t="s">
        <v>75</v>
      </c>
      <c r="AY96" s="185" t="s">
        <v>243</v>
      </c>
    </row>
    <row r="97" spans="2:65" s="6" customFormat="1" ht="15.75" customHeight="1" x14ac:dyDescent="0.3">
      <c r="B97" s="186"/>
      <c r="C97" s="187"/>
      <c r="D97" s="177" t="s">
        <v>355</v>
      </c>
      <c r="E97" s="187"/>
      <c r="F97" s="188" t="s">
        <v>369</v>
      </c>
      <c r="G97" s="187"/>
      <c r="H97" s="189">
        <v>120</v>
      </c>
      <c r="J97" s="187"/>
      <c r="K97" s="187"/>
      <c r="L97" s="190"/>
      <c r="M97" s="191"/>
      <c r="N97" s="187"/>
      <c r="O97" s="187"/>
      <c r="P97" s="187"/>
      <c r="Q97" s="187"/>
      <c r="R97" s="187"/>
      <c r="S97" s="187"/>
      <c r="T97" s="192"/>
      <c r="AT97" s="193" t="s">
        <v>355</v>
      </c>
      <c r="AU97" s="193" t="s">
        <v>83</v>
      </c>
      <c r="AV97" s="193" t="s">
        <v>248</v>
      </c>
      <c r="AW97" s="193" t="s">
        <v>222</v>
      </c>
      <c r="AX97" s="193" t="s">
        <v>22</v>
      </c>
      <c r="AY97" s="193" t="s">
        <v>243</v>
      </c>
    </row>
    <row r="98" spans="2:65" s="6" customFormat="1" ht="15.75" customHeight="1" x14ac:dyDescent="0.3">
      <c r="B98" s="23"/>
      <c r="C98" s="146" t="s">
        <v>83</v>
      </c>
      <c r="D98" s="146" t="s">
        <v>244</v>
      </c>
      <c r="E98" s="147" t="s">
        <v>1065</v>
      </c>
      <c r="F98" s="148" t="s">
        <v>1066</v>
      </c>
      <c r="G98" s="149" t="s">
        <v>637</v>
      </c>
      <c r="H98" s="150">
        <v>70</v>
      </c>
      <c r="I98" s="151"/>
      <c r="J98" s="152">
        <f>ROUND($I$98*$H$98,2)</f>
        <v>0</v>
      </c>
      <c r="K98" s="148" t="s">
        <v>353</v>
      </c>
      <c r="L98" s="43"/>
      <c r="M98" s="153"/>
      <c r="N98" s="154" t="s">
        <v>46</v>
      </c>
      <c r="O98" s="24"/>
      <c r="P98" s="155">
        <f>$O$98*$H$98</f>
        <v>0</v>
      </c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97" t="s">
        <v>248</v>
      </c>
      <c r="AT98" s="97" t="s">
        <v>244</v>
      </c>
      <c r="AU98" s="97" t="s">
        <v>83</v>
      </c>
      <c r="AY98" s="6" t="s">
        <v>243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7" t="s">
        <v>22</v>
      </c>
      <c r="BK98" s="157">
        <f>ROUND($I$98*$H$98,2)</f>
        <v>0</v>
      </c>
      <c r="BL98" s="97" t="s">
        <v>248</v>
      </c>
      <c r="BM98" s="97" t="s">
        <v>1067</v>
      </c>
    </row>
    <row r="99" spans="2:65" s="6" customFormat="1" ht="15.75" customHeight="1" x14ac:dyDescent="0.3">
      <c r="B99" s="170"/>
      <c r="C99" s="171"/>
      <c r="D99" s="158" t="s">
        <v>355</v>
      </c>
      <c r="E99" s="172"/>
      <c r="F99" s="172" t="s">
        <v>380</v>
      </c>
      <c r="G99" s="171"/>
      <c r="H99" s="171"/>
      <c r="J99" s="171"/>
      <c r="K99" s="171"/>
      <c r="L99" s="173"/>
      <c r="M99" s="174"/>
      <c r="N99" s="171"/>
      <c r="O99" s="171"/>
      <c r="P99" s="171"/>
      <c r="Q99" s="171"/>
      <c r="R99" s="171"/>
      <c r="S99" s="171"/>
      <c r="T99" s="175"/>
      <c r="AT99" s="176" t="s">
        <v>355</v>
      </c>
      <c r="AU99" s="176" t="s">
        <v>83</v>
      </c>
      <c r="AV99" s="176" t="s">
        <v>22</v>
      </c>
      <c r="AW99" s="176" t="s">
        <v>222</v>
      </c>
      <c r="AX99" s="176" t="s">
        <v>75</v>
      </c>
      <c r="AY99" s="176" t="s">
        <v>243</v>
      </c>
    </row>
    <row r="100" spans="2:65" s="6" customFormat="1" ht="15.75" customHeight="1" x14ac:dyDescent="0.3">
      <c r="B100" s="178"/>
      <c r="C100" s="179"/>
      <c r="D100" s="177" t="s">
        <v>355</v>
      </c>
      <c r="E100" s="179"/>
      <c r="F100" s="180" t="s">
        <v>1202</v>
      </c>
      <c r="G100" s="179"/>
      <c r="H100" s="181">
        <v>25</v>
      </c>
      <c r="J100" s="179"/>
      <c r="K100" s="179"/>
      <c r="L100" s="182"/>
      <c r="M100" s="183"/>
      <c r="N100" s="179"/>
      <c r="O100" s="179"/>
      <c r="P100" s="179"/>
      <c r="Q100" s="179"/>
      <c r="R100" s="179"/>
      <c r="S100" s="179"/>
      <c r="T100" s="184"/>
      <c r="AT100" s="185" t="s">
        <v>355</v>
      </c>
      <c r="AU100" s="185" t="s">
        <v>83</v>
      </c>
      <c r="AV100" s="185" t="s">
        <v>83</v>
      </c>
      <c r="AW100" s="185" t="s">
        <v>222</v>
      </c>
      <c r="AX100" s="185" t="s">
        <v>75</v>
      </c>
      <c r="AY100" s="185" t="s">
        <v>243</v>
      </c>
    </row>
    <row r="101" spans="2:65" s="6" customFormat="1" ht="15.75" customHeight="1" x14ac:dyDescent="0.3">
      <c r="B101" s="178"/>
      <c r="C101" s="179"/>
      <c r="D101" s="177" t="s">
        <v>355</v>
      </c>
      <c r="E101" s="179"/>
      <c r="F101" s="180" t="s">
        <v>1063</v>
      </c>
      <c r="G101" s="179"/>
      <c r="H101" s="181">
        <v>45</v>
      </c>
      <c r="J101" s="179"/>
      <c r="K101" s="179"/>
      <c r="L101" s="182"/>
      <c r="M101" s="183"/>
      <c r="N101" s="179"/>
      <c r="O101" s="179"/>
      <c r="P101" s="179"/>
      <c r="Q101" s="179"/>
      <c r="R101" s="179"/>
      <c r="S101" s="179"/>
      <c r="T101" s="184"/>
      <c r="AT101" s="185" t="s">
        <v>355</v>
      </c>
      <c r="AU101" s="185" t="s">
        <v>83</v>
      </c>
      <c r="AV101" s="185" t="s">
        <v>83</v>
      </c>
      <c r="AW101" s="185" t="s">
        <v>222</v>
      </c>
      <c r="AX101" s="185" t="s">
        <v>75</v>
      </c>
      <c r="AY101" s="185" t="s">
        <v>243</v>
      </c>
    </row>
    <row r="102" spans="2:65" s="6" customFormat="1" ht="15.75" customHeight="1" x14ac:dyDescent="0.3">
      <c r="B102" s="186"/>
      <c r="C102" s="187"/>
      <c r="D102" s="177" t="s">
        <v>355</v>
      </c>
      <c r="E102" s="187"/>
      <c r="F102" s="188" t="s">
        <v>369</v>
      </c>
      <c r="G102" s="187"/>
      <c r="H102" s="189">
        <v>70</v>
      </c>
      <c r="J102" s="187"/>
      <c r="K102" s="187"/>
      <c r="L102" s="190"/>
      <c r="M102" s="191"/>
      <c r="N102" s="187"/>
      <c r="O102" s="187"/>
      <c r="P102" s="187"/>
      <c r="Q102" s="187"/>
      <c r="R102" s="187"/>
      <c r="S102" s="187"/>
      <c r="T102" s="192"/>
      <c r="AT102" s="193" t="s">
        <v>355</v>
      </c>
      <c r="AU102" s="193" t="s">
        <v>83</v>
      </c>
      <c r="AV102" s="193" t="s">
        <v>248</v>
      </c>
      <c r="AW102" s="193" t="s">
        <v>222</v>
      </c>
      <c r="AX102" s="193" t="s">
        <v>22</v>
      </c>
      <c r="AY102" s="193" t="s">
        <v>243</v>
      </c>
    </row>
    <row r="103" spans="2:65" s="6" customFormat="1" ht="15.75" customHeight="1" x14ac:dyDescent="0.3">
      <c r="B103" s="23"/>
      <c r="C103" s="146" t="s">
        <v>103</v>
      </c>
      <c r="D103" s="146" t="s">
        <v>244</v>
      </c>
      <c r="E103" s="147" t="s">
        <v>1069</v>
      </c>
      <c r="F103" s="148" t="s">
        <v>1070</v>
      </c>
      <c r="G103" s="149" t="s">
        <v>637</v>
      </c>
      <c r="H103" s="150">
        <v>156</v>
      </c>
      <c r="I103" s="151"/>
      <c r="J103" s="152">
        <f>ROUND($I$103*$H$103,2)</f>
        <v>0</v>
      </c>
      <c r="K103" s="148" t="s">
        <v>353</v>
      </c>
      <c r="L103" s="43"/>
      <c r="M103" s="153"/>
      <c r="N103" s="154" t="s">
        <v>46</v>
      </c>
      <c r="O103" s="24"/>
      <c r="P103" s="155">
        <f>$O$103*$H$103</f>
        <v>0</v>
      </c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97" t="s">
        <v>248</v>
      </c>
      <c r="AT103" s="97" t="s">
        <v>244</v>
      </c>
      <c r="AU103" s="97" t="s">
        <v>83</v>
      </c>
      <c r="AY103" s="6" t="s">
        <v>243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7" t="s">
        <v>22</v>
      </c>
      <c r="BK103" s="157">
        <f>ROUND($I$103*$H$103,2)</f>
        <v>0</v>
      </c>
      <c r="BL103" s="97" t="s">
        <v>248</v>
      </c>
      <c r="BM103" s="97" t="s">
        <v>1071</v>
      </c>
    </row>
    <row r="104" spans="2:65" s="6" customFormat="1" ht="15.75" customHeight="1" x14ac:dyDescent="0.3">
      <c r="B104" s="170"/>
      <c r="C104" s="171"/>
      <c r="D104" s="158" t="s">
        <v>355</v>
      </c>
      <c r="E104" s="172"/>
      <c r="F104" s="172" t="s">
        <v>380</v>
      </c>
      <c r="G104" s="171"/>
      <c r="H104" s="171"/>
      <c r="J104" s="171"/>
      <c r="K104" s="171"/>
      <c r="L104" s="173"/>
      <c r="M104" s="174"/>
      <c r="N104" s="171"/>
      <c r="O104" s="171"/>
      <c r="P104" s="171"/>
      <c r="Q104" s="171"/>
      <c r="R104" s="171"/>
      <c r="S104" s="171"/>
      <c r="T104" s="175"/>
      <c r="AT104" s="176" t="s">
        <v>355</v>
      </c>
      <c r="AU104" s="176" t="s">
        <v>83</v>
      </c>
      <c r="AV104" s="176" t="s">
        <v>22</v>
      </c>
      <c r="AW104" s="176" t="s">
        <v>222</v>
      </c>
      <c r="AX104" s="176" t="s">
        <v>75</v>
      </c>
      <c r="AY104" s="176" t="s">
        <v>243</v>
      </c>
    </row>
    <row r="105" spans="2:65" s="6" customFormat="1" ht="15.75" customHeight="1" x14ac:dyDescent="0.3">
      <c r="B105" s="178"/>
      <c r="C105" s="179"/>
      <c r="D105" s="177" t="s">
        <v>355</v>
      </c>
      <c r="E105" s="179"/>
      <c r="F105" s="180" t="s">
        <v>1203</v>
      </c>
      <c r="G105" s="179"/>
      <c r="H105" s="181">
        <v>65</v>
      </c>
      <c r="J105" s="179"/>
      <c r="K105" s="179"/>
      <c r="L105" s="182"/>
      <c r="M105" s="183"/>
      <c r="N105" s="179"/>
      <c r="O105" s="179"/>
      <c r="P105" s="179"/>
      <c r="Q105" s="179"/>
      <c r="R105" s="179"/>
      <c r="S105" s="179"/>
      <c r="T105" s="184"/>
      <c r="AT105" s="185" t="s">
        <v>355</v>
      </c>
      <c r="AU105" s="185" t="s">
        <v>83</v>
      </c>
      <c r="AV105" s="185" t="s">
        <v>83</v>
      </c>
      <c r="AW105" s="185" t="s">
        <v>222</v>
      </c>
      <c r="AX105" s="185" t="s">
        <v>75</v>
      </c>
      <c r="AY105" s="185" t="s">
        <v>243</v>
      </c>
    </row>
    <row r="106" spans="2:65" s="6" customFormat="1" ht="15.75" customHeight="1" x14ac:dyDescent="0.3">
      <c r="B106" s="178"/>
      <c r="C106" s="179"/>
      <c r="D106" s="177" t="s">
        <v>355</v>
      </c>
      <c r="E106" s="179"/>
      <c r="F106" s="180" t="s">
        <v>1204</v>
      </c>
      <c r="G106" s="179"/>
      <c r="H106" s="181">
        <v>91</v>
      </c>
      <c r="J106" s="179"/>
      <c r="K106" s="179"/>
      <c r="L106" s="182"/>
      <c r="M106" s="183"/>
      <c r="N106" s="179"/>
      <c r="O106" s="179"/>
      <c r="P106" s="179"/>
      <c r="Q106" s="179"/>
      <c r="R106" s="179"/>
      <c r="S106" s="179"/>
      <c r="T106" s="184"/>
      <c r="AT106" s="185" t="s">
        <v>355</v>
      </c>
      <c r="AU106" s="185" t="s">
        <v>83</v>
      </c>
      <c r="AV106" s="185" t="s">
        <v>83</v>
      </c>
      <c r="AW106" s="185" t="s">
        <v>222</v>
      </c>
      <c r="AX106" s="185" t="s">
        <v>75</v>
      </c>
      <c r="AY106" s="185" t="s">
        <v>243</v>
      </c>
    </row>
    <row r="107" spans="2:65" s="6" customFormat="1" ht="15.75" customHeight="1" x14ac:dyDescent="0.3">
      <c r="B107" s="186"/>
      <c r="C107" s="187"/>
      <c r="D107" s="177" t="s">
        <v>355</v>
      </c>
      <c r="E107" s="187"/>
      <c r="F107" s="188" t="s">
        <v>369</v>
      </c>
      <c r="G107" s="187"/>
      <c r="H107" s="189">
        <v>156</v>
      </c>
      <c r="J107" s="187"/>
      <c r="K107" s="187"/>
      <c r="L107" s="190"/>
      <c r="M107" s="191"/>
      <c r="N107" s="187"/>
      <c r="O107" s="187"/>
      <c r="P107" s="187"/>
      <c r="Q107" s="187"/>
      <c r="R107" s="187"/>
      <c r="S107" s="187"/>
      <c r="T107" s="192"/>
      <c r="AT107" s="193" t="s">
        <v>355</v>
      </c>
      <c r="AU107" s="193" t="s">
        <v>83</v>
      </c>
      <c r="AV107" s="193" t="s">
        <v>248</v>
      </c>
      <c r="AW107" s="193" t="s">
        <v>222</v>
      </c>
      <c r="AX107" s="193" t="s">
        <v>22</v>
      </c>
      <c r="AY107" s="193" t="s">
        <v>243</v>
      </c>
    </row>
    <row r="108" spans="2:65" s="6" customFormat="1" ht="15.75" customHeight="1" x14ac:dyDescent="0.3">
      <c r="B108" s="23"/>
      <c r="C108" s="146" t="s">
        <v>248</v>
      </c>
      <c r="D108" s="146" t="s">
        <v>244</v>
      </c>
      <c r="E108" s="147" t="s">
        <v>1074</v>
      </c>
      <c r="F108" s="148" t="s">
        <v>1075</v>
      </c>
      <c r="G108" s="149" t="s">
        <v>637</v>
      </c>
      <c r="H108" s="150">
        <v>360</v>
      </c>
      <c r="I108" s="151"/>
      <c r="J108" s="152">
        <f>ROUND($I$108*$H$108,2)</f>
        <v>0</v>
      </c>
      <c r="K108" s="148" t="s">
        <v>353</v>
      </c>
      <c r="L108" s="43"/>
      <c r="M108" s="153"/>
      <c r="N108" s="154" t="s">
        <v>46</v>
      </c>
      <c r="O108" s="24"/>
      <c r="P108" s="155">
        <f>$O$108*$H$108</f>
        <v>0</v>
      </c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97" t="s">
        <v>248</v>
      </c>
      <c r="AT108" s="97" t="s">
        <v>244</v>
      </c>
      <c r="AU108" s="97" t="s">
        <v>83</v>
      </c>
      <c r="AY108" s="6" t="s">
        <v>243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7" t="s">
        <v>22</v>
      </c>
      <c r="BK108" s="157">
        <f>ROUND($I$108*$H$108,2)</f>
        <v>0</v>
      </c>
      <c r="BL108" s="97" t="s">
        <v>248</v>
      </c>
      <c r="BM108" s="97" t="s">
        <v>1076</v>
      </c>
    </row>
    <row r="109" spans="2:65" s="6" customFormat="1" ht="15.75" customHeight="1" x14ac:dyDescent="0.3">
      <c r="B109" s="178"/>
      <c r="C109" s="179"/>
      <c r="D109" s="158" t="s">
        <v>355</v>
      </c>
      <c r="E109" s="180"/>
      <c r="F109" s="180" t="s">
        <v>1205</v>
      </c>
      <c r="G109" s="179"/>
      <c r="H109" s="181">
        <v>120</v>
      </c>
      <c r="J109" s="179"/>
      <c r="K109" s="179"/>
      <c r="L109" s="182"/>
      <c r="M109" s="183"/>
      <c r="N109" s="179"/>
      <c r="O109" s="179"/>
      <c r="P109" s="179"/>
      <c r="Q109" s="179"/>
      <c r="R109" s="179"/>
      <c r="S109" s="179"/>
      <c r="T109" s="184"/>
      <c r="AT109" s="185" t="s">
        <v>355</v>
      </c>
      <c r="AU109" s="185" t="s">
        <v>83</v>
      </c>
      <c r="AV109" s="185" t="s">
        <v>83</v>
      </c>
      <c r="AW109" s="185" t="s">
        <v>222</v>
      </c>
      <c r="AX109" s="185" t="s">
        <v>22</v>
      </c>
      <c r="AY109" s="185" t="s">
        <v>243</v>
      </c>
    </row>
    <row r="110" spans="2:65" s="6" customFormat="1" ht="15.75" customHeight="1" x14ac:dyDescent="0.3">
      <c r="B110" s="178"/>
      <c r="C110" s="179"/>
      <c r="D110" s="177" t="s">
        <v>355</v>
      </c>
      <c r="E110" s="179"/>
      <c r="F110" s="180" t="s">
        <v>1206</v>
      </c>
      <c r="G110" s="179"/>
      <c r="H110" s="181">
        <v>360</v>
      </c>
      <c r="J110" s="179"/>
      <c r="K110" s="179"/>
      <c r="L110" s="182"/>
      <c r="M110" s="183"/>
      <c r="N110" s="179"/>
      <c r="O110" s="179"/>
      <c r="P110" s="179"/>
      <c r="Q110" s="179"/>
      <c r="R110" s="179"/>
      <c r="S110" s="179"/>
      <c r="T110" s="184"/>
      <c r="AT110" s="185" t="s">
        <v>355</v>
      </c>
      <c r="AU110" s="185" t="s">
        <v>83</v>
      </c>
      <c r="AV110" s="185" t="s">
        <v>83</v>
      </c>
      <c r="AW110" s="185" t="s">
        <v>75</v>
      </c>
      <c r="AX110" s="185" t="s">
        <v>22</v>
      </c>
      <c r="AY110" s="185" t="s">
        <v>243</v>
      </c>
    </row>
    <row r="111" spans="2:65" s="6" customFormat="1" ht="15.75" customHeight="1" x14ac:dyDescent="0.3">
      <c r="B111" s="23"/>
      <c r="C111" s="146" t="s">
        <v>263</v>
      </c>
      <c r="D111" s="146" t="s">
        <v>244</v>
      </c>
      <c r="E111" s="147" t="s">
        <v>1080</v>
      </c>
      <c r="F111" s="148" t="s">
        <v>1081</v>
      </c>
      <c r="G111" s="149" t="s">
        <v>637</v>
      </c>
      <c r="H111" s="150">
        <v>210</v>
      </c>
      <c r="I111" s="151"/>
      <c r="J111" s="152">
        <f>ROUND($I$111*$H$111,2)</f>
        <v>0</v>
      </c>
      <c r="K111" s="148" t="s">
        <v>353</v>
      </c>
      <c r="L111" s="43"/>
      <c r="M111" s="153"/>
      <c r="N111" s="154" t="s">
        <v>46</v>
      </c>
      <c r="O111" s="24"/>
      <c r="P111" s="155">
        <f>$O$111*$H$111</f>
        <v>0</v>
      </c>
      <c r="Q111" s="155">
        <v>0</v>
      </c>
      <c r="R111" s="155">
        <f>$Q$111*$H$111</f>
        <v>0</v>
      </c>
      <c r="S111" s="155">
        <v>0</v>
      </c>
      <c r="T111" s="156">
        <f>$S$111*$H$111</f>
        <v>0</v>
      </c>
      <c r="AR111" s="97" t="s">
        <v>248</v>
      </c>
      <c r="AT111" s="97" t="s">
        <v>244</v>
      </c>
      <c r="AU111" s="97" t="s">
        <v>83</v>
      </c>
      <c r="AY111" s="6" t="s">
        <v>243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7" t="s">
        <v>22</v>
      </c>
      <c r="BK111" s="157">
        <f>ROUND($I$111*$H$111,2)</f>
        <v>0</v>
      </c>
      <c r="BL111" s="97" t="s">
        <v>248</v>
      </c>
      <c r="BM111" s="97" t="s">
        <v>1082</v>
      </c>
    </row>
    <row r="112" spans="2:65" s="6" customFormat="1" ht="15.75" customHeight="1" x14ac:dyDescent="0.3">
      <c r="B112" s="178"/>
      <c r="C112" s="179"/>
      <c r="D112" s="158" t="s">
        <v>355</v>
      </c>
      <c r="E112" s="180"/>
      <c r="F112" s="180" t="s">
        <v>1207</v>
      </c>
      <c r="G112" s="179"/>
      <c r="H112" s="181">
        <v>70</v>
      </c>
      <c r="J112" s="179"/>
      <c r="K112" s="179"/>
      <c r="L112" s="182"/>
      <c r="M112" s="183"/>
      <c r="N112" s="179"/>
      <c r="O112" s="179"/>
      <c r="P112" s="179"/>
      <c r="Q112" s="179"/>
      <c r="R112" s="179"/>
      <c r="S112" s="179"/>
      <c r="T112" s="184"/>
      <c r="AT112" s="185" t="s">
        <v>355</v>
      </c>
      <c r="AU112" s="185" t="s">
        <v>83</v>
      </c>
      <c r="AV112" s="185" t="s">
        <v>83</v>
      </c>
      <c r="AW112" s="185" t="s">
        <v>222</v>
      </c>
      <c r="AX112" s="185" t="s">
        <v>22</v>
      </c>
      <c r="AY112" s="185" t="s">
        <v>243</v>
      </c>
    </row>
    <row r="113" spans="2:65" s="6" customFormat="1" ht="15.75" customHeight="1" x14ac:dyDescent="0.3">
      <c r="B113" s="178"/>
      <c r="C113" s="179"/>
      <c r="D113" s="177" t="s">
        <v>355</v>
      </c>
      <c r="E113" s="179"/>
      <c r="F113" s="180" t="s">
        <v>1208</v>
      </c>
      <c r="G113" s="179"/>
      <c r="H113" s="181">
        <v>210</v>
      </c>
      <c r="J113" s="179"/>
      <c r="K113" s="179"/>
      <c r="L113" s="182"/>
      <c r="M113" s="183"/>
      <c r="N113" s="179"/>
      <c r="O113" s="179"/>
      <c r="P113" s="179"/>
      <c r="Q113" s="179"/>
      <c r="R113" s="179"/>
      <c r="S113" s="179"/>
      <c r="T113" s="184"/>
      <c r="AT113" s="185" t="s">
        <v>355</v>
      </c>
      <c r="AU113" s="185" t="s">
        <v>83</v>
      </c>
      <c r="AV113" s="185" t="s">
        <v>83</v>
      </c>
      <c r="AW113" s="185" t="s">
        <v>75</v>
      </c>
      <c r="AX113" s="185" t="s">
        <v>22</v>
      </c>
      <c r="AY113" s="185" t="s">
        <v>243</v>
      </c>
    </row>
    <row r="114" spans="2:65" s="6" customFormat="1" ht="15.75" customHeight="1" x14ac:dyDescent="0.3">
      <c r="B114" s="23"/>
      <c r="C114" s="146" t="s">
        <v>266</v>
      </c>
      <c r="D114" s="146" t="s">
        <v>244</v>
      </c>
      <c r="E114" s="147" t="s">
        <v>1084</v>
      </c>
      <c r="F114" s="148" t="s">
        <v>1085</v>
      </c>
      <c r="G114" s="149" t="s">
        <v>637</v>
      </c>
      <c r="H114" s="150">
        <v>468</v>
      </c>
      <c r="I114" s="151"/>
      <c r="J114" s="152">
        <f>ROUND($I$114*$H$114,2)</f>
        <v>0</v>
      </c>
      <c r="K114" s="148" t="s">
        <v>353</v>
      </c>
      <c r="L114" s="43"/>
      <c r="M114" s="153"/>
      <c r="N114" s="154" t="s">
        <v>46</v>
      </c>
      <c r="O114" s="24"/>
      <c r="P114" s="155">
        <f>$O$114*$H$114</f>
        <v>0</v>
      </c>
      <c r="Q114" s="155">
        <v>0</v>
      </c>
      <c r="R114" s="155">
        <f>$Q$114*$H$114</f>
        <v>0</v>
      </c>
      <c r="S114" s="155">
        <v>0</v>
      </c>
      <c r="T114" s="156">
        <f>$S$114*$H$114</f>
        <v>0</v>
      </c>
      <c r="AR114" s="97" t="s">
        <v>248</v>
      </c>
      <c r="AT114" s="97" t="s">
        <v>244</v>
      </c>
      <c r="AU114" s="97" t="s">
        <v>83</v>
      </c>
      <c r="AY114" s="6" t="s">
        <v>243</v>
      </c>
      <c r="BE114" s="157">
        <f>IF($N$114="základní",$J$114,0)</f>
        <v>0</v>
      </c>
      <c r="BF114" s="157">
        <f>IF($N$114="snížená",$J$114,0)</f>
        <v>0</v>
      </c>
      <c r="BG114" s="157">
        <f>IF($N$114="zákl. přenesená",$J$114,0)</f>
        <v>0</v>
      </c>
      <c r="BH114" s="157">
        <f>IF($N$114="sníž. přenesená",$J$114,0)</f>
        <v>0</v>
      </c>
      <c r="BI114" s="157">
        <f>IF($N$114="nulová",$J$114,0)</f>
        <v>0</v>
      </c>
      <c r="BJ114" s="97" t="s">
        <v>22</v>
      </c>
      <c r="BK114" s="157">
        <f>ROUND($I$114*$H$114,2)</f>
        <v>0</v>
      </c>
      <c r="BL114" s="97" t="s">
        <v>248</v>
      </c>
      <c r="BM114" s="97" t="s">
        <v>1086</v>
      </c>
    </row>
    <row r="115" spans="2:65" s="6" customFormat="1" ht="15.75" customHeight="1" x14ac:dyDescent="0.3">
      <c r="B115" s="178"/>
      <c r="C115" s="179"/>
      <c r="D115" s="158" t="s">
        <v>355</v>
      </c>
      <c r="E115" s="180"/>
      <c r="F115" s="180" t="s">
        <v>1209</v>
      </c>
      <c r="G115" s="179"/>
      <c r="H115" s="181">
        <v>156</v>
      </c>
      <c r="J115" s="179"/>
      <c r="K115" s="179"/>
      <c r="L115" s="182"/>
      <c r="M115" s="183"/>
      <c r="N115" s="179"/>
      <c r="O115" s="179"/>
      <c r="P115" s="179"/>
      <c r="Q115" s="179"/>
      <c r="R115" s="179"/>
      <c r="S115" s="179"/>
      <c r="T115" s="184"/>
      <c r="AT115" s="185" t="s">
        <v>355</v>
      </c>
      <c r="AU115" s="185" t="s">
        <v>83</v>
      </c>
      <c r="AV115" s="185" t="s">
        <v>83</v>
      </c>
      <c r="AW115" s="185" t="s">
        <v>222</v>
      </c>
      <c r="AX115" s="185" t="s">
        <v>22</v>
      </c>
      <c r="AY115" s="185" t="s">
        <v>243</v>
      </c>
    </row>
    <row r="116" spans="2:65" s="6" customFormat="1" ht="15.75" customHeight="1" x14ac:dyDescent="0.3">
      <c r="B116" s="178"/>
      <c r="C116" s="179"/>
      <c r="D116" s="177" t="s">
        <v>355</v>
      </c>
      <c r="E116" s="179"/>
      <c r="F116" s="180" t="s">
        <v>1210</v>
      </c>
      <c r="G116" s="179"/>
      <c r="H116" s="181">
        <v>468</v>
      </c>
      <c r="J116" s="179"/>
      <c r="K116" s="179"/>
      <c r="L116" s="182"/>
      <c r="M116" s="183"/>
      <c r="N116" s="179"/>
      <c r="O116" s="179"/>
      <c r="P116" s="179"/>
      <c r="Q116" s="179"/>
      <c r="R116" s="179"/>
      <c r="S116" s="179"/>
      <c r="T116" s="184"/>
      <c r="AT116" s="185" t="s">
        <v>355</v>
      </c>
      <c r="AU116" s="185" t="s">
        <v>83</v>
      </c>
      <c r="AV116" s="185" t="s">
        <v>83</v>
      </c>
      <c r="AW116" s="185" t="s">
        <v>75</v>
      </c>
      <c r="AX116" s="185" t="s">
        <v>22</v>
      </c>
      <c r="AY116" s="185" t="s">
        <v>243</v>
      </c>
    </row>
    <row r="117" spans="2:65" s="6" customFormat="1" ht="15.75" customHeight="1" x14ac:dyDescent="0.3">
      <c r="B117" s="23"/>
      <c r="C117" s="146" t="s">
        <v>269</v>
      </c>
      <c r="D117" s="146" t="s">
        <v>244</v>
      </c>
      <c r="E117" s="147" t="s">
        <v>1089</v>
      </c>
      <c r="F117" s="148" t="s">
        <v>1090</v>
      </c>
      <c r="G117" s="149" t="s">
        <v>637</v>
      </c>
      <c r="H117" s="150">
        <v>11</v>
      </c>
      <c r="I117" s="151"/>
      <c r="J117" s="152">
        <f>ROUND($I$117*$H$117,2)</f>
        <v>0</v>
      </c>
      <c r="K117" s="148" t="s">
        <v>353</v>
      </c>
      <c r="L117" s="43"/>
      <c r="M117" s="153"/>
      <c r="N117" s="154" t="s">
        <v>46</v>
      </c>
      <c r="O117" s="24"/>
      <c r="P117" s="155">
        <f>$O$117*$H$117</f>
        <v>0</v>
      </c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7" t="s">
        <v>248</v>
      </c>
      <c r="AT117" s="97" t="s">
        <v>244</v>
      </c>
      <c r="AU117" s="97" t="s">
        <v>83</v>
      </c>
      <c r="AY117" s="6" t="s">
        <v>243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7" t="s">
        <v>22</v>
      </c>
      <c r="BK117" s="157">
        <f>ROUND($I$117*$H$117,2)</f>
        <v>0</v>
      </c>
      <c r="BL117" s="97" t="s">
        <v>248</v>
      </c>
      <c r="BM117" s="97" t="s">
        <v>1091</v>
      </c>
    </row>
    <row r="118" spans="2:65" s="6" customFormat="1" ht="15.75" customHeight="1" x14ac:dyDescent="0.3">
      <c r="B118" s="178"/>
      <c r="C118" s="179"/>
      <c r="D118" s="158" t="s">
        <v>355</v>
      </c>
      <c r="E118" s="180"/>
      <c r="F118" s="180" t="s">
        <v>1157</v>
      </c>
      <c r="G118" s="179"/>
      <c r="H118" s="181">
        <v>11</v>
      </c>
      <c r="J118" s="179"/>
      <c r="K118" s="179"/>
      <c r="L118" s="182"/>
      <c r="M118" s="183"/>
      <c r="N118" s="179"/>
      <c r="O118" s="179"/>
      <c r="P118" s="179"/>
      <c r="Q118" s="179"/>
      <c r="R118" s="179"/>
      <c r="S118" s="179"/>
      <c r="T118" s="184"/>
      <c r="AT118" s="185" t="s">
        <v>355</v>
      </c>
      <c r="AU118" s="185" t="s">
        <v>83</v>
      </c>
      <c r="AV118" s="185" t="s">
        <v>83</v>
      </c>
      <c r="AW118" s="185" t="s">
        <v>222</v>
      </c>
      <c r="AX118" s="185" t="s">
        <v>22</v>
      </c>
      <c r="AY118" s="185" t="s">
        <v>243</v>
      </c>
    </row>
    <row r="119" spans="2:65" s="6" customFormat="1" ht="15.75" customHeight="1" x14ac:dyDescent="0.3">
      <c r="B119" s="23"/>
      <c r="C119" s="146" t="s">
        <v>272</v>
      </c>
      <c r="D119" s="146" t="s">
        <v>244</v>
      </c>
      <c r="E119" s="147" t="s">
        <v>1093</v>
      </c>
      <c r="F119" s="148" t="s">
        <v>1094</v>
      </c>
      <c r="G119" s="149" t="s">
        <v>637</v>
      </c>
      <c r="H119" s="150">
        <v>33</v>
      </c>
      <c r="I119" s="151"/>
      <c r="J119" s="152">
        <f>ROUND($I$119*$H$119,2)</f>
        <v>0</v>
      </c>
      <c r="K119" s="148" t="s">
        <v>353</v>
      </c>
      <c r="L119" s="43"/>
      <c r="M119" s="153"/>
      <c r="N119" s="154" t="s">
        <v>46</v>
      </c>
      <c r="O119" s="24"/>
      <c r="P119" s="155">
        <f>$O$119*$H$119</f>
        <v>0</v>
      </c>
      <c r="Q119" s="155">
        <v>0</v>
      </c>
      <c r="R119" s="155">
        <f>$Q$119*$H$119</f>
        <v>0</v>
      </c>
      <c r="S119" s="155">
        <v>0</v>
      </c>
      <c r="T119" s="156">
        <f>$S$119*$H$119</f>
        <v>0</v>
      </c>
      <c r="AR119" s="97" t="s">
        <v>248</v>
      </c>
      <c r="AT119" s="97" t="s">
        <v>244</v>
      </c>
      <c r="AU119" s="97" t="s">
        <v>83</v>
      </c>
      <c r="AY119" s="6" t="s">
        <v>243</v>
      </c>
      <c r="BE119" s="157">
        <f>IF($N$119="základní",$J$119,0)</f>
        <v>0</v>
      </c>
      <c r="BF119" s="157">
        <f>IF($N$119="snížená",$J$119,0)</f>
        <v>0</v>
      </c>
      <c r="BG119" s="157">
        <f>IF($N$119="zákl. přenesená",$J$119,0)</f>
        <v>0</v>
      </c>
      <c r="BH119" s="157">
        <f>IF($N$119="sníž. přenesená",$J$119,0)</f>
        <v>0</v>
      </c>
      <c r="BI119" s="157">
        <f>IF($N$119="nulová",$J$119,0)</f>
        <v>0</v>
      </c>
      <c r="BJ119" s="97" t="s">
        <v>22</v>
      </c>
      <c r="BK119" s="157">
        <f>ROUND($I$119*$H$119,2)</f>
        <v>0</v>
      </c>
      <c r="BL119" s="97" t="s">
        <v>248</v>
      </c>
      <c r="BM119" s="97" t="s">
        <v>1095</v>
      </c>
    </row>
    <row r="120" spans="2:65" s="6" customFormat="1" ht="15.75" customHeight="1" x14ac:dyDescent="0.3">
      <c r="B120" s="178"/>
      <c r="C120" s="179"/>
      <c r="D120" s="158" t="s">
        <v>355</v>
      </c>
      <c r="E120" s="180"/>
      <c r="F120" s="180" t="s">
        <v>1211</v>
      </c>
      <c r="G120" s="179"/>
      <c r="H120" s="181">
        <v>11</v>
      </c>
      <c r="J120" s="179"/>
      <c r="K120" s="179"/>
      <c r="L120" s="182"/>
      <c r="M120" s="183"/>
      <c r="N120" s="179"/>
      <c r="O120" s="179"/>
      <c r="P120" s="179"/>
      <c r="Q120" s="179"/>
      <c r="R120" s="179"/>
      <c r="S120" s="179"/>
      <c r="T120" s="184"/>
      <c r="AT120" s="185" t="s">
        <v>355</v>
      </c>
      <c r="AU120" s="185" t="s">
        <v>83</v>
      </c>
      <c r="AV120" s="185" t="s">
        <v>83</v>
      </c>
      <c r="AW120" s="185" t="s">
        <v>222</v>
      </c>
      <c r="AX120" s="185" t="s">
        <v>22</v>
      </c>
      <c r="AY120" s="185" t="s">
        <v>243</v>
      </c>
    </row>
    <row r="121" spans="2:65" s="6" customFormat="1" ht="15.75" customHeight="1" x14ac:dyDescent="0.3">
      <c r="B121" s="178"/>
      <c r="C121" s="179"/>
      <c r="D121" s="177" t="s">
        <v>355</v>
      </c>
      <c r="E121" s="179"/>
      <c r="F121" s="180" t="s">
        <v>1212</v>
      </c>
      <c r="G121" s="179"/>
      <c r="H121" s="181">
        <v>33</v>
      </c>
      <c r="J121" s="179"/>
      <c r="K121" s="179"/>
      <c r="L121" s="182"/>
      <c r="M121" s="183"/>
      <c r="N121" s="179"/>
      <c r="O121" s="179"/>
      <c r="P121" s="179"/>
      <c r="Q121" s="179"/>
      <c r="R121" s="179"/>
      <c r="S121" s="179"/>
      <c r="T121" s="184"/>
      <c r="AT121" s="185" t="s">
        <v>355</v>
      </c>
      <c r="AU121" s="185" t="s">
        <v>83</v>
      </c>
      <c r="AV121" s="185" t="s">
        <v>83</v>
      </c>
      <c r="AW121" s="185" t="s">
        <v>75</v>
      </c>
      <c r="AX121" s="185" t="s">
        <v>22</v>
      </c>
      <c r="AY121" s="185" t="s">
        <v>243</v>
      </c>
    </row>
    <row r="122" spans="2:65" s="6" customFormat="1" ht="15.75" customHeight="1" x14ac:dyDescent="0.3">
      <c r="B122" s="23"/>
      <c r="C122" s="146" t="s">
        <v>276</v>
      </c>
      <c r="D122" s="146" t="s">
        <v>244</v>
      </c>
      <c r="E122" s="147" t="s">
        <v>1098</v>
      </c>
      <c r="F122" s="148" t="s">
        <v>1099</v>
      </c>
      <c r="G122" s="149" t="s">
        <v>637</v>
      </c>
      <c r="H122" s="150">
        <v>50</v>
      </c>
      <c r="I122" s="151"/>
      <c r="J122" s="152">
        <f>ROUND($I$122*$H$122,2)</f>
        <v>0</v>
      </c>
      <c r="K122" s="148" t="s">
        <v>353</v>
      </c>
      <c r="L122" s="43"/>
      <c r="M122" s="153"/>
      <c r="N122" s="154" t="s">
        <v>46</v>
      </c>
      <c r="O122" s="24"/>
      <c r="P122" s="155">
        <f>$O$122*$H$122</f>
        <v>0</v>
      </c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97" t="s">
        <v>248</v>
      </c>
      <c r="AT122" s="97" t="s">
        <v>244</v>
      </c>
      <c r="AU122" s="97" t="s">
        <v>83</v>
      </c>
      <c r="AY122" s="6" t="s">
        <v>243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7" t="s">
        <v>22</v>
      </c>
      <c r="BK122" s="157">
        <f>ROUND($I$122*$H$122,2)</f>
        <v>0</v>
      </c>
      <c r="BL122" s="97" t="s">
        <v>248</v>
      </c>
      <c r="BM122" s="97" t="s">
        <v>1100</v>
      </c>
    </row>
    <row r="123" spans="2:65" s="6" customFormat="1" ht="15.75" customHeight="1" x14ac:dyDescent="0.3">
      <c r="B123" s="178"/>
      <c r="C123" s="179"/>
      <c r="D123" s="158" t="s">
        <v>355</v>
      </c>
      <c r="E123" s="180"/>
      <c r="F123" s="180" t="s">
        <v>1213</v>
      </c>
      <c r="G123" s="179"/>
      <c r="H123" s="181">
        <v>50</v>
      </c>
      <c r="J123" s="179"/>
      <c r="K123" s="179"/>
      <c r="L123" s="182"/>
      <c r="M123" s="183"/>
      <c r="N123" s="179"/>
      <c r="O123" s="179"/>
      <c r="P123" s="179"/>
      <c r="Q123" s="179"/>
      <c r="R123" s="179"/>
      <c r="S123" s="179"/>
      <c r="T123" s="184"/>
      <c r="AT123" s="185" t="s">
        <v>355</v>
      </c>
      <c r="AU123" s="185" t="s">
        <v>83</v>
      </c>
      <c r="AV123" s="185" t="s">
        <v>83</v>
      </c>
      <c r="AW123" s="185" t="s">
        <v>222</v>
      </c>
      <c r="AX123" s="185" t="s">
        <v>22</v>
      </c>
      <c r="AY123" s="185" t="s">
        <v>243</v>
      </c>
    </row>
    <row r="124" spans="2:65" s="6" customFormat="1" ht="15.75" customHeight="1" x14ac:dyDescent="0.3">
      <c r="B124" s="23"/>
      <c r="C124" s="146" t="s">
        <v>27</v>
      </c>
      <c r="D124" s="146" t="s">
        <v>244</v>
      </c>
      <c r="E124" s="147" t="s">
        <v>1106</v>
      </c>
      <c r="F124" s="148" t="s">
        <v>1107</v>
      </c>
      <c r="G124" s="149" t="s">
        <v>637</v>
      </c>
      <c r="H124" s="150">
        <v>3</v>
      </c>
      <c r="I124" s="151"/>
      <c r="J124" s="152">
        <f>ROUND($I$124*$H$124,2)</f>
        <v>0</v>
      </c>
      <c r="K124" s="148" t="s">
        <v>353</v>
      </c>
      <c r="L124" s="43"/>
      <c r="M124" s="153"/>
      <c r="N124" s="154" t="s">
        <v>46</v>
      </c>
      <c r="O124" s="24"/>
      <c r="P124" s="155">
        <f>$O$124*$H$124</f>
        <v>0</v>
      </c>
      <c r="Q124" s="155">
        <v>0</v>
      </c>
      <c r="R124" s="155">
        <f>$Q$124*$H$124</f>
        <v>0</v>
      </c>
      <c r="S124" s="155">
        <v>0</v>
      </c>
      <c r="T124" s="156">
        <f>$S$124*$H$124</f>
        <v>0</v>
      </c>
      <c r="AR124" s="97" t="s">
        <v>248</v>
      </c>
      <c r="AT124" s="97" t="s">
        <v>244</v>
      </c>
      <c r="AU124" s="97" t="s">
        <v>83</v>
      </c>
      <c r="AY124" s="6" t="s">
        <v>243</v>
      </c>
      <c r="BE124" s="157">
        <f>IF($N$124="základní",$J$124,0)</f>
        <v>0</v>
      </c>
      <c r="BF124" s="157">
        <f>IF($N$124="snížená",$J$124,0)</f>
        <v>0</v>
      </c>
      <c r="BG124" s="157">
        <f>IF($N$124="zákl. přenesená",$J$124,0)</f>
        <v>0</v>
      </c>
      <c r="BH124" s="157">
        <f>IF($N$124="sníž. přenesená",$J$124,0)</f>
        <v>0</v>
      </c>
      <c r="BI124" s="157">
        <f>IF($N$124="nulová",$J$124,0)</f>
        <v>0</v>
      </c>
      <c r="BJ124" s="97" t="s">
        <v>22</v>
      </c>
      <c r="BK124" s="157">
        <f>ROUND($I$124*$H$124,2)</f>
        <v>0</v>
      </c>
      <c r="BL124" s="97" t="s">
        <v>248</v>
      </c>
      <c r="BM124" s="97" t="s">
        <v>1108</v>
      </c>
    </row>
    <row r="125" spans="2:65" s="6" customFormat="1" ht="15.75" customHeight="1" x14ac:dyDescent="0.3">
      <c r="B125" s="178"/>
      <c r="C125" s="179"/>
      <c r="D125" s="158" t="s">
        <v>355</v>
      </c>
      <c r="E125" s="180"/>
      <c r="F125" s="180" t="s">
        <v>1214</v>
      </c>
      <c r="G125" s="179"/>
      <c r="H125" s="181">
        <v>3</v>
      </c>
      <c r="J125" s="179"/>
      <c r="K125" s="179"/>
      <c r="L125" s="182"/>
      <c r="M125" s="183"/>
      <c r="N125" s="179"/>
      <c r="O125" s="179"/>
      <c r="P125" s="179"/>
      <c r="Q125" s="179"/>
      <c r="R125" s="179"/>
      <c r="S125" s="179"/>
      <c r="T125" s="184"/>
      <c r="AT125" s="185" t="s">
        <v>355</v>
      </c>
      <c r="AU125" s="185" t="s">
        <v>83</v>
      </c>
      <c r="AV125" s="185" t="s">
        <v>83</v>
      </c>
      <c r="AW125" s="185" t="s">
        <v>222</v>
      </c>
      <c r="AX125" s="185" t="s">
        <v>22</v>
      </c>
      <c r="AY125" s="185" t="s">
        <v>243</v>
      </c>
    </row>
    <row r="126" spans="2:65" s="6" customFormat="1" ht="15.75" customHeight="1" x14ac:dyDescent="0.3">
      <c r="B126" s="23"/>
      <c r="C126" s="146" t="s">
        <v>282</v>
      </c>
      <c r="D126" s="146" t="s">
        <v>244</v>
      </c>
      <c r="E126" s="147" t="s">
        <v>1110</v>
      </c>
      <c r="F126" s="148" t="s">
        <v>1111</v>
      </c>
      <c r="G126" s="149" t="s">
        <v>637</v>
      </c>
      <c r="H126" s="150">
        <v>150</v>
      </c>
      <c r="I126" s="151"/>
      <c r="J126" s="152">
        <f>ROUND($I$126*$H$126,2)</f>
        <v>0</v>
      </c>
      <c r="K126" s="148" t="s">
        <v>353</v>
      </c>
      <c r="L126" s="43"/>
      <c r="M126" s="153"/>
      <c r="N126" s="154" t="s">
        <v>46</v>
      </c>
      <c r="O126" s="24"/>
      <c r="P126" s="155">
        <f>$O$126*$H$126</f>
        <v>0</v>
      </c>
      <c r="Q126" s="155">
        <v>0</v>
      </c>
      <c r="R126" s="155">
        <f>$Q$126*$H$126</f>
        <v>0</v>
      </c>
      <c r="S126" s="155">
        <v>0</v>
      </c>
      <c r="T126" s="156">
        <f>$S$126*$H$126</f>
        <v>0</v>
      </c>
      <c r="AR126" s="97" t="s">
        <v>248</v>
      </c>
      <c r="AT126" s="97" t="s">
        <v>244</v>
      </c>
      <c r="AU126" s="97" t="s">
        <v>83</v>
      </c>
      <c r="AY126" s="6" t="s">
        <v>243</v>
      </c>
      <c r="BE126" s="157">
        <f>IF($N$126="základní",$J$126,0)</f>
        <v>0</v>
      </c>
      <c r="BF126" s="157">
        <f>IF($N$126="snížená",$J$126,0)</f>
        <v>0</v>
      </c>
      <c r="BG126" s="157">
        <f>IF($N$126="zákl. přenesená",$J$126,0)</f>
        <v>0</v>
      </c>
      <c r="BH126" s="157">
        <f>IF($N$126="sníž. přenesená",$J$126,0)</f>
        <v>0</v>
      </c>
      <c r="BI126" s="157">
        <f>IF($N$126="nulová",$J$126,0)</f>
        <v>0</v>
      </c>
      <c r="BJ126" s="97" t="s">
        <v>22</v>
      </c>
      <c r="BK126" s="157">
        <f>ROUND($I$126*$H$126,2)</f>
        <v>0</v>
      </c>
      <c r="BL126" s="97" t="s">
        <v>248</v>
      </c>
      <c r="BM126" s="97" t="s">
        <v>1112</v>
      </c>
    </row>
    <row r="127" spans="2:65" s="6" customFormat="1" ht="15.75" customHeight="1" x14ac:dyDescent="0.3">
      <c r="B127" s="178"/>
      <c r="C127" s="179"/>
      <c r="D127" s="158" t="s">
        <v>355</v>
      </c>
      <c r="E127" s="180"/>
      <c r="F127" s="180" t="s">
        <v>1215</v>
      </c>
      <c r="G127" s="179"/>
      <c r="H127" s="181">
        <v>50</v>
      </c>
      <c r="J127" s="179"/>
      <c r="K127" s="179"/>
      <c r="L127" s="182"/>
      <c r="M127" s="183"/>
      <c r="N127" s="179"/>
      <c r="O127" s="179"/>
      <c r="P127" s="179"/>
      <c r="Q127" s="179"/>
      <c r="R127" s="179"/>
      <c r="S127" s="179"/>
      <c r="T127" s="184"/>
      <c r="AT127" s="185" t="s">
        <v>355</v>
      </c>
      <c r="AU127" s="185" t="s">
        <v>83</v>
      </c>
      <c r="AV127" s="185" t="s">
        <v>83</v>
      </c>
      <c r="AW127" s="185" t="s">
        <v>222</v>
      </c>
      <c r="AX127" s="185" t="s">
        <v>22</v>
      </c>
      <c r="AY127" s="185" t="s">
        <v>243</v>
      </c>
    </row>
    <row r="128" spans="2:65" s="6" customFormat="1" ht="15.75" customHeight="1" x14ac:dyDescent="0.3">
      <c r="B128" s="178"/>
      <c r="C128" s="179"/>
      <c r="D128" s="177" t="s">
        <v>355</v>
      </c>
      <c r="E128" s="179"/>
      <c r="F128" s="180" t="s">
        <v>1216</v>
      </c>
      <c r="G128" s="179"/>
      <c r="H128" s="181">
        <v>150</v>
      </c>
      <c r="J128" s="179"/>
      <c r="K128" s="179"/>
      <c r="L128" s="182"/>
      <c r="M128" s="183"/>
      <c r="N128" s="179"/>
      <c r="O128" s="179"/>
      <c r="P128" s="179"/>
      <c r="Q128" s="179"/>
      <c r="R128" s="179"/>
      <c r="S128" s="179"/>
      <c r="T128" s="184"/>
      <c r="AT128" s="185" t="s">
        <v>355</v>
      </c>
      <c r="AU128" s="185" t="s">
        <v>83</v>
      </c>
      <c r="AV128" s="185" t="s">
        <v>83</v>
      </c>
      <c r="AW128" s="185" t="s">
        <v>75</v>
      </c>
      <c r="AX128" s="185" t="s">
        <v>22</v>
      </c>
      <c r="AY128" s="185" t="s">
        <v>243</v>
      </c>
    </row>
    <row r="129" spans="2:65" s="6" customFormat="1" ht="15.75" customHeight="1" x14ac:dyDescent="0.3">
      <c r="B129" s="23"/>
      <c r="C129" s="146" t="s">
        <v>285</v>
      </c>
      <c r="D129" s="146" t="s">
        <v>244</v>
      </c>
      <c r="E129" s="147" t="s">
        <v>1120</v>
      </c>
      <c r="F129" s="148" t="s">
        <v>1121</v>
      </c>
      <c r="G129" s="149" t="s">
        <v>637</v>
      </c>
      <c r="H129" s="150">
        <v>9</v>
      </c>
      <c r="I129" s="151"/>
      <c r="J129" s="152">
        <f>ROUND($I$129*$H$129,2)</f>
        <v>0</v>
      </c>
      <c r="K129" s="148" t="s">
        <v>353</v>
      </c>
      <c r="L129" s="43"/>
      <c r="M129" s="153"/>
      <c r="N129" s="154" t="s">
        <v>46</v>
      </c>
      <c r="O129" s="24"/>
      <c r="P129" s="155">
        <f>$O$129*$H$129</f>
        <v>0</v>
      </c>
      <c r="Q129" s="155">
        <v>0</v>
      </c>
      <c r="R129" s="155">
        <f>$Q$129*$H$129</f>
        <v>0</v>
      </c>
      <c r="S129" s="155">
        <v>0</v>
      </c>
      <c r="T129" s="156">
        <f>$S$129*$H$129</f>
        <v>0</v>
      </c>
      <c r="AR129" s="97" t="s">
        <v>248</v>
      </c>
      <c r="AT129" s="97" t="s">
        <v>244</v>
      </c>
      <c r="AU129" s="97" t="s">
        <v>83</v>
      </c>
      <c r="AY129" s="6" t="s">
        <v>243</v>
      </c>
      <c r="BE129" s="157">
        <f>IF($N$129="základní",$J$129,0)</f>
        <v>0</v>
      </c>
      <c r="BF129" s="157">
        <f>IF($N$129="snížená",$J$129,0)</f>
        <v>0</v>
      </c>
      <c r="BG129" s="157">
        <f>IF($N$129="zákl. přenesená",$J$129,0)</f>
        <v>0</v>
      </c>
      <c r="BH129" s="157">
        <f>IF($N$129="sníž. přenesená",$J$129,0)</f>
        <v>0</v>
      </c>
      <c r="BI129" s="157">
        <f>IF($N$129="nulová",$J$129,0)</f>
        <v>0</v>
      </c>
      <c r="BJ129" s="97" t="s">
        <v>22</v>
      </c>
      <c r="BK129" s="157">
        <f>ROUND($I$129*$H$129,2)</f>
        <v>0</v>
      </c>
      <c r="BL129" s="97" t="s">
        <v>248</v>
      </c>
      <c r="BM129" s="97" t="s">
        <v>1122</v>
      </c>
    </row>
    <row r="130" spans="2:65" s="6" customFormat="1" ht="15.75" customHeight="1" x14ac:dyDescent="0.3">
      <c r="B130" s="178"/>
      <c r="C130" s="179"/>
      <c r="D130" s="158" t="s">
        <v>355</v>
      </c>
      <c r="E130" s="180"/>
      <c r="F130" s="180" t="s">
        <v>1217</v>
      </c>
      <c r="G130" s="179"/>
      <c r="H130" s="181">
        <v>3</v>
      </c>
      <c r="J130" s="179"/>
      <c r="K130" s="179"/>
      <c r="L130" s="182"/>
      <c r="M130" s="183"/>
      <c r="N130" s="179"/>
      <c r="O130" s="179"/>
      <c r="P130" s="179"/>
      <c r="Q130" s="179"/>
      <c r="R130" s="179"/>
      <c r="S130" s="179"/>
      <c r="T130" s="184"/>
      <c r="AT130" s="185" t="s">
        <v>355</v>
      </c>
      <c r="AU130" s="185" t="s">
        <v>83</v>
      </c>
      <c r="AV130" s="185" t="s">
        <v>83</v>
      </c>
      <c r="AW130" s="185" t="s">
        <v>222</v>
      </c>
      <c r="AX130" s="185" t="s">
        <v>22</v>
      </c>
      <c r="AY130" s="185" t="s">
        <v>243</v>
      </c>
    </row>
    <row r="131" spans="2:65" s="6" customFormat="1" ht="15.75" customHeight="1" x14ac:dyDescent="0.3">
      <c r="B131" s="178"/>
      <c r="C131" s="179"/>
      <c r="D131" s="177" t="s">
        <v>355</v>
      </c>
      <c r="E131" s="179"/>
      <c r="F131" s="180" t="s">
        <v>1218</v>
      </c>
      <c r="G131" s="179"/>
      <c r="H131" s="181">
        <v>9</v>
      </c>
      <c r="J131" s="179"/>
      <c r="K131" s="179"/>
      <c r="L131" s="182"/>
      <c r="M131" s="183"/>
      <c r="N131" s="179"/>
      <c r="O131" s="179"/>
      <c r="P131" s="179"/>
      <c r="Q131" s="179"/>
      <c r="R131" s="179"/>
      <c r="S131" s="179"/>
      <c r="T131" s="184"/>
      <c r="AT131" s="185" t="s">
        <v>355</v>
      </c>
      <c r="AU131" s="185" t="s">
        <v>83</v>
      </c>
      <c r="AV131" s="185" t="s">
        <v>83</v>
      </c>
      <c r="AW131" s="185" t="s">
        <v>75</v>
      </c>
      <c r="AX131" s="185" t="s">
        <v>22</v>
      </c>
      <c r="AY131" s="185" t="s">
        <v>243</v>
      </c>
    </row>
    <row r="132" spans="2:65" s="6" customFormat="1" ht="15.75" customHeight="1" x14ac:dyDescent="0.3">
      <c r="B132" s="23"/>
      <c r="C132" s="146" t="s">
        <v>288</v>
      </c>
      <c r="D132" s="146" t="s">
        <v>244</v>
      </c>
      <c r="E132" s="147" t="s">
        <v>1125</v>
      </c>
      <c r="F132" s="148" t="s">
        <v>1126</v>
      </c>
      <c r="G132" s="149" t="s">
        <v>637</v>
      </c>
      <c r="H132" s="150">
        <v>2</v>
      </c>
      <c r="I132" s="151"/>
      <c r="J132" s="152">
        <f>ROUND($I$132*$H$132,2)</f>
        <v>0</v>
      </c>
      <c r="K132" s="148" t="s">
        <v>353</v>
      </c>
      <c r="L132" s="43"/>
      <c r="M132" s="153"/>
      <c r="N132" s="154" t="s">
        <v>46</v>
      </c>
      <c r="O132" s="24"/>
      <c r="P132" s="155">
        <f>$O$132*$H$132</f>
        <v>0</v>
      </c>
      <c r="Q132" s="155">
        <v>0</v>
      </c>
      <c r="R132" s="155">
        <f>$Q$132*$H$132</f>
        <v>0</v>
      </c>
      <c r="S132" s="155">
        <v>0</v>
      </c>
      <c r="T132" s="156">
        <f>$S$132*$H$132</f>
        <v>0</v>
      </c>
      <c r="AR132" s="97" t="s">
        <v>248</v>
      </c>
      <c r="AT132" s="97" t="s">
        <v>244</v>
      </c>
      <c r="AU132" s="97" t="s">
        <v>83</v>
      </c>
      <c r="AY132" s="6" t="s">
        <v>243</v>
      </c>
      <c r="BE132" s="157">
        <f>IF($N$132="základní",$J$132,0)</f>
        <v>0</v>
      </c>
      <c r="BF132" s="157">
        <f>IF($N$132="snížená",$J$132,0)</f>
        <v>0</v>
      </c>
      <c r="BG132" s="157">
        <f>IF($N$132="zákl. přenesená",$J$132,0)</f>
        <v>0</v>
      </c>
      <c r="BH132" s="157">
        <f>IF($N$132="sníž. přenesená",$J$132,0)</f>
        <v>0</v>
      </c>
      <c r="BI132" s="157">
        <f>IF($N$132="nulová",$J$132,0)</f>
        <v>0</v>
      </c>
      <c r="BJ132" s="97" t="s">
        <v>22</v>
      </c>
      <c r="BK132" s="157">
        <f>ROUND($I$132*$H$132,2)</f>
        <v>0</v>
      </c>
      <c r="BL132" s="97" t="s">
        <v>248</v>
      </c>
      <c r="BM132" s="97" t="s">
        <v>1127</v>
      </c>
    </row>
    <row r="133" spans="2:65" s="6" customFormat="1" ht="15.75" customHeight="1" x14ac:dyDescent="0.3">
      <c r="B133" s="178"/>
      <c r="C133" s="179"/>
      <c r="D133" s="158" t="s">
        <v>355</v>
      </c>
      <c r="E133" s="180"/>
      <c r="F133" s="180" t="s">
        <v>1109</v>
      </c>
      <c r="G133" s="179"/>
      <c r="H133" s="181">
        <v>2</v>
      </c>
      <c r="J133" s="179"/>
      <c r="K133" s="179"/>
      <c r="L133" s="182"/>
      <c r="M133" s="183"/>
      <c r="N133" s="179"/>
      <c r="O133" s="179"/>
      <c r="P133" s="179"/>
      <c r="Q133" s="179"/>
      <c r="R133" s="179"/>
      <c r="S133" s="179"/>
      <c r="T133" s="184"/>
      <c r="AT133" s="185" t="s">
        <v>355</v>
      </c>
      <c r="AU133" s="185" t="s">
        <v>83</v>
      </c>
      <c r="AV133" s="185" t="s">
        <v>83</v>
      </c>
      <c r="AW133" s="185" t="s">
        <v>222</v>
      </c>
      <c r="AX133" s="185" t="s">
        <v>22</v>
      </c>
      <c r="AY133" s="185" t="s">
        <v>243</v>
      </c>
    </row>
    <row r="134" spans="2:65" s="6" customFormat="1" ht="15.75" customHeight="1" x14ac:dyDescent="0.3">
      <c r="B134" s="23"/>
      <c r="C134" s="146" t="s">
        <v>291</v>
      </c>
      <c r="D134" s="146" t="s">
        <v>244</v>
      </c>
      <c r="E134" s="147" t="s">
        <v>1128</v>
      </c>
      <c r="F134" s="148" t="s">
        <v>1129</v>
      </c>
      <c r="G134" s="149" t="s">
        <v>637</v>
      </c>
      <c r="H134" s="150">
        <v>2</v>
      </c>
      <c r="I134" s="151"/>
      <c r="J134" s="152">
        <f>ROUND($I$134*$H$134,2)</f>
        <v>0</v>
      </c>
      <c r="K134" s="148" t="s">
        <v>353</v>
      </c>
      <c r="L134" s="43"/>
      <c r="M134" s="153"/>
      <c r="N134" s="154" t="s">
        <v>46</v>
      </c>
      <c r="O134" s="24"/>
      <c r="P134" s="155">
        <f>$O$134*$H$134</f>
        <v>0</v>
      </c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97" t="s">
        <v>248</v>
      </c>
      <c r="AT134" s="97" t="s">
        <v>244</v>
      </c>
      <c r="AU134" s="97" t="s">
        <v>83</v>
      </c>
      <c r="AY134" s="6" t="s">
        <v>243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7" t="s">
        <v>22</v>
      </c>
      <c r="BK134" s="157">
        <f>ROUND($I$134*$H$134,2)</f>
        <v>0</v>
      </c>
      <c r="BL134" s="97" t="s">
        <v>248</v>
      </c>
      <c r="BM134" s="97" t="s">
        <v>1130</v>
      </c>
    </row>
    <row r="135" spans="2:65" s="6" customFormat="1" ht="15.75" customHeight="1" x14ac:dyDescent="0.3">
      <c r="B135" s="178"/>
      <c r="C135" s="179"/>
      <c r="D135" s="158" t="s">
        <v>355</v>
      </c>
      <c r="E135" s="180"/>
      <c r="F135" s="180" t="s">
        <v>1109</v>
      </c>
      <c r="G135" s="179"/>
      <c r="H135" s="181">
        <v>2</v>
      </c>
      <c r="J135" s="179"/>
      <c r="K135" s="179"/>
      <c r="L135" s="182"/>
      <c r="M135" s="183"/>
      <c r="N135" s="179"/>
      <c r="O135" s="179"/>
      <c r="P135" s="179"/>
      <c r="Q135" s="179"/>
      <c r="R135" s="179"/>
      <c r="S135" s="179"/>
      <c r="T135" s="184"/>
      <c r="AT135" s="185" t="s">
        <v>355</v>
      </c>
      <c r="AU135" s="185" t="s">
        <v>83</v>
      </c>
      <c r="AV135" s="185" t="s">
        <v>83</v>
      </c>
      <c r="AW135" s="185" t="s">
        <v>222</v>
      </c>
      <c r="AX135" s="185" t="s">
        <v>22</v>
      </c>
      <c r="AY135" s="185" t="s">
        <v>243</v>
      </c>
    </row>
    <row r="136" spans="2:65" s="6" customFormat="1" ht="15.75" customHeight="1" x14ac:dyDescent="0.3">
      <c r="B136" s="23"/>
      <c r="C136" s="146" t="s">
        <v>8</v>
      </c>
      <c r="D136" s="146" t="s">
        <v>244</v>
      </c>
      <c r="E136" s="147" t="s">
        <v>1131</v>
      </c>
      <c r="F136" s="148" t="s">
        <v>1132</v>
      </c>
      <c r="G136" s="149" t="s">
        <v>637</v>
      </c>
      <c r="H136" s="150">
        <v>6</v>
      </c>
      <c r="I136" s="151"/>
      <c r="J136" s="152">
        <f>ROUND($I$136*$H$136,2)</f>
        <v>0</v>
      </c>
      <c r="K136" s="148" t="s">
        <v>353</v>
      </c>
      <c r="L136" s="43"/>
      <c r="M136" s="153"/>
      <c r="N136" s="154" t="s">
        <v>46</v>
      </c>
      <c r="O136" s="24"/>
      <c r="P136" s="155">
        <f>$O$136*$H$136</f>
        <v>0</v>
      </c>
      <c r="Q136" s="155">
        <v>0</v>
      </c>
      <c r="R136" s="155">
        <f>$Q$136*$H$136</f>
        <v>0</v>
      </c>
      <c r="S136" s="155">
        <v>0</v>
      </c>
      <c r="T136" s="156">
        <f>$S$136*$H$136</f>
        <v>0</v>
      </c>
      <c r="AR136" s="97" t="s">
        <v>248</v>
      </c>
      <c r="AT136" s="97" t="s">
        <v>244</v>
      </c>
      <c r="AU136" s="97" t="s">
        <v>83</v>
      </c>
      <c r="AY136" s="6" t="s">
        <v>243</v>
      </c>
      <c r="BE136" s="157">
        <f>IF($N$136="základní",$J$136,0)</f>
        <v>0</v>
      </c>
      <c r="BF136" s="157">
        <f>IF($N$136="snížená",$J$136,0)</f>
        <v>0</v>
      </c>
      <c r="BG136" s="157">
        <f>IF($N$136="zákl. přenesená",$J$136,0)</f>
        <v>0</v>
      </c>
      <c r="BH136" s="157">
        <f>IF($N$136="sníž. přenesená",$J$136,0)</f>
        <v>0</v>
      </c>
      <c r="BI136" s="157">
        <f>IF($N$136="nulová",$J$136,0)</f>
        <v>0</v>
      </c>
      <c r="BJ136" s="97" t="s">
        <v>22</v>
      </c>
      <c r="BK136" s="157">
        <f>ROUND($I$136*$H$136,2)</f>
        <v>0</v>
      </c>
      <c r="BL136" s="97" t="s">
        <v>248</v>
      </c>
      <c r="BM136" s="97" t="s">
        <v>1133</v>
      </c>
    </row>
    <row r="137" spans="2:65" s="6" customFormat="1" ht="15.75" customHeight="1" x14ac:dyDescent="0.3">
      <c r="B137" s="178"/>
      <c r="C137" s="179"/>
      <c r="D137" s="158" t="s">
        <v>355</v>
      </c>
      <c r="E137" s="180"/>
      <c r="F137" s="180" t="s">
        <v>1219</v>
      </c>
      <c r="G137" s="179"/>
      <c r="H137" s="181">
        <v>2</v>
      </c>
      <c r="J137" s="179"/>
      <c r="K137" s="179"/>
      <c r="L137" s="182"/>
      <c r="M137" s="183"/>
      <c r="N137" s="179"/>
      <c r="O137" s="179"/>
      <c r="P137" s="179"/>
      <c r="Q137" s="179"/>
      <c r="R137" s="179"/>
      <c r="S137" s="179"/>
      <c r="T137" s="184"/>
      <c r="AT137" s="185" t="s">
        <v>355</v>
      </c>
      <c r="AU137" s="185" t="s">
        <v>83</v>
      </c>
      <c r="AV137" s="185" t="s">
        <v>83</v>
      </c>
      <c r="AW137" s="185" t="s">
        <v>222</v>
      </c>
      <c r="AX137" s="185" t="s">
        <v>22</v>
      </c>
      <c r="AY137" s="185" t="s">
        <v>243</v>
      </c>
    </row>
    <row r="138" spans="2:65" s="6" customFormat="1" ht="15.75" customHeight="1" x14ac:dyDescent="0.3">
      <c r="B138" s="178"/>
      <c r="C138" s="179"/>
      <c r="D138" s="177" t="s">
        <v>355</v>
      </c>
      <c r="E138" s="179"/>
      <c r="F138" s="180" t="s">
        <v>1220</v>
      </c>
      <c r="G138" s="179"/>
      <c r="H138" s="181">
        <v>6</v>
      </c>
      <c r="J138" s="179"/>
      <c r="K138" s="179"/>
      <c r="L138" s="182"/>
      <c r="M138" s="183"/>
      <c r="N138" s="179"/>
      <c r="O138" s="179"/>
      <c r="P138" s="179"/>
      <c r="Q138" s="179"/>
      <c r="R138" s="179"/>
      <c r="S138" s="179"/>
      <c r="T138" s="184"/>
      <c r="AT138" s="185" t="s">
        <v>355</v>
      </c>
      <c r="AU138" s="185" t="s">
        <v>83</v>
      </c>
      <c r="AV138" s="185" t="s">
        <v>83</v>
      </c>
      <c r="AW138" s="185" t="s">
        <v>75</v>
      </c>
      <c r="AX138" s="185" t="s">
        <v>22</v>
      </c>
      <c r="AY138" s="185" t="s">
        <v>243</v>
      </c>
    </row>
    <row r="139" spans="2:65" s="6" customFormat="1" ht="15.75" customHeight="1" x14ac:dyDescent="0.3">
      <c r="B139" s="23"/>
      <c r="C139" s="146" t="s">
        <v>297</v>
      </c>
      <c r="D139" s="146" t="s">
        <v>244</v>
      </c>
      <c r="E139" s="147" t="s">
        <v>1134</v>
      </c>
      <c r="F139" s="148" t="s">
        <v>1135</v>
      </c>
      <c r="G139" s="149" t="s">
        <v>637</v>
      </c>
      <c r="H139" s="150">
        <v>6</v>
      </c>
      <c r="I139" s="151"/>
      <c r="J139" s="152">
        <f>ROUND($I$139*$H$139,2)</f>
        <v>0</v>
      </c>
      <c r="K139" s="148" t="s">
        <v>353</v>
      </c>
      <c r="L139" s="43"/>
      <c r="M139" s="153"/>
      <c r="N139" s="154" t="s">
        <v>46</v>
      </c>
      <c r="O139" s="24"/>
      <c r="P139" s="155">
        <f>$O$139*$H$139</f>
        <v>0</v>
      </c>
      <c r="Q139" s="155">
        <v>0</v>
      </c>
      <c r="R139" s="155">
        <f>$Q$139*$H$139</f>
        <v>0</v>
      </c>
      <c r="S139" s="155">
        <v>0</v>
      </c>
      <c r="T139" s="156">
        <f>$S$139*$H$139</f>
        <v>0</v>
      </c>
      <c r="AR139" s="97" t="s">
        <v>248</v>
      </c>
      <c r="AT139" s="97" t="s">
        <v>244</v>
      </c>
      <c r="AU139" s="97" t="s">
        <v>83</v>
      </c>
      <c r="AY139" s="6" t="s">
        <v>243</v>
      </c>
      <c r="BE139" s="157">
        <f>IF($N$139="základní",$J$139,0)</f>
        <v>0</v>
      </c>
      <c r="BF139" s="157">
        <f>IF($N$139="snížená",$J$139,0)</f>
        <v>0</v>
      </c>
      <c r="BG139" s="157">
        <f>IF($N$139="zákl. přenesená",$J$139,0)</f>
        <v>0</v>
      </c>
      <c r="BH139" s="157">
        <f>IF($N$139="sníž. přenesená",$J$139,0)</f>
        <v>0</v>
      </c>
      <c r="BI139" s="157">
        <f>IF($N$139="nulová",$J$139,0)</f>
        <v>0</v>
      </c>
      <c r="BJ139" s="97" t="s">
        <v>22</v>
      </c>
      <c r="BK139" s="157">
        <f>ROUND($I$139*$H$139,2)</f>
        <v>0</v>
      </c>
      <c r="BL139" s="97" t="s">
        <v>248</v>
      </c>
      <c r="BM139" s="97" t="s">
        <v>1136</v>
      </c>
    </row>
    <row r="140" spans="2:65" s="6" customFormat="1" ht="15.75" customHeight="1" x14ac:dyDescent="0.3">
      <c r="B140" s="178"/>
      <c r="C140" s="179"/>
      <c r="D140" s="158" t="s">
        <v>355</v>
      </c>
      <c r="E140" s="180"/>
      <c r="F140" s="180" t="s">
        <v>1219</v>
      </c>
      <c r="G140" s="179"/>
      <c r="H140" s="181">
        <v>2</v>
      </c>
      <c r="J140" s="179"/>
      <c r="K140" s="179"/>
      <c r="L140" s="182"/>
      <c r="M140" s="183"/>
      <c r="N140" s="179"/>
      <c r="O140" s="179"/>
      <c r="P140" s="179"/>
      <c r="Q140" s="179"/>
      <c r="R140" s="179"/>
      <c r="S140" s="179"/>
      <c r="T140" s="184"/>
      <c r="AT140" s="185" t="s">
        <v>355</v>
      </c>
      <c r="AU140" s="185" t="s">
        <v>83</v>
      </c>
      <c r="AV140" s="185" t="s">
        <v>83</v>
      </c>
      <c r="AW140" s="185" t="s">
        <v>222</v>
      </c>
      <c r="AX140" s="185" t="s">
        <v>22</v>
      </c>
      <c r="AY140" s="185" t="s">
        <v>243</v>
      </c>
    </row>
    <row r="141" spans="2:65" s="6" customFormat="1" ht="15.75" customHeight="1" x14ac:dyDescent="0.3">
      <c r="B141" s="178"/>
      <c r="C141" s="179"/>
      <c r="D141" s="177" t="s">
        <v>355</v>
      </c>
      <c r="E141" s="179"/>
      <c r="F141" s="180" t="s">
        <v>1220</v>
      </c>
      <c r="G141" s="179"/>
      <c r="H141" s="181">
        <v>6</v>
      </c>
      <c r="J141" s="179"/>
      <c r="K141" s="179"/>
      <c r="L141" s="182"/>
      <c r="M141" s="204"/>
      <c r="N141" s="205"/>
      <c r="O141" s="205"/>
      <c r="P141" s="205"/>
      <c r="Q141" s="205"/>
      <c r="R141" s="205"/>
      <c r="S141" s="205"/>
      <c r="T141" s="206"/>
      <c r="AT141" s="185" t="s">
        <v>355</v>
      </c>
      <c r="AU141" s="185" t="s">
        <v>83</v>
      </c>
      <c r="AV141" s="185" t="s">
        <v>83</v>
      </c>
      <c r="AW141" s="185" t="s">
        <v>75</v>
      </c>
      <c r="AX141" s="185" t="s">
        <v>22</v>
      </c>
      <c r="AY141" s="185" t="s">
        <v>243</v>
      </c>
    </row>
    <row r="142" spans="2:65" s="6" customFormat="1" ht="7.5" customHeight="1" x14ac:dyDescent="0.3">
      <c r="B142" s="38"/>
      <c r="C142" s="39"/>
      <c r="D142" s="39"/>
      <c r="E142" s="39"/>
      <c r="F142" s="39"/>
      <c r="G142" s="39"/>
      <c r="H142" s="39"/>
      <c r="I142" s="110"/>
      <c r="J142" s="39"/>
      <c r="K142" s="39"/>
      <c r="L142" s="43"/>
    </row>
    <row r="523" s="2" customFormat="1" ht="14.25" customHeight="1" x14ac:dyDescent="0.3"/>
  </sheetData>
  <sheetProtection password="CC35" sheet="1" objects="1" scenarios="1" formatColumns="0" formatRows="0" sort="0" autoFilter="0"/>
  <autoFilter ref="C89:K89"/>
  <mergeCells count="15">
    <mergeCell ref="E11:H11"/>
    <mergeCell ref="E9:H9"/>
    <mergeCell ref="E13:H13"/>
    <mergeCell ref="E28:H28"/>
    <mergeCell ref="E49:H49"/>
    <mergeCell ref="E82:H82"/>
    <mergeCell ref="G1:H1"/>
    <mergeCell ref="L2:V2"/>
    <mergeCell ref="E53:H53"/>
    <mergeCell ref="E51:H51"/>
    <mergeCell ref="E55:H55"/>
    <mergeCell ref="E76:H76"/>
    <mergeCell ref="E80:H80"/>
    <mergeCell ref="E78:H78"/>
    <mergeCell ref="E7:H7"/>
  </mergeCells>
  <hyperlinks>
    <hyperlink ref="F1:G1" location="C2" tooltip="Krycí list soupisu" display="1) Krycí list soupisu"/>
    <hyperlink ref="G1:H1" location="C62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57</vt:i4>
      </vt:variant>
    </vt:vector>
  </HeadingPairs>
  <TitlesOfParts>
    <vt:vector size="86" baseType="lpstr">
      <vt:lpstr>Rekapitulace stavby</vt:lpstr>
      <vt:lpstr>SO 000 - Vedlejší a ostat...</vt:lpstr>
      <vt:lpstr>SO 101.1 - Vozovka silnic</vt:lpstr>
      <vt:lpstr>SO 101.2 - Trvalé dopravn...</vt:lpstr>
      <vt:lpstr>SO 101.3.1 - Přechodné do...</vt:lpstr>
      <vt:lpstr>SO 101.3.2 - Přechodné do...</vt:lpstr>
      <vt:lpstr>SO 101.3.3 - Přechodné do...</vt:lpstr>
      <vt:lpstr>SO 101.3.4 - Přechodné do...</vt:lpstr>
      <vt:lpstr>SO 101.3.5 - Přechodné do...</vt:lpstr>
      <vt:lpstr>SO 101.3.6 - Provizorní v...</vt:lpstr>
      <vt:lpstr>SO 102.1 - Vozovka místní...</vt:lpstr>
      <vt:lpstr>SO 102.2 - Trvalé dopravn...</vt:lpstr>
      <vt:lpstr>SO 103.1 - Komunikace pro...</vt:lpstr>
      <vt:lpstr>SO 103.2 - Oplocení u poj...</vt:lpstr>
      <vt:lpstr>SO 301 - Přeložka vodovod...</vt:lpstr>
      <vt:lpstr>SO 401 - Veřejné osvětlení</vt:lpstr>
      <vt:lpstr>SO402 - TROLEJOVÉ VEDENÍ</vt:lpstr>
      <vt:lpstr>SO402_I - I_ETAPA dle POV</vt:lpstr>
      <vt:lpstr>SO402_II - II_ETAPA dle POV</vt:lpstr>
      <vt:lpstr>SO402_III - III_ETAPA dle...</vt:lpstr>
      <vt:lpstr>SO402_IV - IV_ETAPA dle POV</vt:lpstr>
      <vt:lpstr>SO 403 - Přeložka kabelu DPO</vt:lpstr>
      <vt:lpstr>SO 451n - Objekt není pře...</vt:lpstr>
      <vt:lpstr>SO 452n - Objekt není pře...</vt:lpstr>
      <vt:lpstr>SO 453n - Objekt není pře...</vt:lpstr>
      <vt:lpstr>SO 801.1 - Vegetační úpravy</vt:lpstr>
      <vt:lpstr>SO 801.2 - Vegetační úpra...</vt:lpstr>
      <vt:lpstr>SO 801.3 - Následná péče ...</vt:lpstr>
      <vt:lpstr>Pokyny pro vyplnění</vt:lpstr>
      <vt:lpstr>'Rekapitulace stavby'!Názvy_tisku</vt:lpstr>
      <vt:lpstr>'SO 000 - Vedlejší a ostat...'!Názvy_tisku</vt:lpstr>
      <vt:lpstr>'SO 101.1 - Vozovka silnic'!Názvy_tisku</vt:lpstr>
      <vt:lpstr>'SO 101.2 - Trvalé dopravn...'!Názvy_tisku</vt:lpstr>
      <vt:lpstr>'SO 101.3.1 - Přechodné do...'!Názvy_tisku</vt:lpstr>
      <vt:lpstr>'SO 101.3.2 - Přechodné do...'!Názvy_tisku</vt:lpstr>
      <vt:lpstr>'SO 101.3.3 - Přechodné do...'!Názvy_tisku</vt:lpstr>
      <vt:lpstr>'SO 101.3.4 - Přechodné do...'!Názvy_tisku</vt:lpstr>
      <vt:lpstr>'SO 101.3.5 - Přechodné do...'!Názvy_tisku</vt:lpstr>
      <vt:lpstr>'SO 101.3.6 - Provizorní v...'!Názvy_tisku</vt:lpstr>
      <vt:lpstr>'SO 102.1 - Vozovka místní...'!Názvy_tisku</vt:lpstr>
      <vt:lpstr>'SO 102.2 - Trvalé dopravn...'!Názvy_tisku</vt:lpstr>
      <vt:lpstr>'SO 103.1 - Komunikace pro...'!Názvy_tisku</vt:lpstr>
      <vt:lpstr>'SO 103.2 - Oplocení u poj...'!Názvy_tisku</vt:lpstr>
      <vt:lpstr>'SO 301 - Přeložka vodovod...'!Názvy_tisku</vt:lpstr>
      <vt:lpstr>'SO 401 - Veřejné osvětlení'!Názvy_tisku</vt:lpstr>
      <vt:lpstr>'SO 403 - Přeložka kabelu DPO'!Názvy_tisku</vt:lpstr>
      <vt:lpstr>'SO 451n - Objekt není pře...'!Názvy_tisku</vt:lpstr>
      <vt:lpstr>'SO 452n - Objekt není pře...'!Názvy_tisku</vt:lpstr>
      <vt:lpstr>'SO 453n - Objekt není pře...'!Názvy_tisku</vt:lpstr>
      <vt:lpstr>'SO 801.1 - Vegetační úpravy'!Názvy_tisku</vt:lpstr>
      <vt:lpstr>'SO 801.2 - Vegetační úpra...'!Názvy_tisku</vt:lpstr>
      <vt:lpstr>'SO 801.3 - Následná péče ...'!Názvy_tisku</vt:lpstr>
      <vt:lpstr>'SO402 - TROLEJOVÉ VEDENÍ'!Názvy_tisku</vt:lpstr>
      <vt:lpstr>'SO402_I - I_ETAPA dle POV'!Názvy_tisku</vt:lpstr>
      <vt:lpstr>'SO402_II - II_ETAPA dle POV'!Názvy_tisku</vt:lpstr>
      <vt:lpstr>'SO402_III - III_ETAPA dle...'!Názvy_tisku</vt:lpstr>
      <vt:lpstr>'SO402_IV - IV_ETAPA dle POV'!Názvy_tisku</vt:lpstr>
      <vt:lpstr>'Pokyny pro vyplnění'!Oblast_tisku</vt:lpstr>
      <vt:lpstr>'Rekapitulace stavby'!Oblast_tisku</vt:lpstr>
      <vt:lpstr>'SO 000 - Vedlejší a ostat...'!Oblast_tisku</vt:lpstr>
      <vt:lpstr>'SO 101.1 - Vozovka silnic'!Oblast_tisku</vt:lpstr>
      <vt:lpstr>'SO 101.2 - Trvalé dopravn...'!Oblast_tisku</vt:lpstr>
      <vt:lpstr>'SO 101.3.1 - Přechodné do...'!Oblast_tisku</vt:lpstr>
      <vt:lpstr>'SO 101.3.2 - Přechodné do...'!Oblast_tisku</vt:lpstr>
      <vt:lpstr>'SO 101.3.3 - Přechodné do...'!Oblast_tisku</vt:lpstr>
      <vt:lpstr>'SO 101.3.4 - Přechodné do...'!Oblast_tisku</vt:lpstr>
      <vt:lpstr>'SO 101.3.5 - Přechodné do...'!Oblast_tisku</vt:lpstr>
      <vt:lpstr>'SO 101.3.6 - Provizorní v...'!Oblast_tisku</vt:lpstr>
      <vt:lpstr>'SO 102.1 - Vozovka místní...'!Oblast_tisku</vt:lpstr>
      <vt:lpstr>'SO 102.2 - Trvalé dopravn...'!Oblast_tisku</vt:lpstr>
      <vt:lpstr>'SO 103.1 - Komunikace pro...'!Oblast_tisku</vt:lpstr>
      <vt:lpstr>'SO 103.2 - Oplocení u poj...'!Oblast_tisku</vt:lpstr>
      <vt:lpstr>'SO 301 - Přeložka vodovod...'!Oblast_tisku</vt:lpstr>
      <vt:lpstr>'SO 401 - Veřejné osvětlení'!Oblast_tisku</vt:lpstr>
      <vt:lpstr>'SO 403 - Přeložka kabelu DPO'!Oblast_tisku</vt:lpstr>
      <vt:lpstr>'SO 451n - Objekt není pře...'!Oblast_tisku</vt:lpstr>
      <vt:lpstr>'SO 452n - Objekt není pře...'!Oblast_tisku</vt:lpstr>
      <vt:lpstr>'SO 453n - Objekt není pře...'!Oblast_tisku</vt:lpstr>
      <vt:lpstr>'SO 801.1 - Vegetační úpravy'!Oblast_tisku</vt:lpstr>
      <vt:lpstr>'SO 801.2 - Vegetační úpra...'!Oblast_tisku</vt:lpstr>
      <vt:lpstr>'SO 801.3 - Následná péče ...'!Oblast_tisku</vt:lpstr>
      <vt:lpstr>'SO402 - TROLEJOVÉ VEDENÍ'!Oblast_tisku</vt:lpstr>
      <vt:lpstr>'SO402_I - I_ETAPA dle POV'!Oblast_tisku</vt:lpstr>
      <vt:lpstr>'SO402_II - II_ETAPA dle POV'!Oblast_tisku</vt:lpstr>
      <vt:lpstr>'SO402_III - III_ETAPA dle...'!Oblast_tisku</vt:lpstr>
      <vt:lpstr>'SO402_IV - IV_ETAPA dle POV'!Oblast_tisku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Měkýš Petr</dc:creator>
  <cp:lastModifiedBy>Měkýš Petr</cp:lastModifiedBy>
  <dcterms:created xsi:type="dcterms:W3CDTF">2015-06-03T12:26:15Z</dcterms:created>
  <dcterms:modified xsi:type="dcterms:W3CDTF">2015-06-03T12:26:19Z</dcterms:modified>
</cp:coreProperties>
</file>