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1 - Cyklostezka na ko..." sheetId="2" r:id="rId2"/>
    <sheet name="VON - Vedlejší a ostatní ..." sheetId="3" r:id="rId3"/>
    <sheet name="Pokyny pro vyplnění" sheetId="4" r:id="rId4"/>
  </sheets>
  <definedNames>
    <definedName name="_xlnm.Print_Area" localSheetId="0">'Rekapitulace stavby'!$D$4:$AO$33,'Rekapitulace stavby'!$C$39:$AQ$54</definedName>
    <definedName name="_xlnm.Print_Titles" localSheetId="0">'Rekapitulace stavby'!$49:$49</definedName>
    <definedName name="_xlnm._FilterDatabase" localSheetId="1" hidden="1">'SO 01 - Cyklostezka na ko...'!$C$79:$K$171</definedName>
    <definedName name="_xlnm.Print_Area" localSheetId="1">'SO 01 - Cyklostezka na ko...'!$C$4:$J$36,'SO 01 - Cyklostezka na ko...'!$C$42:$J$61,'SO 01 - Cyklostezka na ko...'!$C$67:$K$171</definedName>
    <definedName name="_xlnm.Print_Titles" localSheetId="1">'SO 01 - Cyklostezka na ko...'!$79:$79</definedName>
    <definedName name="_xlnm._FilterDatabase" localSheetId="2" hidden="1">'VON - Vedlejší a ostatní ...'!$C$76:$K$85</definedName>
    <definedName name="_xlnm.Print_Area" localSheetId="2">'VON - Vedlejší a ostatní ...'!$C$4:$J$36,'VON - Vedlejší a ostatní ...'!$C$42:$J$58,'VON - Vedlejší a ostatní ...'!$C$64:$K$85</definedName>
    <definedName name="_xlnm.Print_Titles" localSheetId="2">'VON - Vedlejší a ostatní ...'!$76:$76</definedName>
    <definedName name="_xlnm.Print_Area" localSheetId="3">'Pokyny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3"/>
  <c r="AX53"/>
  <c i="3"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BH81"/>
  <c r="BG81"/>
  <c r="BF81"/>
  <c r="T81"/>
  <c r="R81"/>
  <c r="P81"/>
  <c r="BK81"/>
  <c r="J81"/>
  <c r="BE81"/>
  <c r="BI79"/>
  <c r="F34"/>
  <c i="1" r="BD53"/>
  <c i="3" r="BH79"/>
  <c r="F33"/>
  <c i="1" r="BC53"/>
  <c i="3" r="BG79"/>
  <c r="F32"/>
  <c i="1" r="BB53"/>
  <c i="3" r="BF79"/>
  <c r="J31"/>
  <c i="1" r="AW53"/>
  <c i="3" r="F31"/>
  <c i="1" r="BA53"/>
  <c i="3" r="T79"/>
  <c r="T78"/>
  <c r="T77"/>
  <c r="R79"/>
  <c r="R78"/>
  <c r="R77"/>
  <c r="P79"/>
  <c r="P78"/>
  <c r="P77"/>
  <c i="1" r="AU53"/>
  <c i="3" r="BK79"/>
  <c r="BK78"/>
  <c r="J78"/>
  <c r="BK77"/>
  <c r="J77"/>
  <c r="J56"/>
  <c r="J27"/>
  <c i="1" r="AG53"/>
  <c i="3" r="J79"/>
  <c r="BE79"/>
  <c r="J30"/>
  <c i="1" r="AV53"/>
  <c i="3" r="F30"/>
  <c i="1" r="AZ53"/>
  <c i="3" r="J57"/>
  <c r="J73"/>
  <c r="F73"/>
  <c r="F71"/>
  <c r="E69"/>
  <c r="J51"/>
  <c r="F51"/>
  <c r="F49"/>
  <c r="E47"/>
  <c r="J36"/>
  <c r="J18"/>
  <c r="E18"/>
  <c r="F74"/>
  <c r="F52"/>
  <c r="J17"/>
  <c r="J12"/>
  <c r="J71"/>
  <c r="J49"/>
  <c r="E7"/>
  <c r="E67"/>
  <c r="E45"/>
  <c i="1" r="AY52"/>
  <c r="AX52"/>
  <c i="2" r="BI170"/>
  <c r="BH170"/>
  <c r="BG170"/>
  <c r="BF170"/>
  <c r="T170"/>
  <c r="R170"/>
  <c r="P170"/>
  <c r="BK170"/>
  <c r="J170"/>
  <c r="BE170"/>
  <c r="BI166"/>
  <c r="BH166"/>
  <c r="BG166"/>
  <c r="BF166"/>
  <c r="T166"/>
  <c r="R166"/>
  <c r="P166"/>
  <c r="BK166"/>
  <c r="J166"/>
  <c r="BE166"/>
  <c r="BI162"/>
  <c r="BH162"/>
  <c r="BG162"/>
  <c r="BF162"/>
  <c r="T162"/>
  <c r="R162"/>
  <c r="P162"/>
  <c r="BK162"/>
  <c r="J162"/>
  <c r="BE162"/>
  <c r="BI157"/>
  <c r="BH157"/>
  <c r="BG157"/>
  <c r="BF157"/>
  <c r="T157"/>
  <c r="R157"/>
  <c r="P157"/>
  <c r="BK157"/>
  <c r="J157"/>
  <c r="BE157"/>
  <c r="BI150"/>
  <c r="BH150"/>
  <c r="BG150"/>
  <c r="BF150"/>
  <c r="T150"/>
  <c r="R150"/>
  <c r="P150"/>
  <c r="BK150"/>
  <c r="J150"/>
  <c r="BE150"/>
  <c r="BI143"/>
  <c r="BH143"/>
  <c r="BG143"/>
  <c r="BF143"/>
  <c r="T143"/>
  <c r="T142"/>
  <c r="R143"/>
  <c r="R142"/>
  <c r="P143"/>
  <c r="P142"/>
  <c r="BK143"/>
  <c r="BK142"/>
  <c r="J142"/>
  <c r="J143"/>
  <c r="BE143"/>
  <c r="J60"/>
  <c r="BI137"/>
  <c r="BH137"/>
  <c r="BG137"/>
  <c r="BF137"/>
  <c r="T137"/>
  <c r="R137"/>
  <c r="P137"/>
  <c r="BK137"/>
  <c r="J137"/>
  <c r="BE137"/>
  <c r="BI132"/>
  <c r="BH132"/>
  <c r="BG132"/>
  <c r="BF132"/>
  <c r="T132"/>
  <c r="T131"/>
  <c r="R132"/>
  <c r="R131"/>
  <c r="P132"/>
  <c r="P131"/>
  <c r="BK132"/>
  <c r="BK131"/>
  <c r="J131"/>
  <c r="J132"/>
  <c r="BE132"/>
  <c r="J59"/>
  <c r="BI125"/>
  <c r="BH125"/>
  <c r="BG125"/>
  <c r="BF125"/>
  <c r="T125"/>
  <c r="R125"/>
  <c r="P125"/>
  <c r="BK125"/>
  <c r="J125"/>
  <c r="BE125"/>
  <c r="BI121"/>
  <c r="BH121"/>
  <c r="BG121"/>
  <c r="BF121"/>
  <c r="T121"/>
  <c r="R121"/>
  <c r="P121"/>
  <c r="BK121"/>
  <c r="J121"/>
  <c r="BE121"/>
  <c r="BI114"/>
  <c r="BH114"/>
  <c r="BG114"/>
  <c r="BF114"/>
  <c r="T114"/>
  <c r="R114"/>
  <c r="P114"/>
  <c r="BK114"/>
  <c r="J114"/>
  <c r="BE114"/>
  <c r="BI105"/>
  <c r="BH105"/>
  <c r="BG105"/>
  <c r="BF105"/>
  <c r="T105"/>
  <c r="R105"/>
  <c r="P105"/>
  <c r="BK105"/>
  <c r="J105"/>
  <c r="BE105"/>
  <c r="BI100"/>
  <c r="BH100"/>
  <c r="BG100"/>
  <c r="BF100"/>
  <c r="T100"/>
  <c r="R100"/>
  <c r="P100"/>
  <c r="BK100"/>
  <c r="J100"/>
  <c r="BE100"/>
  <c r="BI95"/>
  <c r="BH95"/>
  <c r="BG95"/>
  <c r="BF95"/>
  <c r="T95"/>
  <c r="R95"/>
  <c r="P95"/>
  <c r="BK95"/>
  <c r="J95"/>
  <c r="BE95"/>
  <c r="BI89"/>
  <c r="BH89"/>
  <c r="BG89"/>
  <c r="BF89"/>
  <c r="T89"/>
  <c r="R89"/>
  <c r="P89"/>
  <c r="BK89"/>
  <c r="J89"/>
  <c r="BE89"/>
  <c r="BI83"/>
  <c r="F34"/>
  <c i="1" r="BD52"/>
  <c i="2" r="BH83"/>
  <c r="F33"/>
  <c i="1" r="BC52"/>
  <c i="2" r="BG83"/>
  <c r="F32"/>
  <c i="1" r="BB52"/>
  <c i="2" r="BF83"/>
  <c r="J31"/>
  <c i="1" r="AW52"/>
  <c i="2" r="F31"/>
  <c i="1" r="BA52"/>
  <c i="2" r="T83"/>
  <c r="T82"/>
  <c r="T81"/>
  <c r="T80"/>
  <c r="R83"/>
  <c r="R82"/>
  <c r="R81"/>
  <c r="R80"/>
  <c r="P83"/>
  <c r="P82"/>
  <c r="P81"/>
  <c r="P80"/>
  <c i="1" r="AU52"/>
  <c i="2" r="BK83"/>
  <c r="BK82"/>
  <c r="J82"/>
  <c r="BK81"/>
  <c r="J81"/>
  <c r="BK80"/>
  <c r="J80"/>
  <c r="J56"/>
  <c r="J27"/>
  <c i="1" r="AG52"/>
  <c i="2" r="J83"/>
  <c r="BE83"/>
  <c r="J30"/>
  <c i="1" r="AV52"/>
  <c i="2" r="F30"/>
  <c i="1" r="AZ52"/>
  <c i="2" r="J58"/>
  <c r="J57"/>
  <c r="J76"/>
  <c r="F76"/>
  <c r="F74"/>
  <c r="E72"/>
  <c r="J51"/>
  <c r="F51"/>
  <c r="F49"/>
  <c r="E47"/>
  <c r="J36"/>
  <c r="J18"/>
  <c r="E18"/>
  <c r="F77"/>
  <c r="F52"/>
  <c r="J17"/>
  <c r="J12"/>
  <c r="J74"/>
  <c r="J49"/>
  <c r="E7"/>
  <c r="E70"/>
  <c r="E45"/>
  <c i="1" r="BD51"/>
  <c r="W30"/>
  <c r="BC51"/>
  <c r="W29"/>
  <c r="BB51"/>
  <c r="W28"/>
  <c r="BA51"/>
  <c r="W27"/>
  <c r="AZ51"/>
  <c r="W26"/>
  <c r="AY51"/>
  <c r="AX51"/>
  <c r="AW51"/>
  <c r="AK27"/>
  <c r="AV51"/>
  <c r="AK26"/>
  <c r="AU51"/>
  <c r="AT51"/>
  <c r="AS51"/>
  <c r="AG51"/>
  <c r="AK23"/>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<sst xmlns="http://schemas.openxmlformats.org/spreadsheetml/2006/main">
  <si>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</si>
  <si>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</si>
  <si>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</si>
  <si>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</si>
  <si>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</si>
  <si>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</si>
  <si>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</si>
  <si>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{3852408b-f659-4599-af7f-1f933ee92890}</t>
  </si>
  <si>
    <t>0,01</t>
  </si>
  <si>
    <t>21</t>
  </si>
  <si>
    <t>15</t>
  </si>
  <si>
    <t>REKAPITULACE STAVBY</t>
  </si>
  <si>
    <t xml:space="preserve">v ---  níže se nacházejí doplnkové a pomocné údaje k sestavám  --- v</t>
  </si>
  <si>
    <t>Návod na vyplnění</t>
  </si>
  <si>
    <t>0,001</t>
  </si>
  <si>
    <t>Kód:</t>
  </si>
  <si>
    <t>18102332C01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</si>
  <si>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</si>
  <si>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</si>
  <si>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Projekt kolize staveb stávající cyklostezky s rekonstrukcí ochranných hrází na řece Odře v k. ú. Zábřeh nad Odrou</t>
  </si>
  <si>
    <t>KSO:</t>
  </si>
  <si>
    <t/>
  </si>
  <si>
    <t>CC-CZ:</t>
  </si>
  <si>
    <t>Místo:</t>
  </si>
  <si>
    <t>k.ú. Zábřeh nad Odrou</t>
  </si>
  <si>
    <t>Datum:</t>
  </si>
  <si>
    <t>4. 6. 2018</t>
  </si>
  <si>
    <t>Zadavatel:</t>
  </si>
  <si>
    <t>IČ:</t>
  </si>
  <si>
    <t>00845451</t>
  </si>
  <si>
    <t>Statutární město Ostrava</t>
  </si>
  <si>
    <t>DIČ:</t>
  </si>
  <si>
    <t>CZ00845451</t>
  </si>
  <si>
    <t>Uchazeč:</t>
  </si>
  <si>
    <t>Vyplň údaj</t>
  </si>
  <si>
    <t>Projektant:</t>
  </si>
  <si>
    <t>46347526</t>
  </si>
  <si>
    <t>AQUATIS a. s.</t>
  </si>
  <si>
    <t>CZ46347526</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</si>
  <si>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</si>
  <si>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</si>
  <si>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</si>
  <si>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</si>
  <si>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</si>
  <si>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</si>
  <si>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</si>
  <si>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</si>
  <si>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</si>
  <si>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</si>
  <si>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</si>
  <si>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</si>
  <si>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</si>
  <si>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</si>
  <si>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</si>
  <si>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</si>
  <si>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</si>
  <si>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</si>
  <si>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</si>
  <si>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</si>
  <si>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</si>
  <si>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</si>
  <si>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</si>
  <si>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</si>
  <si>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</si>
  <si>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</si>
  <si>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</si>
  <si>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</si>
  <si>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</si>
  <si>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</si>
  <si>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</si>
  <si>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</si>
  <si>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</si>
  <si>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</si>
  <si>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</si>
  <si>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</si>
  <si>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</si>
  <si>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</si>
  <si>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</si>
  <si>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</si>
  <si>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</si>
  <si>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</si>
  <si>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</si>
  <si>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Cyklostezka na koruně PB hráze</t>
  </si>
  <si>
    <t>STA</t>
  </si>
  <si>
    <t>1</t>
  </si>
  <si>
    <t>{d110ec4e-5f88-4055-bddb-513f5e802624}</t>
  </si>
  <si>
    <t>2</t>
  </si>
  <si>
    <t>VON</t>
  </si>
  <si>
    <t>Vedlejší a ostatní náklady</t>
  </si>
  <si>
    <t>{df7be97d-468a-4135-ae41-f1aab87b68ff}</t>
  </si>
  <si>
    <t>1) Krycí list soupisu</t>
  </si>
  <si>
    <t>2) Rekapitulace</t>
  </si>
  <si>
    <t>3) Soupis prací</t>
  </si>
  <si>
    <t>Zpět na list:</t>
  </si>
  <si>
    <t>Rekapitulace stavby</t>
  </si>
  <si>
    <t>sejmuti</t>
  </si>
  <si>
    <t>Sejmutí humusu</t>
  </si>
  <si>
    <t>m3</t>
  </si>
  <si>
    <t>414,18</t>
  </si>
  <si>
    <t>odkopavka</t>
  </si>
  <si>
    <t>Odkopávka krajnic</t>
  </si>
  <si>
    <t>368,16</t>
  </si>
  <si>
    <t>KRYCÍ LIST SOUPISU</t>
  </si>
  <si>
    <t>odstr_asf</t>
  </si>
  <si>
    <t>Odstranění asf. natěru - vrstva cca 20 mm</t>
  </si>
  <si>
    <t>m2</t>
  </si>
  <si>
    <t>3835</t>
  </si>
  <si>
    <t>odstr_sterkMC</t>
  </si>
  <si>
    <t>Odstranění štěrkové vrstvy částečně vyplněné MC</t>
  </si>
  <si>
    <t>4065,1</t>
  </si>
  <si>
    <t>odstr_SD</t>
  </si>
  <si>
    <t>Odstranění podkladu ze štěrkodrti</t>
  </si>
  <si>
    <t>5369</t>
  </si>
  <si>
    <t>Objekt:</t>
  </si>
  <si>
    <t>SO 01 - Cyklostezka na koruně PB hráze</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</si>
  <si>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</si>
  <si>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</si>
  <si>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</si>
  <si>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</si>
  <si>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</si>
  <si>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</si>
  <si>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</si>
  <si>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</si>
  <si>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997 - Přesun sutě</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</si>
  <si>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</si>
  <si>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</si>
  <si>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</si>
  <si>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</si>
  <si>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</si>
  <si>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</si>
  <si>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</si>
  <si>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</si>
  <si>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</si>
  <si>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</si>
  <si>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</si>
  <si>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</si>
  <si>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</si>
  <si>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</si>
  <si>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</si>
  <si>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</si>
  <si>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</si>
  <si>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</si>
  <si>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</si>
  <si>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113107212R</t>
  </si>
  <si>
    <t>Odstranění podkladu z kameniva těženého částešně vyplněného MC v tl. 200 mm strojně pl přes 200 m2</t>
  </si>
  <si>
    <t>CS ÚRS 2018 01</t>
  </si>
  <si>
    <t>4</t>
  </si>
  <si>
    <t>1363019334</t>
  </si>
  <si>
    <t>PP</t>
  </si>
  <si>
    <t>Odstranění podkladů nebo krytů strojně plochy jednotlivě přes 200 m2 s přemístěním hmot na skládku na vzdálenost do 20 m nebo s naložením na dopravní prostředek z kameniva těženého částečně vyplněného MC, o tl. vrstvy přes 100 do 200 mm</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</si>
  <si>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</si>
  <si>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</si>
  <si>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</si>
  <si>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Viz přílohu C.2.1 až C.2.4 a D.1.2.3.1 a D.1.2.3.1</t>
  </si>
  <si>
    <t>2,65*1534</t>
  </si>
  <si>
    <t>4065,1*1,2 'Přepočtené koeficientem množství</t>
  </si>
  <si>
    <t>113107222</t>
  </si>
  <si>
    <t>Odstranění podkladu z kameniva drceného tl 200 mm strojně pl přes 200 m2</t>
  </si>
  <si>
    <t>778794090</t>
  </si>
  <si>
    <t>Odstranění podkladů nebo krytů strojně plochy jednotlivě přes 200 m2 s přemístěním hmot na skládku na vzdálenost do 20 m nebo s naložením na dopravní prostředek z kameniva hrubého drceného, o tl. vrstvy přes 100 do 200 mm</t>
  </si>
  <si>
    <t>Odstranění podkladu ze štěrkodrti v tl. 50+120 mm</t>
  </si>
  <si>
    <t>3,5*1534</t>
  </si>
  <si>
    <t>3</t>
  </si>
  <si>
    <t>113107241</t>
  </si>
  <si>
    <t>Odstranění podkladu živičného tl 50 mm strojně pl přes 200 m2</t>
  </si>
  <si>
    <t>292942095</t>
  </si>
  <si>
    <t>Odstranění podkladů nebo krytů strojně plochy jednotlivě přes 200 m2 s přemístěním hmot na skládku na vzdálenost do 20 m nebo s naložením na dopravní prostředek živičných, o tl. vrstvy do 50 mm</t>
  </si>
  <si>
    <t>Odstranění dvouvrstvého nátěru v tl. cca 20 mm</t>
  </si>
  <si>
    <t>2,50*1534</t>
  </si>
  <si>
    <t>121101101</t>
  </si>
  <si>
    <t>Sejmutí ornice s přemístěním na vzdálenost do 50 m</t>
  </si>
  <si>
    <t>-1185344336</t>
  </si>
  <si>
    <t xml:space="preserve">Sejmutí ornice nebo lesní půdy  s vodorovným přemístěním na hromady v místě upotřebení nebo na dočasné či trvalé skládky se složením, na vzdálenost do 50 m</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</si>
  <si>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</si>
  <si>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0,15*(1,2*1,5)*1534</t>
  </si>
  <si>
    <t>5</t>
  </si>
  <si>
    <t>122202202</t>
  </si>
  <si>
    <t>Odkopávky a prokopávky nezapažené pro silnice objemu do 1000 m3 v hornině tř. 3</t>
  </si>
  <si>
    <t>-1626408951</t>
  </si>
  <si>
    <t xml:space="preserve">Odkopávky a prokopávky nezapažené pro silnice  s přemístěním výkopku v příčných profilech na vzdálenost do 15 m nebo s naložením na dopravní prostředek v hornině tř. 3 přes 100 do 1 000 m3</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</si>
  <si>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</si>
  <si>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2*0,50*0,10*1534</t>
  </si>
  <si>
    <t>Odkopávka dosypání krajnice ze zeminy se zhutněním</t>
  </si>
  <si>
    <t>2*0,07*1534</t>
  </si>
  <si>
    <t>Součet</t>
  </si>
  <si>
    <t>6</t>
  </si>
  <si>
    <t>162701105</t>
  </si>
  <si>
    <t>Vodorovné přemístění do 10000 m výkopku/sypaniny z horniny tř. 1 až 4</t>
  </si>
  <si>
    <t>1029256666</t>
  </si>
  <si>
    <t xml:space="preserve">Vodorovné přemístění výkopku nebo sypaniny po suchu  na obvyklém dopravním prostředku, bez naložení výkopku, avšak se složením bez rozhrnutí z horniny tř. 1 až 4 na vzdálenost přes 9 000 do 10 000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</si>
  <si>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</si>
  <si>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Odklizení přebytku zeminy a humusu na řízenou skládku</t>
  </si>
  <si>
    <t>7</t>
  </si>
  <si>
    <t>167101102</t>
  </si>
  <si>
    <t>Nakládání výkopku z hornin tř. 1 až 4 přes 100 m3</t>
  </si>
  <si>
    <t>1035608362</t>
  </si>
  <si>
    <t xml:space="preserve">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</si>
  <si>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</si>
  <si>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sejmuti "naložení po sejmutí pro odvoz"</t>
  </si>
  <si>
    <t>8</t>
  </si>
  <si>
    <t>171201211</t>
  </si>
  <si>
    <t>Poplatek za uložení stavebního odpadu - zeminy a kameniva na skládce</t>
  </si>
  <si>
    <t>t</t>
  </si>
  <si>
    <t>1514849787</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</si>
  <si>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</si>
  <si>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</si>
  <si>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sejmuti*1,60</t>
  </si>
  <si>
    <t>odkopavka*1,85</t>
  </si>
  <si>
    <t>Komunikace pozemní</t>
  </si>
  <si>
    <t>9</t>
  </si>
  <si>
    <t>573451114</t>
  </si>
  <si>
    <t>Dvojitý nátěr z asfaltu v množství 2,4 kg/m2 s posypem</t>
  </si>
  <si>
    <t>1772163267</t>
  </si>
  <si>
    <t>Dvojitý nátěr DN s posypem kamenivem a se zaválcováním z asfaltu silničního, v množství 2,4 kg/m2</t>
  </si>
  <si>
    <t xml:space="preserve">Poznámka k souboru cen:_x000d_
1. Pokud není dvojitý nátěr prováděn v jednom časovém sledu, je považován za 2 jednoduché nátěry. </t>
  </si>
  <si>
    <t>3,00*1534</t>
  </si>
  <si>
    <t>10</t>
  </si>
  <si>
    <t>574381112</t>
  </si>
  <si>
    <t>Penetrační makadam hrubý PMH tl 100 mm</t>
  </si>
  <si>
    <t>1023362099</t>
  </si>
  <si>
    <t xml:space="preserve">Penetrační makadam PM  s rozprostřením kameniva na sucho, s prolitím živicí, s posypem drtí a se zhutněním hrubý (PMH) z kameniva hrubého drceného, po zhutnění tl. 100 mm</t>
  </si>
  <si>
    <t xml:space="preserve">Poznámka k souboru cen:_x000d_
1. Penetrační makadamy větších tlouštěk je nutno provádět ve 2 vrstvách. </t>
  </si>
  <si>
    <t>3,12*1534</t>
  </si>
  <si>
    <t>997</t>
  </si>
  <si>
    <t>Přesun sutě</t>
  </si>
  <si>
    <t>11</t>
  </si>
  <si>
    <t>997221551</t>
  </si>
  <si>
    <t>Vodorovná doprava suti ze sypkých materiálů do 1 km</t>
  </si>
  <si>
    <t>-510746452</t>
  </si>
  <si>
    <t xml:space="preserve">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</si>
  <si>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</si>
  <si>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odstr_asf*0,098</t>
  </si>
  <si>
    <t>odstr_sterkMC*0,5182</t>
  </si>
  <si>
    <t>odstr_SD*0,290</t>
  </si>
  <si>
    <t>12</t>
  </si>
  <si>
    <t>997221559</t>
  </si>
  <si>
    <t>Příplatek ZKD 1 km u vodorovné dopravy suti ze sypkých materiálů</t>
  </si>
  <si>
    <t>353602346</t>
  </si>
  <si>
    <t xml:space="preserve">Vodorovná doprava suti  bez naložení, ale se složením a s hrubým urovnáním Příplatek k ceně za každý další i započatý 1 km přes 1 km</t>
  </si>
  <si>
    <t xml:space="preserve">odstr_asf*0,098  * 9 "celkem do 10 km"</t>
  </si>
  <si>
    <t xml:space="preserve">odstr_sterkMC*0,5182  * 9 "celkem do 10 km"</t>
  </si>
  <si>
    <t xml:space="preserve">odstr_SD*0,290  * 9 "celkem do 10 km"</t>
  </si>
  <si>
    <t>13</t>
  </si>
  <si>
    <t>997221815</t>
  </si>
  <si>
    <t>Poplatek za uložení na skládce (skládkovné) stavebního odpadu betonového kód odpadu 170 101</t>
  </si>
  <si>
    <t>1859234450</t>
  </si>
  <si>
    <t>Poplatek za uložení stavebního odpadu na skládce (skládkovné) z prostého betonu zatříděného do Katalogu odpadů pod kódem 170 101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</si>
  <si>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</si>
  <si>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Uložení kameniva vyplněného cementovou malrou</t>
  </si>
  <si>
    <t>14</t>
  </si>
  <si>
    <t>997221845</t>
  </si>
  <si>
    <t>Poplatek za uložení na skládce (skládkovné) odpadu asfaltového bez dehtu kód odpadu 170 302</t>
  </si>
  <si>
    <t>-687071547</t>
  </si>
  <si>
    <t>Poplatek za uložení stavebního odpadu na skládce (skládkovné) asfaltového bez obsahu dehtu zatříděného do Katalogu odpadů pod kódem 170 302</t>
  </si>
  <si>
    <t>997221855</t>
  </si>
  <si>
    <t>Poplatek za uložení na skládce (skládkovné) zeminy a kameniva kód odpadu 170 504</t>
  </si>
  <si>
    <t>1085168873</t>
  </si>
  <si>
    <t>16</t>
  </si>
  <si>
    <t>997-R01</t>
  </si>
  <si>
    <t>Provedení rozboru materiálu z odstraněných vrstev komunikace z hlediska zákona o dopadech</t>
  </si>
  <si>
    <t>kpl.</t>
  </si>
  <si>
    <t>-1127162730</t>
  </si>
  <si>
    <t>VON - Vedlejší a ostatní náklady</t>
  </si>
  <si>
    <t>R01</t>
  </si>
  <si>
    <t>Zařízení staveniště</t>
  </si>
  <si>
    <t>1024</t>
  </si>
  <si>
    <t>408526486</t>
  </si>
  <si>
    <t xml:space="preserve">Předpoklad minimálního zařízení staveniště:
  - buňky - sklady
  - wc
  - oplocení zařízení staveniště
  - zajištění el. energie, vody</t>
  </si>
  <si>
    <t>R02</t>
  </si>
  <si>
    <t>Vypracování projednání a schválení povodňového plánu</t>
  </si>
  <si>
    <t>48696008</t>
  </si>
  <si>
    <t>R03</t>
  </si>
  <si>
    <t>Vypracování projednání a schválení havarijního plánu</t>
  </si>
  <si>
    <t>-232284683</t>
  </si>
  <si>
    <t>R04</t>
  </si>
  <si>
    <t>Geodetické práce při provádění stavby – vytýčení</t>
  </si>
  <si>
    <t>519279111</t>
  </si>
  <si>
    <t>R05</t>
  </si>
  <si>
    <t>Geodetické práce při provádění stavby – zaměření skutečného provedení</t>
  </si>
  <si>
    <t>-1369496804</t>
  </si>
  <si>
    <t>R06</t>
  </si>
  <si>
    <t>Dokumentace skutečného provedení</t>
  </si>
  <si>
    <t>-1618356483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</si>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</sst>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5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6"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32" fillId="0" borderId="0" xfId="0" applyFont="1" applyAlignment="1">
      <alignment horizontal="left" vertical="center"/>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wrapText="1"/>
    </xf>
    <xf numFmtId="0" fontId="0" fillId="0" borderId="18" xfId="0" applyFont="1" applyBorder="1" applyAlignment="1" applyProtection="1">
      <alignment vertical="center"/>
    </xf>
    <xf numFmtId="0" fontId="38" fillId="0" borderId="0" xfId="0" applyFont="1" applyAlignment="1" applyProtection="1">
      <alignment vertical="center" wrapText="1"/>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39" fillId="0" borderId="29" xfId="0" applyFont="1" applyBorder="1" applyAlignment="1">
      <alignment vertical="center" wrapText="1"/>
      <protection locked="0"/>
    </xf>
    <xf numFmtId="0" fontId="39" fillId="0" borderId="30" xfId="0" applyFont="1" applyBorder="1" applyAlignment="1">
      <alignment vertical="center" wrapText="1"/>
      <protection locked="0"/>
    </xf>
    <xf numFmtId="0" fontId="39" fillId="0" borderId="31" xfId="0" applyFont="1" applyBorder="1" applyAlignment="1">
      <alignment vertical="center" wrapText="1"/>
      <protection locked="0"/>
    </xf>
    <xf numFmtId="0" fontId="39" fillId="0" borderId="32" xfId="0" applyFont="1" applyBorder="1" applyAlignment="1">
      <alignment horizontal="center" vertical="center" wrapText="1"/>
      <protection locked="0"/>
    </xf>
    <xf numFmtId="0" fontId="40" fillId="0" borderId="1" xfId="0" applyFont="1" applyBorder="1" applyAlignment="1">
      <alignment horizontal="center" vertical="center" wrapText="1"/>
      <protection locked="0"/>
    </xf>
    <xf numFmtId="0" fontId="39" fillId="0" borderId="33" xfId="0" applyFont="1" applyBorder="1" applyAlignment="1">
      <alignment horizontal="center" vertical="center" wrapText="1"/>
      <protection locked="0"/>
    </xf>
    <xf numFmtId="0" fontId="39" fillId="0" borderId="32" xfId="0" applyFont="1" applyBorder="1" applyAlignment="1">
      <alignment vertical="center" wrapText="1"/>
      <protection locked="0"/>
    </xf>
    <xf numFmtId="0" fontId="41" fillId="0" borderId="34" xfId="0" applyFont="1" applyBorder="1" applyAlignment="1">
      <alignment horizontal="left" wrapText="1"/>
      <protection locked="0"/>
    </xf>
    <xf numFmtId="0" fontId="39" fillId="0" borderId="33" xfId="0" applyFont="1" applyBorder="1" applyAlignment="1">
      <alignment vertical="center" wrapText="1"/>
      <protection locked="0"/>
    </xf>
    <xf numFmtId="0" fontId="41" fillId="0" borderId="1" xfId="0" applyFont="1" applyBorder="1" applyAlignment="1">
      <alignment horizontal="left" vertical="center" wrapText="1"/>
      <protection locked="0"/>
    </xf>
    <xf numFmtId="0" fontId="42" fillId="0" borderId="1" xfId="0" applyFont="1" applyBorder="1" applyAlignment="1">
      <alignment horizontal="left" vertical="center" wrapText="1"/>
      <protection locked="0"/>
    </xf>
    <xf numFmtId="0" fontId="42" fillId="0" borderId="32" xfId="0" applyFont="1" applyBorder="1" applyAlignment="1">
      <alignment vertical="center" wrapText="1"/>
      <protection locked="0"/>
    </xf>
    <xf numFmtId="0" fontId="42" fillId="0" borderId="1" xfId="0" applyFont="1" applyBorder="1" applyAlignment="1">
      <alignment vertical="center" wrapText="1"/>
      <protection locked="0"/>
    </xf>
    <xf numFmtId="0" fontId="42" fillId="0" borderId="1" xfId="0" applyFont="1" applyBorder="1" applyAlignment="1">
      <alignment vertical="center"/>
      <protection locked="0"/>
    </xf>
    <xf numFmtId="0" fontId="42" fillId="0" borderId="1" xfId="0" applyFont="1" applyBorder="1" applyAlignment="1">
      <alignment horizontal="left" vertical="center"/>
      <protection locked="0"/>
    </xf>
    <xf numFmtId="49" fontId="42" fillId="0" borderId="1" xfId="0" applyNumberFormat="1" applyFont="1" applyBorder="1" applyAlignment="1">
      <alignment horizontal="left" vertical="center" wrapText="1"/>
      <protection locked="0"/>
    </xf>
    <xf numFmtId="49" fontId="42" fillId="0" borderId="1" xfId="0" applyNumberFormat="1" applyFont="1" applyBorder="1" applyAlignment="1">
      <alignment vertical="center" wrapText="1"/>
      <protection locked="0"/>
    </xf>
    <xf numFmtId="0" fontId="39" fillId="0" borderId="35" xfId="0" applyFont="1" applyBorder="1" applyAlignment="1">
      <alignment vertical="center" wrapText="1"/>
      <protection locked="0"/>
    </xf>
    <xf numFmtId="0" fontId="43" fillId="0" borderId="34" xfId="0" applyFont="1" applyBorder="1" applyAlignment="1">
      <alignment vertical="center" wrapText="1"/>
      <protection locked="0"/>
    </xf>
    <xf numFmtId="0" fontId="39" fillId="0" borderId="36" xfId="0" applyFont="1" applyBorder="1" applyAlignment="1">
      <alignment vertical="center" wrapText="1"/>
      <protection locked="0"/>
    </xf>
    <xf numFmtId="0" fontId="39" fillId="0" borderId="1" xfId="0" applyFont="1" applyBorder="1" applyAlignment="1">
      <alignment vertical="top"/>
      <protection locked="0"/>
    </xf>
    <xf numFmtId="0" fontId="39" fillId="0" borderId="0" xfId="0" applyFont="1" applyAlignment="1">
      <alignment vertical="top"/>
      <protection locked="0"/>
    </xf>
    <xf numFmtId="0" fontId="39" fillId="0" borderId="29" xfId="0" applyFont="1" applyBorder="1" applyAlignment="1">
      <alignment horizontal="left" vertical="center"/>
      <protection locked="0"/>
    </xf>
    <xf numFmtId="0" fontId="39" fillId="0" borderId="30" xfId="0" applyFont="1" applyBorder="1" applyAlignment="1">
      <alignment horizontal="left" vertical="center"/>
      <protection locked="0"/>
    </xf>
    <xf numFmtId="0" fontId="39" fillId="0" borderId="31" xfId="0" applyFont="1" applyBorder="1" applyAlignment="1">
      <alignment horizontal="left" vertical="center"/>
      <protection locked="0"/>
    </xf>
    <xf numFmtId="0" fontId="39" fillId="0" borderId="32" xfId="0" applyFont="1" applyBorder="1" applyAlignment="1">
      <alignment horizontal="left" vertical="center"/>
      <protection locked="0"/>
    </xf>
    <xf numFmtId="0" fontId="40" fillId="0" borderId="1" xfId="0" applyFont="1" applyBorder="1" applyAlignment="1">
      <alignment horizontal="center" vertical="center"/>
      <protection locked="0"/>
    </xf>
    <xf numFmtId="0" fontId="39" fillId="0" borderId="33" xfId="0" applyFont="1" applyBorder="1" applyAlignment="1">
      <alignment horizontal="left" vertical="center"/>
      <protection locked="0"/>
    </xf>
    <xf numFmtId="0" fontId="41" fillId="0" borderId="1" xfId="0" applyFont="1" applyBorder="1" applyAlignment="1">
      <alignment horizontal="left" vertical="center"/>
      <protection locked="0"/>
    </xf>
    <xf numFmtId="0" fontId="44" fillId="0" borderId="0" xfId="0" applyFont="1" applyAlignment="1">
      <alignment horizontal="left" vertical="center"/>
      <protection locked="0"/>
    </xf>
    <xf numFmtId="0" fontId="41" fillId="0" borderId="34" xfId="0" applyFont="1" applyBorder="1" applyAlignment="1">
      <alignment horizontal="left" vertical="center"/>
      <protection locked="0"/>
    </xf>
    <xf numFmtId="0" fontId="41" fillId="0" borderId="34" xfId="0" applyFont="1" applyBorder="1" applyAlignment="1">
      <alignment horizontal="center" vertical="center"/>
      <protection locked="0"/>
    </xf>
    <xf numFmtId="0" fontId="44" fillId="0" borderId="34" xfId="0" applyFont="1" applyBorder="1" applyAlignment="1">
      <alignment horizontal="left" vertical="center"/>
      <protection locked="0"/>
    </xf>
    <xf numFmtId="0" fontId="45" fillId="0" borderId="1" xfId="0" applyFont="1" applyBorder="1" applyAlignment="1">
      <alignment horizontal="left" vertical="center"/>
      <protection locked="0"/>
    </xf>
    <xf numFmtId="0" fontId="42" fillId="0" borderId="0" xfId="0" applyFont="1" applyAlignment="1">
      <alignment horizontal="left" vertical="center"/>
      <protection locked="0"/>
    </xf>
    <xf numFmtId="0" fontId="42" fillId="0" borderId="1" xfId="0" applyFont="1" applyBorder="1" applyAlignment="1">
      <alignment horizontal="center" vertical="center"/>
      <protection locked="0"/>
    </xf>
    <xf numFmtId="0" fontId="42" fillId="0" borderId="32" xfId="0" applyFont="1" applyBorder="1" applyAlignment="1">
      <alignment horizontal="left" vertical="center"/>
      <protection locked="0"/>
    </xf>
    <xf numFmtId="0" fontId="42" fillId="0" borderId="1" xfId="0" applyFont="1" applyFill="1" applyBorder="1" applyAlignment="1">
      <alignment horizontal="left" vertical="center"/>
      <protection locked="0"/>
    </xf>
    <xf numFmtId="0" fontId="42" fillId="0" borderId="1" xfId="0" applyFont="1" applyFill="1" applyBorder="1" applyAlignment="1">
      <alignment horizontal="center" vertical="center"/>
      <protection locked="0"/>
    </xf>
    <xf numFmtId="0" fontId="39" fillId="0" borderId="35" xfId="0" applyFont="1" applyBorder="1" applyAlignment="1">
      <alignment horizontal="left" vertical="center"/>
      <protection locked="0"/>
    </xf>
    <xf numFmtId="0" fontId="43" fillId="0" borderId="34" xfId="0" applyFont="1" applyBorder="1" applyAlignment="1">
      <alignment horizontal="left" vertical="center"/>
      <protection locked="0"/>
    </xf>
    <xf numFmtId="0" fontId="39" fillId="0" borderId="36" xfId="0" applyFont="1" applyBorder="1" applyAlignment="1">
      <alignment horizontal="left" vertical="center"/>
      <protection locked="0"/>
    </xf>
    <xf numFmtId="0" fontId="39"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4" fillId="0" borderId="1" xfId="0" applyFont="1" applyBorder="1" applyAlignment="1">
      <alignment horizontal="left" vertical="center"/>
      <protection locked="0"/>
    </xf>
    <xf numFmtId="0" fontId="42" fillId="0" borderId="34" xfId="0" applyFont="1" applyBorder="1" applyAlignment="1">
      <alignment horizontal="left" vertical="center"/>
      <protection locked="0"/>
    </xf>
    <xf numFmtId="0" fontId="39" fillId="0" borderId="1" xfId="0" applyFont="1" applyBorder="1" applyAlignment="1">
      <alignment horizontal="left" vertical="center" wrapText="1"/>
      <protection locked="0"/>
    </xf>
    <xf numFmtId="0" fontId="42" fillId="0" borderId="1" xfId="0" applyFont="1" applyBorder="1" applyAlignment="1">
      <alignment horizontal="center" vertical="center" wrapText="1"/>
      <protection locked="0"/>
    </xf>
    <xf numFmtId="0" fontId="39" fillId="0" borderId="29" xfId="0" applyFont="1" applyBorder="1" applyAlignment="1">
      <alignment horizontal="left" vertical="center" wrapText="1"/>
      <protection locked="0"/>
    </xf>
    <xf numFmtId="0" fontId="39" fillId="0" borderId="30" xfId="0" applyFont="1" applyBorder="1" applyAlignment="1">
      <alignment horizontal="left" vertical="center" wrapText="1"/>
      <protection locked="0"/>
    </xf>
    <xf numFmtId="0" fontId="39" fillId="0" borderId="31" xfId="0" applyFont="1" applyBorder="1" applyAlignment="1">
      <alignment horizontal="left" vertical="center" wrapText="1"/>
      <protection locked="0"/>
    </xf>
    <xf numFmtId="0" fontId="39" fillId="0" borderId="32" xfId="0" applyFont="1" applyBorder="1" applyAlignment="1">
      <alignment horizontal="left" vertical="center" wrapText="1"/>
      <protection locked="0"/>
    </xf>
    <xf numFmtId="0" fontId="39" fillId="0" borderId="33" xfId="0" applyFont="1" applyBorder="1" applyAlignment="1">
      <alignment horizontal="left" vertical="center" wrapText="1"/>
      <protection locked="0"/>
    </xf>
    <xf numFmtId="0" fontId="44" fillId="0" borderId="32" xfId="0" applyFont="1" applyBorder="1" applyAlignment="1">
      <alignment horizontal="left" vertical="center" wrapText="1"/>
      <protection locked="0"/>
    </xf>
    <xf numFmtId="0" fontId="44" fillId="0" borderId="33"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2" fillId="0" borderId="33" xfId="0" applyFont="1" applyBorder="1" applyAlignment="1">
      <alignment horizontal="left" vertical="center"/>
      <protection locked="0"/>
    </xf>
    <xf numFmtId="0" fontId="42" fillId="0" borderId="35" xfId="0" applyFont="1" applyBorder="1" applyAlignment="1">
      <alignment horizontal="left" vertical="center" wrapText="1"/>
      <protection locked="0"/>
    </xf>
    <xf numFmtId="0" fontId="42" fillId="0" borderId="34" xfId="0" applyFont="1" applyBorder="1" applyAlignment="1">
      <alignment horizontal="left" vertical="center" wrapText="1"/>
      <protection locked="0"/>
    </xf>
    <xf numFmtId="0" fontId="42" fillId="0" borderId="36" xfId="0" applyFont="1" applyBorder="1" applyAlignment="1">
      <alignment horizontal="left" vertical="center" wrapText="1"/>
      <protection locked="0"/>
    </xf>
    <xf numFmtId="0" fontId="42" fillId="0" borderId="1" xfId="0" applyFont="1" applyBorder="1" applyAlignment="1">
      <alignment horizontal="left" vertical="top"/>
      <protection locked="0"/>
    </xf>
    <xf numFmtId="0" fontId="42" fillId="0" borderId="1" xfId="0" applyFont="1" applyBorder="1" applyAlignment="1">
      <alignment horizontal="center" vertical="top"/>
      <protection locked="0"/>
    </xf>
    <xf numFmtId="0" fontId="42" fillId="0" borderId="35" xfId="0" applyFont="1" applyBorder="1" applyAlignment="1">
      <alignment horizontal="left" vertical="center"/>
      <protection locked="0"/>
    </xf>
    <xf numFmtId="0" fontId="42" fillId="0" borderId="36" xfId="0" applyFont="1" applyBorder="1" applyAlignment="1">
      <alignment horizontal="left" vertical="center"/>
      <protection locked="0"/>
    </xf>
    <xf numFmtId="0" fontId="44" fillId="0" borderId="0" xfId="0" applyFont="1" applyAlignment="1">
      <alignment vertical="center"/>
      <protection locked="0"/>
    </xf>
    <xf numFmtId="0" fontId="41" fillId="0" borderId="1" xfId="0" applyFont="1" applyBorder="1" applyAlignment="1">
      <alignment vertical="center"/>
      <protection locked="0"/>
    </xf>
    <xf numFmtId="0" fontId="44" fillId="0" borderId="34" xfId="0" applyFont="1" applyBorder="1" applyAlignment="1">
      <alignment vertical="center"/>
      <protection locked="0"/>
    </xf>
    <xf numFmtId="0" fontId="41" fillId="0" borderId="34" xfId="0" applyFont="1" applyBorder="1" applyAlignment="1">
      <alignment vertical="center"/>
      <protection locked="0"/>
    </xf>
    <xf numFmtId="0" fontId="0" fillId="0" borderId="1" xfId="0" applyBorder="1" applyAlignment="1">
      <alignment vertical="top"/>
      <protection locked="0"/>
    </xf>
    <xf numFmtId="49" fontId="42"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1" fillId="0" borderId="34" xfId="0" applyFont="1" applyBorder="1" applyAlignment="1">
      <alignment horizontal="left"/>
      <protection locked="0"/>
    </xf>
    <xf numFmtId="0" fontId="44" fillId="0" borderId="34" xfId="0" applyFont="1" applyBorder="1" applyAlignment="1">
      <protection locked="0"/>
    </xf>
    <xf numFmtId="0" fontId="39" fillId="0" borderId="32" xfId="0" applyFont="1" applyBorder="1" applyAlignment="1">
      <alignment vertical="top"/>
      <protection locked="0"/>
    </xf>
    <xf numFmtId="0" fontId="39" fillId="0" borderId="33" xfId="0" applyFont="1" applyBorder="1" applyAlignment="1">
      <alignment vertical="top"/>
      <protection locked="0"/>
    </xf>
    <xf numFmtId="0" fontId="39" fillId="0" borderId="1" xfId="0" applyFont="1" applyBorder="1" applyAlignment="1">
      <alignment horizontal="center" vertical="center"/>
      <protection locked="0"/>
    </xf>
    <xf numFmtId="0" fontId="39" fillId="0" borderId="1" xfId="0" applyFont="1" applyBorder="1" applyAlignment="1">
      <alignment horizontal="left" vertical="top"/>
      <protection locked="0"/>
    </xf>
    <xf numFmtId="0" fontId="39" fillId="0" borderId="35" xfId="0" applyFont="1" applyBorder="1" applyAlignment="1">
      <alignment vertical="top"/>
      <protection locked="0"/>
    </xf>
    <xf numFmtId="0" fontId="39" fillId="0" borderId="34" xfId="0" applyFont="1" applyBorder="1" applyAlignment="1">
      <alignment vertical="top"/>
      <protection locked="0"/>
    </xf>
    <xf numFmtId="0" fontId="39"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theme" Target="theme/theme1.xml" /><Relationship Id="rId7" Type="http://schemas.openxmlformats.org/officeDocument/2006/relationships/calcChain" Target="calcChain.xml" /><Relationship Id="rId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29</v>
      </c>
      <c r="AO10" s="28"/>
      <c r="AP10" s="28"/>
      <c r="AQ10" s="30"/>
      <c r="BE10" s="38"/>
      <c r="BS10" s="23" t="s">
        <v>8</v>
      </c>
    </row>
    <row r="11" ht="18.48"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32</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33</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34</v>
      </c>
      <c r="AO13" s="28"/>
      <c r="AP13" s="28"/>
      <c r="AQ13" s="30"/>
      <c r="BE13" s="38"/>
      <c r="BS13" s="23" t="s">
        <v>8</v>
      </c>
    </row>
    <row r="14">
      <c r="B14" s="27"/>
      <c r="C14" s="28"/>
      <c r="D14" s="28"/>
      <c r="E14" s="41" t="s">
        <v>34</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34</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35</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36</v>
      </c>
      <c r="AO16" s="28"/>
      <c r="AP16" s="28"/>
      <c r="AQ16" s="30"/>
      <c r="BE16" s="38"/>
      <c r="BS16" s="23" t="s">
        <v>6</v>
      </c>
    </row>
    <row r="17" ht="18.48" customHeight="1">
      <c r="B17" s="27"/>
      <c r="C17" s="28"/>
      <c r="D17" s="28"/>
      <c r="E17" s="34" t="s">
        <v>37</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38</v>
      </c>
      <c r="AO17" s="28"/>
      <c r="AP17" s="28"/>
      <c r="AQ17" s="30"/>
      <c r="BE17" s="38"/>
      <c r="BS17" s="23" t="s">
        <v>39</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40</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3" t="s">
        <v>41</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42</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43</v>
      </c>
      <c r="M25" s="51"/>
      <c r="N25" s="51"/>
      <c r="O25" s="51"/>
      <c r="P25" s="46"/>
      <c r="Q25" s="46"/>
      <c r="R25" s="46"/>
      <c r="S25" s="46"/>
      <c r="T25" s="46"/>
      <c r="U25" s="46"/>
      <c r="V25" s="46"/>
      <c r="W25" s="51" t="s">
        <v>44</v>
      </c>
      <c r="X25" s="51"/>
      <c r="Y25" s="51"/>
      <c r="Z25" s="51"/>
      <c r="AA25" s="51"/>
      <c r="AB25" s="51"/>
      <c r="AC25" s="51"/>
      <c r="AD25" s="51"/>
      <c r="AE25" s="51"/>
      <c r="AF25" s="46"/>
      <c r="AG25" s="46"/>
      <c r="AH25" s="46"/>
      <c r="AI25" s="46"/>
      <c r="AJ25" s="46"/>
      <c r="AK25" s="51" t="s">
        <v>45</v>
      </c>
      <c r="AL25" s="51"/>
      <c r="AM25" s="51"/>
      <c r="AN25" s="51"/>
      <c r="AO25" s="51"/>
      <c r="AP25" s="46"/>
      <c r="AQ25" s="50"/>
      <c r="BE25" s="38"/>
    </row>
    <row r="26" s="2" customFormat="1" ht="14.4" customHeight="1">
      <c r="B26" s="52"/>
      <c r="C26" s="53"/>
      <c r="D26" s="54" t="s">
        <v>46</v>
      </c>
      <c r="E26" s="53"/>
      <c r="F26" s="54" t="s">
        <v>47</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48</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49</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50</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51</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52</v>
      </c>
      <c r="E32" s="60"/>
      <c r="F32" s="60"/>
      <c r="G32" s="60"/>
      <c r="H32" s="60"/>
      <c r="I32" s="60"/>
      <c r="J32" s="60"/>
      <c r="K32" s="60"/>
      <c r="L32" s="60"/>
      <c r="M32" s="60"/>
      <c r="N32" s="60"/>
      <c r="O32" s="60"/>
      <c r="P32" s="60"/>
      <c r="Q32" s="60"/>
      <c r="R32" s="60"/>
      <c r="S32" s="60"/>
      <c r="T32" s="61" t="s">
        <v>53</v>
      </c>
      <c r="U32" s="60"/>
      <c r="V32" s="60"/>
      <c r="W32" s="60"/>
      <c r="X32" s="62" t="s">
        <v>54</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55</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18102332C01</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Projekt kolize staveb stávající cyklostezky s rekonstrukcí ochranných hrází na řece Odře v k. ú. Zábřeh nad Odrou</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23</v>
      </c>
      <c r="D44" s="73"/>
      <c r="E44" s="73"/>
      <c r="F44" s="73"/>
      <c r="G44" s="73"/>
      <c r="H44" s="73"/>
      <c r="I44" s="73"/>
      <c r="J44" s="73"/>
      <c r="K44" s="73"/>
      <c r="L44" s="83" t="str">
        <f>IF(K8="","",K8)</f>
        <v>k.ú. Zábřeh nad Odrou</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 "","",AN8)</f>
        <v>4. 6. 2018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27</v>
      </c>
      <c r="D46" s="73"/>
      <c r="E46" s="73"/>
      <c r="F46" s="73"/>
      <c r="G46" s="73"/>
      <c r="H46" s="73"/>
      <c r="I46" s="73"/>
      <c r="J46" s="73"/>
      <c r="K46" s="73"/>
      <c r="L46" s="76" t="str">
        <f>IF(E11= "","",E11)</f>
        <v>Statutární město Ostrava</v>
      </c>
      <c r="M46" s="73"/>
      <c r="N46" s="73"/>
      <c r="O46" s="73"/>
      <c r="P46" s="73"/>
      <c r="Q46" s="73"/>
      <c r="R46" s="73"/>
      <c r="S46" s="73"/>
      <c r="T46" s="73"/>
      <c r="U46" s="73"/>
      <c r="V46" s="73"/>
      <c r="W46" s="73"/>
      <c r="X46" s="73"/>
      <c r="Y46" s="73"/>
      <c r="Z46" s="73"/>
      <c r="AA46" s="73"/>
      <c r="AB46" s="73"/>
      <c r="AC46" s="73"/>
      <c r="AD46" s="73"/>
      <c r="AE46" s="73"/>
      <c r="AF46" s="73"/>
      <c r="AG46" s="73"/>
      <c r="AH46" s="73"/>
      <c r="AI46" s="75" t="s">
        <v>35</v>
      </c>
      <c r="AJ46" s="73"/>
      <c r="AK46" s="73"/>
      <c r="AL46" s="73"/>
      <c r="AM46" s="76" t="str">
        <f>IF(E17="","",E17)</f>
        <v>AQUATIS a. s.</v>
      </c>
      <c r="AN46" s="76"/>
      <c r="AO46" s="76"/>
      <c r="AP46" s="76"/>
      <c r="AQ46" s="73"/>
      <c r="AR46" s="71"/>
      <c r="AS46" s="85" t="s">
        <v>56</v>
      </c>
      <c r="AT46" s="86"/>
      <c r="AU46" s="87"/>
      <c r="AV46" s="87"/>
      <c r="AW46" s="87"/>
      <c r="AX46" s="87"/>
      <c r="AY46" s="87"/>
      <c r="AZ46" s="87"/>
      <c r="BA46" s="87"/>
      <c r="BB46" s="87"/>
      <c r="BC46" s="87"/>
      <c r="BD46" s="88"/>
    </row>
    <row r="47" s="1" customFormat="1">
      <c r="B47" s="45"/>
      <c r="C47" s="75" t="s">
        <v>33</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57</v>
      </c>
      <c r="D49" s="96"/>
      <c r="E49" s="96"/>
      <c r="F49" s="96"/>
      <c r="G49" s="96"/>
      <c r="H49" s="97"/>
      <c r="I49" s="98" t="s">
        <v>58</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59</v>
      </c>
      <c r="AH49" s="96"/>
      <c r="AI49" s="96"/>
      <c r="AJ49" s="96"/>
      <c r="AK49" s="96"/>
      <c r="AL49" s="96"/>
      <c r="AM49" s="96"/>
      <c r="AN49" s="98" t="s">
        <v>60</v>
      </c>
      <c r="AO49" s="96"/>
      <c r="AP49" s="96"/>
      <c r="AQ49" s="100" t="s">
        <v>61</v>
      </c>
      <c r="AR49" s="71"/>
      <c r="AS49" s="101" t="s">
        <v>62</v>
      </c>
      <c r="AT49" s="102" t="s">
        <v>63</v>
      </c>
      <c r="AU49" s="102" t="s">
        <v>64</v>
      </c>
      <c r="AV49" s="102" t="s">
        <v>65</v>
      </c>
      <c r="AW49" s="102" t="s">
        <v>66</v>
      </c>
      <c r="AX49" s="102" t="s">
        <v>67</v>
      </c>
      <c r="AY49" s="102" t="s">
        <v>68</v>
      </c>
      <c r="AZ49" s="102" t="s">
        <v>69</v>
      </c>
      <c r="BA49" s="102" t="s">
        <v>70</v>
      </c>
      <c r="BB49" s="102" t="s">
        <v>71</v>
      </c>
      <c r="BC49" s="102" t="s">
        <v>72</v>
      </c>
      <c r="BD49" s="103" t="s">
        <v>73</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74</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ROUND(SUM(AG52:AG53),2)</f>
        <v>0</v>
      </c>
      <c r="AH51" s="109"/>
      <c r="AI51" s="109"/>
      <c r="AJ51" s="109"/>
      <c r="AK51" s="109"/>
      <c r="AL51" s="109"/>
      <c r="AM51" s="109"/>
      <c r="AN51" s="110">
        <f>SUM(AG51,AT51)</f>
        <v>0</v>
      </c>
      <c r="AO51" s="110"/>
      <c r="AP51" s="110"/>
      <c r="AQ51" s="111" t="s">
        <v>21</v>
      </c>
      <c r="AR51" s="82"/>
      <c r="AS51" s="112">
        <f>ROUND(SUM(AS52:AS53),2)</f>
        <v>0</v>
      </c>
      <c r="AT51" s="113">
        <f>ROUND(SUM(AV51:AW51),2)</f>
        <v>0</v>
      </c>
      <c r="AU51" s="114">
        <f>ROUND(SUM(AU52:AU53),5)</f>
        <v>0</v>
      </c>
      <c r="AV51" s="113">
        <f>ROUND(AZ51*L26,2)</f>
        <v>0</v>
      </c>
      <c r="AW51" s="113">
        <f>ROUND(BA51*L27,2)</f>
        <v>0</v>
      </c>
      <c r="AX51" s="113">
        <f>ROUND(BB51*L26,2)</f>
        <v>0</v>
      </c>
      <c r="AY51" s="113">
        <f>ROUND(BC51*L27,2)</f>
        <v>0</v>
      </c>
      <c r="AZ51" s="113">
        <f>ROUND(SUM(AZ52:AZ53),2)</f>
        <v>0</v>
      </c>
      <c r="BA51" s="113">
        <f>ROUND(SUM(BA52:BA53),2)</f>
        <v>0</v>
      </c>
      <c r="BB51" s="113">
        <f>ROUND(SUM(BB52:BB53),2)</f>
        <v>0</v>
      </c>
      <c r="BC51" s="113">
        <f>ROUND(SUM(BC52:BC53),2)</f>
        <v>0</v>
      </c>
      <c r="BD51" s="115">
        <f>ROUND(SUM(BD52:BD53),2)</f>
        <v>0</v>
      </c>
      <c r="BS51" s="116" t="s">
        <v>75</v>
      </c>
      <c r="BT51" s="116" t="s">
        <v>76</v>
      </c>
      <c r="BU51" s="117" t="s">
        <v>77</v>
      </c>
      <c r="BV51" s="116" t="s">
        <v>78</v>
      </c>
      <c r="BW51" s="116" t="s">
        <v>7</v>
      </c>
      <c r="BX51" s="116" t="s">
        <v>79</v>
      </c>
      <c r="CL51" s="116" t="s">
        <v>21</v>
      </c>
    </row>
    <row r="52" s="5" customFormat="1" ht="16.5" customHeight="1">
      <c r="A52" s="118" t="s">
        <v>80</v>
      </c>
      <c r="B52" s="119"/>
      <c r="C52" s="120"/>
      <c r="D52" s="121" t="s">
        <v>81</v>
      </c>
      <c r="E52" s="121"/>
      <c r="F52" s="121"/>
      <c r="G52" s="121"/>
      <c r="H52" s="121"/>
      <c r="I52" s="122"/>
      <c r="J52" s="121" t="s">
        <v>82</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01 - Cyklostezka na ko...'!J27</f>
        <v>0</v>
      </c>
      <c r="AH52" s="122"/>
      <c r="AI52" s="122"/>
      <c r="AJ52" s="122"/>
      <c r="AK52" s="122"/>
      <c r="AL52" s="122"/>
      <c r="AM52" s="122"/>
      <c r="AN52" s="123">
        <f>SUM(AG52,AT52)</f>
        <v>0</v>
      </c>
      <c r="AO52" s="122"/>
      <c r="AP52" s="122"/>
      <c r="AQ52" s="124" t="s">
        <v>83</v>
      </c>
      <c r="AR52" s="125"/>
      <c r="AS52" s="126">
        <v>0</v>
      </c>
      <c r="AT52" s="127">
        <f>ROUND(SUM(AV52:AW52),2)</f>
        <v>0</v>
      </c>
      <c r="AU52" s="128">
        <f>'SO 01 - Cyklostezka na ko...'!P80</f>
        <v>0</v>
      </c>
      <c r="AV52" s="127">
        <f>'SO 01 - Cyklostezka na ko...'!J30</f>
        <v>0</v>
      </c>
      <c r="AW52" s="127">
        <f>'SO 01 - Cyklostezka na ko...'!J31</f>
        <v>0</v>
      </c>
      <c r="AX52" s="127">
        <f>'SO 01 - Cyklostezka na ko...'!J32</f>
        <v>0</v>
      </c>
      <c r="AY52" s="127">
        <f>'SO 01 - Cyklostezka na ko...'!J33</f>
        <v>0</v>
      </c>
      <c r="AZ52" s="127">
        <f>'SO 01 - Cyklostezka na ko...'!F30</f>
        <v>0</v>
      </c>
      <c r="BA52" s="127">
        <f>'SO 01 - Cyklostezka na ko...'!F31</f>
        <v>0</v>
      </c>
      <c r="BB52" s="127">
        <f>'SO 01 - Cyklostezka na ko...'!F32</f>
        <v>0</v>
      </c>
      <c r="BC52" s="127">
        <f>'SO 01 - Cyklostezka na ko...'!F33</f>
        <v>0</v>
      </c>
      <c r="BD52" s="129">
        <f>'SO 01 - Cyklostezka na ko...'!F34</f>
        <v>0</v>
      </c>
      <c r="BT52" s="130" t="s">
        <v>84</v>
      </c>
      <c r="BV52" s="130" t="s">
        <v>78</v>
      </c>
      <c r="BW52" s="130" t="s">
        <v>85</v>
      </c>
      <c r="BX52" s="130" t="s">
        <v>7</v>
      </c>
      <c r="CL52" s="130" t="s">
        <v>21</v>
      </c>
      <c r="CM52" s="130" t="s">
        <v>86</v>
      </c>
    </row>
    <row r="53" s="5" customFormat="1" ht="16.5" customHeight="1">
      <c r="A53" s="118" t="s">
        <v>80</v>
      </c>
      <c r="B53" s="119"/>
      <c r="C53" s="120"/>
      <c r="D53" s="121" t="s">
        <v>87</v>
      </c>
      <c r="E53" s="121"/>
      <c r="F53" s="121"/>
      <c r="G53" s="121"/>
      <c r="H53" s="121"/>
      <c r="I53" s="122"/>
      <c r="J53" s="121" t="s">
        <v>88</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'VON - Vedlejší a ostatní ...'!J27</f>
        <v>0</v>
      </c>
      <c r="AH53" s="122"/>
      <c r="AI53" s="122"/>
      <c r="AJ53" s="122"/>
      <c r="AK53" s="122"/>
      <c r="AL53" s="122"/>
      <c r="AM53" s="122"/>
      <c r="AN53" s="123">
        <f>SUM(AG53,AT53)</f>
        <v>0</v>
      </c>
      <c r="AO53" s="122"/>
      <c r="AP53" s="122"/>
      <c r="AQ53" s="124" t="s">
        <v>87</v>
      </c>
      <c r="AR53" s="125"/>
      <c r="AS53" s="131">
        <v>0</v>
      </c>
      <c r="AT53" s="132">
        <f>ROUND(SUM(AV53:AW53),2)</f>
        <v>0</v>
      </c>
      <c r="AU53" s="133">
        <f>'VON - Vedlejší a ostatní ...'!P77</f>
        <v>0</v>
      </c>
      <c r="AV53" s="132">
        <f>'VON - Vedlejší a ostatní ...'!J30</f>
        <v>0</v>
      </c>
      <c r="AW53" s="132">
        <f>'VON - Vedlejší a ostatní ...'!J31</f>
        <v>0</v>
      </c>
      <c r="AX53" s="132">
        <f>'VON - Vedlejší a ostatní ...'!J32</f>
        <v>0</v>
      </c>
      <c r="AY53" s="132">
        <f>'VON - Vedlejší a ostatní ...'!J33</f>
        <v>0</v>
      </c>
      <c r="AZ53" s="132">
        <f>'VON - Vedlejší a ostatní ...'!F30</f>
        <v>0</v>
      </c>
      <c r="BA53" s="132">
        <f>'VON - Vedlejší a ostatní ...'!F31</f>
        <v>0</v>
      </c>
      <c r="BB53" s="132">
        <f>'VON - Vedlejší a ostatní ...'!F32</f>
        <v>0</v>
      </c>
      <c r="BC53" s="132">
        <f>'VON - Vedlejší a ostatní ...'!F33</f>
        <v>0</v>
      </c>
      <c r="BD53" s="134">
        <f>'VON - Vedlejší a ostatní ...'!F34</f>
        <v>0</v>
      </c>
      <c r="BT53" s="130" t="s">
        <v>84</v>
      </c>
      <c r="BV53" s="130" t="s">
        <v>78</v>
      </c>
      <c r="BW53" s="130" t="s">
        <v>89</v>
      </c>
      <c r="BX53" s="130" t="s">
        <v>7</v>
      </c>
      <c r="CL53" s="130" t="s">
        <v>21</v>
      </c>
      <c r="CM53" s="130" t="s">
        <v>86</v>
      </c>
    </row>
    <row r="54" s="1" customFormat="1" ht="30" customHeight="1">
      <c r="B54" s="4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1"/>
    </row>
    <row r="55" s="1" customFormat="1" ht="6.96" customHeight="1">
      <c r="B55" s="6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71"/>
    </row>
  </sheetData>
  <sheetProtection sheet="1" formatColumns="0" formatRows="0" objects="1" scenarios="1" spinCount="100000" saltValue="UHkfLTwytBqRlgWfEo3fLqfb4e6J+CyKn7tuSST5o/9Wx3p0yl2jS8p9hpX1NNbWJwIoXQNbSIKDuUAY/DdVZA==" hashValue="YhUCBADqiTHJjbUGNvQAf+UVtTA88ZiIdvUVfgXSpDInld67oXmtQsvrxLP0IKP4KWmxPbRa/ooJvS/yzCpGtA==" algorithmName="SHA-512" password="CC35"/>
  <mergeCells count="4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G51:AM51"/>
    <mergeCell ref="AN51:AP51"/>
    <mergeCell ref="AR2:BE2"/>
  </mergeCells>
  <hyperlinks>
    <hyperlink ref="K1:S1" location="C2" display="1) Rekapitulace stavby"/>
    <hyperlink ref="W1:AI1" location="C51" display="2) Rekapitulace objektů stavby a soupisů prací"/>
    <hyperlink ref="A52" location="'SO 01 - Cyklostezka na ko...'!C2" display="/"/>
    <hyperlink ref="A53" location="'VON - Vedlejší a ostatní ...'!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90</v>
      </c>
      <c r="G1" s="138" t="s">
        <v>91</v>
      </c>
      <c r="H1" s="138"/>
      <c r="I1" s="139"/>
      <c r="J1" s="138" t="s">
        <v>92</v>
      </c>
      <c r="K1" s="137" t="s">
        <v>93</v>
      </c>
      <c r="L1" s="138" t="s">
        <v>94</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85</v>
      </c>
      <c r="AZ2" s="140" t="s">
        <v>95</v>
      </c>
      <c r="BA2" s="140" t="s">
        <v>96</v>
      </c>
      <c r="BB2" s="140" t="s">
        <v>97</v>
      </c>
      <c r="BC2" s="140" t="s">
        <v>98</v>
      </c>
      <c r="BD2" s="140" t="s">
        <v>86</v>
      </c>
    </row>
    <row r="3" ht="6.96" customHeight="1">
      <c r="B3" s="24"/>
      <c r="C3" s="25"/>
      <c r="D3" s="25"/>
      <c r="E3" s="25"/>
      <c r="F3" s="25"/>
      <c r="G3" s="25"/>
      <c r="H3" s="25"/>
      <c r="I3" s="141"/>
      <c r="J3" s="25"/>
      <c r="K3" s="26"/>
      <c r="AT3" s="23" t="s">
        <v>86</v>
      </c>
      <c r="AZ3" s="140" t="s">
        <v>99</v>
      </c>
      <c r="BA3" s="140" t="s">
        <v>100</v>
      </c>
      <c r="BB3" s="140" t="s">
        <v>97</v>
      </c>
      <c r="BC3" s="140" t="s">
        <v>101</v>
      </c>
      <c r="BD3" s="140" t="s">
        <v>86</v>
      </c>
    </row>
    <row r="4" ht="36.96" customHeight="1">
      <c r="B4" s="27"/>
      <c r="C4" s="28"/>
      <c r="D4" s="29" t="s">
        <v>102</v>
      </c>
      <c r="E4" s="28"/>
      <c r="F4" s="28"/>
      <c r="G4" s="28"/>
      <c r="H4" s="28"/>
      <c r="I4" s="142"/>
      <c r="J4" s="28"/>
      <c r="K4" s="30"/>
      <c r="M4" s="31" t="s">
        <v>12</v>
      </c>
      <c r="AT4" s="23" t="s">
        <v>6</v>
      </c>
      <c r="AZ4" s="140" t="s">
        <v>103</v>
      </c>
      <c r="BA4" s="140" t="s">
        <v>104</v>
      </c>
      <c r="BB4" s="140" t="s">
        <v>105</v>
      </c>
      <c r="BC4" s="140" t="s">
        <v>106</v>
      </c>
      <c r="BD4" s="140" t="s">
        <v>86</v>
      </c>
    </row>
    <row r="5" ht="6.96" customHeight="1">
      <c r="B5" s="27"/>
      <c r="C5" s="28"/>
      <c r="D5" s="28"/>
      <c r="E5" s="28"/>
      <c r="F5" s="28"/>
      <c r="G5" s="28"/>
      <c r="H5" s="28"/>
      <c r="I5" s="142"/>
      <c r="J5" s="28"/>
      <c r="K5" s="30"/>
      <c r="AZ5" s="140" t="s">
        <v>107</v>
      </c>
      <c r="BA5" s="140" t="s">
        <v>108</v>
      </c>
      <c r="BB5" s="140" t="s">
        <v>105</v>
      </c>
      <c r="BC5" s="140" t="s">
        <v>109</v>
      </c>
      <c r="BD5" s="140" t="s">
        <v>86</v>
      </c>
    </row>
    <row r="6">
      <c r="B6" s="27"/>
      <c r="C6" s="28"/>
      <c r="D6" s="39" t="s">
        <v>18</v>
      </c>
      <c r="E6" s="28"/>
      <c r="F6" s="28"/>
      <c r="G6" s="28"/>
      <c r="H6" s="28"/>
      <c r="I6" s="142"/>
      <c r="J6" s="28"/>
      <c r="K6" s="30"/>
      <c r="AZ6" s="140" t="s">
        <v>110</v>
      </c>
      <c r="BA6" s="140" t="s">
        <v>111</v>
      </c>
      <c r="BB6" s="140" t="s">
        <v>105</v>
      </c>
      <c r="BC6" s="140" t="s">
        <v>112</v>
      </c>
      <c r="BD6" s="140" t="s">
        <v>86</v>
      </c>
    </row>
    <row r="7" ht="16.5" customHeight="1">
      <c r="B7" s="27"/>
      <c r="C7" s="28"/>
      <c r="D7" s="28"/>
      <c r="E7" s="143" t="str">
        <f>'Rekapitulace stavby'!K6</f>
        <v>Projekt kolize staveb stávající cyklostezky s rekonstrukcí ochranných hrází na řece Odře v k. ú. Zábřeh nad Odrou</v>
      </c>
      <c r="F7" s="39"/>
      <c r="G7" s="39"/>
      <c r="H7" s="39"/>
      <c r="I7" s="142"/>
      <c r="J7" s="28"/>
      <c r="K7" s="30"/>
    </row>
    <row r="8" s="1" customFormat="1">
      <c r="B8" s="45"/>
      <c r="C8" s="46"/>
      <c r="D8" s="39" t="s">
        <v>113</v>
      </c>
      <c r="E8" s="46"/>
      <c r="F8" s="46"/>
      <c r="G8" s="46"/>
      <c r="H8" s="46"/>
      <c r="I8" s="144"/>
      <c r="J8" s="46"/>
      <c r="K8" s="50"/>
    </row>
    <row r="9" s="1" customFormat="1" ht="36.96" customHeight="1">
      <c r="B9" s="45"/>
      <c r="C9" s="46"/>
      <c r="D9" s="46"/>
      <c r="E9" s="145" t="s">
        <v>114</v>
      </c>
      <c r="F9" s="46"/>
      <c r="G9" s="46"/>
      <c r="H9" s="46"/>
      <c r="I9" s="144"/>
      <c r="J9" s="46"/>
      <c r="K9" s="50"/>
    </row>
    <row r="10" s="1" customFormat="1">
      <c r="B10" s="45"/>
      <c r="C10" s="46"/>
      <c r="D10" s="46"/>
      <c r="E10" s="46"/>
      <c r="F10" s="46"/>
      <c r="G10" s="46"/>
      <c r="H10" s="46"/>
      <c r="I10" s="144"/>
      <c r="J10" s="46"/>
      <c r="K10" s="50"/>
    </row>
    <row r="11" s="1" customFormat="1" ht="14.4" customHeight="1">
      <c r="B11" s="45"/>
      <c r="C11" s="46"/>
      <c r="D11" s="39" t="s">
        <v>20</v>
      </c>
      <c r="E11" s="46"/>
      <c r="F11" s="34" t="s">
        <v>21</v>
      </c>
      <c r="G11" s="46"/>
      <c r="H11" s="46"/>
      <c r="I11" s="146" t="s">
        <v>22</v>
      </c>
      <c r="J11" s="34" t="s">
        <v>21</v>
      </c>
      <c r="K11" s="50"/>
    </row>
    <row r="12" s="1" customFormat="1" ht="14.4" customHeight="1">
      <c r="B12" s="45"/>
      <c r="C12" s="46"/>
      <c r="D12" s="39" t="s">
        <v>23</v>
      </c>
      <c r="E12" s="46"/>
      <c r="F12" s="34" t="s">
        <v>24</v>
      </c>
      <c r="G12" s="46"/>
      <c r="H12" s="46"/>
      <c r="I12" s="146" t="s">
        <v>25</v>
      </c>
      <c r="J12" s="147" t="str">
        <f>'Rekapitulace stavby'!AN8</f>
        <v>4. 6. 2018</v>
      </c>
      <c r="K12" s="50"/>
    </row>
    <row r="13" s="1" customFormat="1" ht="10.8" customHeight="1">
      <c r="B13" s="45"/>
      <c r="C13" s="46"/>
      <c r="D13" s="46"/>
      <c r="E13" s="46"/>
      <c r="F13" s="46"/>
      <c r="G13" s="46"/>
      <c r="H13" s="46"/>
      <c r="I13" s="144"/>
      <c r="J13" s="46"/>
      <c r="K13" s="50"/>
    </row>
    <row r="14" s="1" customFormat="1" ht="14.4" customHeight="1">
      <c r="B14" s="45"/>
      <c r="C14" s="46"/>
      <c r="D14" s="39" t="s">
        <v>27</v>
      </c>
      <c r="E14" s="46"/>
      <c r="F14" s="46"/>
      <c r="G14" s="46"/>
      <c r="H14" s="46"/>
      <c r="I14" s="146" t="s">
        <v>28</v>
      </c>
      <c r="J14" s="34" t="s">
        <v>29</v>
      </c>
      <c r="K14" s="50"/>
    </row>
    <row r="15" s="1" customFormat="1" ht="18" customHeight="1">
      <c r="B15" s="45"/>
      <c r="C15" s="46"/>
      <c r="D15" s="46"/>
      <c r="E15" s="34" t="s">
        <v>30</v>
      </c>
      <c r="F15" s="46"/>
      <c r="G15" s="46"/>
      <c r="H15" s="46"/>
      <c r="I15" s="146" t="s">
        <v>31</v>
      </c>
      <c r="J15" s="34" t="s">
        <v>32</v>
      </c>
      <c r="K15" s="50"/>
    </row>
    <row r="16" s="1" customFormat="1" ht="6.96" customHeight="1">
      <c r="B16" s="45"/>
      <c r="C16" s="46"/>
      <c r="D16" s="46"/>
      <c r="E16" s="46"/>
      <c r="F16" s="46"/>
      <c r="G16" s="46"/>
      <c r="H16" s="46"/>
      <c r="I16" s="144"/>
      <c r="J16" s="46"/>
      <c r="K16" s="50"/>
    </row>
    <row r="17" s="1" customFormat="1" ht="14.4" customHeight="1">
      <c r="B17" s="45"/>
      <c r="C17" s="46"/>
      <c r="D17" s="39" t="s">
        <v>33</v>
      </c>
      <c r="E17" s="46"/>
      <c r="F17" s="46"/>
      <c r="G17" s="46"/>
      <c r="H17" s="46"/>
      <c r="I17" s="146"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6" t="s">
        <v>31</v>
      </c>
      <c r="J18" s="34" t="str">
        <f>IF('Rekapitulace stavby'!AN14="Vyplň údaj","",IF('Rekapitulace stavby'!AN14="","",'Rekapitulace stavby'!AN14))</f>
        <v/>
      </c>
      <c r="K18" s="50"/>
    </row>
    <row r="19" s="1" customFormat="1" ht="6.96" customHeight="1">
      <c r="B19" s="45"/>
      <c r="C19" s="46"/>
      <c r="D19" s="46"/>
      <c r="E19" s="46"/>
      <c r="F19" s="46"/>
      <c r="G19" s="46"/>
      <c r="H19" s="46"/>
      <c r="I19" s="144"/>
      <c r="J19" s="46"/>
      <c r="K19" s="50"/>
    </row>
    <row r="20" s="1" customFormat="1" ht="14.4" customHeight="1">
      <c r="B20" s="45"/>
      <c r="C20" s="46"/>
      <c r="D20" s="39" t="s">
        <v>35</v>
      </c>
      <c r="E20" s="46"/>
      <c r="F20" s="46"/>
      <c r="G20" s="46"/>
      <c r="H20" s="46"/>
      <c r="I20" s="146" t="s">
        <v>28</v>
      </c>
      <c r="J20" s="34" t="s">
        <v>36</v>
      </c>
      <c r="K20" s="50"/>
    </row>
    <row r="21" s="1" customFormat="1" ht="18" customHeight="1">
      <c r="B21" s="45"/>
      <c r="C21" s="46"/>
      <c r="D21" s="46"/>
      <c r="E21" s="34" t="s">
        <v>37</v>
      </c>
      <c r="F21" s="46"/>
      <c r="G21" s="46"/>
      <c r="H21" s="46"/>
      <c r="I21" s="146" t="s">
        <v>31</v>
      </c>
      <c r="J21" s="34" t="s">
        <v>38</v>
      </c>
      <c r="K21" s="50"/>
    </row>
    <row r="22" s="1" customFormat="1" ht="6.96" customHeight="1">
      <c r="B22" s="45"/>
      <c r="C22" s="46"/>
      <c r="D22" s="46"/>
      <c r="E22" s="46"/>
      <c r="F22" s="46"/>
      <c r="G22" s="46"/>
      <c r="H22" s="46"/>
      <c r="I22" s="144"/>
      <c r="J22" s="46"/>
      <c r="K22" s="50"/>
    </row>
    <row r="23" s="1" customFormat="1" ht="14.4" customHeight="1">
      <c r="B23" s="45"/>
      <c r="C23" s="46"/>
      <c r="D23" s="39" t="s">
        <v>40</v>
      </c>
      <c r="E23" s="46"/>
      <c r="F23" s="46"/>
      <c r="G23" s="46"/>
      <c r="H23" s="46"/>
      <c r="I23" s="144"/>
      <c r="J23" s="46"/>
      <c r="K23" s="50"/>
    </row>
    <row r="24" s="6" customFormat="1" ht="16.5" customHeight="1">
      <c r="B24" s="148"/>
      <c r="C24" s="149"/>
      <c r="D24" s="149"/>
      <c r="E24" s="43" t="s">
        <v>21</v>
      </c>
      <c r="F24" s="43"/>
      <c r="G24" s="43"/>
      <c r="H24" s="43"/>
      <c r="I24" s="150"/>
      <c r="J24" s="149"/>
      <c r="K24" s="151"/>
    </row>
    <row r="25" s="1" customFormat="1" ht="6.96" customHeight="1">
      <c r="B25" s="45"/>
      <c r="C25" s="46"/>
      <c r="D25" s="46"/>
      <c r="E25" s="46"/>
      <c r="F25" s="46"/>
      <c r="G25" s="46"/>
      <c r="H25" s="46"/>
      <c r="I25" s="144"/>
      <c r="J25" s="46"/>
      <c r="K25" s="50"/>
    </row>
    <row r="26" s="1" customFormat="1" ht="6.96" customHeight="1">
      <c r="B26" s="45"/>
      <c r="C26" s="46"/>
      <c r="D26" s="105"/>
      <c r="E26" s="105"/>
      <c r="F26" s="105"/>
      <c r="G26" s="105"/>
      <c r="H26" s="105"/>
      <c r="I26" s="152"/>
      <c r="J26" s="105"/>
      <c r="K26" s="153"/>
    </row>
    <row r="27" s="1" customFormat="1" ht="25.44" customHeight="1">
      <c r="B27" s="45"/>
      <c r="C27" s="46"/>
      <c r="D27" s="154" t="s">
        <v>42</v>
      </c>
      <c r="E27" s="46"/>
      <c r="F27" s="46"/>
      <c r="G27" s="46"/>
      <c r="H27" s="46"/>
      <c r="I27" s="144"/>
      <c r="J27" s="155">
        <f>ROUND(J80,2)</f>
        <v>0</v>
      </c>
      <c r="K27" s="50"/>
    </row>
    <row r="28" s="1" customFormat="1" ht="6.96" customHeight="1">
      <c r="B28" s="45"/>
      <c r="C28" s="46"/>
      <c r="D28" s="105"/>
      <c r="E28" s="105"/>
      <c r="F28" s="105"/>
      <c r="G28" s="105"/>
      <c r="H28" s="105"/>
      <c r="I28" s="152"/>
      <c r="J28" s="105"/>
      <c r="K28" s="153"/>
    </row>
    <row r="29" s="1" customFormat="1" ht="14.4" customHeight="1">
      <c r="B29" s="45"/>
      <c r="C29" s="46"/>
      <c r="D29" s="46"/>
      <c r="E29" s="46"/>
      <c r="F29" s="51" t="s">
        <v>44</v>
      </c>
      <c r="G29" s="46"/>
      <c r="H29" s="46"/>
      <c r="I29" s="156" t="s">
        <v>43</v>
      </c>
      <c r="J29" s="51" t="s">
        <v>45</v>
      </c>
      <c r="K29" s="50"/>
    </row>
    <row r="30" s="1" customFormat="1" ht="14.4" customHeight="1">
      <c r="B30" s="45"/>
      <c r="C30" s="46"/>
      <c r="D30" s="54" t="s">
        <v>46</v>
      </c>
      <c r="E30" s="54" t="s">
        <v>47</v>
      </c>
      <c r="F30" s="157">
        <f>ROUND(SUM(BE80:BE171), 2)</f>
        <v>0</v>
      </c>
      <c r="G30" s="46"/>
      <c r="H30" s="46"/>
      <c r="I30" s="158">
        <v>0.20999999999999999</v>
      </c>
      <c r="J30" s="157">
        <f>ROUND(ROUND((SUM(BE80:BE171)), 2)*I30, 2)</f>
        <v>0</v>
      </c>
      <c r="K30" s="50"/>
    </row>
    <row r="31" s="1" customFormat="1" ht="14.4" customHeight="1">
      <c r="B31" s="45"/>
      <c r="C31" s="46"/>
      <c r="D31" s="46"/>
      <c r="E31" s="54" t="s">
        <v>48</v>
      </c>
      <c r="F31" s="157">
        <f>ROUND(SUM(BF80:BF171), 2)</f>
        <v>0</v>
      </c>
      <c r="G31" s="46"/>
      <c r="H31" s="46"/>
      <c r="I31" s="158">
        <v>0.14999999999999999</v>
      </c>
      <c r="J31" s="157">
        <f>ROUND(ROUND((SUM(BF80:BF171)), 2)*I31, 2)</f>
        <v>0</v>
      </c>
      <c r="K31" s="50"/>
    </row>
    <row r="32" hidden="1" s="1" customFormat="1" ht="14.4" customHeight="1">
      <c r="B32" s="45"/>
      <c r="C32" s="46"/>
      <c r="D32" s="46"/>
      <c r="E32" s="54" t="s">
        <v>49</v>
      </c>
      <c r="F32" s="157">
        <f>ROUND(SUM(BG80:BG171), 2)</f>
        <v>0</v>
      </c>
      <c r="G32" s="46"/>
      <c r="H32" s="46"/>
      <c r="I32" s="158">
        <v>0.20999999999999999</v>
      </c>
      <c r="J32" s="157">
        <v>0</v>
      </c>
      <c r="K32" s="50"/>
    </row>
    <row r="33" hidden="1" s="1" customFormat="1" ht="14.4" customHeight="1">
      <c r="B33" s="45"/>
      <c r="C33" s="46"/>
      <c r="D33" s="46"/>
      <c r="E33" s="54" t="s">
        <v>50</v>
      </c>
      <c r="F33" s="157">
        <f>ROUND(SUM(BH80:BH171), 2)</f>
        <v>0</v>
      </c>
      <c r="G33" s="46"/>
      <c r="H33" s="46"/>
      <c r="I33" s="158">
        <v>0.14999999999999999</v>
      </c>
      <c r="J33" s="157">
        <v>0</v>
      </c>
      <c r="K33" s="50"/>
    </row>
    <row r="34" hidden="1" s="1" customFormat="1" ht="14.4" customHeight="1">
      <c r="B34" s="45"/>
      <c r="C34" s="46"/>
      <c r="D34" s="46"/>
      <c r="E34" s="54" t="s">
        <v>51</v>
      </c>
      <c r="F34" s="157">
        <f>ROUND(SUM(BI80:BI171), 2)</f>
        <v>0</v>
      </c>
      <c r="G34" s="46"/>
      <c r="H34" s="46"/>
      <c r="I34" s="158">
        <v>0</v>
      </c>
      <c r="J34" s="157">
        <v>0</v>
      </c>
      <c r="K34" s="50"/>
    </row>
    <row r="35" s="1" customFormat="1" ht="6.96" customHeight="1">
      <c r="B35" s="45"/>
      <c r="C35" s="46"/>
      <c r="D35" s="46"/>
      <c r="E35" s="46"/>
      <c r="F35" s="46"/>
      <c r="G35" s="46"/>
      <c r="H35" s="46"/>
      <c r="I35" s="144"/>
      <c r="J35" s="46"/>
      <c r="K35" s="50"/>
    </row>
    <row r="36" s="1" customFormat="1" ht="25.44" customHeight="1">
      <c r="B36" s="45"/>
      <c r="C36" s="159"/>
      <c r="D36" s="160" t="s">
        <v>52</v>
      </c>
      <c r="E36" s="97"/>
      <c r="F36" s="97"/>
      <c r="G36" s="161" t="s">
        <v>53</v>
      </c>
      <c r="H36" s="162" t="s">
        <v>54</v>
      </c>
      <c r="I36" s="163"/>
      <c r="J36" s="164">
        <f>SUM(J27:J34)</f>
        <v>0</v>
      </c>
      <c r="K36" s="165"/>
    </row>
    <row r="37" s="1" customFormat="1" ht="14.4" customHeight="1">
      <c r="B37" s="66"/>
      <c r="C37" s="67"/>
      <c r="D37" s="67"/>
      <c r="E37" s="67"/>
      <c r="F37" s="67"/>
      <c r="G37" s="67"/>
      <c r="H37" s="67"/>
      <c r="I37" s="166"/>
      <c r="J37" s="67"/>
      <c r="K37" s="68"/>
    </row>
    <row r="41" s="1" customFormat="1" ht="6.96" customHeight="1">
      <c r="B41" s="167"/>
      <c r="C41" s="168"/>
      <c r="D41" s="168"/>
      <c r="E41" s="168"/>
      <c r="F41" s="168"/>
      <c r="G41" s="168"/>
      <c r="H41" s="168"/>
      <c r="I41" s="169"/>
      <c r="J41" s="168"/>
      <c r="K41" s="170"/>
    </row>
    <row r="42" s="1" customFormat="1" ht="36.96" customHeight="1">
      <c r="B42" s="45"/>
      <c r="C42" s="29" t="s">
        <v>115</v>
      </c>
      <c r="D42" s="46"/>
      <c r="E42" s="46"/>
      <c r="F42" s="46"/>
      <c r="G42" s="46"/>
      <c r="H42" s="46"/>
      <c r="I42" s="144"/>
      <c r="J42" s="46"/>
      <c r="K42" s="50"/>
    </row>
    <row r="43" s="1" customFormat="1" ht="6.96" customHeight="1">
      <c r="B43" s="45"/>
      <c r="C43" s="46"/>
      <c r="D43" s="46"/>
      <c r="E43" s="46"/>
      <c r="F43" s="46"/>
      <c r="G43" s="46"/>
      <c r="H43" s="46"/>
      <c r="I43" s="144"/>
      <c r="J43" s="46"/>
      <c r="K43" s="50"/>
    </row>
    <row r="44" s="1" customFormat="1" ht="14.4" customHeight="1">
      <c r="B44" s="45"/>
      <c r="C44" s="39" t="s">
        <v>18</v>
      </c>
      <c r="D44" s="46"/>
      <c r="E44" s="46"/>
      <c r="F44" s="46"/>
      <c r="G44" s="46"/>
      <c r="H44" s="46"/>
      <c r="I44" s="144"/>
      <c r="J44" s="46"/>
      <c r="K44" s="50"/>
    </row>
    <row r="45" s="1" customFormat="1" ht="16.5" customHeight="1">
      <c r="B45" s="45"/>
      <c r="C45" s="46"/>
      <c r="D45" s="46"/>
      <c r="E45" s="143" t="str">
        <f>E7</f>
        <v>Projekt kolize staveb stávající cyklostezky s rekonstrukcí ochranných hrází na řece Odře v k. ú. Zábřeh nad Odrou</v>
      </c>
      <c r="F45" s="39"/>
      <c r="G45" s="39"/>
      <c r="H45" s="39"/>
      <c r="I45" s="144"/>
      <c r="J45" s="46"/>
      <c r="K45" s="50"/>
    </row>
    <row r="46" s="1" customFormat="1" ht="14.4" customHeight="1">
      <c r="B46" s="45"/>
      <c r="C46" s="39" t="s">
        <v>113</v>
      </c>
      <c r="D46" s="46"/>
      <c r="E46" s="46"/>
      <c r="F46" s="46"/>
      <c r="G46" s="46"/>
      <c r="H46" s="46"/>
      <c r="I46" s="144"/>
      <c r="J46" s="46"/>
      <c r="K46" s="50"/>
    </row>
    <row r="47" s="1" customFormat="1" ht="17.25" customHeight="1">
      <c r="B47" s="45"/>
      <c r="C47" s="46"/>
      <c r="D47" s="46"/>
      <c r="E47" s="145" t="str">
        <f>E9</f>
        <v>SO 01 - Cyklostezka na koruně PB hráze</v>
      </c>
      <c r="F47" s="46"/>
      <c r="G47" s="46"/>
      <c r="H47" s="46"/>
      <c r="I47" s="144"/>
      <c r="J47" s="46"/>
      <c r="K47" s="50"/>
    </row>
    <row r="48" s="1" customFormat="1" ht="6.96" customHeight="1">
      <c r="B48" s="45"/>
      <c r="C48" s="46"/>
      <c r="D48" s="46"/>
      <c r="E48" s="46"/>
      <c r="F48" s="46"/>
      <c r="G48" s="46"/>
      <c r="H48" s="46"/>
      <c r="I48" s="144"/>
      <c r="J48" s="46"/>
      <c r="K48" s="50"/>
    </row>
    <row r="49" s="1" customFormat="1" ht="18" customHeight="1">
      <c r="B49" s="45"/>
      <c r="C49" s="39" t="s">
        <v>23</v>
      </c>
      <c r="D49" s="46"/>
      <c r="E49" s="46"/>
      <c r="F49" s="34" t="str">
        <f>F12</f>
        <v>k.ú. Zábřeh nad Odrou</v>
      </c>
      <c r="G49" s="46"/>
      <c r="H49" s="46"/>
      <c r="I49" s="146" t="s">
        <v>25</v>
      </c>
      <c r="J49" s="147" t="str">
        <f>IF(J12="","",J12)</f>
        <v>4. 6. 2018</v>
      </c>
      <c r="K49" s="50"/>
    </row>
    <row r="50" s="1" customFormat="1" ht="6.96" customHeight="1">
      <c r="B50" s="45"/>
      <c r="C50" s="46"/>
      <c r="D50" s="46"/>
      <c r="E50" s="46"/>
      <c r="F50" s="46"/>
      <c r="G50" s="46"/>
      <c r="H50" s="46"/>
      <c r="I50" s="144"/>
      <c r="J50" s="46"/>
      <c r="K50" s="50"/>
    </row>
    <row r="51" s="1" customFormat="1">
      <c r="B51" s="45"/>
      <c r="C51" s="39" t="s">
        <v>27</v>
      </c>
      <c r="D51" s="46"/>
      <c r="E51" s="46"/>
      <c r="F51" s="34" t="str">
        <f>E15</f>
        <v>Statutární město Ostrava</v>
      </c>
      <c r="G51" s="46"/>
      <c r="H51" s="46"/>
      <c r="I51" s="146" t="s">
        <v>35</v>
      </c>
      <c r="J51" s="43" t="str">
        <f>E21</f>
        <v>AQUATIS a. s.</v>
      </c>
      <c r="K51" s="50"/>
    </row>
    <row r="52" s="1" customFormat="1" ht="14.4" customHeight="1">
      <c r="B52" s="45"/>
      <c r="C52" s="39" t="s">
        <v>33</v>
      </c>
      <c r="D52" s="46"/>
      <c r="E52" s="46"/>
      <c r="F52" s="34" t="str">
        <f>IF(E18="","",E18)</f>
        <v/>
      </c>
      <c r="G52" s="46"/>
      <c r="H52" s="46"/>
      <c r="I52" s="144"/>
      <c r="J52" s="171"/>
      <c r="K52" s="50"/>
    </row>
    <row r="53" s="1" customFormat="1" ht="10.32" customHeight="1">
      <c r="B53" s="45"/>
      <c r="C53" s="46"/>
      <c r="D53" s="46"/>
      <c r="E53" s="46"/>
      <c r="F53" s="46"/>
      <c r="G53" s="46"/>
      <c r="H53" s="46"/>
      <c r="I53" s="144"/>
      <c r="J53" s="46"/>
      <c r="K53" s="50"/>
    </row>
    <row r="54" s="1" customFormat="1" ht="29.28" customHeight="1">
      <c r="B54" s="45"/>
      <c r="C54" s="172" t="s">
        <v>116</v>
      </c>
      <c r="D54" s="159"/>
      <c r="E54" s="159"/>
      <c r="F54" s="159"/>
      <c r="G54" s="159"/>
      <c r="H54" s="159"/>
      <c r="I54" s="173"/>
      <c r="J54" s="174" t="s">
        <v>117</v>
      </c>
      <c r="K54" s="175"/>
    </row>
    <row r="55" s="1" customFormat="1" ht="10.32" customHeight="1">
      <c r="B55" s="45"/>
      <c r="C55" s="46"/>
      <c r="D55" s="46"/>
      <c r="E55" s="46"/>
      <c r="F55" s="46"/>
      <c r="G55" s="46"/>
      <c r="H55" s="46"/>
      <c r="I55" s="144"/>
      <c r="J55" s="46"/>
      <c r="K55" s="50"/>
    </row>
    <row r="56" s="1" customFormat="1" ht="29.28" customHeight="1">
      <c r="B56" s="45"/>
      <c r="C56" s="176" t="s">
        <v>118</v>
      </c>
      <c r="D56" s="46"/>
      <c r="E56" s="46"/>
      <c r="F56" s="46"/>
      <c r="G56" s="46"/>
      <c r="H56" s="46"/>
      <c r="I56" s="144"/>
      <c r="J56" s="155">
        <f>J80</f>
        <v>0</v>
      </c>
      <c r="K56" s="50"/>
      <c r="AU56" s="23" t="s">
        <v>119</v>
      </c>
    </row>
    <row r="57" s="7" customFormat="1" ht="24.96" customHeight="1">
      <c r="B57" s="177"/>
      <c r="C57" s="178"/>
      <c r="D57" s="179" t="s">
        <v>120</v>
      </c>
      <c r="E57" s="180"/>
      <c r="F57" s="180"/>
      <c r="G57" s="180"/>
      <c r="H57" s="180"/>
      <c r="I57" s="181"/>
      <c r="J57" s="182">
        <f>J81</f>
        <v>0</v>
      </c>
      <c r="K57" s="183"/>
    </row>
    <row r="58" s="8" customFormat="1" ht="19.92" customHeight="1">
      <c r="B58" s="184"/>
      <c r="C58" s="185"/>
      <c r="D58" s="186" t="s">
        <v>121</v>
      </c>
      <c r="E58" s="187"/>
      <c r="F58" s="187"/>
      <c r="G58" s="187"/>
      <c r="H58" s="187"/>
      <c r="I58" s="188"/>
      <c r="J58" s="189">
        <f>J82</f>
        <v>0</v>
      </c>
      <c r="K58" s="190"/>
    </row>
    <row r="59" s="8" customFormat="1" ht="19.92" customHeight="1">
      <c r="B59" s="184"/>
      <c r="C59" s="185"/>
      <c r="D59" s="186" t="s">
        <v>122</v>
      </c>
      <c r="E59" s="187"/>
      <c r="F59" s="187"/>
      <c r="G59" s="187"/>
      <c r="H59" s="187"/>
      <c r="I59" s="188"/>
      <c r="J59" s="189">
        <f>J131</f>
        <v>0</v>
      </c>
      <c r="K59" s="190"/>
    </row>
    <row r="60" s="8" customFormat="1" ht="19.92" customHeight="1">
      <c r="B60" s="184"/>
      <c r="C60" s="185"/>
      <c r="D60" s="186" t="s">
        <v>123</v>
      </c>
      <c r="E60" s="187"/>
      <c r="F60" s="187"/>
      <c r="G60" s="187"/>
      <c r="H60" s="187"/>
      <c r="I60" s="188"/>
      <c r="J60" s="189">
        <f>J142</f>
        <v>0</v>
      </c>
      <c r="K60" s="190"/>
    </row>
    <row r="61" s="1" customFormat="1" ht="21.84" customHeight="1">
      <c r="B61" s="45"/>
      <c r="C61" s="46"/>
      <c r="D61" s="46"/>
      <c r="E61" s="46"/>
      <c r="F61" s="46"/>
      <c r="G61" s="46"/>
      <c r="H61" s="46"/>
      <c r="I61" s="144"/>
      <c r="J61" s="46"/>
      <c r="K61" s="50"/>
    </row>
    <row r="62" s="1" customFormat="1" ht="6.96" customHeight="1">
      <c r="B62" s="66"/>
      <c r="C62" s="67"/>
      <c r="D62" s="67"/>
      <c r="E62" s="67"/>
      <c r="F62" s="67"/>
      <c r="G62" s="67"/>
      <c r="H62" s="67"/>
      <c r="I62" s="166"/>
      <c r="J62" s="67"/>
      <c r="K62" s="68"/>
    </row>
    <row r="66" s="1" customFormat="1" ht="6.96" customHeight="1">
      <c r="B66" s="69"/>
      <c r="C66" s="70"/>
      <c r="D66" s="70"/>
      <c r="E66" s="70"/>
      <c r="F66" s="70"/>
      <c r="G66" s="70"/>
      <c r="H66" s="70"/>
      <c r="I66" s="169"/>
      <c r="J66" s="70"/>
      <c r="K66" s="70"/>
      <c r="L66" s="71"/>
    </row>
    <row r="67" s="1" customFormat="1" ht="36.96" customHeight="1">
      <c r="B67" s="45"/>
      <c r="C67" s="72" t="s">
        <v>124</v>
      </c>
      <c r="D67" s="73"/>
      <c r="E67" s="73"/>
      <c r="F67" s="73"/>
      <c r="G67" s="73"/>
      <c r="H67" s="73"/>
      <c r="I67" s="191"/>
      <c r="J67" s="73"/>
      <c r="K67" s="73"/>
      <c r="L67" s="71"/>
    </row>
    <row r="68" s="1" customFormat="1" ht="6.96" customHeight="1">
      <c r="B68" s="45"/>
      <c r="C68" s="73"/>
      <c r="D68" s="73"/>
      <c r="E68" s="73"/>
      <c r="F68" s="73"/>
      <c r="G68" s="73"/>
      <c r="H68" s="73"/>
      <c r="I68" s="191"/>
      <c r="J68" s="73"/>
      <c r="K68" s="73"/>
      <c r="L68" s="71"/>
    </row>
    <row r="69" s="1" customFormat="1" ht="14.4" customHeight="1">
      <c r="B69" s="45"/>
      <c r="C69" s="75" t="s">
        <v>18</v>
      </c>
      <c r="D69" s="73"/>
      <c r="E69" s="73"/>
      <c r="F69" s="73"/>
      <c r="G69" s="73"/>
      <c r="H69" s="73"/>
      <c r="I69" s="191"/>
      <c r="J69" s="73"/>
      <c r="K69" s="73"/>
      <c r="L69" s="71"/>
    </row>
    <row r="70" s="1" customFormat="1" ht="16.5" customHeight="1">
      <c r="B70" s="45"/>
      <c r="C70" s="73"/>
      <c r="D70" s="73"/>
      <c r="E70" s="192" t="str">
        <f>E7</f>
        <v>Projekt kolize staveb stávající cyklostezky s rekonstrukcí ochranných hrází na řece Odře v k. ú. Zábřeh nad Odrou</v>
      </c>
      <c r="F70" s="75"/>
      <c r="G70" s="75"/>
      <c r="H70" s="75"/>
      <c r="I70" s="191"/>
      <c r="J70" s="73"/>
      <c r="K70" s="73"/>
      <c r="L70" s="71"/>
    </row>
    <row r="71" s="1" customFormat="1" ht="14.4" customHeight="1">
      <c r="B71" s="45"/>
      <c r="C71" s="75" t="s">
        <v>113</v>
      </c>
      <c r="D71" s="73"/>
      <c r="E71" s="73"/>
      <c r="F71" s="73"/>
      <c r="G71" s="73"/>
      <c r="H71" s="73"/>
      <c r="I71" s="191"/>
      <c r="J71" s="73"/>
      <c r="K71" s="73"/>
      <c r="L71" s="71"/>
    </row>
    <row r="72" s="1" customFormat="1" ht="17.25" customHeight="1">
      <c r="B72" s="45"/>
      <c r="C72" s="73"/>
      <c r="D72" s="73"/>
      <c r="E72" s="81" t="str">
        <f>E9</f>
        <v>SO 01 - Cyklostezka na koruně PB hráze</v>
      </c>
      <c r="F72" s="73"/>
      <c r="G72" s="73"/>
      <c r="H72" s="73"/>
      <c r="I72" s="191"/>
      <c r="J72" s="73"/>
      <c r="K72" s="73"/>
      <c r="L72" s="71"/>
    </row>
    <row r="73" s="1" customFormat="1" ht="6.96" customHeight="1">
      <c r="B73" s="45"/>
      <c r="C73" s="73"/>
      <c r="D73" s="73"/>
      <c r="E73" s="73"/>
      <c r="F73" s="73"/>
      <c r="G73" s="73"/>
      <c r="H73" s="73"/>
      <c r="I73" s="191"/>
      <c r="J73" s="73"/>
      <c r="K73" s="73"/>
      <c r="L73" s="71"/>
    </row>
    <row r="74" s="1" customFormat="1" ht="18" customHeight="1">
      <c r="B74" s="45"/>
      <c r="C74" s="75" t="s">
        <v>23</v>
      </c>
      <c r="D74" s="73"/>
      <c r="E74" s="73"/>
      <c r="F74" s="193" t="str">
        <f>F12</f>
        <v>k.ú. Zábřeh nad Odrou</v>
      </c>
      <c r="G74" s="73"/>
      <c r="H74" s="73"/>
      <c r="I74" s="194" t="s">
        <v>25</v>
      </c>
      <c r="J74" s="84" t="str">
        <f>IF(J12="","",J12)</f>
        <v>4. 6. 2018</v>
      </c>
      <c r="K74" s="73"/>
      <c r="L74" s="71"/>
    </row>
    <row r="75" s="1" customFormat="1" ht="6.96" customHeight="1">
      <c r="B75" s="45"/>
      <c r="C75" s="73"/>
      <c r="D75" s="73"/>
      <c r="E75" s="73"/>
      <c r="F75" s="73"/>
      <c r="G75" s="73"/>
      <c r="H75" s="73"/>
      <c r="I75" s="191"/>
      <c r="J75" s="73"/>
      <c r="K75" s="73"/>
      <c r="L75" s="71"/>
    </row>
    <row r="76" s="1" customFormat="1">
      <c r="B76" s="45"/>
      <c r="C76" s="75" t="s">
        <v>27</v>
      </c>
      <c r="D76" s="73"/>
      <c r="E76" s="73"/>
      <c r="F76" s="193" t="str">
        <f>E15</f>
        <v>Statutární město Ostrava</v>
      </c>
      <c r="G76" s="73"/>
      <c r="H76" s="73"/>
      <c r="I76" s="194" t="s">
        <v>35</v>
      </c>
      <c r="J76" s="193" t="str">
        <f>E21</f>
        <v>AQUATIS a. s.</v>
      </c>
      <c r="K76" s="73"/>
      <c r="L76" s="71"/>
    </row>
    <row r="77" s="1" customFormat="1" ht="14.4" customHeight="1">
      <c r="B77" s="45"/>
      <c r="C77" s="75" t="s">
        <v>33</v>
      </c>
      <c r="D77" s="73"/>
      <c r="E77" s="73"/>
      <c r="F77" s="193" t="str">
        <f>IF(E18="","",E18)</f>
        <v/>
      </c>
      <c r="G77" s="73"/>
      <c r="H77" s="73"/>
      <c r="I77" s="191"/>
      <c r="J77" s="73"/>
      <c r="K77" s="73"/>
      <c r="L77" s="71"/>
    </row>
    <row r="78" s="1" customFormat="1" ht="10.32" customHeight="1">
      <c r="B78" s="45"/>
      <c r="C78" s="73"/>
      <c r="D78" s="73"/>
      <c r="E78" s="73"/>
      <c r="F78" s="73"/>
      <c r="G78" s="73"/>
      <c r="H78" s="73"/>
      <c r="I78" s="191"/>
      <c r="J78" s="73"/>
      <c r="K78" s="73"/>
      <c r="L78" s="71"/>
    </row>
    <row r="79" s="9" customFormat="1" ht="29.28" customHeight="1">
      <c r="B79" s="195"/>
      <c r="C79" s="196" t="s">
        <v>125</v>
      </c>
      <c r="D79" s="197" t="s">
        <v>61</v>
      </c>
      <c r="E79" s="197" t="s">
        <v>57</v>
      </c>
      <c r="F79" s="197" t="s">
        <v>126</v>
      </c>
      <c r="G79" s="197" t="s">
        <v>127</v>
      </c>
      <c r="H79" s="197" t="s">
        <v>128</v>
      </c>
      <c r="I79" s="198" t="s">
        <v>129</v>
      </c>
      <c r="J79" s="197" t="s">
        <v>117</v>
      </c>
      <c r="K79" s="199" t="s">
        <v>130</v>
      </c>
      <c r="L79" s="200"/>
      <c r="M79" s="101" t="s">
        <v>131</v>
      </c>
      <c r="N79" s="102" t="s">
        <v>46</v>
      </c>
      <c r="O79" s="102" t="s">
        <v>132</v>
      </c>
      <c r="P79" s="102" t="s">
        <v>133</v>
      </c>
      <c r="Q79" s="102" t="s">
        <v>134</v>
      </c>
      <c r="R79" s="102" t="s">
        <v>135</v>
      </c>
      <c r="S79" s="102" t="s">
        <v>136</v>
      </c>
      <c r="T79" s="103" t="s">
        <v>137</v>
      </c>
    </row>
    <row r="80" s="1" customFormat="1" ht="29.28" customHeight="1">
      <c r="B80" s="45"/>
      <c r="C80" s="107" t="s">
        <v>118</v>
      </c>
      <c r="D80" s="73"/>
      <c r="E80" s="73"/>
      <c r="F80" s="73"/>
      <c r="G80" s="73"/>
      <c r="H80" s="73"/>
      <c r="I80" s="191"/>
      <c r="J80" s="201">
        <f>BK80</f>
        <v>0</v>
      </c>
      <c r="K80" s="73"/>
      <c r="L80" s="71"/>
      <c r="M80" s="104"/>
      <c r="N80" s="105"/>
      <c r="O80" s="105"/>
      <c r="P80" s="202">
        <f>P81</f>
        <v>0</v>
      </c>
      <c r="Q80" s="105"/>
      <c r="R80" s="202">
        <f>R81</f>
        <v>0</v>
      </c>
      <c r="S80" s="105"/>
      <c r="T80" s="203">
        <f>T81</f>
        <v>4460.6817839999994</v>
      </c>
      <c r="AT80" s="23" t="s">
        <v>75</v>
      </c>
      <c r="AU80" s="23" t="s">
        <v>119</v>
      </c>
      <c r="BK80" s="204">
        <f>BK81</f>
        <v>0</v>
      </c>
    </row>
    <row r="81" s="10" customFormat="1" ht="37.44" customHeight="1">
      <c r="B81" s="205"/>
      <c r="C81" s="206"/>
      <c r="D81" s="207" t="s">
        <v>75</v>
      </c>
      <c r="E81" s="208" t="s">
        <v>138</v>
      </c>
      <c r="F81" s="208" t="s">
        <v>139</v>
      </c>
      <c r="G81" s="206"/>
      <c r="H81" s="206"/>
      <c r="I81" s="209"/>
      <c r="J81" s="210">
        <f>BK81</f>
        <v>0</v>
      </c>
      <c r="K81" s="206"/>
      <c r="L81" s="211"/>
      <c r="M81" s="212"/>
      <c r="N81" s="213"/>
      <c r="O81" s="213"/>
      <c r="P81" s="214">
        <f>P82+P131+P142</f>
        <v>0</v>
      </c>
      <c r="Q81" s="213"/>
      <c r="R81" s="214">
        <f>R82+R131+R142</f>
        <v>0</v>
      </c>
      <c r="S81" s="213"/>
      <c r="T81" s="215">
        <f>T82+T131+T142</f>
        <v>4460.6817839999994</v>
      </c>
      <c r="AR81" s="216" t="s">
        <v>84</v>
      </c>
      <c r="AT81" s="217" t="s">
        <v>75</v>
      </c>
      <c r="AU81" s="217" t="s">
        <v>76</v>
      </c>
      <c r="AY81" s="216" t="s">
        <v>140</v>
      </c>
      <c r="BK81" s="218">
        <f>BK82+BK131+BK142</f>
        <v>0</v>
      </c>
    </row>
    <row r="82" s="10" customFormat="1" ht="19.92" customHeight="1">
      <c r="B82" s="205"/>
      <c r="C82" s="206"/>
      <c r="D82" s="207" t="s">
        <v>75</v>
      </c>
      <c r="E82" s="219" t="s">
        <v>84</v>
      </c>
      <c r="F82" s="219" t="s">
        <v>141</v>
      </c>
      <c r="G82" s="206"/>
      <c r="H82" s="206"/>
      <c r="I82" s="209"/>
      <c r="J82" s="220">
        <f>BK82</f>
        <v>0</v>
      </c>
      <c r="K82" s="206"/>
      <c r="L82" s="211"/>
      <c r="M82" s="212"/>
      <c r="N82" s="213"/>
      <c r="O82" s="213"/>
      <c r="P82" s="214">
        <f>SUM(P83:P130)</f>
        <v>0</v>
      </c>
      <c r="Q82" s="213"/>
      <c r="R82" s="214">
        <f>SUM(R83:R130)</f>
        <v>0</v>
      </c>
      <c r="S82" s="213"/>
      <c r="T82" s="215">
        <f>SUM(T83:T130)</f>
        <v>4460.6817839999994</v>
      </c>
      <c r="AR82" s="216" t="s">
        <v>84</v>
      </c>
      <c r="AT82" s="217" t="s">
        <v>75</v>
      </c>
      <c r="AU82" s="217" t="s">
        <v>84</v>
      </c>
      <c r="AY82" s="216" t="s">
        <v>140</v>
      </c>
      <c r="BK82" s="218">
        <f>SUM(BK83:BK130)</f>
        <v>0</v>
      </c>
    </row>
    <row r="83" s="1" customFormat="1" ht="25.5" customHeight="1">
      <c r="B83" s="45"/>
      <c r="C83" s="221" t="s">
        <v>84</v>
      </c>
      <c r="D83" s="221" t="s">
        <v>142</v>
      </c>
      <c r="E83" s="222" t="s">
        <v>143</v>
      </c>
      <c r="F83" s="223" t="s">
        <v>144</v>
      </c>
      <c r="G83" s="224" t="s">
        <v>105</v>
      </c>
      <c r="H83" s="225">
        <v>4878.1199999999999</v>
      </c>
      <c r="I83" s="226"/>
      <c r="J83" s="227">
        <f>ROUND(I83*H83,2)</f>
        <v>0</v>
      </c>
      <c r="K83" s="223" t="s">
        <v>145</v>
      </c>
      <c r="L83" s="71"/>
      <c r="M83" s="228" t="s">
        <v>21</v>
      </c>
      <c r="N83" s="229" t="s">
        <v>47</v>
      </c>
      <c r="O83" s="46"/>
      <c r="P83" s="230">
        <f>O83*H83</f>
        <v>0</v>
      </c>
      <c r="Q83" s="230">
        <v>0</v>
      </c>
      <c r="R83" s="230">
        <f>Q83*H83</f>
        <v>0</v>
      </c>
      <c r="S83" s="230">
        <v>0.51819999999999999</v>
      </c>
      <c r="T83" s="231">
        <f>S83*H83</f>
        <v>2527.8417839999997</v>
      </c>
      <c r="AR83" s="23" t="s">
        <v>146</v>
      </c>
      <c r="AT83" s="23" t="s">
        <v>142</v>
      </c>
      <c r="AU83" s="23" t="s">
        <v>86</v>
      </c>
      <c r="AY83" s="23" t="s">
        <v>140</v>
      </c>
      <c r="BE83" s="232">
        <f>IF(N83="základní",J83,0)</f>
        <v>0</v>
      </c>
      <c r="BF83" s="232">
        <f>IF(N83="snížená",J83,0)</f>
        <v>0</v>
      </c>
      <c r="BG83" s="232">
        <f>IF(N83="zákl. přenesená",J83,0)</f>
        <v>0</v>
      </c>
      <c r="BH83" s="232">
        <f>IF(N83="sníž. přenesená",J83,0)</f>
        <v>0</v>
      </c>
      <c r="BI83" s="232">
        <f>IF(N83="nulová",J83,0)</f>
        <v>0</v>
      </c>
      <c r="BJ83" s="23" t="s">
        <v>84</v>
      </c>
      <c r="BK83" s="232">
        <f>ROUND(I83*H83,2)</f>
        <v>0</v>
      </c>
      <c r="BL83" s="23" t="s">
        <v>146</v>
      </c>
      <c r="BM83" s="23" t="s">
        <v>147</v>
      </c>
    </row>
    <row r="84" s="1" customFormat="1">
      <c r="B84" s="45"/>
      <c r="C84" s="73"/>
      <c r="D84" s="233" t="s">
        <v>148</v>
      </c>
      <c r="E84" s="73"/>
      <c r="F84" s="234" t="s">
        <v>149</v>
      </c>
      <c r="G84" s="73"/>
      <c r="H84" s="73"/>
      <c r="I84" s="191"/>
      <c r="J84" s="73"/>
      <c r="K84" s="73"/>
      <c r="L84" s="71"/>
      <c r="M84" s="235"/>
      <c r="N84" s="46"/>
      <c r="O84" s="46"/>
      <c r="P84" s="46"/>
      <c r="Q84" s="46"/>
      <c r="R84" s="46"/>
      <c r="S84" s="46"/>
      <c r="T84" s="94"/>
      <c r="AT84" s="23" t="s">
        <v>148</v>
      </c>
      <c r="AU84" s="23" t="s">
        <v>86</v>
      </c>
    </row>
    <row r="85" s="1" customFormat="1">
      <c r="B85" s="45"/>
      <c r="C85" s="73"/>
      <c r="D85" s="233" t="s">
        <v>150</v>
      </c>
      <c r="E85" s="73"/>
      <c r="F85" s="236" t="s">
        <v>151</v>
      </c>
      <c r="G85" s="73"/>
      <c r="H85" s="73"/>
      <c r="I85" s="191"/>
      <c r="J85" s="73"/>
      <c r="K85" s="73"/>
      <c r="L85" s="71"/>
      <c r="M85" s="235"/>
      <c r="N85" s="46"/>
      <c r="O85" s="46"/>
      <c r="P85" s="46"/>
      <c r="Q85" s="46"/>
      <c r="R85" s="46"/>
      <c r="S85" s="46"/>
      <c r="T85" s="94"/>
      <c r="AT85" s="23" t="s">
        <v>150</v>
      </c>
      <c r="AU85" s="23" t="s">
        <v>86</v>
      </c>
    </row>
    <row r="86" s="11" customFormat="1">
      <c r="B86" s="237"/>
      <c r="C86" s="238"/>
      <c r="D86" s="233" t="s">
        <v>152</v>
      </c>
      <c r="E86" s="239" t="s">
        <v>21</v>
      </c>
      <c r="F86" s="240" t="s">
        <v>153</v>
      </c>
      <c r="G86" s="238"/>
      <c r="H86" s="239" t="s">
        <v>21</v>
      </c>
      <c r="I86" s="241"/>
      <c r="J86" s="238"/>
      <c r="K86" s="238"/>
      <c r="L86" s="242"/>
      <c r="M86" s="243"/>
      <c r="N86" s="244"/>
      <c r="O86" s="244"/>
      <c r="P86" s="244"/>
      <c r="Q86" s="244"/>
      <c r="R86" s="244"/>
      <c r="S86" s="244"/>
      <c r="T86" s="245"/>
      <c r="AT86" s="246" t="s">
        <v>152</v>
      </c>
      <c r="AU86" s="246" t="s">
        <v>86</v>
      </c>
      <c r="AV86" s="11" t="s">
        <v>84</v>
      </c>
      <c r="AW86" s="11" t="s">
        <v>39</v>
      </c>
      <c r="AX86" s="11" t="s">
        <v>76</v>
      </c>
      <c r="AY86" s="246" t="s">
        <v>140</v>
      </c>
    </row>
    <row r="87" s="12" customFormat="1">
      <c r="B87" s="247"/>
      <c r="C87" s="248"/>
      <c r="D87" s="233" t="s">
        <v>152</v>
      </c>
      <c r="E87" s="249" t="s">
        <v>107</v>
      </c>
      <c r="F87" s="250" t="s">
        <v>154</v>
      </c>
      <c r="G87" s="248"/>
      <c r="H87" s="251">
        <v>4065.0999999999999</v>
      </c>
      <c r="I87" s="252"/>
      <c r="J87" s="248"/>
      <c r="K87" s="248"/>
      <c r="L87" s="253"/>
      <c r="M87" s="254"/>
      <c r="N87" s="255"/>
      <c r="O87" s="255"/>
      <c r="P87" s="255"/>
      <c r="Q87" s="255"/>
      <c r="R87" s="255"/>
      <c r="S87" s="255"/>
      <c r="T87" s="256"/>
      <c r="AT87" s="257" t="s">
        <v>152</v>
      </c>
      <c r="AU87" s="257" t="s">
        <v>86</v>
      </c>
      <c r="AV87" s="12" t="s">
        <v>86</v>
      </c>
      <c r="AW87" s="12" t="s">
        <v>39</v>
      </c>
      <c r="AX87" s="12" t="s">
        <v>84</v>
      </c>
      <c r="AY87" s="257" t="s">
        <v>140</v>
      </c>
    </row>
    <row r="88" s="12" customFormat="1">
      <c r="B88" s="247"/>
      <c r="C88" s="248"/>
      <c r="D88" s="233" t="s">
        <v>152</v>
      </c>
      <c r="E88" s="248"/>
      <c r="F88" s="250" t="s">
        <v>155</v>
      </c>
      <c r="G88" s="248"/>
      <c r="H88" s="251">
        <v>4878.1199999999999</v>
      </c>
      <c r="I88" s="252"/>
      <c r="J88" s="248"/>
      <c r="K88" s="248"/>
      <c r="L88" s="253"/>
      <c r="M88" s="254"/>
      <c r="N88" s="255"/>
      <c r="O88" s="255"/>
      <c r="P88" s="255"/>
      <c r="Q88" s="255"/>
      <c r="R88" s="255"/>
      <c r="S88" s="255"/>
      <c r="T88" s="256"/>
      <c r="AT88" s="257" t="s">
        <v>152</v>
      </c>
      <c r="AU88" s="257" t="s">
        <v>86</v>
      </c>
      <c r="AV88" s="12" t="s">
        <v>86</v>
      </c>
      <c r="AW88" s="12" t="s">
        <v>6</v>
      </c>
      <c r="AX88" s="12" t="s">
        <v>84</v>
      </c>
      <c r="AY88" s="257" t="s">
        <v>140</v>
      </c>
    </row>
    <row r="89" s="1" customFormat="1" ht="25.5" customHeight="1">
      <c r="B89" s="45"/>
      <c r="C89" s="221" t="s">
        <v>86</v>
      </c>
      <c r="D89" s="221" t="s">
        <v>142</v>
      </c>
      <c r="E89" s="222" t="s">
        <v>156</v>
      </c>
      <c r="F89" s="223" t="s">
        <v>157</v>
      </c>
      <c r="G89" s="224" t="s">
        <v>105</v>
      </c>
      <c r="H89" s="225">
        <v>5369</v>
      </c>
      <c r="I89" s="226"/>
      <c r="J89" s="227">
        <f>ROUND(I89*H89,2)</f>
        <v>0</v>
      </c>
      <c r="K89" s="223" t="s">
        <v>145</v>
      </c>
      <c r="L89" s="71"/>
      <c r="M89" s="228" t="s">
        <v>21</v>
      </c>
      <c r="N89" s="229" t="s">
        <v>47</v>
      </c>
      <c r="O89" s="46"/>
      <c r="P89" s="230">
        <f>O89*H89</f>
        <v>0</v>
      </c>
      <c r="Q89" s="230">
        <v>0</v>
      </c>
      <c r="R89" s="230">
        <f>Q89*H89</f>
        <v>0</v>
      </c>
      <c r="S89" s="230">
        <v>0.28999999999999998</v>
      </c>
      <c r="T89" s="231">
        <f>S89*H89</f>
        <v>1557.01</v>
      </c>
      <c r="AR89" s="23" t="s">
        <v>146</v>
      </c>
      <c r="AT89" s="23" t="s">
        <v>142</v>
      </c>
      <c r="AU89" s="23" t="s">
        <v>86</v>
      </c>
      <c r="AY89" s="23" t="s">
        <v>140</v>
      </c>
      <c r="BE89" s="232">
        <f>IF(N89="základní",J89,0)</f>
        <v>0</v>
      </c>
      <c r="BF89" s="232">
        <f>IF(N89="snížená",J89,0)</f>
        <v>0</v>
      </c>
      <c r="BG89" s="232">
        <f>IF(N89="zákl. přenesená",J89,0)</f>
        <v>0</v>
      </c>
      <c r="BH89" s="232">
        <f>IF(N89="sníž. přenesená",J89,0)</f>
        <v>0</v>
      </c>
      <c r="BI89" s="232">
        <f>IF(N89="nulová",J89,0)</f>
        <v>0</v>
      </c>
      <c r="BJ89" s="23" t="s">
        <v>84</v>
      </c>
      <c r="BK89" s="232">
        <f>ROUND(I89*H89,2)</f>
        <v>0</v>
      </c>
      <c r="BL89" s="23" t="s">
        <v>146</v>
      </c>
      <c r="BM89" s="23" t="s">
        <v>158</v>
      </c>
    </row>
    <row r="90" s="1" customFormat="1">
      <c r="B90" s="45"/>
      <c r="C90" s="73"/>
      <c r="D90" s="233" t="s">
        <v>148</v>
      </c>
      <c r="E90" s="73"/>
      <c r="F90" s="234" t="s">
        <v>159</v>
      </c>
      <c r="G90" s="73"/>
      <c r="H90" s="73"/>
      <c r="I90" s="191"/>
      <c r="J90" s="73"/>
      <c r="K90" s="73"/>
      <c r="L90" s="71"/>
      <c r="M90" s="235"/>
      <c r="N90" s="46"/>
      <c r="O90" s="46"/>
      <c r="P90" s="46"/>
      <c r="Q90" s="46"/>
      <c r="R90" s="46"/>
      <c r="S90" s="46"/>
      <c r="T90" s="94"/>
      <c r="AT90" s="23" t="s">
        <v>148</v>
      </c>
      <c r="AU90" s="23" t="s">
        <v>86</v>
      </c>
    </row>
    <row r="91" s="1" customFormat="1">
      <c r="B91" s="45"/>
      <c r="C91" s="73"/>
      <c r="D91" s="233" t="s">
        <v>150</v>
      </c>
      <c r="E91" s="73"/>
      <c r="F91" s="236" t="s">
        <v>151</v>
      </c>
      <c r="G91" s="73"/>
      <c r="H91" s="73"/>
      <c r="I91" s="191"/>
      <c r="J91" s="73"/>
      <c r="K91" s="73"/>
      <c r="L91" s="71"/>
      <c r="M91" s="235"/>
      <c r="N91" s="46"/>
      <c r="O91" s="46"/>
      <c r="P91" s="46"/>
      <c r="Q91" s="46"/>
      <c r="R91" s="46"/>
      <c r="S91" s="46"/>
      <c r="T91" s="94"/>
      <c r="AT91" s="23" t="s">
        <v>150</v>
      </c>
      <c r="AU91" s="23" t="s">
        <v>86</v>
      </c>
    </row>
    <row r="92" s="11" customFormat="1">
      <c r="B92" s="237"/>
      <c r="C92" s="238"/>
      <c r="D92" s="233" t="s">
        <v>152</v>
      </c>
      <c r="E92" s="239" t="s">
        <v>21</v>
      </c>
      <c r="F92" s="240" t="s">
        <v>153</v>
      </c>
      <c r="G92" s="238"/>
      <c r="H92" s="239" t="s">
        <v>21</v>
      </c>
      <c r="I92" s="241"/>
      <c r="J92" s="238"/>
      <c r="K92" s="238"/>
      <c r="L92" s="242"/>
      <c r="M92" s="243"/>
      <c r="N92" s="244"/>
      <c r="O92" s="244"/>
      <c r="P92" s="244"/>
      <c r="Q92" s="244"/>
      <c r="R92" s="244"/>
      <c r="S92" s="244"/>
      <c r="T92" s="245"/>
      <c r="AT92" s="246" t="s">
        <v>152</v>
      </c>
      <c r="AU92" s="246" t="s">
        <v>86</v>
      </c>
      <c r="AV92" s="11" t="s">
        <v>84</v>
      </c>
      <c r="AW92" s="11" t="s">
        <v>39</v>
      </c>
      <c r="AX92" s="11" t="s">
        <v>76</v>
      </c>
      <c r="AY92" s="246" t="s">
        <v>140</v>
      </c>
    </row>
    <row r="93" s="11" customFormat="1">
      <c r="B93" s="237"/>
      <c r="C93" s="238"/>
      <c r="D93" s="233" t="s">
        <v>152</v>
      </c>
      <c r="E93" s="239" t="s">
        <v>21</v>
      </c>
      <c r="F93" s="240" t="s">
        <v>160</v>
      </c>
      <c r="G93" s="238"/>
      <c r="H93" s="239" t="s">
        <v>21</v>
      </c>
      <c r="I93" s="241"/>
      <c r="J93" s="238"/>
      <c r="K93" s="238"/>
      <c r="L93" s="242"/>
      <c r="M93" s="243"/>
      <c r="N93" s="244"/>
      <c r="O93" s="244"/>
      <c r="P93" s="244"/>
      <c r="Q93" s="244"/>
      <c r="R93" s="244"/>
      <c r="S93" s="244"/>
      <c r="T93" s="245"/>
      <c r="AT93" s="246" t="s">
        <v>152</v>
      </c>
      <c r="AU93" s="246" t="s">
        <v>86</v>
      </c>
      <c r="AV93" s="11" t="s">
        <v>84</v>
      </c>
      <c r="AW93" s="11" t="s">
        <v>39</v>
      </c>
      <c r="AX93" s="11" t="s">
        <v>76</v>
      </c>
      <c r="AY93" s="246" t="s">
        <v>140</v>
      </c>
    </row>
    <row r="94" s="12" customFormat="1">
      <c r="B94" s="247"/>
      <c r="C94" s="248"/>
      <c r="D94" s="233" t="s">
        <v>152</v>
      </c>
      <c r="E94" s="249" t="s">
        <v>110</v>
      </c>
      <c r="F94" s="250" t="s">
        <v>161</v>
      </c>
      <c r="G94" s="248"/>
      <c r="H94" s="251">
        <v>5369</v>
      </c>
      <c r="I94" s="252"/>
      <c r="J94" s="248"/>
      <c r="K94" s="248"/>
      <c r="L94" s="253"/>
      <c r="M94" s="254"/>
      <c r="N94" s="255"/>
      <c r="O94" s="255"/>
      <c r="P94" s="255"/>
      <c r="Q94" s="255"/>
      <c r="R94" s="255"/>
      <c r="S94" s="255"/>
      <c r="T94" s="256"/>
      <c r="AT94" s="257" t="s">
        <v>152</v>
      </c>
      <c r="AU94" s="257" t="s">
        <v>86</v>
      </c>
      <c r="AV94" s="12" t="s">
        <v>86</v>
      </c>
      <c r="AW94" s="12" t="s">
        <v>39</v>
      </c>
      <c r="AX94" s="12" t="s">
        <v>84</v>
      </c>
      <c r="AY94" s="257" t="s">
        <v>140</v>
      </c>
    </row>
    <row r="95" s="1" customFormat="1" ht="16.5" customHeight="1">
      <c r="B95" s="45"/>
      <c r="C95" s="221" t="s">
        <v>162</v>
      </c>
      <c r="D95" s="221" t="s">
        <v>142</v>
      </c>
      <c r="E95" s="222" t="s">
        <v>163</v>
      </c>
      <c r="F95" s="223" t="s">
        <v>164</v>
      </c>
      <c r="G95" s="224" t="s">
        <v>105</v>
      </c>
      <c r="H95" s="225">
        <v>3835</v>
      </c>
      <c r="I95" s="226"/>
      <c r="J95" s="227">
        <f>ROUND(I95*H95,2)</f>
        <v>0</v>
      </c>
      <c r="K95" s="223" t="s">
        <v>145</v>
      </c>
      <c r="L95" s="71"/>
      <c r="M95" s="228" t="s">
        <v>21</v>
      </c>
      <c r="N95" s="229" t="s">
        <v>47</v>
      </c>
      <c r="O95" s="46"/>
      <c r="P95" s="230">
        <f>O95*H95</f>
        <v>0</v>
      </c>
      <c r="Q95" s="230">
        <v>0</v>
      </c>
      <c r="R95" s="230">
        <f>Q95*H95</f>
        <v>0</v>
      </c>
      <c r="S95" s="230">
        <v>0.098000000000000004</v>
      </c>
      <c r="T95" s="231">
        <f>S95*H95</f>
        <v>375.83000000000004</v>
      </c>
      <c r="AR95" s="23" t="s">
        <v>146</v>
      </c>
      <c r="AT95" s="23" t="s">
        <v>142</v>
      </c>
      <c r="AU95" s="23" t="s">
        <v>86</v>
      </c>
      <c r="AY95" s="23" t="s">
        <v>140</v>
      </c>
      <c r="BE95" s="232">
        <f>IF(N95="základní",J95,0)</f>
        <v>0</v>
      </c>
      <c r="BF95" s="232">
        <f>IF(N95="snížená",J95,0)</f>
        <v>0</v>
      </c>
      <c r="BG95" s="232">
        <f>IF(N95="zákl. přenesená",J95,0)</f>
        <v>0</v>
      </c>
      <c r="BH95" s="232">
        <f>IF(N95="sníž. přenesená",J95,0)</f>
        <v>0</v>
      </c>
      <c r="BI95" s="232">
        <f>IF(N95="nulová",J95,0)</f>
        <v>0</v>
      </c>
      <c r="BJ95" s="23" t="s">
        <v>84</v>
      </c>
      <c r="BK95" s="232">
        <f>ROUND(I95*H95,2)</f>
        <v>0</v>
      </c>
      <c r="BL95" s="23" t="s">
        <v>146</v>
      </c>
      <c r="BM95" s="23" t="s">
        <v>165</v>
      </c>
    </row>
    <row r="96" s="1" customFormat="1">
      <c r="B96" s="45"/>
      <c r="C96" s="73"/>
      <c r="D96" s="233" t="s">
        <v>148</v>
      </c>
      <c r="E96" s="73"/>
      <c r="F96" s="234" t="s">
        <v>166</v>
      </c>
      <c r="G96" s="73"/>
      <c r="H96" s="73"/>
      <c r="I96" s="191"/>
      <c r="J96" s="73"/>
      <c r="K96" s="73"/>
      <c r="L96" s="71"/>
      <c r="M96" s="235"/>
      <c r="N96" s="46"/>
      <c r="O96" s="46"/>
      <c r="P96" s="46"/>
      <c r="Q96" s="46"/>
      <c r="R96" s="46"/>
      <c r="S96" s="46"/>
      <c r="T96" s="94"/>
      <c r="AT96" s="23" t="s">
        <v>148</v>
      </c>
      <c r="AU96" s="23" t="s">
        <v>86</v>
      </c>
    </row>
    <row r="97" s="1" customFormat="1">
      <c r="B97" s="45"/>
      <c r="C97" s="73"/>
      <c r="D97" s="233" t="s">
        <v>150</v>
      </c>
      <c r="E97" s="73"/>
      <c r="F97" s="236" t="s">
        <v>151</v>
      </c>
      <c r="G97" s="73"/>
      <c r="H97" s="73"/>
      <c r="I97" s="191"/>
      <c r="J97" s="73"/>
      <c r="K97" s="73"/>
      <c r="L97" s="71"/>
      <c r="M97" s="235"/>
      <c r="N97" s="46"/>
      <c r="O97" s="46"/>
      <c r="P97" s="46"/>
      <c r="Q97" s="46"/>
      <c r="R97" s="46"/>
      <c r="S97" s="46"/>
      <c r="T97" s="94"/>
      <c r="AT97" s="23" t="s">
        <v>150</v>
      </c>
      <c r="AU97" s="23" t="s">
        <v>86</v>
      </c>
    </row>
    <row r="98" s="11" customFormat="1">
      <c r="B98" s="237"/>
      <c r="C98" s="238"/>
      <c r="D98" s="233" t="s">
        <v>152</v>
      </c>
      <c r="E98" s="239" t="s">
        <v>21</v>
      </c>
      <c r="F98" s="240" t="s">
        <v>167</v>
      </c>
      <c r="G98" s="238"/>
      <c r="H98" s="239" t="s">
        <v>21</v>
      </c>
      <c r="I98" s="241"/>
      <c r="J98" s="238"/>
      <c r="K98" s="238"/>
      <c r="L98" s="242"/>
      <c r="M98" s="243"/>
      <c r="N98" s="244"/>
      <c r="O98" s="244"/>
      <c r="P98" s="244"/>
      <c r="Q98" s="244"/>
      <c r="R98" s="244"/>
      <c r="S98" s="244"/>
      <c r="T98" s="245"/>
      <c r="AT98" s="246" t="s">
        <v>152</v>
      </c>
      <c r="AU98" s="246" t="s">
        <v>86</v>
      </c>
      <c r="AV98" s="11" t="s">
        <v>84</v>
      </c>
      <c r="AW98" s="11" t="s">
        <v>39</v>
      </c>
      <c r="AX98" s="11" t="s">
        <v>76</v>
      </c>
      <c r="AY98" s="246" t="s">
        <v>140</v>
      </c>
    </row>
    <row r="99" s="12" customFormat="1">
      <c r="B99" s="247"/>
      <c r="C99" s="248"/>
      <c r="D99" s="233" t="s">
        <v>152</v>
      </c>
      <c r="E99" s="249" t="s">
        <v>103</v>
      </c>
      <c r="F99" s="250" t="s">
        <v>168</v>
      </c>
      <c r="G99" s="248"/>
      <c r="H99" s="251">
        <v>3835</v>
      </c>
      <c r="I99" s="252"/>
      <c r="J99" s="248"/>
      <c r="K99" s="248"/>
      <c r="L99" s="253"/>
      <c r="M99" s="254"/>
      <c r="N99" s="255"/>
      <c r="O99" s="255"/>
      <c r="P99" s="255"/>
      <c r="Q99" s="255"/>
      <c r="R99" s="255"/>
      <c r="S99" s="255"/>
      <c r="T99" s="256"/>
      <c r="AT99" s="257" t="s">
        <v>152</v>
      </c>
      <c r="AU99" s="257" t="s">
        <v>86</v>
      </c>
      <c r="AV99" s="12" t="s">
        <v>86</v>
      </c>
      <c r="AW99" s="12" t="s">
        <v>39</v>
      </c>
      <c r="AX99" s="12" t="s">
        <v>84</v>
      </c>
      <c r="AY99" s="257" t="s">
        <v>140</v>
      </c>
    </row>
    <row r="100" s="1" customFormat="1" ht="16.5" customHeight="1">
      <c r="B100" s="45"/>
      <c r="C100" s="221" t="s">
        <v>146</v>
      </c>
      <c r="D100" s="221" t="s">
        <v>142</v>
      </c>
      <c r="E100" s="222" t="s">
        <v>169</v>
      </c>
      <c r="F100" s="223" t="s">
        <v>170</v>
      </c>
      <c r="G100" s="224" t="s">
        <v>97</v>
      </c>
      <c r="H100" s="225">
        <v>414.18000000000001</v>
      </c>
      <c r="I100" s="226"/>
      <c r="J100" s="227">
        <f>ROUND(I100*H100,2)</f>
        <v>0</v>
      </c>
      <c r="K100" s="223" t="s">
        <v>145</v>
      </c>
      <c r="L100" s="71"/>
      <c r="M100" s="228" t="s">
        <v>21</v>
      </c>
      <c r="N100" s="229" t="s">
        <v>47</v>
      </c>
      <c r="O100" s="46"/>
      <c r="P100" s="230">
        <f>O100*H100</f>
        <v>0</v>
      </c>
      <c r="Q100" s="230">
        <v>0</v>
      </c>
      <c r="R100" s="230">
        <f>Q100*H100</f>
        <v>0</v>
      </c>
      <c r="S100" s="230">
        <v>0</v>
      </c>
      <c r="T100" s="231">
        <f>S100*H100</f>
        <v>0</v>
      </c>
      <c r="AR100" s="23" t="s">
        <v>146</v>
      </c>
      <c r="AT100" s="23" t="s">
        <v>142</v>
      </c>
      <c r="AU100" s="23" t="s">
        <v>86</v>
      </c>
      <c r="AY100" s="23" t="s">
        <v>140</v>
      </c>
      <c r="BE100" s="232">
        <f>IF(N100="základní",J100,0)</f>
        <v>0</v>
      </c>
      <c r="BF100" s="232">
        <f>IF(N100="snížená",J100,0)</f>
        <v>0</v>
      </c>
      <c r="BG100" s="232">
        <f>IF(N100="zákl. přenesená",J100,0)</f>
        <v>0</v>
      </c>
      <c r="BH100" s="232">
        <f>IF(N100="sníž. přenesená",J100,0)</f>
        <v>0</v>
      </c>
      <c r="BI100" s="232">
        <f>IF(N100="nulová",J100,0)</f>
        <v>0</v>
      </c>
      <c r="BJ100" s="23" t="s">
        <v>84</v>
      </c>
      <c r="BK100" s="232">
        <f>ROUND(I100*H100,2)</f>
        <v>0</v>
      </c>
      <c r="BL100" s="23" t="s">
        <v>146</v>
      </c>
      <c r="BM100" s="23" t="s">
        <v>171</v>
      </c>
    </row>
    <row r="101" s="1" customFormat="1">
      <c r="B101" s="45"/>
      <c r="C101" s="73"/>
      <c r="D101" s="233" t="s">
        <v>148</v>
      </c>
      <c r="E101" s="73"/>
      <c r="F101" s="234" t="s">
        <v>172</v>
      </c>
      <c r="G101" s="73"/>
      <c r="H101" s="73"/>
      <c r="I101" s="191"/>
      <c r="J101" s="73"/>
      <c r="K101" s="73"/>
      <c r="L101" s="71"/>
      <c r="M101" s="235"/>
      <c r="N101" s="46"/>
      <c r="O101" s="46"/>
      <c r="P101" s="46"/>
      <c r="Q101" s="46"/>
      <c r="R101" s="46"/>
      <c r="S101" s="46"/>
      <c r="T101" s="94"/>
      <c r="AT101" s="23" t="s">
        <v>148</v>
      </c>
      <c r="AU101" s="23" t="s">
        <v>86</v>
      </c>
    </row>
    <row r="102" s="1" customFormat="1">
      <c r="B102" s="45"/>
      <c r="C102" s="73"/>
      <c r="D102" s="233" t="s">
        <v>150</v>
      </c>
      <c r="E102" s="73"/>
      <c r="F102" s="236" t="s">
        <v>173</v>
      </c>
      <c r="G102" s="73"/>
      <c r="H102" s="73"/>
      <c r="I102" s="191"/>
      <c r="J102" s="73"/>
      <c r="K102" s="73"/>
      <c r="L102" s="71"/>
      <c r="M102" s="235"/>
      <c r="N102" s="46"/>
      <c r="O102" s="46"/>
      <c r="P102" s="46"/>
      <c r="Q102" s="46"/>
      <c r="R102" s="46"/>
      <c r="S102" s="46"/>
      <c r="T102" s="94"/>
      <c r="AT102" s="23" t="s">
        <v>150</v>
      </c>
      <c r="AU102" s="23" t="s">
        <v>86</v>
      </c>
    </row>
    <row r="103" s="11" customFormat="1">
      <c r="B103" s="237"/>
      <c r="C103" s="238"/>
      <c r="D103" s="233" t="s">
        <v>152</v>
      </c>
      <c r="E103" s="239" t="s">
        <v>21</v>
      </c>
      <c r="F103" s="240" t="s">
        <v>153</v>
      </c>
      <c r="G103" s="238"/>
      <c r="H103" s="239" t="s">
        <v>21</v>
      </c>
      <c r="I103" s="241"/>
      <c r="J103" s="238"/>
      <c r="K103" s="238"/>
      <c r="L103" s="242"/>
      <c r="M103" s="243"/>
      <c r="N103" s="244"/>
      <c r="O103" s="244"/>
      <c r="P103" s="244"/>
      <c r="Q103" s="244"/>
      <c r="R103" s="244"/>
      <c r="S103" s="244"/>
      <c r="T103" s="245"/>
      <c r="AT103" s="246" t="s">
        <v>152</v>
      </c>
      <c r="AU103" s="246" t="s">
        <v>86</v>
      </c>
      <c r="AV103" s="11" t="s">
        <v>84</v>
      </c>
      <c r="AW103" s="11" t="s">
        <v>39</v>
      </c>
      <c r="AX103" s="11" t="s">
        <v>76</v>
      </c>
      <c r="AY103" s="246" t="s">
        <v>140</v>
      </c>
    </row>
    <row r="104" s="12" customFormat="1">
      <c r="B104" s="247"/>
      <c r="C104" s="248"/>
      <c r="D104" s="233" t="s">
        <v>152</v>
      </c>
      <c r="E104" s="249" t="s">
        <v>95</v>
      </c>
      <c r="F104" s="250" t="s">
        <v>174</v>
      </c>
      <c r="G104" s="248"/>
      <c r="H104" s="251">
        <v>414.18000000000001</v>
      </c>
      <c r="I104" s="252"/>
      <c r="J104" s="248"/>
      <c r="K104" s="248"/>
      <c r="L104" s="253"/>
      <c r="M104" s="254"/>
      <c r="N104" s="255"/>
      <c r="O104" s="255"/>
      <c r="P104" s="255"/>
      <c r="Q104" s="255"/>
      <c r="R104" s="255"/>
      <c r="S104" s="255"/>
      <c r="T104" s="256"/>
      <c r="AT104" s="257" t="s">
        <v>152</v>
      </c>
      <c r="AU104" s="257" t="s">
        <v>86</v>
      </c>
      <c r="AV104" s="12" t="s">
        <v>86</v>
      </c>
      <c r="AW104" s="12" t="s">
        <v>39</v>
      </c>
      <c r="AX104" s="12" t="s">
        <v>84</v>
      </c>
      <c r="AY104" s="257" t="s">
        <v>140</v>
      </c>
    </row>
    <row r="105" s="1" customFormat="1" ht="25.5" customHeight="1">
      <c r="B105" s="45"/>
      <c r="C105" s="221" t="s">
        <v>175</v>
      </c>
      <c r="D105" s="221" t="s">
        <v>142</v>
      </c>
      <c r="E105" s="222" t="s">
        <v>176</v>
      </c>
      <c r="F105" s="223" t="s">
        <v>177</v>
      </c>
      <c r="G105" s="224" t="s">
        <v>97</v>
      </c>
      <c r="H105" s="225">
        <v>368.16000000000002</v>
      </c>
      <c r="I105" s="226"/>
      <c r="J105" s="227">
        <f>ROUND(I105*H105,2)</f>
        <v>0</v>
      </c>
      <c r="K105" s="223" t="s">
        <v>145</v>
      </c>
      <c r="L105" s="71"/>
      <c r="M105" s="228" t="s">
        <v>21</v>
      </c>
      <c r="N105" s="229" t="s">
        <v>47</v>
      </c>
      <c r="O105" s="46"/>
      <c r="P105" s="230">
        <f>O105*H105</f>
        <v>0</v>
      </c>
      <c r="Q105" s="230">
        <v>0</v>
      </c>
      <c r="R105" s="230">
        <f>Q105*H105</f>
        <v>0</v>
      </c>
      <c r="S105" s="230">
        <v>0</v>
      </c>
      <c r="T105" s="231">
        <f>S105*H105</f>
        <v>0</v>
      </c>
      <c r="AR105" s="23" t="s">
        <v>146</v>
      </c>
      <c r="AT105" s="23" t="s">
        <v>142</v>
      </c>
      <c r="AU105" s="23" t="s">
        <v>86</v>
      </c>
      <c r="AY105" s="23" t="s">
        <v>140</v>
      </c>
      <c r="BE105" s="232">
        <f>IF(N105="základní",J105,0)</f>
        <v>0</v>
      </c>
      <c r="BF105" s="232">
        <f>IF(N105="snížená",J105,0)</f>
        <v>0</v>
      </c>
      <c r="BG105" s="232">
        <f>IF(N105="zákl. přenesená",J105,0)</f>
        <v>0</v>
      </c>
      <c r="BH105" s="232">
        <f>IF(N105="sníž. přenesená",J105,0)</f>
        <v>0</v>
      </c>
      <c r="BI105" s="232">
        <f>IF(N105="nulová",J105,0)</f>
        <v>0</v>
      </c>
      <c r="BJ105" s="23" t="s">
        <v>84</v>
      </c>
      <c r="BK105" s="232">
        <f>ROUND(I105*H105,2)</f>
        <v>0</v>
      </c>
      <c r="BL105" s="23" t="s">
        <v>146</v>
      </c>
      <c r="BM105" s="23" t="s">
        <v>178</v>
      </c>
    </row>
    <row r="106" s="1" customFormat="1">
      <c r="B106" s="45"/>
      <c r="C106" s="73"/>
      <c r="D106" s="233" t="s">
        <v>148</v>
      </c>
      <c r="E106" s="73"/>
      <c r="F106" s="234" t="s">
        <v>179</v>
      </c>
      <c r="G106" s="73"/>
      <c r="H106" s="73"/>
      <c r="I106" s="191"/>
      <c r="J106" s="73"/>
      <c r="K106" s="73"/>
      <c r="L106" s="71"/>
      <c r="M106" s="235"/>
      <c r="N106" s="46"/>
      <c r="O106" s="46"/>
      <c r="P106" s="46"/>
      <c r="Q106" s="46"/>
      <c r="R106" s="46"/>
      <c r="S106" s="46"/>
      <c r="T106" s="94"/>
      <c r="AT106" s="23" t="s">
        <v>148</v>
      </c>
      <c r="AU106" s="23" t="s">
        <v>86</v>
      </c>
    </row>
    <row r="107" s="1" customFormat="1">
      <c r="B107" s="45"/>
      <c r="C107" s="73"/>
      <c r="D107" s="233" t="s">
        <v>150</v>
      </c>
      <c r="E107" s="73"/>
      <c r="F107" s="236" t="s">
        <v>180</v>
      </c>
      <c r="G107" s="73"/>
      <c r="H107" s="73"/>
      <c r="I107" s="191"/>
      <c r="J107" s="73"/>
      <c r="K107" s="73"/>
      <c r="L107" s="71"/>
      <c r="M107" s="235"/>
      <c r="N107" s="46"/>
      <c r="O107" s="46"/>
      <c r="P107" s="46"/>
      <c r="Q107" s="46"/>
      <c r="R107" s="46"/>
      <c r="S107" s="46"/>
      <c r="T107" s="94"/>
      <c r="AT107" s="23" t="s">
        <v>150</v>
      </c>
      <c r="AU107" s="23" t="s">
        <v>86</v>
      </c>
    </row>
    <row r="108" s="11" customFormat="1">
      <c r="B108" s="237"/>
      <c r="C108" s="238"/>
      <c r="D108" s="233" t="s">
        <v>152</v>
      </c>
      <c r="E108" s="239" t="s">
        <v>21</v>
      </c>
      <c r="F108" s="240" t="s">
        <v>153</v>
      </c>
      <c r="G108" s="238"/>
      <c r="H108" s="239" t="s">
        <v>21</v>
      </c>
      <c r="I108" s="241"/>
      <c r="J108" s="238"/>
      <c r="K108" s="238"/>
      <c r="L108" s="242"/>
      <c r="M108" s="243"/>
      <c r="N108" s="244"/>
      <c r="O108" s="244"/>
      <c r="P108" s="244"/>
      <c r="Q108" s="244"/>
      <c r="R108" s="244"/>
      <c r="S108" s="244"/>
      <c r="T108" s="245"/>
      <c r="AT108" s="246" t="s">
        <v>152</v>
      </c>
      <c r="AU108" s="246" t="s">
        <v>86</v>
      </c>
      <c r="AV108" s="11" t="s">
        <v>84</v>
      </c>
      <c r="AW108" s="11" t="s">
        <v>39</v>
      </c>
      <c r="AX108" s="11" t="s">
        <v>76</v>
      </c>
      <c r="AY108" s="246" t="s">
        <v>140</v>
      </c>
    </row>
    <row r="109" s="11" customFormat="1">
      <c r="B109" s="237"/>
      <c r="C109" s="238"/>
      <c r="D109" s="233" t="s">
        <v>152</v>
      </c>
      <c r="E109" s="239" t="s">
        <v>21</v>
      </c>
      <c r="F109" s="240" t="s">
        <v>100</v>
      </c>
      <c r="G109" s="238"/>
      <c r="H109" s="239" t="s">
        <v>21</v>
      </c>
      <c r="I109" s="241"/>
      <c r="J109" s="238"/>
      <c r="K109" s="238"/>
      <c r="L109" s="242"/>
      <c r="M109" s="243"/>
      <c r="N109" s="244"/>
      <c r="O109" s="244"/>
      <c r="P109" s="244"/>
      <c r="Q109" s="244"/>
      <c r="R109" s="244"/>
      <c r="S109" s="244"/>
      <c r="T109" s="245"/>
      <c r="AT109" s="246" t="s">
        <v>152</v>
      </c>
      <c r="AU109" s="246" t="s">
        <v>86</v>
      </c>
      <c r="AV109" s="11" t="s">
        <v>84</v>
      </c>
      <c r="AW109" s="11" t="s">
        <v>39</v>
      </c>
      <c r="AX109" s="11" t="s">
        <v>76</v>
      </c>
      <c r="AY109" s="246" t="s">
        <v>140</v>
      </c>
    </row>
    <row r="110" s="12" customFormat="1">
      <c r="B110" s="247"/>
      <c r="C110" s="248"/>
      <c r="D110" s="233" t="s">
        <v>152</v>
      </c>
      <c r="E110" s="249" t="s">
        <v>21</v>
      </c>
      <c r="F110" s="250" t="s">
        <v>181</v>
      </c>
      <c r="G110" s="248"/>
      <c r="H110" s="251">
        <v>153.40000000000001</v>
      </c>
      <c r="I110" s="252"/>
      <c r="J110" s="248"/>
      <c r="K110" s="248"/>
      <c r="L110" s="253"/>
      <c r="M110" s="254"/>
      <c r="N110" s="255"/>
      <c r="O110" s="255"/>
      <c r="P110" s="255"/>
      <c r="Q110" s="255"/>
      <c r="R110" s="255"/>
      <c r="S110" s="255"/>
      <c r="T110" s="256"/>
      <c r="AT110" s="257" t="s">
        <v>152</v>
      </c>
      <c r="AU110" s="257" t="s">
        <v>86</v>
      </c>
      <c r="AV110" s="12" t="s">
        <v>86</v>
      </c>
      <c r="AW110" s="12" t="s">
        <v>39</v>
      </c>
      <c r="AX110" s="12" t="s">
        <v>76</v>
      </c>
      <c r="AY110" s="257" t="s">
        <v>140</v>
      </c>
    </row>
    <row r="111" s="11" customFormat="1">
      <c r="B111" s="237"/>
      <c r="C111" s="238"/>
      <c r="D111" s="233" t="s">
        <v>152</v>
      </c>
      <c r="E111" s="239" t="s">
        <v>21</v>
      </c>
      <c r="F111" s="240" t="s">
        <v>182</v>
      </c>
      <c r="G111" s="238"/>
      <c r="H111" s="239" t="s">
        <v>21</v>
      </c>
      <c r="I111" s="241"/>
      <c r="J111" s="238"/>
      <c r="K111" s="238"/>
      <c r="L111" s="242"/>
      <c r="M111" s="243"/>
      <c r="N111" s="244"/>
      <c r="O111" s="244"/>
      <c r="P111" s="244"/>
      <c r="Q111" s="244"/>
      <c r="R111" s="244"/>
      <c r="S111" s="244"/>
      <c r="T111" s="245"/>
      <c r="AT111" s="246" t="s">
        <v>152</v>
      </c>
      <c r="AU111" s="246" t="s">
        <v>86</v>
      </c>
      <c r="AV111" s="11" t="s">
        <v>84</v>
      </c>
      <c r="AW111" s="11" t="s">
        <v>39</v>
      </c>
      <c r="AX111" s="11" t="s">
        <v>76</v>
      </c>
      <c r="AY111" s="246" t="s">
        <v>140</v>
      </c>
    </row>
    <row r="112" s="12" customFormat="1">
      <c r="B112" s="247"/>
      <c r="C112" s="248"/>
      <c r="D112" s="233" t="s">
        <v>152</v>
      </c>
      <c r="E112" s="249" t="s">
        <v>21</v>
      </c>
      <c r="F112" s="250" t="s">
        <v>183</v>
      </c>
      <c r="G112" s="248"/>
      <c r="H112" s="251">
        <v>214.75999999999999</v>
      </c>
      <c r="I112" s="252"/>
      <c r="J112" s="248"/>
      <c r="K112" s="248"/>
      <c r="L112" s="253"/>
      <c r="M112" s="254"/>
      <c r="N112" s="255"/>
      <c r="O112" s="255"/>
      <c r="P112" s="255"/>
      <c r="Q112" s="255"/>
      <c r="R112" s="255"/>
      <c r="S112" s="255"/>
      <c r="T112" s="256"/>
      <c r="AT112" s="257" t="s">
        <v>152</v>
      </c>
      <c r="AU112" s="257" t="s">
        <v>86</v>
      </c>
      <c r="AV112" s="12" t="s">
        <v>86</v>
      </c>
      <c r="AW112" s="12" t="s">
        <v>39</v>
      </c>
      <c r="AX112" s="12" t="s">
        <v>76</v>
      </c>
      <c r="AY112" s="257" t="s">
        <v>140</v>
      </c>
    </row>
    <row r="113" s="13" customFormat="1">
      <c r="B113" s="258"/>
      <c r="C113" s="259"/>
      <c r="D113" s="233" t="s">
        <v>152</v>
      </c>
      <c r="E113" s="260" t="s">
        <v>99</v>
      </c>
      <c r="F113" s="261" t="s">
        <v>184</v>
      </c>
      <c r="G113" s="259"/>
      <c r="H113" s="262">
        <v>368.16000000000002</v>
      </c>
      <c r="I113" s="263"/>
      <c r="J113" s="259"/>
      <c r="K113" s="259"/>
      <c r="L113" s="264"/>
      <c r="M113" s="265"/>
      <c r="N113" s="266"/>
      <c r="O113" s="266"/>
      <c r="P113" s="266"/>
      <c r="Q113" s="266"/>
      <c r="R113" s="266"/>
      <c r="S113" s="266"/>
      <c r="T113" s="267"/>
      <c r="AT113" s="268" t="s">
        <v>152</v>
      </c>
      <c r="AU113" s="268" t="s">
        <v>86</v>
      </c>
      <c r="AV113" s="13" t="s">
        <v>146</v>
      </c>
      <c r="AW113" s="13" t="s">
        <v>39</v>
      </c>
      <c r="AX113" s="13" t="s">
        <v>84</v>
      </c>
      <c r="AY113" s="268" t="s">
        <v>140</v>
      </c>
    </row>
    <row r="114" s="1" customFormat="1" ht="16.5" customHeight="1">
      <c r="B114" s="45"/>
      <c r="C114" s="221" t="s">
        <v>185</v>
      </c>
      <c r="D114" s="221" t="s">
        <v>142</v>
      </c>
      <c r="E114" s="222" t="s">
        <v>186</v>
      </c>
      <c r="F114" s="223" t="s">
        <v>187</v>
      </c>
      <c r="G114" s="224" t="s">
        <v>97</v>
      </c>
      <c r="H114" s="225">
        <v>782.34000000000003</v>
      </c>
      <c r="I114" s="226"/>
      <c r="J114" s="227">
        <f>ROUND(I114*H114,2)</f>
        <v>0</v>
      </c>
      <c r="K114" s="223" t="s">
        <v>145</v>
      </c>
      <c r="L114" s="71"/>
      <c r="M114" s="228" t="s">
        <v>21</v>
      </c>
      <c r="N114" s="229" t="s">
        <v>47</v>
      </c>
      <c r="O114" s="46"/>
      <c r="P114" s="230">
        <f>O114*H114</f>
        <v>0</v>
      </c>
      <c r="Q114" s="230">
        <v>0</v>
      </c>
      <c r="R114" s="230">
        <f>Q114*H114</f>
        <v>0</v>
      </c>
      <c r="S114" s="230">
        <v>0</v>
      </c>
      <c r="T114" s="231">
        <f>S114*H114</f>
        <v>0</v>
      </c>
      <c r="AR114" s="23" t="s">
        <v>146</v>
      </c>
      <c r="AT114" s="23" t="s">
        <v>142</v>
      </c>
      <c r="AU114" s="23" t="s">
        <v>86</v>
      </c>
      <c r="AY114" s="23" t="s">
        <v>140</v>
      </c>
      <c r="BE114" s="232">
        <f>IF(N114="základní",J114,0)</f>
        <v>0</v>
      </c>
      <c r="BF114" s="232">
        <f>IF(N114="snížená",J114,0)</f>
        <v>0</v>
      </c>
      <c r="BG114" s="232">
        <f>IF(N114="zákl. přenesená",J114,0)</f>
        <v>0</v>
      </c>
      <c r="BH114" s="232">
        <f>IF(N114="sníž. přenesená",J114,0)</f>
        <v>0</v>
      </c>
      <c r="BI114" s="232">
        <f>IF(N114="nulová",J114,0)</f>
        <v>0</v>
      </c>
      <c r="BJ114" s="23" t="s">
        <v>84</v>
      </c>
      <c r="BK114" s="232">
        <f>ROUND(I114*H114,2)</f>
        <v>0</v>
      </c>
      <c r="BL114" s="23" t="s">
        <v>146</v>
      </c>
      <c r="BM114" s="23" t="s">
        <v>188</v>
      </c>
    </row>
    <row r="115" s="1" customFormat="1">
      <c r="B115" s="45"/>
      <c r="C115" s="73"/>
      <c r="D115" s="233" t="s">
        <v>148</v>
      </c>
      <c r="E115" s="73"/>
      <c r="F115" s="234" t="s">
        <v>189</v>
      </c>
      <c r="G115" s="73"/>
      <c r="H115" s="73"/>
      <c r="I115" s="191"/>
      <c r="J115" s="73"/>
      <c r="K115" s="73"/>
      <c r="L115" s="71"/>
      <c r="M115" s="235"/>
      <c r="N115" s="46"/>
      <c r="O115" s="46"/>
      <c r="P115" s="46"/>
      <c r="Q115" s="46"/>
      <c r="R115" s="46"/>
      <c r="S115" s="46"/>
      <c r="T115" s="94"/>
      <c r="AT115" s="23" t="s">
        <v>148</v>
      </c>
      <c r="AU115" s="23" t="s">
        <v>86</v>
      </c>
    </row>
    <row r="116" s="1" customFormat="1">
      <c r="B116" s="45"/>
      <c r="C116" s="73"/>
      <c r="D116" s="233" t="s">
        <v>150</v>
      </c>
      <c r="E116" s="73"/>
      <c r="F116" s="236" t="s">
        <v>190</v>
      </c>
      <c r="G116" s="73"/>
      <c r="H116" s="73"/>
      <c r="I116" s="191"/>
      <c r="J116" s="73"/>
      <c r="K116" s="73"/>
      <c r="L116" s="71"/>
      <c r="M116" s="235"/>
      <c r="N116" s="46"/>
      <c r="O116" s="46"/>
      <c r="P116" s="46"/>
      <c r="Q116" s="46"/>
      <c r="R116" s="46"/>
      <c r="S116" s="46"/>
      <c r="T116" s="94"/>
      <c r="AT116" s="23" t="s">
        <v>150</v>
      </c>
      <c r="AU116" s="23" t="s">
        <v>86</v>
      </c>
    </row>
    <row r="117" s="11" customFormat="1">
      <c r="B117" s="237"/>
      <c r="C117" s="238"/>
      <c r="D117" s="233" t="s">
        <v>152</v>
      </c>
      <c r="E117" s="239" t="s">
        <v>21</v>
      </c>
      <c r="F117" s="240" t="s">
        <v>191</v>
      </c>
      <c r="G117" s="238"/>
      <c r="H117" s="239" t="s">
        <v>21</v>
      </c>
      <c r="I117" s="241"/>
      <c r="J117" s="238"/>
      <c r="K117" s="238"/>
      <c r="L117" s="242"/>
      <c r="M117" s="243"/>
      <c r="N117" s="244"/>
      <c r="O117" s="244"/>
      <c r="P117" s="244"/>
      <c r="Q117" s="244"/>
      <c r="R117" s="244"/>
      <c r="S117" s="244"/>
      <c r="T117" s="245"/>
      <c r="AT117" s="246" t="s">
        <v>152</v>
      </c>
      <c r="AU117" s="246" t="s">
        <v>86</v>
      </c>
      <c r="AV117" s="11" t="s">
        <v>84</v>
      </c>
      <c r="AW117" s="11" t="s">
        <v>39</v>
      </c>
      <c r="AX117" s="11" t="s">
        <v>76</v>
      </c>
      <c r="AY117" s="246" t="s">
        <v>140</v>
      </c>
    </row>
    <row r="118" s="12" customFormat="1">
      <c r="B118" s="247"/>
      <c r="C118" s="248"/>
      <c r="D118" s="233" t="s">
        <v>152</v>
      </c>
      <c r="E118" s="249" t="s">
        <v>21</v>
      </c>
      <c r="F118" s="250" t="s">
        <v>95</v>
      </c>
      <c r="G118" s="248"/>
      <c r="H118" s="251">
        <v>414.18000000000001</v>
      </c>
      <c r="I118" s="252"/>
      <c r="J118" s="248"/>
      <c r="K118" s="248"/>
      <c r="L118" s="253"/>
      <c r="M118" s="254"/>
      <c r="N118" s="255"/>
      <c r="O118" s="255"/>
      <c r="P118" s="255"/>
      <c r="Q118" s="255"/>
      <c r="R118" s="255"/>
      <c r="S118" s="255"/>
      <c r="T118" s="256"/>
      <c r="AT118" s="257" t="s">
        <v>152</v>
      </c>
      <c r="AU118" s="257" t="s">
        <v>86</v>
      </c>
      <c r="AV118" s="12" t="s">
        <v>86</v>
      </c>
      <c r="AW118" s="12" t="s">
        <v>39</v>
      </c>
      <c r="AX118" s="12" t="s">
        <v>76</v>
      </c>
      <c r="AY118" s="257" t="s">
        <v>140</v>
      </c>
    </row>
    <row r="119" s="12" customFormat="1">
      <c r="B119" s="247"/>
      <c r="C119" s="248"/>
      <c r="D119" s="233" t="s">
        <v>152</v>
      </c>
      <c r="E119" s="249" t="s">
        <v>21</v>
      </c>
      <c r="F119" s="250" t="s">
        <v>99</v>
      </c>
      <c r="G119" s="248"/>
      <c r="H119" s="251">
        <v>368.16000000000002</v>
      </c>
      <c r="I119" s="252"/>
      <c r="J119" s="248"/>
      <c r="K119" s="248"/>
      <c r="L119" s="253"/>
      <c r="M119" s="254"/>
      <c r="N119" s="255"/>
      <c r="O119" s="255"/>
      <c r="P119" s="255"/>
      <c r="Q119" s="255"/>
      <c r="R119" s="255"/>
      <c r="S119" s="255"/>
      <c r="T119" s="256"/>
      <c r="AT119" s="257" t="s">
        <v>152</v>
      </c>
      <c r="AU119" s="257" t="s">
        <v>86</v>
      </c>
      <c r="AV119" s="12" t="s">
        <v>86</v>
      </c>
      <c r="AW119" s="12" t="s">
        <v>39</v>
      </c>
      <c r="AX119" s="12" t="s">
        <v>76</v>
      </c>
      <c r="AY119" s="257" t="s">
        <v>140</v>
      </c>
    </row>
    <row r="120" s="13" customFormat="1">
      <c r="B120" s="258"/>
      <c r="C120" s="259"/>
      <c r="D120" s="233" t="s">
        <v>152</v>
      </c>
      <c r="E120" s="260" t="s">
        <v>21</v>
      </c>
      <c r="F120" s="261" t="s">
        <v>184</v>
      </c>
      <c r="G120" s="259"/>
      <c r="H120" s="262">
        <v>782.34000000000003</v>
      </c>
      <c r="I120" s="263"/>
      <c r="J120" s="259"/>
      <c r="K120" s="259"/>
      <c r="L120" s="264"/>
      <c r="M120" s="265"/>
      <c r="N120" s="266"/>
      <c r="O120" s="266"/>
      <c r="P120" s="266"/>
      <c r="Q120" s="266"/>
      <c r="R120" s="266"/>
      <c r="S120" s="266"/>
      <c r="T120" s="267"/>
      <c r="AT120" s="268" t="s">
        <v>152</v>
      </c>
      <c r="AU120" s="268" t="s">
        <v>86</v>
      </c>
      <c r="AV120" s="13" t="s">
        <v>146</v>
      </c>
      <c r="AW120" s="13" t="s">
        <v>39</v>
      </c>
      <c r="AX120" s="13" t="s">
        <v>84</v>
      </c>
      <c r="AY120" s="268" t="s">
        <v>140</v>
      </c>
    </row>
    <row r="121" s="1" customFormat="1" ht="16.5" customHeight="1">
      <c r="B121" s="45"/>
      <c r="C121" s="221" t="s">
        <v>192</v>
      </c>
      <c r="D121" s="221" t="s">
        <v>142</v>
      </c>
      <c r="E121" s="222" t="s">
        <v>193</v>
      </c>
      <c r="F121" s="223" t="s">
        <v>194</v>
      </c>
      <c r="G121" s="224" t="s">
        <v>97</v>
      </c>
      <c r="H121" s="225">
        <v>414.18000000000001</v>
      </c>
      <c r="I121" s="226"/>
      <c r="J121" s="227">
        <f>ROUND(I121*H121,2)</f>
        <v>0</v>
      </c>
      <c r="K121" s="223" t="s">
        <v>145</v>
      </c>
      <c r="L121" s="71"/>
      <c r="M121" s="228" t="s">
        <v>21</v>
      </c>
      <c r="N121" s="229" t="s">
        <v>47</v>
      </c>
      <c r="O121" s="46"/>
      <c r="P121" s="230">
        <f>O121*H121</f>
        <v>0</v>
      </c>
      <c r="Q121" s="230">
        <v>0</v>
      </c>
      <c r="R121" s="230">
        <f>Q121*H121</f>
        <v>0</v>
      </c>
      <c r="S121" s="230">
        <v>0</v>
      </c>
      <c r="T121" s="231">
        <f>S121*H121</f>
        <v>0</v>
      </c>
      <c r="AR121" s="23" t="s">
        <v>146</v>
      </c>
      <c r="AT121" s="23" t="s">
        <v>142</v>
      </c>
      <c r="AU121" s="23" t="s">
        <v>86</v>
      </c>
      <c r="AY121" s="23" t="s">
        <v>140</v>
      </c>
      <c r="BE121" s="232">
        <f>IF(N121="základní",J121,0)</f>
        <v>0</v>
      </c>
      <c r="BF121" s="232">
        <f>IF(N121="snížená",J121,0)</f>
        <v>0</v>
      </c>
      <c r="BG121" s="232">
        <f>IF(N121="zákl. přenesená",J121,0)</f>
        <v>0</v>
      </c>
      <c r="BH121" s="232">
        <f>IF(N121="sníž. přenesená",J121,0)</f>
        <v>0</v>
      </c>
      <c r="BI121" s="232">
        <f>IF(N121="nulová",J121,0)</f>
        <v>0</v>
      </c>
      <c r="BJ121" s="23" t="s">
        <v>84</v>
      </c>
      <c r="BK121" s="232">
        <f>ROUND(I121*H121,2)</f>
        <v>0</v>
      </c>
      <c r="BL121" s="23" t="s">
        <v>146</v>
      </c>
      <c r="BM121" s="23" t="s">
        <v>195</v>
      </c>
    </row>
    <row r="122" s="1" customFormat="1">
      <c r="B122" s="45"/>
      <c r="C122" s="73"/>
      <c r="D122" s="233" t="s">
        <v>148</v>
      </c>
      <c r="E122" s="73"/>
      <c r="F122" s="234" t="s">
        <v>196</v>
      </c>
      <c r="G122" s="73"/>
      <c r="H122" s="73"/>
      <c r="I122" s="191"/>
      <c r="J122" s="73"/>
      <c r="K122" s="73"/>
      <c r="L122" s="71"/>
      <c r="M122" s="235"/>
      <c r="N122" s="46"/>
      <c r="O122" s="46"/>
      <c r="P122" s="46"/>
      <c r="Q122" s="46"/>
      <c r="R122" s="46"/>
      <c r="S122" s="46"/>
      <c r="T122" s="94"/>
      <c r="AT122" s="23" t="s">
        <v>148</v>
      </c>
      <c r="AU122" s="23" t="s">
        <v>86</v>
      </c>
    </row>
    <row r="123" s="1" customFormat="1">
      <c r="B123" s="45"/>
      <c r="C123" s="73"/>
      <c r="D123" s="233" t="s">
        <v>150</v>
      </c>
      <c r="E123" s="73"/>
      <c r="F123" s="236" t="s">
        <v>197</v>
      </c>
      <c r="G123" s="73"/>
      <c r="H123" s="73"/>
      <c r="I123" s="191"/>
      <c r="J123" s="73"/>
      <c r="K123" s="73"/>
      <c r="L123" s="71"/>
      <c r="M123" s="235"/>
      <c r="N123" s="46"/>
      <c r="O123" s="46"/>
      <c r="P123" s="46"/>
      <c r="Q123" s="46"/>
      <c r="R123" s="46"/>
      <c r="S123" s="46"/>
      <c r="T123" s="94"/>
      <c r="AT123" s="23" t="s">
        <v>150</v>
      </c>
      <c r="AU123" s="23" t="s">
        <v>86</v>
      </c>
    </row>
    <row r="124" s="12" customFormat="1">
      <c r="B124" s="247"/>
      <c r="C124" s="248"/>
      <c r="D124" s="233" t="s">
        <v>152</v>
      </c>
      <c r="E124" s="249" t="s">
        <v>21</v>
      </c>
      <c r="F124" s="250" t="s">
        <v>198</v>
      </c>
      <c r="G124" s="248"/>
      <c r="H124" s="251">
        <v>414.18000000000001</v>
      </c>
      <c r="I124" s="252"/>
      <c r="J124" s="248"/>
      <c r="K124" s="248"/>
      <c r="L124" s="253"/>
      <c r="M124" s="254"/>
      <c r="N124" s="255"/>
      <c r="O124" s="255"/>
      <c r="P124" s="255"/>
      <c r="Q124" s="255"/>
      <c r="R124" s="255"/>
      <c r="S124" s="255"/>
      <c r="T124" s="256"/>
      <c r="AT124" s="257" t="s">
        <v>152</v>
      </c>
      <c r="AU124" s="257" t="s">
        <v>86</v>
      </c>
      <c r="AV124" s="12" t="s">
        <v>86</v>
      </c>
      <c r="AW124" s="12" t="s">
        <v>39</v>
      </c>
      <c r="AX124" s="12" t="s">
        <v>84</v>
      </c>
      <c r="AY124" s="257" t="s">
        <v>140</v>
      </c>
    </row>
    <row r="125" s="1" customFormat="1" ht="16.5" customHeight="1">
      <c r="B125" s="45"/>
      <c r="C125" s="221" t="s">
        <v>199</v>
      </c>
      <c r="D125" s="221" t="s">
        <v>142</v>
      </c>
      <c r="E125" s="222" t="s">
        <v>200</v>
      </c>
      <c r="F125" s="223" t="s">
        <v>201</v>
      </c>
      <c r="G125" s="224" t="s">
        <v>202</v>
      </c>
      <c r="H125" s="225">
        <v>1343.7840000000001</v>
      </c>
      <c r="I125" s="226"/>
      <c r="J125" s="227">
        <f>ROUND(I125*H125,2)</f>
        <v>0</v>
      </c>
      <c r="K125" s="223" t="s">
        <v>145</v>
      </c>
      <c r="L125" s="71"/>
      <c r="M125" s="228" t="s">
        <v>21</v>
      </c>
      <c r="N125" s="229" t="s">
        <v>47</v>
      </c>
      <c r="O125" s="46"/>
      <c r="P125" s="230">
        <f>O125*H125</f>
        <v>0</v>
      </c>
      <c r="Q125" s="230">
        <v>0</v>
      </c>
      <c r="R125" s="230">
        <f>Q125*H125</f>
        <v>0</v>
      </c>
      <c r="S125" s="230">
        <v>0</v>
      </c>
      <c r="T125" s="231">
        <f>S125*H125</f>
        <v>0</v>
      </c>
      <c r="AR125" s="23" t="s">
        <v>146</v>
      </c>
      <c r="AT125" s="23" t="s">
        <v>142</v>
      </c>
      <c r="AU125" s="23" t="s">
        <v>86</v>
      </c>
      <c r="AY125" s="23" t="s">
        <v>140</v>
      </c>
      <c r="BE125" s="232">
        <f>IF(N125="základní",J125,0)</f>
        <v>0</v>
      </c>
      <c r="BF125" s="232">
        <f>IF(N125="snížená",J125,0)</f>
        <v>0</v>
      </c>
      <c r="BG125" s="232">
        <f>IF(N125="zákl. přenesená",J125,0)</f>
        <v>0</v>
      </c>
      <c r="BH125" s="232">
        <f>IF(N125="sníž. přenesená",J125,0)</f>
        <v>0</v>
      </c>
      <c r="BI125" s="232">
        <f>IF(N125="nulová",J125,0)</f>
        <v>0</v>
      </c>
      <c r="BJ125" s="23" t="s">
        <v>84</v>
      </c>
      <c r="BK125" s="232">
        <f>ROUND(I125*H125,2)</f>
        <v>0</v>
      </c>
      <c r="BL125" s="23" t="s">
        <v>146</v>
      </c>
      <c r="BM125" s="23" t="s">
        <v>203</v>
      </c>
    </row>
    <row r="126" s="1" customFormat="1">
      <c r="B126" s="45"/>
      <c r="C126" s="73"/>
      <c r="D126" s="233" t="s">
        <v>148</v>
      </c>
      <c r="E126" s="73"/>
      <c r="F126" s="234" t="s">
        <v>204</v>
      </c>
      <c r="G126" s="73"/>
      <c r="H126" s="73"/>
      <c r="I126" s="191"/>
      <c r="J126" s="73"/>
      <c r="K126" s="73"/>
      <c r="L126" s="71"/>
      <c r="M126" s="235"/>
      <c r="N126" s="46"/>
      <c r="O126" s="46"/>
      <c r="P126" s="46"/>
      <c r="Q126" s="46"/>
      <c r="R126" s="46"/>
      <c r="S126" s="46"/>
      <c r="T126" s="94"/>
      <c r="AT126" s="23" t="s">
        <v>148</v>
      </c>
      <c r="AU126" s="23" t="s">
        <v>86</v>
      </c>
    </row>
    <row r="127" s="1" customFormat="1">
      <c r="B127" s="45"/>
      <c r="C127" s="73"/>
      <c r="D127" s="233" t="s">
        <v>150</v>
      </c>
      <c r="E127" s="73"/>
      <c r="F127" s="236" t="s">
        <v>205</v>
      </c>
      <c r="G127" s="73"/>
      <c r="H127" s="73"/>
      <c r="I127" s="191"/>
      <c r="J127" s="73"/>
      <c r="K127" s="73"/>
      <c r="L127" s="71"/>
      <c r="M127" s="235"/>
      <c r="N127" s="46"/>
      <c r="O127" s="46"/>
      <c r="P127" s="46"/>
      <c r="Q127" s="46"/>
      <c r="R127" s="46"/>
      <c r="S127" s="46"/>
      <c r="T127" s="94"/>
      <c r="AT127" s="23" t="s">
        <v>150</v>
      </c>
      <c r="AU127" s="23" t="s">
        <v>86</v>
      </c>
    </row>
    <row r="128" s="12" customFormat="1">
      <c r="B128" s="247"/>
      <c r="C128" s="248"/>
      <c r="D128" s="233" t="s">
        <v>152</v>
      </c>
      <c r="E128" s="249" t="s">
        <v>21</v>
      </c>
      <c r="F128" s="250" t="s">
        <v>206</v>
      </c>
      <c r="G128" s="248"/>
      <c r="H128" s="251">
        <v>662.68799999999999</v>
      </c>
      <c r="I128" s="252"/>
      <c r="J128" s="248"/>
      <c r="K128" s="248"/>
      <c r="L128" s="253"/>
      <c r="M128" s="254"/>
      <c r="N128" s="255"/>
      <c r="O128" s="255"/>
      <c r="P128" s="255"/>
      <c r="Q128" s="255"/>
      <c r="R128" s="255"/>
      <c r="S128" s="255"/>
      <c r="T128" s="256"/>
      <c r="AT128" s="257" t="s">
        <v>152</v>
      </c>
      <c r="AU128" s="257" t="s">
        <v>86</v>
      </c>
      <c r="AV128" s="12" t="s">
        <v>86</v>
      </c>
      <c r="AW128" s="12" t="s">
        <v>39</v>
      </c>
      <c r="AX128" s="12" t="s">
        <v>76</v>
      </c>
      <c r="AY128" s="257" t="s">
        <v>140</v>
      </c>
    </row>
    <row r="129" s="12" customFormat="1">
      <c r="B129" s="247"/>
      <c r="C129" s="248"/>
      <c r="D129" s="233" t="s">
        <v>152</v>
      </c>
      <c r="E129" s="249" t="s">
        <v>21</v>
      </c>
      <c r="F129" s="250" t="s">
        <v>207</v>
      </c>
      <c r="G129" s="248"/>
      <c r="H129" s="251">
        <v>681.096</v>
      </c>
      <c r="I129" s="252"/>
      <c r="J129" s="248"/>
      <c r="K129" s="248"/>
      <c r="L129" s="253"/>
      <c r="M129" s="254"/>
      <c r="N129" s="255"/>
      <c r="O129" s="255"/>
      <c r="P129" s="255"/>
      <c r="Q129" s="255"/>
      <c r="R129" s="255"/>
      <c r="S129" s="255"/>
      <c r="T129" s="256"/>
      <c r="AT129" s="257" t="s">
        <v>152</v>
      </c>
      <c r="AU129" s="257" t="s">
        <v>86</v>
      </c>
      <c r="AV129" s="12" t="s">
        <v>86</v>
      </c>
      <c r="AW129" s="12" t="s">
        <v>39</v>
      </c>
      <c r="AX129" s="12" t="s">
        <v>76</v>
      </c>
      <c r="AY129" s="257" t="s">
        <v>140</v>
      </c>
    </row>
    <row r="130" s="13" customFormat="1">
      <c r="B130" s="258"/>
      <c r="C130" s="259"/>
      <c r="D130" s="233" t="s">
        <v>152</v>
      </c>
      <c r="E130" s="260" t="s">
        <v>21</v>
      </c>
      <c r="F130" s="261" t="s">
        <v>184</v>
      </c>
      <c r="G130" s="259"/>
      <c r="H130" s="262">
        <v>1343.7840000000001</v>
      </c>
      <c r="I130" s="263"/>
      <c r="J130" s="259"/>
      <c r="K130" s="259"/>
      <c r="L130" s="264"/>
      <c r="M130" s="265"/>
      <c r="N130" s="266"/>
      <c r="O130" s="266"/>
      <c r="P130" s="266"/>
      <c r="Q130" s="266"/>
      <c r="R130" s="266"/>
      <c r="S130" s="266"/>
      <c r="T130" s="267"/>
      <c r="AT130" s="268" t="s">
        <v>152</v>
      </c>
      <c r="AU130" s="268" t="s">
        <v>86</v>
      </c>
      <c r="AV130" s="13" t="s">
        <v>146</v>
      </c>
      <c r="AW130" s="13" t="s">
        <v>39</v>
      </c>
      <c r="AX130" s="13" t="s">
        <v>84</v>
      </c>
      <c r="AY130" s="268" t="s">
        <v>140</v>
      </c>
    </row>
    <row r="131" s="10" customFormat="1" ht="29.88" customHeight="1">
      <c r="B131" s="205"/>
      <c r="C131" s="206"/>
      <c r="D131" s="207" t="s">
        <v>75</v>
      </c>
      <c r="E131" s="219" t="s">
        <v>175</v>
      </c>
      <c r="F131" s="219" t="s">
        <v>208</v>
      </c>
      <c r="G131" s="206"/>
      <c r="H131" s="206"/>
      <c r="I131" s="209"/>
      <c r="J131" s="220">
        <f>BK131</f>
        <v>0</v>
      </c>
      <c r="K131" s="206"/>
      <c r="L131" s="211"/>
      <c r="M131" s="212"/>
      <c r="N131" s="213"/>
      <c r="O131" s="213"/>
      <c r="P131" s="214">
        <f>SUM(P132:P141)</f>
        <v>0</v>
      </c>
      <c r="Q131" s="213"/>
      <c r="R131" s="214">
        <f>SUM(R132:R141)</f>
        <v>0</v>
      </c>
      <c r="S131" s="213"/>
      <c r="T131" s="215">
        <f>SUM(T132:T141)</f>
        <v>0</v>
      </c>
      <c r="AR131" s="216" t="s">
        <v>84</v>
      </c>
      <c r="AT131" s="217" t="s">
        <v>75</v>
      </c>
      <c r="AU131" s="217" t="s">
        <v>84</v>
      </c>
      <c r="AY131" s="216" t="s">
        <v>140</v>
      </c>
      <c r="BK131" s="218">
        <f>SUM(BK132:BK141)</f>
        <v>0</v>
      </c>
    </row>
    <row r="132" s="1" customFormat="1" ht="16.5" customHeight="1">
      <c r="B132" s="45"/>
      <c r="C132" s="221" t="s">
        <v>209</v>
      </c>
      <c r="D132" s="221" t="s">
        <v>142</v>
      </c>
      <c r="E132" s="222" t="s">
        <v>210</v>
      </c>
      <c r="F132" s="223" t="s">
        <v>211</v>
      </c>
      <c r="G132" s="224" t="s">
        <v>105</v>
      </c>
      <c r="H132" s="225">
        <v>4602</v>
      </c>
      <c r="I132" s="226"/>
      <c r="J132" s="227">
        <f>ROUND(I132*H132,2)</f>
        <v>0</v>
      </c>
      <c r="K132" s="223" t="s">
        <v>145</v>
      </c>
      <c r="L132" s="71"/>
      <c r="M132" s="228" t="s">
        <v>21</v>
      </c>
      <c r="N132" s="229" t="s">
        <v>47</v>
      </c>
      <c r="O132" s="46"/>
      <c r="P132" s="230">
        <f>O132*H132</f>
        <v>0</v>
      </c>
      <c r="Q132" s="230">
        <v>0</v>
      </c>
      <c r="R132" s="230">
        <f>Q132*H132</f>
        <v>0</v>
      </c>
      <c r="S132" s="230">
        <v>0</v>
      </c>
      <c r="T132" s="231">
        <f>S132*H132</f>
        <v>0</v>
      </c>
      <c r="AR132" s="23" t="s">
        <v>146</v>
      </c>
      <c r="AT132" s="23" t="s">
        <v>142</v>
      </c>
      <c r="AU132" s="23" t="s">
        <v>86</v>
      </c>
      <c r="AY132" s="23" t="s">
        <v>140</v>
      </c>
      <c r="BE132" s="232">
        <f>IF(N132="základní",J132,0)</f>
        <v>0</v>
      </c>
      <c r="BF132" s="232">
        <f>IF(N132="snížená",J132,0)</f>
        <v>0</v>
      </c>
      <c r="BG132" s="232">
        <f>IF(N132="zákl. přenesená",J132,0)</f>
        <v>0</v>
      </c>
      <c r="BH132" s="232">
        <f>IF(N132="sníž. přenesená",J132,0)</f>
        <v>0</v>
      </c>
      <c r="BI132" s="232">
        <f>IF(N132="nulová",J132,0)</f>
        <v>0</v>
      </c>
      <c r="BJ132" s="23" t="s">
        <v>84</v>
      </c>
      <c r="BK132" s="232">
        <f>ROUND(I132*H132,2)</f>
        <v>0</v>
      </c>
      <c r="BL132" s="23" t="s">
        <v>146</v>
      </c>
      <c r="BM132" s="23" t="s">
        <v>212</v>
      </c>
    </row>
    <row r="133" s="1" customFormat="1">
      <c r="B133" s="45"/>
      <c r="C133" s="73"/>
      <c r="D133" s="233" t="s">
        <v>148</v>
      </c>
      <c r="E133" s="73"/>
      <c r="F133" s="234" t="s">
        <v>213</v>
      </c>
      <c r="G133" s="73"/>
      <c r="H133" s="73"/>
      <c r="I133" s="191"/>
      <c r="J133" s="73"/>
      <c r="K133" s="73"/>
      <c r="L133" s="71"/>
      <c r="M133" s="235"/>
      <c r="N133" s="46"/>
      <c r="O133" s="46"/>
      <c r="P133" s="46"/>
      <c r="Q133" s="46"/>
      <c r="R133" s="46"/>
      <c r="S133" s="46"/>
      <c r="T133" s="94"/>
      <c r="AT133" s="23" t="s">
        <v>148</v>
      </c>
      <c r="AU133" s="23" t="s">
        <v>86</v>
      </c>
    </row>
    <row r="134" s="1" customFormat="1">
      <c r="B134" s="45"/>
      <c r="C134" s="73"/>
      <c r="D134" s="233" t="s">
        <v>150</v>
      </c>
      <c r="E134" s="73"/>
      <c r="F134" s="236" t="s">
        <v>214</v>
      </c>
      <c r="G134" s="73"/>
      <c r="H134" s="73"/>
      <c r="I134" s="191"/>
      <c r="J134" s="73"/>
      <c r="K134" s="73"/>
      <c r="L134" s="71"/>
      <c r="M134" s="235"/>
      <c r="N134" s="46"/>
      <c r="O134" s="46"/>
      <c r="P134" s="46"/>
      <c r="Q134" s="46"/>
      <c r="R134" s="46"/>
      <c r="S134" s="46"/>
      <c r="T134" s="94"/>
      <c r="AT134" s="23" t="s">
        <v>150</v>
      </c>
      <c r="AU134" s="23" t="s">
        <v>86</v>
      </c>
    </row>
    <row r="135" s="11" customFormat="1">
      <c r="B135" s="237"/>
      <c r="C135" s="238"/>
      <c r="D135" s="233" t="s">
        <v>152</v>
      </c>
      <c r="E135" s="239" t="s">
        <v>21</v>
      </c>
      <c r="F135" s="240" t="s">
        <v>153</v>
      </c>
      <c r="G135" s="238"/>
      <c r="H135" s="239" t="s">
        <v>21</v>
      </c>
      <c r="I135" s="241"/>
      <c r="J135" s="238"/>
      <c r="K135" s="238"/>
      <c r="L135" s="242"/>
      <c r="M135" s="243"/>
      <c r="N135" s="244"/>
      <c r="O135" s="244"/>
      <c r="P135" s="244"/>
      <c r="Q135" s="244"/>
      <c r="R135" s="244"/>
      <c r="S135" s="244"/>
      <c r="T135" s="245"/>
      <c r="AT135" s="246" t="s">
        <v>152</v>
      </c>
      <c r="AU135" s="246" t="s">
        <v>86</v>
      </c>
      <c r="AV135" s="11" t="s">
        <v>84</v>
      </c>
      <c r="AW135" s="11" t="s">
        <v>39</v>
      </c>
      <c r="AX135" s="11" t="s">
        <v>76</v>
      </c>
      <c r="AY135" s="246" t="s">
        <v>140</v>
      </c>
    </row>
    <row r="136" s="12" customFormat="1">
      <c r="B136" s="247"/>
      <c r="C136" s="248"/>
      <c r="D136" s="233" t="s">
        <v>152</v>
      </c>
      <c r="E136" s="249" t="s">
        <v>21</v>
      </c>
      <c r="F136" s="250" t="s">
        <v>215</v>
      </c>
      <c r="G136" s="248"/>
      <c r="H136" s="251">
        <v>4602</v>
      </c>
      <c r="I136" s="252"/>
      <c r="J136" s="248"/>
      <c r="K136" s="248"/>
      <c r="L136" s="253"/>
      <c r="M136" s="254"/>
      <c r="N136" s="255"/>
      <c r="O136" s="255"/>
      <c r="P136" s="255"/>
      <c r="Q136" s="255"/>
      <c r="R136" s="255"/>
      <c r="S136" s="255"/>
      <c r="T136" s="256"/>
      <c r="AT136" s="257" t="s">
        <v>152</v>
      </c>
      <c r="AU136" s="257" t="s">
        <v>86</v>
      </c>
      <c r="AV136" s="12" t="s">
        <v>86</v>
      </c>
      <c r="AW136" s="12" t="s">
        <v>39</v>
      </c>
      <c r="AX136" s="12" t="s">
        <v>84</v>
      </c>
      <c r="AY136" s="257" t="s">
        <v>140</v>
      </c>
    </row>
    <row r="137" s="1" customFormat="1" ht="16.5" customHeight="1">
      <c r="B137" s="45"/>
      <c r="C137" s="221" t="s">
        <v>216</v>
      </c>
      <c r="D137" s="221" t="s">
        <v>142</v>
      </c>
      <c r="E137" s="222" t="s">
        <v>217</v>
      </c>
      <c r="F137" s="223" t="s">
        <v>218</v>
      </c>
      <c r="G137" s="224" t="s">
        <v>105</v>
      </c>
      <c r="H137" s="225">
        <v>4786.0799999999999</v>
      </c>
      <c r="I137" s="226"/>
      <c r="J137" s="227">
        <f>ROUND(I137*H137,2)</f>
        <v>0</v>
      </c>
      <c r="K137" s="223" t="s">
        <v>145</v>
      </c>
      <c r="L137" s="71"/>
      <c r="M137" s="228" t="s">
        <v>21</v>
      </c>
      <c r="N137" s="229" t="s">
        <v>47</v>
      </c>
      <c r="O137" s="46"/>
      <c r="P137" s="230">
        <f>O137*H137</f>
        <v>0</v>
      </c>
      <c r="Q137" s="230">
        <v>0</v>
      </c>
      <c r="R137" s="230">
        <f>Q137*H137</f>
        <v>0</v>
      </c>
      <c r="S137" s="230">
        <v>0</v>
      </c>
      <c r="T137" s="231">
        <f>S137*H137</f>
        <v>0</v>
      </c>
      <c r="AR137" s="23" t="s">
        <v>146</v>
      </c>
      <c r="AT137" s="23" t="s">
        <v>142</v>
      </c>
      <c r="AU137" s="23" t="s">
        <v>86</v>
      </c>
      <c r="AY137" s="23" t="s">
        <v>140</v>
      </c>
      <c r="BE137" s="232">
        <f>IF(N137="základní",J137,0)</f>
        <v>0</v>
      </c>
      <c r="BF137" s="232">
        <f>IF(N137="snížená",J137,0)</f>
        <v>0</v>
      </c>
      <c r="BG137" s="232">
        <f>IF(N137="zákl. přenesená",J137,0)</f>
        <v>0</v>
      </c>
      <c r="BH137" s="232">
        <f>IF(N137="sníž. přenesená",J137,0)</f>
        <v>0</v>
      </c>
      <c r="BI137" s="232">
        <f>IF(N137="nulová",J137,0)</f>
        <v>0</v>
      </c>
      <c r="BJ137" s="23" t="s">
        <v>84</v>
      </c>
      <c r="BK137" s="232">
        <f>ROUND(I137*H137,2)</f>
        <v>0</v>
      </c>
      <c r="BL137" s="23" t="s">
        <v>146</v>
      </c>
      <c r="BM137" s="23" t="s">
        <v>219</v>
      </c>
    </row>
    <row r="138" s="1" customFormat="1">
      <c r="B138" s="45"/>
      <c r="C138" s="73"/>
      <c r="D138" s="233" t="s">
        <v>148</v>
      </c>
      <c r="E138" s="73"/>
      <c r="F138" s="234" t="s">
        <v>220</v>
      </c>
      <c r="G138" s="73"/>
      <c r="H138" s="73"/>
      <c r="I138" s="191"/>
      <c r="J138" s="73"/>
      <c r="K138" s="73"/>
      <c r="L138" s="71"/>
      <c r="M138" s="235"/>
      <c r="N138" s="46"/>
      <c r="O138" s="46"/>
      <c r="P138" s="46"/>
      <c r="Q138" s="46"/>
      <c r="R138" s="46"/>
      <c r="S138" s="46"/>
      <c r="T138" s="94"/>
      <c r="AT138" s="23" t="s">
        <v>148</v>
      </c>
      <c r="AU138" s="23" t="s">
        <v>86</v>
      </c>
    </row>
    <row r="139" s="1" customFormat="1">
      <c r="B139" s="45"/>
      <c r="C139" s="73"/>
      <c r="D139" s="233" t="s">
        <v>150</v>
      </c>
      <c r="E139" s="73"/>
      <c r="F139" s="236" t="s">
        <v>221</v>
      </c>
      <c r="G139" s="73"/>
      <c r="H139" s="73"/>
      <c r="I139" s="191"/>
      <c r="J139" s="73"/>
      <c r="K139" s="73"/>
      <c r="L139" s="71"/>
      <c r="M139" s="235"/>
      <c r="N139" s="46"/>
      <c r="O139" s="46"/>
      <c r="P139" s="46"/>
      <c r="Q139" s="46"/>
      <c r="R139" s="46"/>
      <c r="S139" s="46"/>
      <c r="T139" s="94"/>
      <c r="AT139" s="23" t="s">
        <v>150</v>
      </c>
      <c r="AU139" s="23" t="s">
        <v>86</v>
      </c>
    </row>
    <row r="140" s="11" customFormat="1">
      <c r="B140" s="237"/>
      <c r="C140" s="238"/>
      <c r="D140" s="233" t="s">
        <v>152</v>
      </c>
      <c r="E140" s="239" t="s">
        <v>21</v>
      </c>
      <c r="F140" s="240" t="s">
        <v>153</v>
      </c>
      <c r="G140" s="238"/>
      <c r="H140" s="239" t="s">
        <v>21</v>
      </c>
      <c r="I140" s="241"/>
      <c r="J140" s="238"/>
      <c r="K140" s="238"/>
      <c r="L140" s="242"/>
      <c r="M140" s="243"/>
      <c r="N140" s="244"/>
      <c r="O140" s="244"/>
      <c r="P140" s="244"/>
      <c r="Q140" s="244"/>
      <c r="R140" s="244"/>
      <c r="S140" s="244"/>
      <c r="T140" s="245"/>
      <c r="AT140" s="246" t="s">
        <v>152</v>
      </c>
      <c r="AU140" s="246" t="s">
        <v>86</v>
      </c>
      <c r="AV140" s="11" t="s">
        <v>84</v>
      </c>
      <c r="AW140" s="11" t="s">
        <v>39</v>
      </c>
      <c r="AX140" s="11" t="s">
        <v>76</v>
      </c>
      <c r="AY140" s="246" t="s">
        <v>140</v>
      </c>
    </row>
    <row r="141" s="12" customFormat="1">
      <c r="B141" s="247"/>
      <c r="C141" s="248"/>
      <c r="D141" s="233" t="s">
        <v>152</v>
      </c>
      <c r="E141" s="249" t="s">
        <v>21</v>
      </c>
      <c r="F141" s="250" t="s">
        <v>222</v>
      </c>
      <c r="G141" s="248"/>
      <c r="H141" s="251">
        <v>4786.0799999999999</v>
      </c>
      <c r="I141" s="252"/>
      <c r="J141" s="248"/>
      <c r="K141" s="248"/>
      <c r="L141" s="253"/>
      <c r="M141" s="254"/>
      <c r="N141" s="255"/>
      <c r="O141" s="255"/>
      <c r="P141" s="255"/>
      <c r="Q141" s="255"/>
      <c r="R141" s="255"/>
      <c r="S141" s="255"/>
      <c r="T141" s="256"/>
      <c r="AT141" s="257" t="s">
        <v>152</v>
      </c>
      <c r="AU141" s="257" t="s">
        <v>86</v>
      </c>
      <c r="AV141" s="12" t="s">
        <v>86</v>
      </c>
      <c r="AW141" s="12" t="s">
        <v>39</v>
      </c>
      <c r="AX141" s="12" t="s">
        <v>84</v>
      </c>
      <c r="AY141" s="257" t="s">
        <v>140</v>
      </c>
    </row>
    <row r="142" s="10" customFormat="1" ht="29.88" customHeight="1">
      <c r="B142" s="205"/>
      <c r="C142" s="206"/>
      <c r="D142" s="207" t="s">
        <v>75</v>
      </c>
      <c r="E142" s="219" t="s">
        <v>223</v>
      </c>
      <c r="F142" s="219" t="s">
        <v>224</v>
      </c>
      <c r="G142" s="206"/>
      <c r="H142" s="206"/>
      <c r="I142" s="209"/>
      <c r="J142" s="220">
        <f>BK142</f>
        <v>0</v>
      </c>
      <c r="K142" s="206"/>
      <c r="L142" s="211"/>
      <c r="M142" s="212"/>
      <c r="N142" s="213"/>
      <c r="O142" s="213"/>
      <c r="P142" s="214">
        <f>SUM(P143:P171)</f>
        <v>0</v>
      </c>
      <c r="Q142" s="213"/>
      <c r="R142" s="214">
        <f>SUM(R143:R171)</f>
        <v>0</v>
      </c>
      <c r="S142" s="213"/>
      <c r="T142" s="215">
        <f>SUM(T143:T171)</f>
        <v>0</v>
      </c>
      <c r="AR142" s="216" t="s">
        <v>84</v>
      </c>
      <c r="AT142" s="217" t="s">
        <v>75</v>
      </c>
      <c r="AU142" s="217" t="s">
        <v>84</v>
      </c>
      <c r="AY142" s="216" t="s">
        <v>140</v>
      </c>
      <c r="BK142" s="218">
        <f>SUM(BK143:BK171)</f>
        <v>0</v>
      </c>
    </row>
    <row r="143" s="1" customFormat="1" ht="16.5" customHeight="1">
      <c r="B143" s="45"/>
      <c r="C143" s="221" t="s">
        <v>225</v>
      </c>
      <c r="D143" s="221" t="s">
        <v>142</v>
      </c>
      <c r="E143" s="222" t="s">
        <v>226</v>
      </c>
      <c r="F143" s="223" t="s">
        <v>227</v>
      </c>
      <c r="G143" s="224" t="s">
        <v>202</v>
      </c>
      <c r="H143" s="225">
        <v>4039.375</v>
      </c>
      <c r="I143" s="226"/>
      <c r="J143" s="227">
        <f>ROUND(I143*H143,2)</f>
        <v>0</v>
      </c>
      <c r="K143" s="223" t="s">
        <v>145</v>
      </c>
      <c r="L143" s="71"/>
      <c r="M143" s="228" t="s">
        <v>21</v>
      </c>
      <c r="N143" s="229" t="s">
        <v>47</v>
      </c>
      <c r="O143" s="46"/>
      <c r="P143" s="230">
        <f>O143*H143</f>
        <v>0</v>
      </c>
      <c r="Q143" s="230">
        <v>0</v>
      </c>
      <c r="R143" s="230">
        <f>Q143*H143</f>
        <v>0</v>
      </c>
      <c r="S143" s="230">
        <v>0</v>
      </c>
      <c r="T143" s="231">
        <f>S143*H143</f>
        <v>0</v>
      </c>
      <c r="AR143" s="23" t="s">
        <v>146</v>
      </c>
      <c r="AT143" s="23" t="s">
        <v>142</v>
      </c>
      <c r="AU143" s="23" t="s">
        <v>86</v>
      </c>
      <c r="AY143" s="23" t="s">
        <v>140</v>
      </c>
      <c r="BE143" s="232">
        <f>IF(N143="základní",J143,0)</f>
        <v>0</v>
      </c>
      <c r="BF143" s="232">
        <f>IF(N143="snížená",J143,0)</f>
        <v>0</v>
      </c>
      <c r="BG143" s="232">
        <f>IF(N143="zákl. přenesená",J143,0)</f>
        <v>0</v>
      </c>
      <c r="BH143" s="232">
        <f>IF(N143="sníž. přenesená",J143,0)</f>
        <v>0</v>
      </c>
      <c r="BI143" s="232">
        <f>IF(N143="nulová",J143,0)</f>
        <v>0</v>
      </c>
      <c r="BJ143" s="23" t="s">
        <v>84</v>
      </c>
      <c r="BK143" s="232">
        <f>ROUND(I143*H143,2)</f>
        <v>0</v>
      </c>
      <c r="BL143" s="23" t="s">
        <v>146</v>
      </c>
      <c r="BM143" s="23" t="s">
        <v>228</v>
      </c>
    </row>
    <row r="144" s="1" customFormat="1">
      <c r="B144" s="45"/>
      <c r="C144" s="73"/>
      <c r="D144" s="233" t="s">
        <v>148</v>
      </c>
      <c r="E144" s="73"/>
      <c r="F144" s="234" t="s">
        <v>229</v>
      </c>
      <c r="G144" s="73"/>
      <c r="H144" s="73"/>
      <c r="I144" s="191"/>
      <c r="J144" s="73"/>
      <c r="K144" s="73"/>
      <c r="L144" s="71"/>
      <c r="M144" s="235"/>
      <c r="N144" s="46"/>
      <c r="O144" s="46"/>
      <c r="P144" s="46"/>
      <c r="Q144" s="46"/>
      <c r="R144" s="46"/>
      <c r="S144" s="46"/>
      <c r="T144" s="94"/>
      <c r="AT144" s="23" t="s">
        <v>148</v>
      </c>
      <c r="AU144" s="23" t="s">
        <v>86</v>
      </c>
    </row>
    <row r="145" s="1" customFormat="1">
      <c r="B145" s="45"/>
      <c r="C145" s="73"/>
      <c r="D145" s="233" t="s">
        <v>150</v>
      </c>
      <c r="E145" s="73"/>
      <c r="F145" s="236" t="s">
        <v>230</v>
      </c>
      <c r="G145" s="73"/>
      <c r="H145" s="73"/>
      <c r="I145" s="191"/>
      <c r="J145" s="73"/>
      <c r="K145" s="73"/>
      <c r="L145" s="71"/>
      <c r="M145" s="235"/>
      <c r="N145" s="46"/>
      <c r="O145" s="46"/>
      <c r="P145" s="46"/>
      <c r="Q145" s="46"/>
      <c r="R145" s="46"/>
      <c r="S145" s="46"/>
      <c r="T145" s="94"/>
      <c r="AT145" s="23" t="s">
        <v>150</v>
      </c>
      <c r="AU145" s="23" t="s">
        <v>86</v>
      </c>
    </row>
    <row r="146" s="12" customFormat="1">
      <c r="B146" s="247"/>
      <c r="C146" s="248"/>
      <c r="D146" s="233" t="s">
        <v>152</v>
      </c>
      <c r="E146" s="249" t="s">
        <v>21</v>
      </c>
      <c r="F146" s="250" t="s">
        <v>231</v>
      </c>
      <c r="G146" s="248"/>
      <c r="H146" s="251">
        <v>375.82999999999998</v>
      </c>
      <c r="I146" s="252"/>
      <c r="J146" s="248"/>
      <c r="K146" s="248"/>
      <c r="L146" s="253"/>
      <c r="M146" s="254"/>
      <c r="N146" s="255"/>
      <c r="O146" s="255"/>
      <c r="P146" s="255"/>
      <c r="Q146" s="255"/>
      <c r="R146" s="255"/>
      <c r="S146" s="255"/>
      <c r="T146" s="256"/>
      <c r="AT146" s="257" t="s">
        <v>152</v>
      </c>
      <c r="AU146" s="257" t="s">
        <v>86</v>
      </c>
      <c r="AV146" s="12" t="s">
        <v>86</v>
      </c>
      <c r="AW146" s="12" t="s">
        <v>39</v>
      </c>
      <c r="AX146" s="12" t="s">
        <v>76</v>
      </c>
      <c r="AY146" s="257" t="s">
        <v>140</v>
      </c>
    </row>
    <row r="147" s="12" customFormat="1">
      <c r="B147" s="247"/>
      <c r="C147" s="248"/>
      <c r="D147" s="233" t="s">
        <v>152</v>
      </c>
      <c r="E147" s="249" t="s">
        <v>21</v>
      </c>
      <c r="F147" s="250" t="s">
        <v>232</v>
      </c>
      <c r="G147" s="248"/>
      <c r="H147" s="251">
        <v>2106.5349999999999</v>
      </c>
      <c r="I147" s="252"/>
      <c r="J147" s="248"/>
      <c r="K147" s="248"/>
      <c r="L147" s="253"/>
      <c r="M147" s="254"/>
      <c r="N147" s="255"/>
      <c r="O147" s="255"/>
      <c r="P147" s="255"/>
      <c r="Q147" s="255"/>
      <c r="R147" s="255"/>
      <c r="S147" s="255"/>
      <c r="T147" s="256"/>
      <c r="AT147" s="257" t="s">
        <v>152</v>
      </c>
      <c r="AU147" s="257" t="s">
        <v>86</v>
      </c>
      <c r="AV147" s="12" t="s">
        <v>86</v>
      </c>
      <c r="AW147" s="12" t="s">
        <v>39</v>
      </c>
      <c r="AX147" s="12" t="s">
        <v>76</v>
      </c>
      <c r="AY147" s="257" t="s">
        <v>140</v>
      </c>
    </row>
    <row r="148" s="12" customFormat="1">
      <c r="B148" s="247"/>
      <c r="C148" s="248"/>
      <c r="D148" s="233" t="s">
        <v>152</v>
      </c>
      <c r="E148" s="249" t="s">
        <v>21</v>
      </c>
      <c r="F148" s="250" t="s">
        <v>233</v>
      </c>
      <c r="G148" s="248"/>
      <c r="H148" s="251">
        <v>1557.01</v>
      </c>
      <c r="I148" s="252"/>
      <c r="J148" s="248"/>
      <c r="K148" s="248"/>
      <c r="L148" s="253"/>
      <c r="M148" s="254"/>
      <c r="N148" s="255"/>
      <c r="O148" s="255"/>
      <c r="P148" s="255"/>
      <c r="Q148" s="255"/>
      <c r="R148" s="255"/>
      <c r="S148" s="255"/>
      <c r="T148" s="256"/>
      <c r="AT148" s="257" t="s">
        <v>152</v>
      </c>
      <c r="AU148" s="257" t="s">
        <v>86</v>
      </c>
      <c r="AV148" s="12" t="s">
        <v>86</v>
      </c>
      <c r="AW148" s="12" t="s">
        <v>39</v>
      </c>
      <c r="AX148" s="12" t="s">
        <v>76</v>
      </c>
      <c r="AY148" s="257" t="s">
        <v>140</v>
      </c>
    </row>
    <row r="149" s="13" customFormat="1">
      <c r="B149" s="258"/>
      <c r="C149" s="259"/>
      <c r="D149" s="233" t="s">
        <v>152</v>
      </c>
      <c r="E149" s="260" t="s">
        <v>21</v>
      </c>
      <c r="F149" s="261" t="s">
        <v>184</v>
      </c>
      <c r="G149" s="259"/>
      <c r="H149" s="262">
        <v>4039.375</v>
      </c>
      <c r="I149" s="263"/>
      <c r="J149" s="259"/>
      <c r="K149" s="259"/>
      <c r="L149" s="264"/>
      <c r="M149" s="265"/>
      <c r="N149" s="266"/>
      <c r="O149" s="266"/>
      <c r="P149" s="266"/>
      <c r="Q149" s="266"/>
      <c r="R149" s="266"/>
      <c r="S149" s="266"/>
      <c r="T149" s="267"/>
      <c r="AT149" s="268" t="s">
        <v>152</v>
      </c>
      <c r="AU149" s="268" t="s">
        <v>86</v>
      </c>
      <c r="AV149" s="13" t="s">
        <v>146</v>
      </c>
      <c r="AW149" s="13" t="s">
        <v>39</v>
      </c>
      <c r="AX149" s="13" t="s">
        <v>84</v>
      </c>
      <c r="AY149" s="268" t="s">
        <v>140</v>
      </c>
    </row>
    <row r="150" s="1" customFormat="1" ht="16.5" customHeight="1">
      <c r="B150" s="45"/>
      <c r="C150" s="221" t="s">
        <v>234</v>
      </c>
      <c r="D150" s="221" t="s">
        <v>142</v>
      </c>
      <c r="E150" s="222" t="s">
        <v>235</v>
      </c>
      <c r="F150" s="223" t="s">
        <v>236</v>
      </c>
      <c r="G150" s="224" t="s">
        <v>202</v>
      </c>
      <c r="H150" s="225">
        <v>36354.373</v>
      </c>
      <c r="I150" s="226"/>
      <c r="J150" s="227">
        <f>ROUND(I150*H150,2)</f>
        <v>0</v>
      </c>
      <c r="K150" s="223" t="s">
        <v>145</v>
      </c>
      <c r="L150" s="71"/>
      <c r="M150" s="228" t="s">
        <v>21</v>
      </c>
      <c r="N150" s="229" t="s">
        <v>47</v>
      </c>
      <c r="O150" s="46"/>
      <c r="P150" s="230">
        <f>O150*H150</f>
        <v>0</v>
      </c>
      <c r="Q150" s="230">
        <v>0</v>
      </c>
      <c r="R150" s="230">
        <f>Q150*H150</f>
        <v>0</v>
      </c>
      <c r="S150" s="230">
        <v>0</v>
      </c>
      <c r="T150" s="231">
        <f>S150*H150</f>
        <v>0</v>
      </c>
      <c r="AR150" s="23" t="s">
        <v>146</v>
      </c>
      <c r="AT150" s="23" t="s">
        <v>142</v>
      </c>
      <c r="AU150" s="23" t="s">
        <v>86</v>
      </c>
      <c r="AY150" s="23" t="s">
        <v>140</v>
      </c>
      <c r="BE150" s="232">
        <f>IF(N150="základní",J150,0)</f>
        <v>0</v>
      </c>
      <c r="BF150" s="232">
        <f>IF(N150="snížená",J150,0)</f>
        <v>0</v>
      </c>
      <c r="BG150" s="232">
        <f>IF(N150="zákl. přenesená",J150,0)</f>
        <v>0</v>
      </c>
      <c r="BH150" s="232">
        <f>IF(N150="sníž. přenesená",J150,0)</f>
        <v>0</v>
      </c>
      <c r="BI150" s="232">
        <f>IF(N150="nulová",J150,0)</f>
        <v>0</v>
      </c>
      <c r="BJ150" s="23" t="s">
        <v>84</v>
      </c>
      <c r="BK150" s="232">
        <f>ROUND(I150*H150,2)</f>
        <v>0</v>
      </c>
      <c r="BL150" s="23" t="s">
        <v>146</v>
      </c>
      <c r="BM150" s="23" t="s">
        <v>237</v>
      </c>
    </row>
    <row r="151" s="1" customFormat="1">
      <c r="B151" s="45"/>
      <c r="C151" s="73"/>
      <c r="D151" s="233" t="s">
        <v>148</v>
      </c>
      <c r="E151" s="73"/>
      <c r="F151" s="234" t="s">
        <v>238</v>
      </c>
      <c r="G151" s="73"/>
      <c r="H151" s="73"/>
      <c r="I151" s="191"/>
      <c r="J151" s="73"/>
      <c r="K151" s="73"/>
      <c r="L151" s="71"/>
      <c r="M151" s="235"/>
      <c r="N151" s="46"/>
      <c r="O151" s="46"/>
      <c r="P151" s="46"/>
      <c r="Q151" s="46"/>
      <c r="R151" s="46"/>
      <c r="S151" s="46"/>
      <c r="T151" s="94"/>
      <c r="AT151" s="23" t="s">
        <v>148</v>
      </c>
      <c r="AU151" s="23" t="s">
        <v>86</v>
      </c>
    </row>
    <row r="152" s="1" customFormat="1">
      <c r="B152" s="45"/>
      <c r="C152" s="73"/>
      <c r="D152" s="233" t="s">
        <v>150</v>
      </c>
      <c r="E152" s="73"/>
      <c r="F152" s="236" t="s">
        <v>230</v>
      </c>
      <c r="G152" s="73"/>
      <c r="H152" s="73"/>
      <c r="I152" s="191"/>
      <c r="J152" s="73"/>
      <c r="K152" s="73"/>
      <c r="L152" s="71"/>
      <c r="M152" s="235"/>
      <c r="N152" s="46"/>
      <c r="O152" s="46"/>
      <c r="P152" s="46"/>
      <c r="Q152" s="46"/>
      <c r="R152" s="46"/>
      <c r="S152" s="46"/>
      <c r="T152" s="94"/>
      <c r="AT152" s="23" t="s">
        <v>150</v>
      </c>
      <c r="AU152" s="23" t="s">
        <v>86</v>
      </c>
    </row>
    <row r="153" s="12" customFormat="1">
      <c r="B153" s="247"/>
      <c r="C153" s="248"/>
      <c r="D153" s="233" t="s">
        <v>152</v>
      </c>
      <c r="E153" s="249" t="s">
        <v>21</v>
      </c>
      <c r="F153" s="250" t="s">
        <v>239</v>
      </c>
      <c r="G153" s="248"/>
      <c r="H153" s="251">
        <v>3382.4699999999998</v>
      </c>
      <c r="I153" s="252"/>
      <c r="J153" s="248"/>
      <c r="K153" s="248"/>
      <c r="L153" s="253"/>
      <c r="M153" s="254"/>
      <c r="N153" s="255"/>
      <c r="O153" s="255"/>
      <c r="P153" s="255"/>
      <c r="Q153" s="255"/>
      <c r="R153" s="255"/>
      <c r="S153" s="255"/>
      <c r="T153" s="256"/>
      <c r="AT153" s="257" t="s">
        <v>152</v>
      </c>
      <c r="AU153" s="257" t="s">
        <v>86</v>
      </c>
      <c r="AV153" s="12" t="s">
        <v>86</v>
      </c>
      <c r="AW153" s="12" t="s">
        <v>39</v>
      </c>
      <c r="AX153" s="12" t="s">
        <v>76</v>
      </c>
      <c r="AY153" s="257" t="s">
        <v>140</v>
      </c>
    </row>
    <row r="154" s="12" customFormat="1">
      <c r="B154" s="247"/>
      <c r="C154" s="248"/>
      <c r="D154" s="233" t="s">
        <v>152</v>
      </c>
      <c r="E154" s="249" t="s">
        <v>21</v>
      </c>
      <c r="F154" s="250" t="s">
        <v>240</v>
      </c>
      <c r="G154" s="248"/>
      <c r="H154" s="251">
        <v>18958.812999999998</v>
      </c>
      <c r="I154" s="252"/>
      <c r="J154" s="248"/>
      <c r="K154" s="248"/>
      <c r="L154" s="253"/>
      <c r="M154" s="254"/>
      <c r="N154" s="255"/>
      <c r="O154" s="255"/>
      <c r="P154" s="255"/>
      <c r="Q154" s="255"/>
      <c r="R154" s="255"/>
      <c r="S154" s="255"/>
      <c r="T154" s="256"/>
      <c r="AT154" s="257" t="s">
        <v>152</v>
      </c>
      <c r="AU154" s="257" t="s">
        <v>86</v>
      </c>
      <c r="AV154" s="12" t="s">
        <v>86</v>
      </c>
      <c r="AW154" s="12" t="s">
        <v>39</v>
      </c>
      <c r="AX154" s="12" t="s">
        <v>76</v>
      </c>
      <c r="AY154" s="257" t="s">
        <v>140</v>
      </c>
    </row>
    <row r="155" s="12" customFormat="1">
      <c r="B155" s="247"/>
      <c r="C155" s="248"/>
      <c r="D155" s="233" t="s">
        <v>152</v>
      </c>
      <c r="E155" s="249" t="s">
        <v>21</v>
      </c>
      <c r="F155" s="250" t="s">
        <v>241</v>
      </c>
      <c r="G155" s="248"/>
      <c r="H155" s="251">
        <v>14013.09</v>
      </c>
      <c r="I155" s="252"/>
      <c r="J155" s="248"/>
      <c r="K155" s="248"/>
      <c r="L155" s="253"/>
      <c r="M155" s="254"/>
      <c r="N155" s="255"/>
      <c r="O155" s="255"/>
      <c r="P155" s="255"/>
      <c r="Q155" s="255"/>
      <c r="R155" s="255"/>
      <c r="S155" s="255"/>
      <c r="T155" s="256"/>
      <c r="AT155" s="257" t="s">
        <v>152</v>
      </c>
      <c r="AU155" s="257" t="s">
        <v>86</v>
      </c>
      <c r="AV155" s="12" t="s">
        <v>86</v>
      </c>
      <c r="AW155" s="12" t="s">
        <v>39</v>
      </c>
      <c r="AX155" s="12" t="s">
        <v>76</v>
      </c>
      <c r="AY155" s="257" t="s">
        <v>140</v>
      </c>
    </row>
    <row r="156" s="13" customFormat="1">
      <c r="B156" s="258"/>
      <c r="C156" s="259"/>
      <c r="D156" s="233" t="s">
        <v>152</v>
      </c>
      <c r="E156" s="260" t="s">
        <v>21</v>
      </c>
      <c r="F156" s="261" t="s">
        <v>184</v>
      </c>
      <c r="G156" s="259"/>
      <c r="H156" s="262">
        <v>36354.373</v>
      </c>
      <c r="I156" s="263"/>
      <c r="J156" s="259"/>
      <c r="K156" s="259"/>
      <c r="L156" s="264"/>
      <c r="M156" s="265"/>
      <c r="N156" s="266"/>
      <c r="O156" s="266"/>
      <c r="P156" s="266"/>
      <c r="Q156" s="266"/>
      <c r="R156" s="266"/>
      <c r="S156" s="266"/>
      <c r="T156" s="267"/>
      <c r="AT156" s="268" t="s">
        <v>152</v>
      </c>
      <c r="AU156" s="268" t="s">
        <v>86</v>
      </c>
      <c r="AV156" s="13" t="s">
        <v>146</v>
      </c>
      <c r="AW156" s="13" t="s">
        <v>39</v>
      </c>
      <c r="AX156" s="13" t="s">
        <v>84</v>
      </c>
      <c r="AY156" s="268" t="s">
        <v>140</v>
      </c>
    </row>
    <row r="157" s="1" customFormat="1" ht="25.5" customHeight="1">
      <c r="B157" s="45"/>
      <c r="C157" s="221" t="s">
        <v>242</v>
      </c>
      <c r="D157" s="221" t="s">
        <v>142</v>
      </c>
      <c r="E157" s="222" t="s">
        <v>243</v>
      </c>
      <c r="F157" s="223" t="s">
        <v>244</v>
      </c>
      <c r="G157" s="224" t="s">
        <v>202</v>
      </c>
      <c r="H157" s="225">
        <v>2106.5349999999999</v>
      </c>
      <c r="I157" s="226"/>
      <c r="J157" s="227">
        <f>ROUND(I157*H157,2)</f>
        <v>0</v>
      </c>
      <c r="K157" s="223" t="s">
        <v>145</v>
      </c>
      <c r="L157" s="71"/>
      <c r="M157" s="228" t="s">
        <v>21</v>
      </c>
      <c r="N157" s="229" t="s">
        <v>47</v>
      </c>
      <c r="O157" s="46"/>
      <c r="P157" s="230">
        <f>O157*H157</f>
        <v>0</v>
      </c>
      <c r="Q157" s="230">
        <v>0</v>
      </c>
      <c r="R157" s="230">
        <f>Q157*H157</f>
        <v>0</v>
      </c>
      <c r="S157" s="230">
        <v>0</v>
      </c>
      <c r="T157" s="231">
        <f>S157*H157</f>
        <v>0</v>
      </c>
      <c r="AR157" s="23" t="s">
        <v>146</v>
      </c>
      <c r="AT157" s="23" t="s">
        <v>142</v>
      </c>
      <c r="AU157" s="23" t="s">
        <v>86</v>
      </c>
      <c r="AY157" s="23" t="s">
        <v>140</v>
      </c>
      <c r="BE157" s="232">
        <f>IF(N157="základní",J157,0)</f>
        <v>0</v>
      </c>
      <c r="BF157" s="232">
        <f>IF(N157="snížená",J157,0)</f>
        <v>0</v>
      </c>
      <c r="BG157" s="232">
        <f>IF(N157="zákl. přenesená",J157,0)</f>
        <v>0</v>
      </c>
      <c r="BH157" s="232">
        <f>IF(N157="sníž. přenesená",J157,0)</f>
        <v>0</v>
      </c>
      <c r="BI157" s="232">
        <f>IF(N157="nulová",J157,0)</f>
        <v>0</v>
      </c>
      <c r="BJ157" s="23" t="s">
        <v>84</v>
      </c>
      <c r="BK157" s="232">
        <f>ROUND(I157*H157,2)</f>
        <v>0</v>
      </c>
      <c r="BL157" s="23" t="s">
        <v>146</v>
      </c>
      <c r="BM157" s="23" t="s">
        <v>245</v>
      </c>
    </row>
    <row r="158" s="1" customFormat="1">
      <c r="B158" s="45"/>
      <c r="C158" s="73"/>
      <c r="D158" s="233" t="s">
        <v>148</v>
      </c>
      <c r="E158" s="73"/>
      <c r="F158" s="234" t="s">
        <v>246</v>
      </c>
      <c r="G158" s="73"/>
      <c r="H158" s="73"/>
      <c r="I158" s="191"/>
      <c r="J158" s="73"/>
      <c r="K158" s="73"/>
      <c r="L158" s="71"/>
      <c r="M158" s="235"/>
      <c r="N158" s="46"/>
      <c r="O158" s="46"/>
      <c r="P158" s="46"/>
      <c r="Q158" s="46"/>
      <c r="R158" s="46"/>
      <c r="S158" s="46"/>
      <c r="T158" s="94"/>
      <c r="AT158" s="23" t="s">
        <v>148</v>
      </c>
      <c r="AU158" s="23" t="s">
        <v>86</v>
      </c>
    </row>
    <row r="159" s="1" customFormat="1">
      <c r="B159" s="45"/>
      <c r="C159" s="73"/>
      <c r="D159" s="233" t="s">
        <v>150</v>
      </c>
      <c r="E159" s="73"/>
      <c r="F159" s="236" t="s">
        <v>247</v>
      </c>
      <c r="G159" s="73"/>
      <c r="H159" s="73"/>
      <c r="I159" s="191"/>
      <c r="J159" s="73"/>
      <c r="K159" s="73"/>
      <c r="L159" s="71"/>
      <c r="M159" s="235"/>
      <c r="N159" s="46"/>
      <c r="O159" s="46"/>
      <c r="P159" s="46"/>
      <c r="Q159" s="46"/>
      <c r="R159" s="46"/>
      <c r="S159" s="46"/>
      <c r="T159" s="94"/>
      <c r="AT159" s="23" t="s">
        <v>150</v>
      </c>
      <c r="AU159" s="23" t="s">
        <v>86</v>
      </c>
    </row>
    <row r="160" s="11" customFormat="1">
      <c r="B160" s="237"/>
      <c r="C160" s="238"/>
      <c r="D160" s="233" t="s">
        <v>152</v>
      </c>
      <c r="E160" s="239" t="s">
        <v>21</v>
      </c>
      <c r="F160" s="240" t="s">
        <v>248</v>
      </c>
      <c r="G160" s="238"/>
      <c r="H160" s="239" t="s">
        <v>21</v>
      </c>
      <c r="I160" s="241"/>
      <c r="J160" s="238"/>
      <c r="K160" s="238"/>
      <c r="L160" s="242"/>
      <c r="M160" s="243"/>
      <c r="N160" s="244"/>
      <c r="O160" s="244"/>
      <c r="P160" s="244"/>
      <c r="Q160" s="244"/>
      <c r="R160" s="244"/>
      <c r="S160" s="244"/>
      <c r="T160" s="245"/>
      <c r="AT160" s="246" t="s">
        <v>152</v>
      </c>
      <c r="AU160" s="246" t="s">
        <v>86</v>
      </c>
      <c r="AV160" s="11" t="s">
        <v>84</v>
      </c>
      <c r="AW160" s="11" t="s">
        <v>39</v>
      </c>
      <c r="AX160" s="11" t="s">
        <v>76</v>
      </c>
      <c r="AY160" s="246" t="s">
        <v>140</v>
      </c>
    </row>
    <row r="161" s="12" customFormat="1">
      <c r="B161" s="247"/>
      <c r="C161" s="248"/>
      <c r="D161" s="233" t="s">
        <v>152</v>
      </c>
      <c r="E161" s="249" t="s">
        <v>21</v>
      </c>
      <c r="F161" s="250" t="s">
        <v>232</v>
      </c>
      <c r="G161" s="248"/>
      <c r="H161" s="251">
        <v>2106.5349999999999</v>
      </c>
      <c r="I161" s="252"/>
      <c r="J161" s="248"/>
      <c r="K161" s="248"/>
      <c r="L161" s="253"/>
      <c r="M161" s="254"/>
      <c r="N161" s="255"/>
      <c r="O161" s="255"/>
      <c r="P161" s="255"/>
      <c r="Q161" s="255"/>
      <c r="R161" s="255"/>
      <c r="S161" s="255"/>
      <c r="T161" s="256"/>
      <c r="AT161" s="257" t="s">
        <v>152</v>
      </c>
      <c r="AU161" s="257" t="s">
        <v>86</v>
      </c>
      <c r="AV161" s="12" t="s">
        <v>86</v>
      </c>
      <c r="AW161" s="12" t="s">
        <v>39</v>
      </c>
      <c r="AX161" s="12" t="s">
        <v>84</v>
      </c>
      <c r="AY161" s="257" t="s">
        <v>140</v>
      </c>
    </row>
    <row r="162" s="1" customFormat="1" ht="25.5" customHeight="1">
      <c r="B162" s="45"/>
      <c r="C162" s="221" t="s">
        <v>249</v>
      </c>
      <c r="D162" s="221" t="s">
        <v>142</v>
      </c>
      <c r="E162" s="222" t="s">
        <v>250</v>
      </c>
      <c r="F162" s="223" t="s">
        <v>251</v>
      </c>
      <c r="G162" s="224" t="s">
        <v>202</v>
      </c>
      <c r="H162" s="225">
        <v>375.82999999999998</v>
      </c>
      <c r="I162" s="226"/>
      <c r="J162" s="227">
        <f>ROUND(I162*H162,2)</f>
        <v>0</v>
      </c>
      <c r="K162" s="223" t="s">
        <v>145</v>
      </c>
      <c r="L162" s="71"/>
      <c r="M162" s="228" t="s">
        <v>21</v>
      </c>
      <c r="N162" s="229" t="s">
        <v>47</v>
      </c>
      <c r="O162" s="46"/>
      <c r="P162" s="230">
        <f>O162*H162</f>
        <v>0</v>
      </c>
      <c r="Q162" s="230">
        <v>0</v>
      </c>
      <c r="R162" s="230">
        <f>Q162*H162</f>
        <v>0</v>
      </c>
      <c r="S162" s="230">
        <v>0</v>
      </c>
      <c r="T162" s="231">
        <f>S162*H162</f>
        <v>0</v>
      </c>
      <c r="AR162" s="23" t="s">
        <v>146</v>
      </c>
      <c r="AT162" s="23" t="s">
        <v>142</v>
      </c>
      <c r="AU162" s="23" t="s">
        <v>86</v>
      </c>
      <c r="AY162" s="23" t="s">
        <v>140</v>
      </c>
      <c r="BE162" s="232">
        <f>IF(N162="základní",J162,0)</f>
        <v>0</v>
      </c>
      <c r="BF162" s="232">
        <f>IF(N162="snížená",J162,0)</f>
        <v>0</v>
      </c>
      <c r="BG162" s="232">
        <f>IF(N162="zákl. přenesená",J162,0)</f>
        <v>0</v>
      </c>
      <c r="BH162" s="232">
        <f>IF(N162="sníž. přenesená",J162,0)</f>
        <v>0</v>
      </c>
      <c r="BI162" s="232">
        <f>IF(N162="nulová",J162,0)</f>
        <v>0</v>
      </c>
      <c r="BJ162" s="23" t="s">
        <v>84</v>
      </c>
      <c r="BK162" s="232">
        <f>ROUND(I162*H162,2)</f>
        <v>0</v>
      </c>
      <c r="BL162" s="23" t="s">
        <v>146</v>
      </c>
      <c r="BM162" s="23" t="s">
        <v>252</v>
      </c>
    </row>
    <row r="163" s="1" customFormat="1">
      <c r="B163" s="45"/>
      <c r="C163" s="73"/>
      <c r="D163" s="233" t="s">
        <v>148</v>
      </c>
      <c r="E163" s="73"/>
      <c r="F163" s="234" t="s">
        <v>253</v>
      </c>
      <c r="G163" s="73"/>
      <c r="H163" s="73"/>
      <c r="I163" s="191"/>
      <c r="J163" s="73"/>
      <c r="K163" s="73"/>
      <c r="L163" s="71"/>
      <c r="M163" s="235"/>
      <c r="N163" s="46"/>
      <c r="O163" s="46"/>
      <c r="P163" s="46"/>
      <c r="Q163" s="46"/>
      <c r="R163" s="46"/>
      <c r="S163" s="46"/>
      <c r="T163" s="94"/>
      <c r="AT163" s="23" t="s">
        <v>148</v>
      </c>
      <c r="AU163" s="23" t="s">
        <v>86</v>
      </c>
    </row>
    <row r="164" s="1" customFormat="1">
      <c r="B164" s="45"/>
      <c r="C164" s="73"/>
      <c r="D164" s="233" t="s">
        <v>150</v>
      </c>
      <c r="E164" s="73"/>
      <c r="F164" s="236" t="s">
        <v>247</v>
      </c>
      <c r="G164" s="73"/>
      <c r="H164" s="73"/>
      <c r="I164" s="191"/>
      <c r="J164" s="73"/>
      <c r="K164" s="73"/>
      <c r="L164" s="71"/>
      <c r="M164" s="235"/>
      <c r="N164" s="46"/>
      <c r="O164" s="46"/>
      <c r="P164" s="46"/>
      <c r="Q164" s="46"/>
      <c r="R164" s="46"/>
      <c r="S164" s="46"/>
      <c r="T164" s="94"/>
      <c r="AT164" s="23" t="s">
        <v>150</v>
      </c>
      <c r="AU164" s="23" t="s">
        <v>86</v>
      </c>
    </row>
    <row r="165" s="12" customFormat="1">
      <c r="B165" s="247"/>
      <c r="C165" s="248"/>
      <c r="D165" s="233" t="s">
        <v>152</v>
      </c>
      <c r="E165" s="249" t="s">
        <v>21</v>
      </c>
      <c r="F165" s="250" t="s">
        <v>231</v>
      </c>
      <c r="G165" s="248"/>
      <c r="H165" s="251">
        <v>375.82999999999998</v>
      </c>
      <c r="I165" s="252"/>
      <c r="J165" s="248"/>
      <c r="K165" s="248"/>
      <c r="L165" s="253"/>
      <c r="M165" s="254"/>
      <c r="N165" s="255"/>
      <c r="O165" s="255"/>
      <c r="P165" s="255"/>
      <c r="Q165" s="255"/>
      <c r="R165" s="255"/>
      <c r="S165" s="255"/>
      <c r="T165" s="256"/>
      <c r="AT165" s="257" t="s">
        <v>152</v>
      </c>
      <c r="AU165" s="257" t="s">
        <v>86</v>
      </c>
      <c r="AV165" s="12" t="s">
        <v>86</v>
      </c>
      <c r="AW165" s="12" t="s">
        <v>39</v>
      </c>
      <c r="AX165" s="12" t="s">
        <v>84</v>
      </c>
      <c r="AY165" s="257" t="s">
        <v>140</v>
      </c>
    </row>
    <row r="166" s="1" customFormat="1" ht="25.5" customHeight="1">
      <c r="B166" s="45"/>
      <c r="C166" s="221" t="s">
        <v>10</v>
      </c>
      <c r="D166" s="221" t="s">
        <v>142</v>
      </c>
      <c r="E166" s="222" t="s">
        <v>254</v>
      </c>
      <c r="F166" s="223" t="s">
        <v>255</v>
      </c>
      <c r="G166" s="224" t="s">
        <v>202</v>
      </c>
      <c r="H166" s="225">
        <v>1557.01</v>
      </c>
      <c r="I166" s="226"/>
      <c r="J166" s="227">
        <f>ROUND(I166*H166,2)</f>
        <v>0</v>
      </c>
      <c r="K166" s="223" t="s">
        <v>145</v>
      </c>
      <c r="L166" s="71"/>
      <c r="M166" s="228" t="s">
        <v>21</v>
      </c>
      <c r="N166" s="229" t="s">
        <v>47</v>
      </c>
      <c r="O166" s="46"/>
      <c r="P166" s="230">
        <f>O166*H166</f>
        <v>0</v>
      </c>
      <c r="Q166" s="230">
        <v>0</v>
      </c>
      <c r="R166" s="230">
        <f>Q166*H166</f>
        <v>0</v>
      </c>
      <c r="S166" s="230">
        <v>0</v>
      </c>
      <c r="T166" s="231">
        <f>S166*H166</f>
        <v>0</v>
      </c>
      <c r="AR166" s="23" t="s">
        <v>146</v>
      </c>
      <c r="AT166" s="23" t="s">
        <v>142</v>
      </c>
      <c r="AU166" s="23" t="s">
        <v>86</v>
      </c>
      <c r="AY166" s="23" t="s">
        <v>140</v>
      </c>
      <c r="BE166" s="232">
        <f>IF(N166="základní",J166,0)</f>
        <v>0</v>
      </c>
      <c r="BF166" s="232">
        <f>IF(N166="snížená",J166,0)</f>
        <v>0</v>
      </c>
      <c r="BG166" s="232">
        <f>IF(N166="zákl. přenesená",J166,0)</f>
        <v>0</v>
      </c>
      <c r="BH166" s="232">
        <f>IF(N166="sníž. přenesená",J166,0)</f>
        <v>0</v>
      </c>
      <c r="BI166" s="232">
        <f>IF(N166="nulová",J166,0)</f>
        <v>0</v>
      </c>
      <c r="BJ166" s="23" t="s">
        <v>84</v>
      </c>
      <c r="BK166" s="232">
        <f>ROUND(I166*H166,2)</f>
        <v>0</v>
      </c>
      <c r="BL166" s="23" t="s">
        <v>146</v>
      </c>
      <c r="BM166" s="23" t="s">
        <v>256</v>
      </c>
    </row>
    <row r="167" s="1" customFormat="1">
      <c r="B167" s="45"/>
      <c r="C167" s="73"/>
      <c r="D167" s="233" t="s">
        <v>148</v>
      </c>
      <c r="E167" s="73"/>
      <c r="F167" s="234" t="s">
        <v>204</v>
      </c>
      <c r="G167" s="73"/>
      <c r="H167" s="73"/>
      <c r="I167" s="191"/>
      <c r="J167" s="73"/>
      <c r="K167" s="73"/>
      <c r="L167" s="71"/>
      <c r="M167" s="235"/>
      <c r="N167" s="46"/>
      <c r="O167" s="46"/>
      <c r="P167" s="46"/>
      <c r="Q167" s="46"/>
      <c r="R167" s="46"/>
      <c r="S167" s="46"/>
      <c r="T167" s="94"/>
      <c r="AT167" s="23" t="s">
        <v>148</v>
      </c>
      <c r="AU167" s="23" t="s">
        <v>86</v>
      </c>
    </row>
    <row r="168" s="1" customFormat="1">
      <c r="B168" s="45"/>
      <c r="C168" s="73"/>
      <c r="D168" s="233" t="s">
        <v>150</v>
      </c>
      <c r="E168" s="73"/>
      <c r="F168" s="236" t="s">
        <v>247</v>
      </c>
      <c r="G168" s="73"/>
      <c r="H168" s="73"/>
      <c r="I168" s="191"/>
      <c r="J168" s="73"/>
      <c r="K168" s="73"/>
      <c r="L168" s="71"/>
      <c r="M168" s="235"/>
      <c r="N168" s="46"/>
      <c r="O168" s="46"/>
      <c r="P168" s="46"/>
      <c r="Q168" s="46"/>
      <c r="R168" s="46"/>
      <c r="S168" s="46"/>
      <c r="T168" s="94"/>
      <c r="AT168" s="23" t="s">
        <v>150</v>
      </c>
      <c r="AU168" s="23" t="s">
        <v>86</v>
      </c>
    </row>
    <row r="169" s="12" customFormat="1">
      <c r="B169" s="247"/>
      <c r="C169" s="248"/>
      <c r="D169" s="233" t="s">
        <v>152</v>
      </c>
      <c r="E169" s="249" t="s">
        <v>21</v>
      </c>
      <c r="F169" s="250" t="s">
        <v>233</v>
      </c>
      <c r="G169" s="248"/>
      <c r="H169" s="251">
        <v>1557.01</v>
      </c>
      <c r="I169" s="252"/>
      <c r="J169" s="248"/>
      <c r="K169" s="248"/>
      <c r="L169" s="253"/>
      <c r="M169" s="254"/>
      <c r="N169" s="255"/>
      <c r="O169" s="255"/>
      <c r="P169" s="255"/>
      <c r="Q169" s="255"/>
      <c r="R169" s="255"/>
      <c r="S169" s="255"/>
      <c r="T169" s="256"/>
      <c r="AT169" s="257" t="s">
        <v>152</v>
      </c>
      <c r="AU169" s="257" t="s">
        <v>86</v>
      </c>
      <c r="AV169" s="12" t="s">
        <v>86</v>
      </c>
      <c r="AW169" s="12" t="s">
        <v>39</v>
      </c>
      <c r="AX169" s="12" t="s">
        <v>84</v>
      </c>
      <c r="AY169" s="257" t="s">
        <v>140</v>
      </c>
    </row>
    <row r="170" s="1" customFormat="1" ht="25.5" customHeight="1">
      <c r="B170" s="45"/>
      <c r="C170" s="221" t="s">
        <v>257</v>
      </c>
      <c r="D170" s="221" t="s">
        <v>142</v>
      </c>
      <c r="E170" s="222" t="s">
        <v>258</v>
      </c>
      <c r="F170" s="223" t="s">
        <v>259</v>
      </c>
      <c r="G170" s="224" t="s">
        <v>260</v>
      </c>
      <c r="H170" s="225">
        <v>3</v>
      </c>
      <c r="I170" s="226"/>
      <c r="J170" s="227">
        <f>ROUND(I170*H170,2)</f>
        <v>0</v>
      </c>
      <c r="K170" s="223" t="s">
        <v>21</v>
      </c>
      <c r="L170" s="71"/>
      <c r="M170" s="228" t="s">
        <v>21</v>
      </c>
      <c r="N170" s="229" t="s">
        <v>47</v>
      </c>
      <c r="O170" s="46"/>
      <c r="P170" s="230">
        <f>O170*H170</f>
        <v>0</v>
      </c>
      <c r="Q170" s="230">
        <v>0</v>
      </c>
      <c r="R170" s="230">
        <f>Q170*H170</f>
        <v>0</v>
      </c>
      <c r="S170" s="230">
        <v>0</v>
      </c>
      <c r="T170" s="231">
        <f>S170*H170</f>
        <v>0</v>
      </c>
      <c r="AR170" s="23" t="s">
        <v>146</v>
      </c>
      <c r="AT170" s="23" t="s">
        <v>142</v>
      </c>
      <c r="AU170" s="23" t="s">
        <v>86</v>
      </c>
      <c r="AY170" s="23" t="s">
        <v>140</v>
      </c>
      <c r="BE170" s="232">
        <f>IF(N170="základní",J170,0)</f>
        <v>0</v>
      </c>
      <c r="BF170" s="232">
        <f>IF(N170="snížená",J170,0)</f>
        <v>0</v>
      </c>
      <c r="BG170" s="232">
        <f>IF(N170="zákl. přenesená",J170,0)</f>
        <v>0</v>
      </c>
      <c r="BH170" s="232">
        <f>IF(N170="sníž. přenesená",J170,0)</f>
        <v>0</v>
      </c>
      <c r="BI170" s="232">
        <f>IF(N170="nulová",J170,0)</f>
        <v>0</v>
      </c>
      <c r="BJ170" s="23" t="s">
        <v>84</v>
      </c>
      <c r="BK170" s="232">
        <f>ROUND(I170*H170,2)</f>
        <v>0</v>
      </c>
      <c r="BL170" s="23" t="s">
        <v>146</v>
      </c>
      <c r="BM170" s="23" t="s">
        <v>261</v>
      </c>
    </row>
    <row r="171" s="1" customFormat="1">
      <c r="B171" s="45"/>
      <c r="C171" s="73"/>
      <c r="D171" s="233" t="s">
        <v>148</v>
      </c>
      <c r="E171" s="73"/>
      <c r="F171" s="234" t="s">
        <v>259</v>
      </c>
      <c r="G171" s="73"/>
      <c r="H171" s="73"/>
      <c r="I171" s="191"/>
      <c r="J171" s="73"/>
      <c r="K171" s="73"/>
      <c r="L171" s="71"/>
      <c r="M171" s="269"/>
      <c r="N171" s="270"/>
      <c r="O171" s="270"/>
      <c r="P171" s="270"/>
      <c r="Q171" s="270"/>
      <c r="R171" s="270"/>
      <c r="S171" s="270"/>
      <c r="T171" s="271"/>
      <c r="AT171" s="23" t="s">
        <v>148</v>
      </c>
      <c r="AU171" s="23" t="s">
        <v>86</v>
      </c>
    </row>
    <row r="172" s="1" customFormat="1" ht="6.96" customHeight="1">
      <c r="B172" s="66"/>
      <c r="C172" s="67"/>
      <c r="D172" s="67"/>
      <c r="E172" s="67"/>
      <c r="F172" s="67"/>
      <c r="G172" s="67"/>
      <c r="H172" s="67"/>
      <c r="I172" s="166"/>
      <c r="J172" s="67"/>
      <c r="K172" s="67"/>
      <c r="L172" s="71"/>
    </row>
  </sheetData>
  <sheetProtection sheet="1" autoFilter="0" formatColumns="0" formatRows="0" objects="1" scenarios="1" spinCount="100000" saltValue="5xuXSvmFIGIOl5OFdj30wZPXkxe8hqZL1gq+arHRbImThIdLWgalorq4tJUq+9714RbRniBsaAq+O3LpajDP+g==" hashValue="03dDMjD8nDrDgMsZhjnAP5e1nrXL7q8xWFw28nkUI+SMDBstRRTMoDm9t4Zaopnwr3mdGVzog40AkFBrRN5KWw==" algorithmName="SHA-512" password="CC35"/>
  <autoFilter ref="C79:K171"/>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90</v>
      </c>
      <c r="G1" s="138" t="s">
        <v>91</v>
      </c>
      <c r="H1" s="138"/>
      <c r="I1" s="139"/>
      <c r="J1" s="138" t="s">
        <v>92</v>
      </c>
      <c r="K1" s="137" t="s">
        <v>93</v>
      </c>
      <c r="L1" s="138" t="s">
        <v>94</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89</v>
      </c>
    </row>
    <row r="3" ht="6.96" customHeight="1">
      <c r="B3" s="24"/>
      <c r="C3" s="25"/>
      <c r="D3" s="25"/>
      <c r="E3" s="25"/>
      <c r="F3" s="25"/>
      <c r="G3" s="25"/>
      <c r="H3" s="25"/>
      <c r="I3" s="141"/>
      <c r="J3" s="25"/>
      <c r="K3" s="26"/>
      <c r="AT3" s="23" t="s">
        <v>86</v>
      </c>
    </row>
    <row r="4" ht="36.96" customHeight="1">
      <c r="B4" s="27"/>
      <c r="C4" s="28"/>
      <c r="D4" s="29" t="s">
        <v>102</v>
      </c>
      <c r="E4" s="28"/>
      <c r="F4" s="28"/>
      <c r="G4" s="28"/>
      <c r="H4" s="28"/>
      <c r="I4" s="142"/>
      <c r="J4" s="28"/>
      <c r="K4" s="30"/>
      <c r="M4" s="31" t="s">
        <v>12</v>
      </c>
      <c r="AT4" s="23" t="s">
        <v>6</v>
      </c>
    </row>
    <row r="5" ht="6.96" customHeight="1">
      <c r="B5" s="27"/>
      <c r="C5" s="28"/>
      <c r="D5" s="28"/>
      <c r="E5" s="28"/>
      <c r="F5" s="28"/>
      <c r="G5" s="28"/>
      <c r="H5" s="28"/>
      <c r="I5" s="142"/>
      <c r="J5" s="28"/>
      <c r="K5" s="30"/>
    </row>
    <row r="6">
      <c r="B6" s="27"/>
      <c r="C6" s="28"/>
      <c r="D6" s="39" t="s">
        <v>18</v>
      </c>
      <c r="E6" s="28"/>
      <c r="F6" s="28"/>
      <c r="G6" s="28"/>
      <c r="H6" s="28"/>
      <c r="I6" s="142"/>
      <c r="J6" s="28"/>
      <c r="K6" s="30"/>
    </row>
    <row r="7" ht="16.5" customHeight="1">
      <c r="B7" s="27"/>
      <c r="C7" s="28"/>
      <c r="D7" s="28"/>
      <c r="E7" s="143" t="str">
        <f>'Rekapitulace stavby'!K6</f>
        <v>Projekt kolize staveb stávající cyklostezky s rekonstrukcí ochranných hrází na řece Odře v k. ú. Zábřeh nad Odrou</v>
      </c>
      <c r="F7" s="39"/>
      <c r="G7" s="39"/>
      <c r="H7" s="39"/>
      <c r="I7" s="142"/>
      <c r="J7" s="28"/>
      <c r="K7" s="30"/>
    </row>
    <row r="8" s="1" customFormat="1">
      <c r="B8" s="45"/>
      <c r="C8" s="46"/>
      <c r="D8" s="39" t="s">
        <v>113</v>
      </c>
      <c r="E8" s="46"/>
      <c r="F8" s="46"/>
      <c r="G8" s="46"/>
      <c r="H8" s="46"/>
      <c r="I8" s="144"/>
      <c r="J8" s="46"/>
      <c r="K8" s="50"/>
    </row>
    <row r="9" s="1" customFormat="1" ht="36.96" customHeight="1">
      <c r="B9" s="45"/>
      <c r="C9" s="46"/>
      <c r="D9" s="46"/>
      <c r="E9" s="145" t="s">
        <v>262</v>
      </c>
      <c r="F9" s="46"/>
      <c r="G9" s="46"/>
      <c r="H9" s="46"/>
      <c r="I9" s="144"/>
      <c r="J9" s="46"/>
      <c r="K9" s="50"/>
    </row>
    <row r="10" s="1" customFormat="1">
      <c r="B10" s="45"/>
      <c r="C10" s="46"/>
      <c r="D10" s="46"/>
      <c r="E10" s="46"/>
      <c r="F10" s="46"/>
      <c r="G10" s="46"/>
      <c r="H10" s="46"/>
      <c r="I10" s="144"/>
      <c r="J10" s="46"/>
      <c r="K10" s="50"/>
    </row>
    <row r="11" s="1" customFormat="1" ht="14.4" customHeight="1">
      <c r="B11" s="45"/>
      <c r="C11" s="46"/>
      <c r="D11" s="39" t="s">
        <v>20</v>
      </c>
      <c r="E11" s="46"/>
      <c r="F11" s="34" t="s">
        <v>21</v>
      </c>
      <c r="G11" s="46"/>
      <c r="H11" s="46"/>
      <c r="I11" s="146" t="s">
        <v>22</v>
      </c>
      <c r="J11" s="34" t="s">
        <v>21</v>
      </c>
      <c r="K11" s="50"/>
    </row>
    <row r="12" s="1" customFormat="1" ht="14.4" customHeight="1">
      <c r="B12" s="45"/>
      <c r="C12" s="46"/>
      <c r="D12" s="39" t="s">
        <v>23</v>
      </c>
      <c r="E12" s="46"/>
      <c r="F12" s="34" t="s">
        <v>24</v>
      </c>
      <c r="G12" s="46"/>
      <c r="H12" s="46"/>
      <c r="I12" s="146" t="s">
        <v>25</v>
      </c>
      <c r="J12" s="147" t="str">
        <f>'Rekapitulace stavby'!AN8</f>
        <v>4. 6. 2018</v>
      </c>
      <c r="K12" s="50"/>
    </row>
    <row r="13" s="1" customFormat="1" ht="10.8" customHeight="1">
      <c r="B13" s="45"/>
      <c r="C13" s="46"/>
      <c r="D13" s="46"/>
      <c r="E13" s="46"/>
      <c r="F13" s="46"/>
      <c r="G13" s="46"/>
      <c r="H13" s="46"/>
      <c r="I13" s="144"/>
      <c r="J13" s="46"/>
      <c r="K13" s="50"/>
    </row>
    <row r="14" s="1" customFormat="1" ht="14.4" customHeight="1">
      <c r="B14" s="45"/>
      <c r="C14" s="46"/>
      <c r="D14" s="39" t="s">
        <v>27</v>
      </c>
      <c r="E14" s="46"/>
      <c r="F14" s="46"/>
      <c r="G14" s="46"/>
      <c r="H14" s="46"/>
      <c r="I14" s="146" t="s">
        <v>28</v>
      </c>
      <c r="J14" s="34" t="s">
        <v>29</v>
      </c>
      <c r="K14" s="50"/>
    </row>
    <row r="15" s="1" customFormat="1" ht="18" customHeight="1">
      <c r="B15" s="45"/>
      <c r="C15" s="46"/>
      <c r="D15" s="46"/>
      <c r="E15" s="34" t="s">
        <v>30</v>
      </c>
      <c r="F15" s="46"/>
      <c r="G15" s="46"/>
      <c r="H15" s="46"/>
      <c r="I15" s="146" t="s">
        <v>31</v>
      </c>
      <c r="J15" s="34" t="s">
        <v>32</v>
      </c>
      <c r="K15" s="50"/>
    </row>
    <row r="16" s="1" customFormat="1" ht="6.96" customHeight="1">
      <c r="B16" s="45"/>
      <c r="C16" s="46"/>
      <c r="D16" s="46"/>
      <c r="E16" s="46"/>
      <c r="F16" s="46"/>
      <c r="G16" s="46"/>
      <c r="H16" s="46"/>
      <c r="I16" s="144"/>
      <c r="J16" s="46"/>
      <c r="K16" s="50"/>
    </row>
    <row r="17" s="1" customFormat="1" ht="14.4" customHeight="1">
      <c r="B17" s="45"/>
      <c r="C17" s="46"/>
      <c r="D17" s="39" t="s">
        <v>33</v>
      </c>
      <c r="E17" s="46"/>
      <c r="F17" s="46"/>
      <c r="G17" s="46"/>
      <c r="H17" s="46"/>
      <c r="I17" s="146"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6" t="s">
        <v>31</v>
      </c>
      <c r="J18" s="34" t="str">
        <f>IF('Rekapitulace stavby'!AN14="Vyplň údaj","",IF('Rekapitulace stavby'!AN14="","",'Rekapitulace stavby'!AN14))</f>
        <v/>
      </c>
      <c r="K18" s="50"/>
    </row>
    <row r="19" s="1" customFormat="1" ht="6.96" customHeight="1">
      <c r="B19" s="45"/>
      <c r="C19" s="46"/>
      <c r="D19" s="46"/>
      <c r="E19" s="46"/>
      <c r="F19" s="46"/>
      <c r="G19" s="46"/>
      <c r="H19" s="46"/>
      <c r="I19" s="144"/>
      <c r="J19" s="46"/>
      <c r="K19" s="50"/>
    </row>
    <row r="20" s="1" customFormat="1" ht="14.4" customHeight="1">
      <c r="B20" s="45"/>
      <c r="C20" s="46"/>
      <c r="D20" s="39" t="s">
        <v>35</v>
      </c>
      <c r="E20" s="46"/>
      <c r="F20" s="46"/>
      <c r="G20" s="46"/>
      <c r="H20" s="46"/>
      <c r="I20" s="146" t="s">
        <v>28</v>
      </c>
      <c r="J20" s="34" t="s">
        <v>36</v>
      </c>
      <c r="K20" s="50"/>
    </row>
    <row r="21" s="1" customFormat="1" ht="18" customHeight="1">
      <c r="B21" s="45"/>
      <c r="C21" s="46"/>
      <c r="D21" s="46"/>
      <c r="E21" s="34" t="s">
        <v>37</v>
      </c>
      <c r="F21" s="46"/>
      <c r="G21" s="46"/>
      <c r="H21" s="46"/>
      <c r="I21" s="146" t="s">
        <v>31</v>
      </c>
      <c r="J21" s="34" t="s">
        <v>38</v>
      </c>
      <c r="K21" s="50"/>
    </row>
    <row r="22" s="1" customFormat="1" ht="6.96" customHeight="1">
      <c r="B22" s="45"/>
      <c r="C22" s="46"/>
      <c r="D22" s="46"/>
      <c r="E22" s="46"/>
      <c r="F22" s="46"/>
      <c r="G22" s="46"/>
      <c r="H22" s="46"/>
      <c r="I22" s="144"/>
      <c r="J22" s="46"/>
      <c r="K22" s="50"/>
    </row>
    <row r="23" s="1" customFormat="1" ht="14.4" customHeight="1">
      <c r="B23" s="45"/>
      <c r="C23" s="46"/>
      <c r="D23" s="39" t="s">
        <v>40</v>
      </c>
      <c r="E23" s="46"/>
      <c r="F23" s="46"/>
      <c r="G23" s="46"/>
      <c r="H23" s="46"/>
      <c r="I23" s="144"/>
      <c r="J23" s="46"/>
      <c r="K23" s="50"/>
    </row>
    <row r="24" s="6" customFormat="1" ht="16.5" customHeight="1">
      <c r="B24" s="148"/>
      <c r="C24" s="149"/>
      <c r="D24" s="149"/>
      <c r="E24" s="43" t="s">
        <v>21</v>
      </c>
      <c r="F24" s="43"/>
      <c r="G24" s="43"/>
      <c r="H24" s="43"/>
      <c r="I24" s="150"/>
      <c r="J24" s="149"/>
      <c r="K24" s="151"/>
    </row>
    <row r="25" s="1" customFormat="1" ht="6.96" customHeight="1">
      <c r="B25" s="45"/>
      <c r="C25" s="46"/>
      <c r="D25" s="46"/>
      <c r="E25" s="46"/>
      <c r="F25" s="46"/>
      <c r="G25" s="46"/>
      <c r="H25" s="46"/>
      <c r="I25" s="144"/>
      <c r="J25" s="46"/>
      <c r="K25" s="50"/>
    </row>
    <row r="26" s="1" customFormat="1" ht="6.96" customHeight="1">
      <c r="B26" s="45"/>
      <c r="C26" s="46"/>
      <c r="D26" s="105"/>
      <c r="E26" s="105"/>
      <c r="F26" s="105"/>
      <c r="G26" s="105"/>
      <c r="H26" s="105"/>
      <c r="I26" s="152"/>
      <c r="J26" s="105"/>
      <c r="K26" s="153"/>
    </row>
    <row r="27" s="1" customFormat="1" ht="25.44" customHeight="1">
      <c r="B27" s="45"/>
      <c r="C27" s="46"/>
      <c r="D27" s="154" t="s">
        <v>42</v>
      </c>
      <c r="E27" s="46"/>
      <c r="F27" s="46"/>
      <c r="G27" s="46"/>
      <c r="H27" s="46"/>
      <c r="I27" s="144"/>
      <c r="J27" s="155">
        <f>ROUND(J77,2)</f>
        <v>0</v>
      </c>
      <c r="K27" s="50"/>
    </row>
    <row r="28" s="1" customFormat="1" ht="6.96" customHeight="1">
      <c r="B28" s="45"/>
      <c r="C28" s="46"/>
      <c r="D28" s="105"/>
      <c r="E28" s="105"/>
      <c r="F28" s="105"/>
      <c r="G28" s="105"/>
      <c r="H28" s="105"/>
      <c r="I28" s="152"/>
      <c r="J28" s="105"/>
      <c r="K28" s="153"/>
    </row>
    <row r="29" s="1" customFormat="1" ht="14.4" customHeight="1">
      <c r="B29" s="45"/>
      <c r="C29" s="46"/>
      <c r="D29" s="46"/>
      <c r="E29" s="46"/>
      <c r="F29" s="51" t="s">
        <v>44</v>
      </c>
      <c r="G29" s="46"/>
      <c r="H29" s="46"/>
      <c r="I29" s="156" t="s">
        <v>43</v>
      </c>
      <c r="J29" s="51" t="s">
        <v>45</v>
      </c>
      <c r="K29" s="50"/>
    </row>
    <row r="30" s="1" customFormat="1" ht="14.4" customHeight="1">
      <c r="B30" s="45"/>
      <c r="C30" s="46"/>
      <c r="D30" s="54" t="s">
        <v>46</v>
      </c>
      <c r="E30" s="54" t="s">
        <v>47</v>
      </c>
      <c r="F30" s="157">
        <f>ROUND(SUM(BE77:BE85), 2)</f>
        <v>0</v>
      </c>
      <c r="G30" s="46"/>
      <c r="H30" s="46"/>
      <c r="I30" s="158">
        <v>0.20999999999999999</v>
      </c>
      <c r="J30" s="157">
        <f>ROUND(ROUND((SUM(BE77:BE85)), 2)*I30, 2)</f>
        <v>0</v>
      </c>
      <c r="K30" s="50"/>
    </row>
    <row r="31" s="1" customFormat="1" ht="14.4" customHeight="1">
      <c r="B31" s="45"/>
      <c r="C31" s="46"/>
      <c r="D31" s="46"/>
      <c r="E31" s="54" t="s">
        <v>48</v>
      </c>
      <c r="F31" s="157">
        <f>ROUND(SUM(BF77:BF85), 2)</f>
        <v>0</v>
      </c>
      <c r="G31" s="46"/>
      <c r="H31" s="46"/>
      <c r="I31" s="158">
        <v>0.14999999999999999</v>
      </c>
      <c r="J31" s="157">
        <f>ROUND(ROUND((SUM(BF77:BF85)), 2)*I31, 2)</f>
        <v>0</v>
      </c>
      <c r="K31" s="50"/>
    </row>
    <row r="32" hidden="1" s="1" customFormat="1" ht="14.4" customHeight="1">
      <c r="B32" s="45"/>
      <c r="C32" s="46"/>
      <c r="D32" s="46"/>
      <c r="E32" s="54" t="s">
        <v>49</v>
      </c>
      <c r="F32" s="157">
        <f>ROUND(SUM(BG77:BG85), 2)</f>
        <v>0</v>
      </c>
      <c r="G32" s="46"/>
      <c r="H32" s="46"/>
      <c r="I32" s="158">
        <v>0.20999999999999999</v>
      </c>
      <c r="J32" s="157">
        <v>0</v>
      </c>
      <c r="K32" s="50"/>
    </row>
    <row r="33" hidden="1" s="1" customFormat="1" ht="14.4" customHeight="1">
      <c r="B33" s="45"/>
      <c r="C33" s="46"/>
      <c r="D33" s="46"/>
      <c r="E33" s="54" t="s">
        <v>50</v>
      </c>
      <c r="F33" s="157">
        <f>ROUND(SUM(BH77:BH85), 2)</f>
        <v>0</v>
      </c>
      <c r="G33" s="46"/>
      <c r="H33" s="46"/>
      <c r="I33" s="158">
        <v>0.14999999999999999</v>
      </c>
      <c r="J33" s="157">
        <v>0</v>
      </c>
      <c r="K33" s="50"/>
    </row>
    <row r="34" hidden="1" s="1" customFormat="1" ht="14.4" customHeight="1">
      <c r="B34" s="45"/>
      <c r="C34" s="46"/>
      <c r="D34" s="46"/>
      <c r="E34" s="54" t="s">
        <v>51</v>
      </c>
      <c r="F34" s="157">
        <f>ROUND(SUM(BI77:BI85), 2)</f>
        <v>0</v>
      </c>
      <c r="G34" s="46"/>
      <c r="H34" s="46"/>
      <c r="I34" s="158">
        <v>0</v>
      </c>
      <c r="J34" s="157">
        <v>0</v>
      </c>
      <c r="K34" s="50"/>
    </row>
    <row r="35" s="1" customFormat="1" ht="6.96" customHeight="1">
      <c r="B35" s="45"/>
      <c r="C35" s="46"/>
      <c r="D35" s="46"/>
      <c r="E35" s="46"/>
      <c r="F35" s="46"/>
      <c r="G35" s="46"/>
      <c r="H35" s="46"/>
      <c r="I35" s="144"/>
      <c r="J35" s="46"/>
      <c r="K35" s="50"/>
    </row>
    <row r="36" s="1" customFormat="1" ht="25.44" customHeight="1">
      <c r="B36" s="45"/>
      <c r="C36" s="159"/>
      <c r="D36" s="160" t="s">
        <v>52</v>
      </c>
      <c r="E36" s="97"/>
      <c r="F36" s="97"/>
      <c r="G36" s="161" t="s">
        <v>53</v>
      </c>
      <c r="H36" s="162" t="s">
        <v>54</v>
      </c>
      <c r="I36" s="163"/>
      <c r="J36" s="164">
        <f>SUM(J27:J34)</f>
        <v>0</v>
      </c>
      <c r="K36" s="165"/>
    </row>
    <row r="37" s="1" customFormat="1" ht="14.4" customHeight="1">
      <c r="B37" s="66"/>
      <c r="C37" s="67"/>
      <c r="D37" s="67"/>
      <c r="E37" s="67"/>
      <c r="F37" s="67"/>
      <c r="G37" s="67"/>
      <c r="H37" s="67"/>
      <c r="I37" s="166"/>
      <c r="J37" s="67"/>
      <c r="K37" s="68"/>
    </row>
    <row r="41" s="1" customFormat="1" ht="6.96" customHeight="1">
      <c r="B41" s="167"/>
      <c r="C41" s="168"/>
      <c r="D41" s="168"/>
      <c r="E41" s="168"/>
      <c r="F41" s="168"/>
      <c r="G41" s="168"/>
      <c r="H41" s="168"/>
      <c r="I41" s="169"/>
      <c r="J41" s="168"/>
      <c r="K41" s="170"/>
    </row>
    <row r="42" s="1" customFormat="1" ht="36.96" customHeight="1">
      <c r="B42" s="45"/>
      <c r="C42" s="29" t="s">
        <v>115</v>
      </c>
      <c r="D42" s="46"/>
      <c r="E42" s="46"/>
      <c r="F42" s="46"/>
      <c r="G42" s="46"/>
      <c r="H42" s="46"/>
      <c r="I42" s="144"/>
      <c r="J42" s="46"/>
      <c r="K42" s="50"/>
    </row>
    <row r="43" s="1" customFormat="1" ht="6.96" customHeight="1">
      <c r="B43" s="45"/>
      <c r="C43" s="46"/>
      <c r="D43" s="46"/>
      <c r="E43" s="46"/>
      <c r="F43" s="46"/>
      <c r="G43" s="46"/>
      <c r="H43" s="46"/>
      <c r="I43" s="144"/>
      <c r="J43" s="46"/>
      <c r="K43" s="50"/>
    </row>
    <row r="44" s="1" customFormat="1" ht="14.4" customHeight="1">
      <c r="B44" s="45"/>
      <c r="C44" s="39" t="s">
        <v>18</v>
      </c>
      <c r="D44" s="46"/>
      <c r="E44" s="46"/>
      <c r="F44" s="46"/>
      <c r="G44" s="46"/>
      <c r="H44" s="46"/>
      <c r="I44" s="144"/>
      <c r="J44" s="46"/>
      <c r="K44" s="50"/>
    </row>
    <row r="45" s="1" customFormat="1" ht="16.5" customHeight="1">
      <c r="B45" s="45"/>
      <c r="C45" s="46"/>
      <c r="D45" s="46"/>
      <c r="E45" s="143" t="str">
        <f>E7</f>
        <v>Projekt kolize staveb stávající cyklostezky s rekonstrukcí ochranných hrází na řece Odře v k. ú. Zábřeh nad Odrou</v>
      </c>
      <c r="F45" s="39"/>
      <c r="G45" s="39"/>
      <c r="H45" s="39"/>
      <c r="I45" s="144"/>
      <c r="J45" s="46"/>
      <c r="K45" s="50"/>
    </row>
    <row r="46" s="1" customFormat="1" ht="14.4" customHeight="1">
      <c r="B46" s="45"/>
      <c r="C46" s="39" t="s">
        <v>113</v>
      </c>
      <c r="D46" s="46"/>
      <c r="E46" s="46"/>
      <c r="F46" s="46"/>
      <c r="G46" s="46"/>
      <c r="H46" s="46"/>
      <c r="I46" s="144"/>
      <c r="J46" s="46"/>
      <c r="K46" s="50"/>
    </row>
    <row r="47" s="1" customFormat="1" ht="17.25" customHeight="1">
      <c r="B47" s="45"/>
      <c r="C47" s="46"/>
      <c r="D47" s="46"/>
      <c r="E47" s="145" t="str">
        <f>E9</f>
        <v>VON - Vedlejší a ostatní náklady</v>
      </c>
      <c r="F47" s="46"/>
      <c r="G47" s="46"/>
      <c r="H47" s="46"/>
      <c r="I47" s="144"/>
      <c r="J47" s="46"/>
      <c r="K47" s="50"/>
    </row>
    <row r="48" s="1" customFormat="1" ht="6.96" customHeight="1">
      <c r="B48" s="45"/>
      <c r="C48" s="46"/>
      <c r="D48" s="46"/>
      <c r="E48" s="46"/>
      <c r="F48" s="46"/>
      <c r="G48" s="46"/>
      <c r="H48" s="46"/>
      <c r="I48" s="144"/>
      <c r="J48" s="46"/>
      <c r="K48" s="50"/>
    </row>
    <row r="49" s="1" customFormat="1" ht="18" customHeight="1">
      <c r="B49" s="45"/>
      <c r="C49" s="39" t="s">
        <v>23</v>
      </c>
      <c r="D49" s="46"/>
      <c r="E49" s="46"/>
      <c r="F49" s="34" t="str">
        <f>F12</f>
        <v>k.ú. Zábřeh nad Odrou</v>
      </c>
      <c r="G49" s="46"/>
      <c r="H49" s="46"/>
      <c r="I49" s="146" t="s">
        <v>25</v>
      </c>
      <c r="J49" s="147" t="str">
        <f>IF(J12="","",J12)</f>
        <v>4. 6. 2018</v>
      </c>
      <c r="K49" s="50"/>
    </row>
    <row r="50" s="1" customFormat="1" ht="6.96" customHeight="1">
      <c r="B50" s="45"/>
      <c r="C50" s="46"/>
      <c r="D50" s="46"/>
      <c r="E50" s="46"/>
      <c r="F50" s="46"/>
      <c r="G50" s="46"/>
      <c r="H50" s="46"/>
      <c r="I50" s="144"/>
      <c r="J50" s="46"/>
      <c r="K50" s="50"/>
    </row>
    <row r="51" s="1" customFormat="1">
      <c r="B51" s="45"/>
      <c r="C51" s="39" t="s">
        <v>27</v>
      </c>
      <c r="D51" s="46"/>
      <c r="E51" s="46"/>
      <c r="F51" s="34" t="str">
        <f>E15</f>
        <v>Statutární město Ostrava</v>
      </c>
      <c r="G51" s="46"/>
      <c r="H51" s="46"/>
      <c r="I51" s="146" t="s">
        <v>35</v>
      </c>
      <c r="J51" s="43" t="str">
        <f>E21</f>
        <v>AQUATIS a. s.</v>
      </c>
      <c r="K51" s="50"/>
    </row>
    <row r="52" s="1" customFormat="1" ht="14.4" customHeight="1">
      <c r="B52" s="45"/>
      <c r="C52" s="39" t="s">
        <v>33</v>
      </c>
      <c r="D52" s="46"/>
      <c r="E52" s="46"/>
      <c r="F52" s="34" t="str">
        <f>IF(E18="","",E18)</f>
        <v/>
      </c>
      <c r="G52" s="46"/>
      <c r="H52" s="46"/>
      <c r="I52" s="144"/>
      <c r="J52" s="171"/>
      <c r="K52" s="50"/>
    </row>
    <row r="53" s="1" customFormat="1" ht="10.32" customHeight="1">
      <c r="B53" s="45"/>
      <c r="C53" s="46"/>
      <c r="D53" s="46"/>
      <c r="E53" s="46"/>
      <c r="F53" s="46"/>
      <c r="G53" s="46"/>
      <c r="H53" s="46"/>
      <c r="I53" s="144"/>
      <c r="J53" s="46"/>
      <c r="K53" s="50"/>
    </row>
    <row r="54" s="1" customFormat="1" ht="29.28" customHeight="1">
      <c r="B54" s="45"/>
      <c r="C54" s="172" t="s">
        <v>116</v>
      </c>
      <c r="D54" s="159"/>
      <c r="E54" s="159"/>
      <c r="F54" s="159"/>
      <c r="G54" s="159"/>
      <c r="H54" s="159"/>
      <c r="I54" s="173"/>
      <c r="J54" s="174" t="s">
        <v>117</v>
      </c>
      <c r="K54" s="175"/>
    </row>
    <row r="55" s="1" customFormat="1" ht="10.32" customHeight="1">
      <c r="B55" s="45"/>
      <c r="C55" s="46"/>
      <c r="D55" s="46"/>
      <c r="E55" s="46"/>
      <c r="F55" s="46"/>
      <c r="G55" s="46"/>
      <c r="H55" s="46"/>
      <c r="I55" s="144"/>
      <c r="J55" s="46"/>
      <c r="K55" s="50"/>
    </row>
    <row r="56" s="1" customFormat="1" ht="29.28" customHeight="1">
      <c r="B56" s="45"/>
      <c r="C56" s="176" t="s">
        <v>118</v>
      </c>
      <c r="D56" s="46"/>
      <c r="E56" s="46"/>
      <c r="F56" s="46"/>
      <c r="G56" s="46"/>
      <c r="H56" s="46"/>
      <c r="I56" s="144"/>
      <c r="J56" s="155">
        <f>J77</f>
        <v>0</v>
      </c>
      <c r="K56" s="50"/>
      <c r="AU56" s="23" t="s">
        <v>119</v>
      </c>
    </row>
    <row r="57" s="7" customFormat="1" ht="24.96" customHeight="1">
      <c r="B57" s="177"/>
      <c r="C57" s="178"/>
      <c r="D57" s="179" t="s">
        <v>262</v>
      </c>
      <c r="E57" s="180"/>
      <c r="F57" s="180"/>
      <c r="G57" s="180"/>
      <c r="H57" s="180"/>
      <c r="I57" s="181"/>
      <c r="J57" s="182">
        <f>J78</f>
        <v>0</v>
      </c>
      <c r="K57" s="183"/>
    </row>
    <row r="58" s="1" customFormat="1" ht="21.84" customHeight="1">
      <c r="B58" s="45"/>
      <c r="C58" s="46"/>
      <c r="D58" s="46"/>
      <c r="E58" s="46"/>
      <c r="F58" s="46"/>
      <c r="G58" s="46"/>
      <c r="H58" s="46"/>
      <c r="I58" s="144"/>
      <c r="J58" s="46"/>
      <c r="K58" s="50"/>
    </row>
    <row r="59" s="1" customFormat="1" ht="6.96" customHeight="1">
      <c r="B59" s="66"/>
      <c r="C59" s="67"/>
      <c r="D59" s="67"/>
      <c r="E59" s="67"/>
      <c r="F59" s="67"/>
      <c r="G59" s="67"/>
      <c r="H59" s="67"/>
      <c r="I59" s="166"/>
      <c r="J59" s="67"/>
      <c r="K59" s="68"/>
    </row>
    <row r="63" s="1" customFormat="1" ht="6.96" customHeight="1">
      <c r="B63" s="69"/>
      <c r="C63" s="70"/>
      <c r="D63" s="70"/>
      <c r="E63" s="70"/>
      <c r="F63" s="70"/>
      <c r="G63" s="70"/>
      <c r="H63" s="70"/>
      <c r="I63" s="169"/>
      <c r="J63" s="70"/>
      <c r="K63" s="70"/>
      <c r="L63" s="71"/>
    </row>
    <row r="64" s="1" customFormat="1" ht="36.96" customHeight="1">
      <c r="B64" s="45"/>
      <c r="C64" s="72" t="s">
        <v>124</v>
      </c>
      <c r="D64" s="73"/>
      <c r="E64" s="73"/>
      <c r="F64" s="73"/>
      <c r="G64" s="73"/>
      <c r="H64" s="73"/>
      <c r="I64" s="191"/>
      <c r="J64" s="73"/>
      <c r="K64" s="73"/>
      <c r="L64" s="71"/>
    </row>
    <row r="65" s="1" customFormat="1" ht="6.96" customHeight="1">
      <c r="B65" s="45"/>
      <c r="C65" s="73"/>
      <c r="D65" s="73"/>
      <c r="E65" s="73"/>
      <c r="F65" s="73"/>
      <c r="G65" s="73"/>
      <c r="H65" s="73"/>
      <c r="I65" s="191"/>
      <c r="J65" s="73"/>
      <c r="K65" s="73"/>
      <c r="L65" s="71"/>
    </row>
    <row r="66" s="1" customFormat="1" ht="14.4" customHeight="1">
      <c r="B66" s="45"/>
      <c r="C66" s="75" t="s">
        <v>18</v>
      </c>
      <c r="D66" s="73"/>
      <c r="E66" s="73"/>
      <c r="F66" s="73"/>
      <c r="G66" s="73"/>
      <c r="H66" s="73"/>
      <c r="I66" s="191"/>
      <c r="J66" s="73"/>
      <c r="K66" s="73"/>
      <c r="L66" s="71"/>
    </row>
    <row r="67" s="1" customFormat="1" ht="16.5" customHeight="1">
      <c r="B67" s="45"/>
      <c r="C67" s="73"/>
      <c r="D67" s="73"/>
      <c r="E67" s="192" t="str">
        <f>E7</f>
        <v>Projekt kolize staveb stávající cyklostezky s rekonstrukcí ochranných hrází na řece Odře v k. ú. Zábřeh nad Odrou</v>
      </c>
      <c r="F67" s="75"/>
      <c r="G67" s="75"/>
      <c r="H67" s="75"/>
      <c r="I67" s="191"/>
      <c r="J67" s="73"/>
      <c r="K67" s="73"/>
      <c r="L67" s="71"/>
    </row>
    <row r="68" s="1" customFormat="1" ht="14.4" customHeight="1">
      <c r="B68" s="45"/>
      <c r="C68" s="75" t="s">
        <v>113</v>
      </c>
      <c r="D68" s="73"/>
      <c r="E68" s="73"/>
      <c r="F68" s="73"/>
      <c r="G68" s="73"/>
      <c r="H68" s="73"/>
      <c r="I68" s="191"/>
      <c r="J68" s="73"/>
      <c r="K68" s="73"/>
      <c r="L68" s="71"/>
    </row>
    <row r="69" s="1" customFormat="1" ht="17.25" customHeight="1">
      <c r="B69" s="45"/>
      <c r="C69" s="73"/>
      <c r="D69" s="73"/>
      <c r="E69" s="81" t="str">
        <f>E9</f>
        <v>VON - Vedlejší a ostatní náklady</v>
      </c>
      <c r="F69" s="73"/>
      <c r="G69" s="73"/>
      <c r="H69" s="73"/>
      <c r="I69" s="191"/>
      <c r="J69" s="73"/>
      <c r="K69" s="73"/>
      <c r="L69" s="71"/>
    </row>
    <row r="70" s="1" customFormat="1" ht="6.96" customHeight="1">
      <c r="B70" s="45"/>
      <c r="C70" s="73"/>
      <c r="D70" s="73"/>
      <c r="E70" s="73"/>
      <c r="F70" s="73"/>
      <c r="G70" s="73"/>
      <c r="H70" s="73"/>
      <c r="I70" s="191"/>
      <c r="J70" s="73"/>
      <c r="K70" s="73"/>
      <c r="L70" s="71"/>
    </row>
    <row r="71" s="1" customFormat="1" ht="18" customHeight="1">
      <c r="B71" s="45"/>
      <c r="C71" s="75" t="s">
        <v>23</v>
      </c>
      <c r="D71" s="73"/>
      <c r="E71" s="73"/>
      <c r="F71" s="193" t="str">
        <f>F12</f>
        <v>k.ú. Zábřeh nad Odrou</v>
      </c>
      <c r="G71" s="73"/>
      <c r="H71" s="73"/>
      <c r="I71" s="194" t="s">
        <v>25</v>
      </c>
      <c r="J71" s="84" t="str">
        <f>IF(J12="","",J12)</f>
        <v>4. 6. 2018</v>
      </c>
      <c r="K71" s="73"/>
      <c r="L71" s="71"/>
    </row>
    <row r="72" s="1" customFormat="1" ht="6.96" customHeight="1">
      <c r="B72" s="45"/>
      <c r="C72" s="73"/>
      <c r="D72" s="73"/>
      <c r="E72" s="73"/>
      <c r="F72" s="73"/>
      <c r="G72" s="73"/>
      <c r="H72" s="73"/>
      <c r="I72" s="191"/>
      <c r="J72" s="73"/>
      <c r="K72" s="73"/>
      <c r="L72" s="71"/>
    </row>
    <row r="73" s="1" customFormat="1">
      <c r="B73" s="45"/>
      <c r="C73" s="75" t="s">
        <v>27</v>
      </c>
      <c r="D73" s="73"/>
      <c r="E73" s="73"/>
      <c r="F73" s="193" t="str">
        <f>E15</f>
        <v>Statutární město Ostrava</v>
      </c>
      <c r="G73" s="73"/>
      <c r="H73" s="73"/>
      <c r="I73" s="194" t="s">
        <v>35</v>
      </c>
      <c r="J73" s="193" t="str">
        <f>E21</f>
        <v>AQUATIS a. s.</v>
      </c>
      <c r="K73" s="73"/>
      <c r="L73" s="71"/>
    </row>
    <row r="74" s="1" customFormat="1" ht="14.4" customHeight="1">
      <c r="B74" s="45"/>
      <c r="C74" s="75" t="s">
        <v>33</v>
      </c>
      <c r="D74" s="73"/>
      <c r="E74" s="73"/>
      <c r="F74" s="193" t="str">
        <f>IF(E18="","",E18)</f>
        <v/>
      </c>
      <c r="G74" s="73"/>
      <c r="H74" s="73"/>
      <c r="I74" s="191"/>
      <c r="J74" s="73"/>
      <c r="K74" s="73"/>
      <c r="L74" s="71"/>
    </row>
    <row r="75" s="1" customFormat="1" ht="10.32" customHeight="1">
      <c r="B75" s="45"/>
      <c r="C75" s="73"/>
      <c r="D75" s="73"/>
      <c r="E75" s="73"/>
      <c r="F75" s="73"/>
      <c r="G75" s="73"/>
      <c r="H75" s="73"/>
      <c r="I75" s="191"/>
      <c r="J75" s="73"/>
      <c r="K75" s="73"/>
      <c r="L75" s="71"/>
    </row>
    <row r="76" s="9" customFormat="1" ht="29.28" customHeight="1">
      <c r="B76" s="195"/>
      <c r="C76" s="196" t="s">
        <v>125</v>
      </c>
      <c r="D76" s="197" t="s">
        <v>61</v>
      </c>
      <c r="E76" s="197" t="s">
        <v>57</v>
      </c>
      <c r="F76" s="197" t="s">
        <v>126</v>
      </c>
      <c r="G76" s="197" t="s">
        <v>127</v>
      </c>
      <c r="H76" s="197" t="s">
        <v>128</v>
      </c>
      <c r="I76" s="198" t="s">
        <v>129</v>
      </c>
      <c r="J76" s="197" t="s">
        <v>117</v>
      </c>
      <c r="K76" s="199" t="s">
        <v>130</v>
      </c>
      <c r="L76" s="200"/>
      <c r="M76" s="101" t="s">
        <v>131</v>
      </c>
      <c r="N76" s="102" t="s">
        <v>46</v>
      </c>
      <c r="O76" s="102" t="s">
        <v>132</v>
      </c>
      <c r="P76" s="102" t="s">
        <v>133</v>
      </c>
      <c r="Q76" s="102" t="s">
        <v>134</v>
      </c>
      <c r="R76" s="102" t="s">
        <v>135</v>
      </c>
      <c r="S76" s="102" t="s">
        <v>136</v>
      </c>
      <c r="T76" s="103" t="s">
        <v>137</v>
      </c>
    </row>
    <row r="77" s="1" customFormat="1" ht="29.28" customHeight="1">
      <c r="B77" s="45"/>
      <c r="C77" s="107" t="s">
        <v>118</v>
      </c>
      <c r="D77" s="73"/>
      <c r="E77" s="73"/>
      <c r="F77" s="73"/>
      <c r="G77" s="73"/>
      <c r="H77" s="73"/>
      <c r="I77" s="191"/>
      <c r="J77" s="201">
        <f>BK77</f>
        <v>0</v>
      </c>
      <c r="K77" s="73"/>
      <c r="L77" s="71"/>
      <c r="M77" s="104"/>
      <c r="N77" s="105"/>
      <c r="O77" s="105"/>
      <c r="P77" s="202">
        <f>P78</f>
        <v>0</v>
      </c>
      <c r="Q77" s="105"/>
      <c r="R77" s="202">
        <f>R78</f>
        <v>0</v>
      </c>
      <c r="S77" s="105"/>
      <c r="T77" s="203">
        <f>T78</f>
        <v>0</v>
      </c>
      <c r="AT77" s="23" t="s">
        <v>75</v>
      </c>
      <c r="AU77" s="23" t="s">
        <v>119</v>
      </c>
      <c r="BK77" s="204">
        <f>BK78</f>
        <v>0</v>
      </c>
    </row>
    <row r="78" s="10" customFormat="1" ht="37.44" customHeight="1">
      <c r="B78" s="205"/>
      <c r="C78" s="206"/>
      <c r="D78" s="207" t="s">
        <v>75</v>
      </c>
      <c r="E78" s="208" t="s">
        <v>87</v>
      </c>
      <c r="F78" s="208" t="s">
        <v>88</v>
      </c>
      <c r="G78" s="206"/>
      <c r="H78" s="206"/>
      <c r="I78" s="209"/>
      <c r="J78" s="210">
        <f>BK78</f>
        <v>0</v>
      </c>
      <c r="K78" s="206"/>
      <c r="L78" s="211"/>
      <c r="M78" s="212"/>
      <c r="N78" s="213"/>
      <c r="O78" s="213"/>
      <c r="P78" s="214">
        <f>SUM(P79:P85)</f>
        <v>0</v>
      </c>
      <c r="Q78" s="213"/>
      <c r="R78" s="214">
        <f>SUM(R79:R85)</f>
        <v>0</v>
      </c>
      <c r="S78" s="213"/>
      <c r="T78" s="215">
        <f>SUM(T79:T85)</f>
        <v>0</v>
      </c>
      <c r="AR78" s="216" t="s">
        <v>175</v>
      </c>
      <c r="AT78" s="217" t="s">
        <v>75</v>
      </c>
      <c r="AU78" s="217" t="s">
        <v>76</v>
      </c>
      <c r="AY78" s="216" t="s">
        <v>140</v>
      </c>
      <c r="BK78" s="218">
        <f>SUM(BK79:BK85)</f>
        <v>0</v>
      </c>
    </row>
    <row r="79" s="1" customFormat="1" ht="16.5" customHeight="1">
      <c r="B79" s="45"/>
      <c r="C79" s="221" t="s">
        <v>84</v>
      </c>
      <c r="D79" s="221" t="s">
        <v>142</v>
      </c>
      <c r="E79" s="222" t="s">
        <v>263</v>
      </c>
      <c r="F79" s="223" t="s">
        <v>264</v>
      </c>
      <c r="G79" s="224" t="s">
        <v>260</v>
      </c>
      <c r="H79" s="225">
        <v>1</v>
      </c>
      <c r="I79" s="226"/>
      <c r="J79" s="227">
        <f>ROUND(I79*H79,2)</f>
        <v>0</v>
      </c>
      <c r="K79" s="223" t="s">
        <v>21</v>
      </c>
      <c r="L79" s="71"/>
      <c r="M79" s="228" t="s">
        <v>21</v>
      </c>
      <c r="N79" s="229" t="s">
        <v>47</v>
      </c>
      <c r="O79" s="46"/>
      <c r="P79" s="230">
        <f>O79*H79</f>
        <v>0</v>
      </c>
      <c r="Q79" s="230">
        <v>0</v>
      </c>
      <c r="R79" s="230">
        <f>Q79*H79</f>
        <v>0</v>
      </c>
      <c r="S79" s="230">
        <v>0</v>
      </c>
      <c r="T79" s="231">
        <f>S79*H79</f>
        <v>0</v>
      </c>
      <c r="AR79" s="23" t="s">
        <v>265</v>
      </c>
      <c r="AT79" s="23" t="s">
        <v>142</v>
      </c>
      <c r="AU79" s="23" t="s">
        <v>84</v>
      </c>
      <c r="AY79" s="23" t="s">
        <v>140</v>
      </c>
      <c r="BE79" s="232">
        <f>IF(N79="základní",J79,0)</f>
        <v>0</v>
      </c>
      <c r="BF79" s="232">
        <f>IF(N79="snížená",J79,0)</f>
        <v>0</v>
      </c>
      <c r="BG79" s="232">
        <f>IF(N79="zákl. přenesená",J79,0)</f>
        <v>0</v>
      </c>
      <c r="BH79" s="232">
        <f>IF(N79="sníž. přenesená",J79,0)</f>
        <v>0</v>
      </c>
      <c r="BI79" s="232">
        <f>IF(N79="nulová",J79,0)</f>
        <v>0</v>
      </c>
      <c r="BJ79" s="23" t="s">
        <v>84</v>
      </c>
      <c r="BK79" s="232">
        <f>ROUND(I79*H79,2)</f>
        <v>0</v>
      </c>
      <c r="BL79" s="23" t="s">
        <v>265</v>
      </c>
      <c r="BM79" s="23" t="s">
        <v>266</v>
      </c>
    </row>
    <row r="80" s="1" customFormat="1">
      <c r="B80" s="45"/>
      <c r="C80" s="73"/>
      <c r="D80" s="233" t="s">
        <v>148</v>
      </c>
      <c r="E80" s="73"/>
      <c r="F80" s="234" t="s">
        <v>267</v>
      </c>
      <c r="G80" s="73"/>
      <c r="H80" s="73"/>
      <c r="I80" s="191"/>
      <c r="J80" s="73"/>
      <c r="K80" s="73"/>
      <c r="L80" s="71"/>
      <c r="M80" s="235"/>
      <c r="N80" s="46"/>
      <c r="O80" s="46"/>
      <c r="P80" s="46"/>
      <c r="Q80" s="46"/>
      <c r="R80" s="46"/>
      <c r="S80" s="46"/>
      <c r="T80" s="94"/>
      <c r="AT80" s="23" t="s">
        <v>148</v>
      </c>
      <c r="AU80" s="23" t="s">
        <v>84</v>
      </c>
    </row>
    <row r="81" s="1" customFormat="1" ht="16.5" customHeight="1">
      <c r="B81" s="45"/>
      <c r="C81" s="221" t="s">
        <v>86</v>
      </c>
      <c r="D81" s="221" t="s">
        <v>142</v>
      </c>
      <c r="E81" s="222" t="s">
        <v>268</v>
      </c>
      <c r="F81" s="223" t="s">
        <v>269</v>
      </c>
      <c r="G81" s="224" t="s">
        <v>260</v>
      </c>
      <c r="H81" s="225">
        <v>1</v>
      </c>
      <c r="I81" s="226"/>
      <c r="J81" s="227">
        <f>ROUND(I81*H81,2)</f>
        <v>0</v>
      </c>
      <c r="K81" s="223" t="s">
        <v>21</v>
      </c>
      <c r="L81" s="71"/>
      <c r="M81" s="228" t="s">
        <v>21</v>
      </c>
      <c r="N81" s="229" t="s">
        <v>47</v>
      </c>
      <c r="O81" s="46"/>
      <c r="P81" s="230">
        <f>O81*H81</f>
        <v>0</v>
      </c>
      <c r="Q81" s="230">
        <v>0</v>
      </c>
      <c r="R81" s="230">
        <f>Q81*H81</f>
        <v>0</v>
      </c>
      <c r="S81" s="230">
        <v>0</v>
      </c>
      <c r="T81" s="231">
        <f>S81*H81</f>
        <v>0</v>
      </c>
      <c r="AR81" s="23" t="s">
        <v>265</v>
      </c>
      <c r="AT81" s="23" t="s">
        <v>142</v>
      </c>
      <c r="AU81" s="23" t="s">
        <v>84</v>
      </c>
      <c r="AY81" s="23" t="s">
        <v>140</v>
      </c>
      <c r="BE81" s="232">
        <f>IF(N81="základní",J81,0)</f>
        <v>0</v>
      </c>
      <c r="BF81" s="232">
        <f>IF(N81="snížená",J81,0)</f>
        <v>0</v>
      </c>
      <c r="BG81" s="232">
        <f>IF(N81="zákl. přenesená",J81,0)</f>
        <v>0</v>
      </c>
      <c r="BH81" s="232">
        <f>IF(N81="sníž. přenesená",J81,0)</f>
        <v>0</v>
      </c>
      <c r="BI81" s="232">
        <f>IF(N81="nulová",J81,0)</f>
        <v>0</v>
      </c>
      <c r="BJ81" s="23" t="s">
        <v>84</v>
      </c>
      <c r="BK81" s="232">
        <f>ROUND(I81*H81,2)</f>
        <v>0</v>
      </c>
      <c r="BL81" s="23" t="s">
        <v>265</v>
      </c>
      <c r="BM81" s="23" t="s">
        <v>270</v>
      </c>
    </row>
    <row r="82" s="1" customFormat="1" ht="16.5" customHeight="1">
      <c r="B82" s="45"/>
      <c r="C82" s="221" t="s">
        <v>162</v>
      </c>
      <c r="D82" s="221" t="s">
        <v>142</v>
      </c>
      <c r="E82" s="222" t="s">
        <v>271</v>
      </c>
      <c r="F82" s="223" t="s">
        <v>272</v>
      </c>
      <c r="G82" s="224" t="s">
        <v>260</v>
      </c>
      <c r="H82" s="225">
        <v>1</v>
      </c>
      <c r="I82" s="226"/>
      <c r="J82" s="227">
        <f>ROUND(I82*H82,2)</f>
        <v>0</v>
      </c>
      <c r="K82" s="223" t="s">
        <v>21</v>
      </c>
      <c r="L82" s="71"/>
      <c r="M82" s="228" t="s">
        <v>21</v>
      </c>
      <c r="N82" s="229" t="s">
        <v>47</v>
      </c>
      <c r="O82" s="46"/>
      <c r="P82" s="230">
        <f>O82*H82</f>
        <v>0</v>
      </c>
      <c r="Q82" s="230">
        <v>0</v>
      </c>
      <c r="R82" s="230">
        <f>Q82*H82</f>
        <v>0</v>
      </c>
      <c r="S82" s="230">
        <v>0</v>
      </c>
      <c r="T82" s="231">
        <f>S82*H82</f>
        <v>0</v>
      </c>
      <c r="AR82" s="23" t="s">
        <v>265</v>
      </c>
      <c r="AT82" s="23" t="s">
        <v>142</v>
      </c>
      <c r="AU82" s="23" t="s">
        <v>84</v>
      </c>
      <c r="AY82" s="23" t="s">
        <v>140</v>
      </c>
      <c r="BE82" s="232">
        <f>IF(N82="základní",J82,0)</f>
        <v>0</v>
      </c>
      <c r="BF82" s="232">
        <f>IF(N82="snížená",J82,0)</f>
        <v>0</v>
      </c>
      <c r="BG82" s="232">
        <f>IF(N82="zákl. přenesená",J82,0)</f>
        <v>0</v>
      </c>
      <c r="BH82" s="232">
        <f>IF(N82="sníž. přenesená",J82,0)</f>
        <v>0</v>
      </c>
      <c r="BI82" s="232">
        <f>IF(N82="nulová",J82,0)</f>
        <v>0</v>
      </c>
      <c r="BJ82" s="23" t="s">
        <v>84</v>
      </c>
      <c r="BK82" s="232">
        <f>ROUND(I82*H82,2)</f>
        <v>0</v>
      </c>
      <c r="BL82" s="23" t="s">
        <v>265</v>
      </c>
      <c r="BM82" s="23" t="s">
        <v>273</v>
      </c>
    </row>
    <row r="83" s="1" customFormat="1" ht="16.5" customHeight="1">
      <c r="B83" s="45"/>
      <c r="C83" s="221" t="s">
        <v>146</v>
      </c>
      <c r="D83" s="221" t="s">
        <v>142</v>
      </c>
      <c r="E83" s="222" t="s">
        <v>274</v>
      </c>
      <c r="F83" s="223" t="s">
        <v>275</v>
      </c>
      <c r="G83" s="224" t="s">
        <v>260</v>
      </c>
      <c r="H83" s="225">
        <v>1</v>
      </c>
      <c r="I83" s="226"/>
      <c r="J83" s="227">
        <f>ROUND(I83*H83,2)</f>
        <v>0</v>
      </c>
      <c r="K83" s="223" t="s">
        <v>21</v>
      </c>
      <c r="L83" s="71"/>
      <c r="M83" s="228" t="s">
        <v>21</v>
      </c>
      <c r="N83" s="229" t="s">
        <v>47</v>
      </c>
      <c r="O83" s="46"/>
      <c r="P83" s="230">
        <f>O83*H83</f>
        <v>0</v>
      </c>
      <c r="Q83" s="230">
        <v>0</v>
      </c>
      <c r="R83" s="230">
        <f>Q83*H83</f>
        <v>0</v>
      </c>
      <c r="S83" s="230">
        <v>0</v>
      </c>
      <c r="T83" s="231">
        <f>S83*H83</f>
        <v>0</v>
      </c>
      <c r="AR83" s="23" t="s">
        <v>265</v>
      </c>
      <c r="AT83" s="23" t="s">
        <v>142</v>
      </c>
      <c r="AU83" s="23" t="s">
        <v>84</v>
      </c>
      <c r="AY83" s="23" t="s">
        <v>140</v>
      </c>
      <c r="BE83" s="232">
        <f>IF(N83="základní",J83,0)</f>
        <v>0</v>
      </c>
      <c r="BF83" s="232">
        <f>IF(N83="snížená",J83,0)</f>
        <v>0</v>
      </c>
      <c r="BG83" s="232">
        <f>IF(N83="zákl. přenesená",J83,0)</f>
        <v>0</v>
      </c>
      <c r="BH83" s="232">
        <f>IF(N83="sníž. přenesená",J83,0)</f>
        <v>0</v>
      </c>
      <c r="BI83" s="232">
        <f>IF(N83="nulová",J83,0)</f>
        <v>0</v>
      </c>
      <c r="BJ83" s="23" t="s">
        <v>84</v>
      </c>
      <c r="BK83" s="232">
        <f>ROUND(I83*H83,2)</f>
        <v>0</v>
      </c>
      <c r="BL83" s="23" t="s">
        <v>265</v>
      </c>
      <c r="BM83" s="23" t="s">
        <v>276</v>
      </c>
    </row>
    <row r="84" s="1" customFormat="1" ht="16.5" customHeight="1">
      <c r="B84" s="45"/>
      <c r="C84" s="221" t="s">
        <v>175</v>
      </c>
      <c r="D84" s="221" t="s">
        <v>142</v>
      </c>
      <c r="E84" s="222" t="s">
        <v>277</v>
      </c>
      <c r="F84" s="223" t="s">
        <v>278</v>
      </c>
      <c r="G84" s="224" t="s">
        <v>260</v>
      </c>
      <c r="H84" s="225">
        <v>1</v>
      </c>
      <c r="I84" s="226"/>
      <c r="J84" s="227">
        <f>ROUND(I84*H84,2)</f>
        <v>0</v>
      </c>
      <c r="K84" s="223" t="s">
        <v>21</v>
      </c>
      <c r="L84" s="71"/>
      <c r="M84" s="228" t="s">
        <v>21</v>
      </c>
      <c r="N84" s="229" t="s">
        <v>47</v>
      </c>
      <c r="O84" s="46"/>
      <c r="P84" s="230">
        <f>O84*H84</f>
        <v>0</v>
      </c>
      <c r="Q84" s="230">
        <v>0</v>
      </c>
      <c r="R84" s="230">
        <f>Q84*H84</f>
        <v>0</v>
      </c>
      <c r="S84" s="230">
        <v>0</v>
      </c>
      <c r="T84" s="231">
        <f>S84*H84</f>
        <v>0</v>
      </c>
      <c r="AR84" s="23" t="s">
        <v>265</v>
      </c>
      <c r="AT84" s="23" t="s">
        <v>142</v>
      </c>
      <c r="AU84" s="23" t="s">
        <v>84</v>
      </c>
      <c r="AY84" s="23" t="s">
        <v>140</v>
      </c>
      <c r="BE84" s="232">
        <f>IF(N84="základní",J84,0)</f>
        <v>0</v>
      </c>
      <c r="BF84" s="232">
        <f>IF(N84="snížená",J84,0)</f>
        <v>0</v>
      </c>
      <c r="BG84" s="232">
        <f>IF(N84="zákl. přenesená",J84,0)</f>
        <v>0</v>
      </c>
      <c r="BH84" s="232">
        <f>IF(N84="sníž. přenesená",J84,0)</f>
        <v>0</v>
      </c>
      <c r="BI84" s="232">
        <f>IF(N84="nulová",J84,0)</f>
        <v>0</v>
      </c>
      <c r="BJ84" s="23" t="s">
        <v>84</v>
      </c>
      <c r="BK84" s="232">
        <f>ROUND(I84*H84,2)</f>
        <v>0</v>
      </c>
      <c r="BL84" s="23" t="s">
        <v>265</v>
      </c>
      <c r="BM84" s="23" t="s">
        <v>279</v>
      </c>
    </row>
    <row r="85" s="1" customFormat="1" ht="16.5" customHeight="1">
      <c r="B85" s="45"/>
      <c r="C85" s="221" t="s">
        <v>185</v>
      </c>
      <c r="D85" s="221" t="s">
        <v>142</v>
      </c>
      <c r="E85" s="222" t="s">
        <v>280</v>
      </c>
      <c r="F85" s="223" t="s">
        <v>281</v>
      </c>
      <c r="G85" s="224" t="s">
        <v>260</v>
      </c>
      <c r="H85" s="225">
        <v>1</v>
      </c>
      <c r="I85" s="226"/>
      <c r="J85" s="227">
        <f>ROUND(I85*H85,2)</f>
        <v>0</v>
      </c>
      <c r="K85" s="223" t="s">
        <v>21</v>
      </c>
      <c r="L85" s="71"/>
      <c r="M85" s="228" t="s">
        <v>21</v>
      </c>
      <c r="N85" s="272" t="s">
        <v>47</v>
      </c>
      <c r="O85" s="270"/>
      <c r="P85" s="273">
        <f>O85*H85</f>
        <v>0</v>
      </c>
      <c r="Q85" s="273">
        <v>0</v>
      </c>
      <c r="R85" s="273">
        <f>Q85*H85</f>
        <v>0</v>
      </c>
      <c r="S85" s="273">
        <v>0</v>
      </c>
      <c r="T85" s="274">
        <f>S85*H85</f>
        <v>0</v>
      </c>
      <c r="AR85" s="23" t="s">
        <v>265</v>
      </c>
      <c r="AT85" s="23" t="s">
        <v>142</v>
      </c>
      <c r="AU85" s="23" t="s">
        <v>84</v>
      </c>
      <c r="AY85" s="23" t="s">
        <v>140</v>
      </c>
      <c r="BE85" s="232">
        <f>IF(N85="základní",J85,0)</f>
        <v>0</v>
      </c>
      <c r="BF85" s="232">
        <f>IF(N85="snížená",J85,0)</f>
        <v>0</v>
      </c>
      <c r="BG85" s="232">
        <f>IF(N85="zákl. přenesená",J85,0)</f>
        <v>0</v>
      </c>
      <c r="BH85" s="232">
        <f>IF(N85="sníž. přenesená",J85,0)</f>
        <v>0</v>
      </c>
      <c r="BI85" s="232">
        <f>IF(N85="nulová",J85,0)</f>
        <v>0</v>
      </c>
      <c r="BJ85" s="23" t="s">
        <v>84</v>
      </c>
      <c r="BK85" s="232">
        <f>ROUND(I85*H85,2)</f>
        <v>0</v>
      </c>
      <c r="BL85" s="23" t="s">
        <v>265</v>
      </c>
      <c r="BM85" s="23" t="s">
        <v>282</v>
      </c>
    </row>
    <row r="86" s="1" customFormat="1" ht="6.96" customHeight="1">
      <c r="B86" s="66"/>
      <c r="C86" s="67"/>
      <c r="D86" s="67"/>
      <c r="E86" s="67"/>
      <c r="F86" s="67"/>
      <c r="G86" s="67"/>
      <c r="H86" s="67"/>
      <c r="I86" s="166"/>
      <c r="J86" s="67"/>
      <c r="K86" s="67"/>
      <c r="L86" s="71"/>
    </row>
  </sheetData>
  <sheetProtection sheet="1" autoFilter="0" formatColumns="0" formatRows="0" objects="1" scenarios="1" spinCount="100000" saltValue="/rzNrG/RisKWc5gIxIaBNkGDWjlwQPqUIf2n/xDLuSJudlqf+eAyMwFYziFyy/H34ntXYyAfDb4w50imMEgwyg==" hashValue="PmPuL+uNhPzrRavDjBrsT51L7vlIwXssC9Z8nn3un4DFdQTXKW3jOIwIyjEEAcEwkdY8I+XEdCyzRRdouu1w2w==" algorithmName="SHA-512" password="CC35"/>
  <autoFilter ref="C76:K85"/>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75" customWidth="1"/>
    <col min="2" max="2" width="1.664063" style="275" customWidth="1"/>
    <col min="3" max="4" width="5" style="275" customWidth="1"/>
    <col min="5" max="5" width="11.67" style="275" customWidth="1"/>
    <col min="6" max="6" width="9.17" style="275" customWidth="1"/>
    <col min="7" max="7" width="5" style="275" customWidth="1"/>
    <col min="8" max="8" width="77.83" style="275" customWidth="1"/>
    <col min="9" max="10" width="20" style="275" customWidth="1"/>
    <col min="11" max="11" width="1.664063" style="275" customWidth="1"/>
  </cols>
  <sheetData>
    <row r="1" ht="37.5" customHeight="1"/>
    <row r="2" ht="7.5" customHeight="1">
      <c r="B2" s="276"/>
      <c r="C2" s="277"/>
      <c r="D2" s="277"/>
      <c r="E2" s="277"/>
      <c r="F2" s="277"/>
      <c r="G2" s="277"/>
      <c r="H2" s="277"/>
      <c r="I2" s="277"/>
      <c r="J2" s="277"/>
      <c r="K2" s="278"/>
    </row>
    <row r="3" s="14" customFormat="1" ht="45" customHeight="1">
      <c r="B3" s="279"/>
      <c r="C3" s="280" t="s">
        <v>283</v>
      </c>
      <c r="D3" s="280"/>
      <c r="E3" s="280"/>
      <c r="F3" s="280"/>
      <c r="G3" s="280"/>
      <c r="H3" s="280"/>
      <c r="I3" s="280"/>
      <c r="J3" s="280"/>
      <c r="K3" s="281"/>
    </row>
    <row r="4" ht="25.5" customHeight="1">
      <c r="B4" s="282"/>
      <c r="C4" s="283" t="s">
        <v>284</v>
      </c>
      <c r="D4" s="283"/>
      <c r="E4" s="283"/>
      <c r="F4" s="283"/>
      <c r="G4" s="283"/>
      <c r="H4" s="283"/>
      <c r="I4" s="283"/>
      <c r="J4" s="283"/>
      <c r="K4" s="284"/>
    </row>
    <row r="5" ht="5.25" customHeight="1">
      <c r="B5" s="282"/>
      <c r="C5" s="285"/>
      <c r="D5" s="285"/>
      <c r="E5" s="285"/>
      <c r="F5" s="285"/>
      <c r="G5" s="285"/>
      <c r="H5" s="285"/>
      <c r="I5" s="285"/>
      <c r="J5" s="285"/>
      <c r="K5" s="284"/>
    </row>
    <row r="6" ht="15" customHeight="1">
      <c r="B6" s="282"/>
      <c r="C6" s="286" t="s">
        <v>285</v>
      </c>
      <c r="D6" s="286"/>
      <c r="E6" s="286"/>
      <c r="F6" s="286"/>
      <c r="G6" s="286"/>
      <c r="H6" s="286"/>
      <c r="I6" s="286"/>
      <c r="J6" s="286"/>
      <c r="K6" s="284"/>
    </row>
    <row r="7" ht="15" customHeight="1">
      <c r="B7" s="287"/>
      <c r="C7" s="286" t="s">
        <v>286</v>
      </c>
      <c r="D7" s="286"/>
      <c r="E7" s="286"/>
      <c r="F7" s="286"/>
      <c r="G7" s="286"/>
      <c r="H7" s="286"/>
      <c r="I7" s="286"/>
      <c r="J7" s="286"/>
      <c r="K7" s="284"/>
    </row>
    <row r="8" ht="12.75" customHeight="1">
      <c r="B8" s="287"/>
      <c r="C8" s="286"/>
      <c r="D8" s="286"/>
      <c r="E8" s="286"/>
      <c r="F8" s="286"/>
      <c r="G8" s="286"/>
      <c r="H8" s="286"/>
      <c r="I8" s="286"/>
      <c r="J8" s="286"/>
      <c r="K8" s="284"/>
    </row>
    <row r="9" ht="15" customHeight="1">
      <c r="B9" s="287"/>
      <c r="C9" s="286" t="s">
        <v>287</v>
      </c>
      <c r="D9" s="286"/>
      <c r="E9" s="286"/>
      <c r="F9" s="286"/>
      <c r="G9" s="286"/>
      <c r="H9" s="286"/>
      <c r="I9" s="286"/>
      <c r="J9" s="286"/>
      <c r="K9" s="284"/>
    </row>
    <row r="10" ht="15" customHeight="1">
      <c r="B10" s="287"/>
      <c r="C10" s="286"/>
      <c r="D10" s="286" t="s">
        <v>288</v>
      </c>
      <c r="E10" s="286"/>
      <c r="F10" s="286"/>
      <c r="G10" s="286"/>
      <c r="H10" s="286"/>
      <c r="I10" s="286"/>
      <c r="J10" s="286"/>
      <c r="K10" s="284"/>
    </row>
    <row r="11" ht="15" customHeight="1">
      <c r="B11" s="287"/>
      <c r="C11" s="288"/>
      <c r="D11" s="286" t="s">
        <v>289</v>
      </c>
      <c r="E11" s="286"/>
      <c r="F11" s="286"/>
      <c r="G11" s="286"/>
      <c r="H11" s="286"/>
      <c r="I11" s="286"/>
      <c r="J11" s="286"/>
      <c r="K11" s="284"/>
    </row>
    <row r="12" ht="12.75" customHeight="1">
      <c r="B12" s="287"/>
      <c r="C12" s="288"/>
      <c r="D12" s="288"/>
      <c r="E12" s="288"/>
      <c r="F12" s="288"/>
      <c r="G12" s="288"/>
      <c r="H12" s="288"/>
      <c r="I12" s="288"/>
      <c r="J12" s="288"/>
      <c r="K12" s="284"/>
    </row>
    <row r="13" ht="15" customHeight="1">
      <c r="B13" s="287"/>
      <c r="C13" s="288"/>
      <c r="D13" s="286" t="s">
        <v>290</v>
      </c>
      <c r="E13" s="286"/>
      <c r="F13" s="286"/>
      <c r="G13" s="286"/>
      <c r="H13" s="286"/>
      <c r="I13" s="286"/>
      <c r="J13" s="286"/>
      <c r="K13" s="284"/>
    </row>
    <row r="14" ht="15" customHeight="1">
      <c r="B14" s="287"/>
      <c r="C14" s="288"/>
      <c r="D14" s="286" t="s">
        <v>291</v>
      </c>
      <c r="E14" s="286"/>
      <c r="F14" s="286"/>
      <c r="G14" s="286"/>
      <c r="H14" s="286"/>
      <c r="I14" s="286"/>
      <c r="J14" s="286"/>
      <c r="K14" s="284"/>
    </row>
    <row r="15" ht="15" customHeight="1">
      <c r="B15" s="287"/>
      <c r="C15" s="288"/>
      <c r="D15" s="286" t="s">
        <v>292</v>
      </c>
      <c r="E15" s="286"/>
      <c r="F15" s="286"/>
      <c r="G15" s="286"/>
      <c r="H15" s="286"/>
      <c r="I15" s="286"/>
      <c r="J15" s="286"/>
      <c r="K15" s="284"/>
    </row>
    <row r="16" ht="15" customHeight="1">
      <c r="B16" s="287"/>
      <c r="C16" s="288"/>
      <c r="D16" s="288"/>
      <c r="E16" s="289" t="s">
        <v>83</v>
      </c>
      <c r="F16" s="286" t="s">
        <v>293</v>
      </c>
      <c r="G16" s="286"/>
      <c r="H16" s="286"/>
      <c r="I16" s="286"/>
      <c r="J16" s="286"/>
      <c r="K16" s="284"/>
    </row>
    <row r="17" ht="15" customHeight="1">
      <c r="B17" s="287"/>
      <c r="C17" s="288"/>
      <c r="D17" s="288"/>
      <c r="E17" s="289" t="s">
        <v>294</v>
      </c>
      <c r="F17" s="286" t="s">
        <v>295</v>
      </c>
      <c r="G17" s="286"/>
      <c r="H17" s="286"/>
      <c r="I17" s="286"/>
      <c r="J17" s="286"/>
      <c r="K17" s="284"/>
    </row>
    <row r="18" ht="15" customHeight="1">
      <c r="B18" s="287"/>
      <c r="C18" s="288"/>
      <c r="D18" s="288"/>
      <c r="E18" s="289" t="s">
        <v>296</v>
      </c>
      <c r="F18" s="286" t="s">
        <v>297</v>
      </c>
      <c r="G18" s="286"/>
      <c r="H18" s="286"/>
      <c r="I18" s="286"/>
      <c r="J18" s="286"/>
      <c r="K18" s="284"/>
    </row>
    <row r="19" ht="15" customHeight="1">
      <c r="B19" s="287"/>
      <c r="C19" s="288"/>
      <c r="D19" s="288"/>
      <c r="E19" s="289" t="s">
        <v>87</v>
      </c>
      <c r="F19" s="286" t="s">
        <v>88</v>
      </c>
      <c r="G19" s="286"/>
      <c r="H19" s="286"/>
      <c r="I19" s="286"/>
      <c r="J19" s="286"/>
      <c r="K19" s="284"/>
    </row>
    <row r="20" ht="15" customHeight="1">
      <c r="B20" s="287"/>
      <c r="C20" s="288"/>
      <c r="D20" s="288"/>
      <c r="E20" s="289" t="s">
        <v>298</v>
      </c>
      <c r="F20" s="286" t="s">
        <v>299</v>
      </c>
      <c r="G20" s="286"/>
      <c r="H20" s="286"/>
      <c r="I20" s="286"/>
      <c r="J20" s="286"/>
      <c r="K20" s="284"/>
    </row>
    <row r="21" ht="15" customHeight="1">
      <c r="B21" s="287"/>
      <c r="C21" s="288"/>
      <c r="D21" s="288"/>
      <c r="E21" s="289" t="s">
        <v>300</v>
      </c>
      <c r="F21" s="286" t="s">
        <v>301</v>
      </c>
      <c r="G21" s="286"/>
      <c r="H21" s="286"/>
      <c r="I21" s="286"/>
      <c r="J21" s="286"/>
      <c r="K21" s="284"/>
    </row>
    <row r="22" ht="12.75" customHeight="1">
      <c r="B22" s="287"/>
      <c r="C22" s="288"/>
      <c r="D22" s="288"/>
      <c r="E22" s="288"/>
      <c r="F22" s="288"/>
      <c r="G22" s="288"/>
      <c r="H22" s="288"/>
      <c r="I22" s="288"/>
      <c r="J22" s="288"/>
      <c r="K22" s="284"/>
    </row>
    <row r="23" ht="15" customHeight="1">
      <c r="B23" s="287"/>
      <c r="C23" s="286" t="s">
        <v>302</v>
      </c>
      <c r="D23" s="286"/>
      <c r="E23" s="286"/>
      <c r="F23" s="286"/>
      <c r="G23" s="286"/>
      <c r="H23" s="286"/>
      <c r="I23" s="286"/>
      <c r="J23" s="286"/>
      <c r="K23" s="284"/>
    </row>
    <row r="24" ht="15" customHeight="1">
      <c r="B24" s="287"/>
      <c r="C24" s="286" t="s">
        <v>303</v>
      </c>
      <c r="D24" s="286"/>
      <c r="E24" s="286"/>
      <c r="F24" s="286"/>
      <c r="G24" s="286"/>
      <c r="H24" s="286"/>
      <c r="I24" s="286"/>
      <c r="J24" s="286"/>
      <c r="K24" s="284"/>
    </row>
    <row r="25" ht="15" customHeight="1">
      <c r="B25" s="287"/>
      <c r="C25" s="286"/>
      <c r="D25" s="286" t="s">
        <v>304</v>
      </c>
      <c r="E25" s="286"/>
      <c r="F25" s="286"/>
      <c r="G25" s="286"/>
      <c r="H25" s="286"/>
      <c r="I25" s="286"/>
      <c r="J25" s="286"/>
      <c r="K25" s="284"/>
    </row>
    <row r="26" ht="15" customHeight="1">
      <c r="B26" s="287"/>
      <c r="C26" s="288"/>
      <c r="D26" s="286" t="s">
        <v>305</v>
      </c>
      <c r="E26" s="286"/>
      <c r="F26" s="286"/>
      <c r="G26" s="286"/>
      <c r="H26" s="286"/>
      <c r="I26" s="286"/>
      <c r="J26" s="286"/>
      <c r="K26" s="284"/>
    </row>
    <row r="27" ht="12.75" customHeight="1">
      <c r="B27" s="287"/>
      <c r="C27" s="288"/>
      <c r="D27" s="288"/>
      <c r="E27" s="288"/>
      <c r="F27" s="288"/>
      <c r="G27" s="288"/>
      <c r="H27" s="288"/>
      <c r="I27" s="288"/>
      <c r="J27" s="288"/>
      <c r="K27" s="284"/>
    </row>
    <row r="28" ht="15" customHeight="1">
      <c r="B28" s="287"/>
      <c r="C28" s="288"/>
      <c r="D28" s="286" t="s">
        <v>306</v>
      </c>
      <c r="E28" s="286"/>
      <c r="F28" s="286"/>
      <c r="G28" s="286"/>
      <c r="H28" s="286"/>
      <c r="I28" s="286"/>
      <c r="J28" s="286"/>
      <c r="K28" s="284"/>
    </row>
    <row r="29" ht="15" customHeight="1">
      <c r="B29" s="287"/>
      <c r="C29" s="288"/>
      <c r="D29" s="286" t="s">
        <v>307</v>
      </c>
      <c r="E29" s="286"/>
      <c r="F29" s="286"/>
      <c r="G29" s="286"/>
      <c r="H29" s="286"/>
      <c r="I29" s="286"/>
      <c r="J29" s="286"/>
      <c r="K29" s="284"/>
    </row>
    <row r="30" ht="12.75" customHeight="1">
      <c r="B30" s="287"/>
      <c r="C30" s="288"/>
      <c r="D30" s="288"/>
      <c r="E30" s="288"/>
      <c r="F30" s="288"/>
      <c r="G30" s="288"/>
      <c r="H30" s="288"/>
      <c r="I30" s="288"/>
      <c r="J30" s="288"/>
      <c r="K30" s="284"/>
    </row>
    <row r="31" ht="15" customHeight="1">
      <c r="B31" s="287"/>
      <c r="C31" s="288"/>
      <c r="D31" s="286" t="s">
        <v>308</v>
      </c>
      <c r="E31" s="286"/>
      <c r="F31" s="286"/>
      <c r="G31" s="286"/>
      <c r="H31" s="286"/>
      <c r="I31" s="286"/>
      <c r="J31" s="286"/>
      <c r="K31" s="284"/>
    </row>
    <row r="32" ht="15" customHeight="1">
      <c r="B32" s="287"/>
      <c r="C32" s="288"/>
      <c r="D32" s="286" t="s">
        <v>309</v>
      </c>
      <c r="E32" s="286"/>
      <c r="F32" s="286"/>
      <c r="G32" s="286"/>
      <c r="H32" s="286"/>
      <c r="I32" s="286"/>
      <c r="J32" s="286"/>
      <c r="K32" s="284"/>
    </row>
    <row r="33" ht="15" customHeight="1">
      <c r="B33" s="287"/>
      <c r="C33" s="288"/>
      <c r="D33" s="286" t="s">
        <v>310</v>
      </c>
      <c r="E33" s="286"/>
      <c r="F33" s="286"/>
      <c r="G33" s="286"/>
      <c r="H33" s="286"/>
      <c r="I33" s="286"/>
      <c r="J33" s="286"/>
      <c r="K33" s="284"/>
    </row>
    <row r="34" ht="15" customHeight="1">
      <c r="B34" s="287"/>
      <c r="C34" s="288"/>
      <c r="D34" s="286"/>
      <c r="E34" s="290" t="s">
        <v>125</v>
      </c>
      <c r="F34" s="286"/>
      <c r="G34" s="286" t="s">
        <v>311</v>
      </c>
      <c r="H34" s="286"/>
      <c r="I34" s="286"/>
      <c r="J34" s="286"/>
      <c r="K34" s="284"/>
    </row>
    <row r="35" ht="30.75" customHeight="1">
      <c r="B35" s="287"/>
      <c r="C35" s="288"/>
      <c r="D35" s="286"/>
      <c r="E35" s="290" t="s">
        <v>312</v>
      </c>
      <c r="F35" s="286"/>
      <c r="G35" s="286" t="s">
        <v>313</v>
      </c>
      <c r="H35" s="286"/>
      <c r="I35" s="286"/>
      <c r="J35" s="286"/>
      <c r="K35" s="284"/>
    </row>
    <row r="36" ht="15" customHeight="1">
      <c r="B36" s="287"/>
      <c r="C36" s="288"/>
      <c r="D36" s="286"/>
      <c r="E36" s="290" t="s">
        <v>57</v>
      </c>
      <c r="F36" s="286"/>
      <c r="G36" s="286" t="s">
        <v>314</v>
      </c>
      <c r="H36" s="286"/>
      <c r="I36" s="286"/>
      <c r="J36" s="286"/>
      <c r="K36" s="284"/>
    </row>
    <row r="37" ht="15" customHeight="1">
      <c r="B37" s="287"/>
      <c r="C37" s="288"/>
      <c r="D37" s="286"/>
      <c r="E37" s="290" t="s">
        <v>126</v>
      </c>
      <c r="F37" s="286"/>
      <c r="G37" s="286" t="s">
        <v>315</v>
      </c>
      <c r="H37" s="286"/>
      <c r="I37" s="286"/>
      <c r="J37" s="286"/>
      <c r="K37" s="284"/>
    </row>
    <row r="38" ht="15" customHeight="1">
      <c r="B38" s="287"/>
      <c r="C38" s="288"/>
      <c r="D38" s="286"/>
      <c r="E38" s="290" t="s">
        <v>127</v>
      </c>
      <c r="F38" s="286"/>
      <c r="G38" s="286" t="s">
        <v>316</v>
      </c>
      <c r="H38" s="286"/>
      <c r="I38" s="286"/>
      <c r="J38" s="286"/>
      <c r="K38" s="284"/>
    </row>
    <row r="39" ht="15" customHeight="1">
      <c r="B39" s="287"/>
      <c r="C39" s="288"/>
      <c r="D39" s="286"/>
      <c r="E39" s="290" t="s">
        <v>128</v>
      </c>
      <c r="F39" s="286"/>
      <c r="G39" s="286" t="s">
        <v>317</v>
      </c>
      <c r="H39" s="286"/>
      <c r="I39" s="286"/>
      <c r="J39" s="286"/>
      <c r="K39" s="284"/>
    </row>
    <row r="40" ht="15" customHeight="1">
      <c r="B40" s="287"/>
      <c r="C40" s="288"/>
      <c r="D40" s="286"/>
      <c r="E40" s="290" t="s">
        <v>318</v>
      </c>
      <c r="F40" s="286"/>
      <c r="G40" s="286" t="s">
        <v>319</v>
      </c>
      <c r="H40" s="286"/>
      <c r="I40" s="286"/>
      <c r="J40" s="286"/>
      <c r="K40" s="284"/>
    </row>
    <row r="41" ht="15" customHeight="1">
      <c r="B41" s="287"/>
      <c r="C41" s="288"/>
      <c r="D41" s="286"/>
      <c r="E41" s="290"/>
      <c r="F41" s="286"/>
      <c r="G41" s="286" t="s">
        <v>320</v>
      </c>
      <c r="H41" s="286"/>
      <c r="I41" s="286"/>
      <c r="J41" s="286"/>
      <c r="K41" s="284"/>
    </row>
    <row r="42" ht="15" customHeight="1">
      <c r="B42" s="287"/>
      <c r="C42" s="288"/>
      <c r="D42" s="286"/>
      <c r="E42" s="290" t="s">
        <v>321</v>
      </c>
      <c r="F42" s="286"/>
      <c r="G42" s="286" t="s">
        <v>322</v>
      </c>
      <c r="H42" s="286"/>
      <c r="I42" s="286"/>
      <c r="J42" s="286"/>
      <c r="K42" s="284"/>
    </row>
    <row r="43" ht="15" customHeight="1">
      <c r="B43" s="287"/>
      <c r="C43" s="288"/>
      <c r="D43" s="286"/>
      <c r="E43" s="290" t="s">
        <v>130</v>
      </c>
      <c r="F43" s="286"/>
      <c r="G43" s="286" t="s">
        <v>323</v>
      </c>
      <c r="H43" s="286"/>
      <c r="I43" s="286"/>
      <c r="J43" s="286"/>
      <c r="K43" s="284"/>
    </row>
    <row r="44" ht="12.75" customHeight="1">
      <c r="B44" s="287"/>
      <c r="C44" s="288"/>
      <c r="D44" s="286"/>
      <c r="E44" s="286"/>
      <c r="F44" s="286"/>
      <c r="G44" s="286"/>
      <c r="H44" s="286"/>
      <c r="I44" s="286"/>
      <c r="J44" s="286"/>
      <c r="K44" s="284"/>
    </row>
    <row r="45" ht="15" customHeight="1">
      <c r="B45" s="287"/>
      <c r="C45" s="288"/>
      <c r="D45" s="286" t="s">
        <v>324</v>
      </c>
      <c r="E45" s="286"/>
      <c r="F45" s="286"/>
      <c r="G45" s="286"/>
      <c r="H45" s="286"/>
      <c r="I45" s="286"/>
      <c r="J45" s="286"/>
      <c r="K45" s="284"/>
    </row>
    <row r="46" ht="15" customHeight="1">
      <c r="B46" s="287"/>
      <c r="C46" s="288"/>
      <c r="D46" s="288"/>
      <c r="E46" s="286" t="s">
        <v>325</v>
      </c>
      <c r="F46" s="286"/>
      <c r="G46" s="286"/>
      <c r="H46" s="286"/>
      <c r="I46" s="286"/>
      <c r="J46" s="286"/>
      <c r="K46" s="284"/>
    </row>
    <row r="47" ht="15" customHeight="1">
      <c r="B47" s="287"/>
      <c r="C47" s="288"/>
      <c r="D47" s="288"/>
      <c r="E47" s="286" t="s">
        <v>326</v>
      </c>
      <c r="F47" s="286"/>
      <c r="G47" s="286"/>
      <c r="H47" s="286"/>
      <c r="I47" s="286"/>
      <c r="J47" s="286"/>
      <c r="K47" s="284"/>
    </row>
    <row r="48" ht="15" customHeight="1">
      <c r="B48" s="287"/>
      <c r="C48" s="288"/>
      <c r="D48" s="288"/>
      <c r="E48" s="286" t="s">
        <v>327</v>
      </c>
      <c r="F48" s="286"/>
      <c r="G48" s="286"/>
      <c r="H48" s="286"/>
      <c r="I48" s="286"/>
      <c r="J48" s="286"/>
      <c r="K48" s="284"/>
    </row>
    <row r="49" ht="15" customHeight="1">
      <c r="B49" s="287"/>
      <c r="C49" s="288"/>
      <c r="D49" s="286" t="s">
        <v>328</v>
      </c>
      <c r="E49" s="286"/>
      <c r="F49" s="286"/>
      <c r="G49" s="286"/>
      <c r="H49" s="286"/>
      <c r="I49" s="286"/>
      <c r="J49" s="286"/>
      <c r="K49" s="284"/>
    </row>
    <row r="50" ht="25.5" customHeight="1">
      <c r="B50" s="282"/>
      <c r="C50" s="283" t="s">
        <v>329</v>
      </c>
      <c r="D50" s="283"/>
      <c r="E50" s="283"/>
      <c r="F50" s="283"/>
      <c r="G50" s="283"/>
      <c r="H50" s="283"/>
      <c r="I50" s="283"/>
      <c r="J50" s="283"/>
      <c r="K50" s="284"/>
    </row>
    <row r="51" ht="5.25" customHeight="1">
      <c r="B51" s="282"/>
      <c r="C51" s="285"/>
      <c r="D51" s="285"/>
      <c r="E51" s="285"/>
      <c r="F51" s="285"/>
      <c r="G51" s="285"/>
      <c r="H51" s="285"/>
      <c r="I51" s="285"/>
      <c r="J51" s="285"/>
      <c r="K51" s="284"/>
    </row>
    <row r="52" ht="15" customHeight="1">
      <c r="B52" s="282"/>
      <c r="C52" s="286" t="s">
        <v>330</v>
      </c>
      <c r="D52" s="286"/>
      <c r="E52" s="286"/>
      <c r="F52" s="286"/>
      <c r="G52" s="286"/>
      <c r="H52" s="286"/>
      <c r="I52" s="286"/>
      <c r="J52" s="286"/>
      <c r="K52" s="284"/>
    </row>
    <row r="53" ht="15" customHeight="1">
      <c r="B53" s="282"/>
      <c r="C53" s="286" t="s">
        <v>331</v>
      </c>
      <c r="D53" s="286"/>
      <c r="E53" s="286"/>
      <c r="F53" s="286"/>
      <c r="G53" s="286"/>
      <c r="H53" s="286"/>
      <c r="I53" s="286"/>
      <c r="J53" s="286"/>
      <c r="K53" s="284"/>
    </row>
    <row r="54" ht="12.75" customHeight="1">
      <c r="B54" s="282"/>
      <c r="C54" s="286"/>
      <c r="D54" s="286"/>
      <c r="E54" s="286"/>
      <c r="F54" s="286"/>
      <c r="G54" s="286"/>
      <c r="H54" s="286"/>
      <c r="I54" s="286"/>
      <c r="J54" s="286"/>
      <c r="K54" s="284"/>
    </row>
    <row r="55" ht="15" customHeight="1">
      <c r="B55" s="282"/>
      <c r="C55" s="286" t="s">
        <v>332</v>
      </c>
      <c r="D55" s="286"/>
      <c r="E55" s="286"/>
      <c r="F55" s="286"/>
      <c r="G55" s="286"/>
      <c r="H55" s="286"/>
      <c r="I55" s="286"/>
      <c r="J55" s="286"/>
      <c r="K55" s="284"/>
    </row>
    <row r="56" ht="15" customHeight="1">
      <c r="B56" s="282"/>
      <c r="C56" s="288"/>
      <c r="D56" s="286" t="s">
        <v>333</v>
      </c>
      <c r="E56" s="286"/>
      <c r="F56" s="286"/>
      <c r="G56" s="286"/>
      <c r="H56" s="286"/>
      <c r="I56" s="286"/>
      <c r="J56" s="286"/>
      <c r="K56" s="284"/>
    </row>
    <row r="57" ht="15" customHeight="1">
      <c r="B57" s="282"/>
      <c r="C57" s="288"/>
      <c r="D57" s="286" t="s">
        <v>334</v>
      </c>
      <c r="E57" s="286"/>
      <c r="F57" s="286"/>
      <c r="G57" s="286"/>
      <c r="H57" s="286"/>
      <c r="I57" s="286"/>
      <c r="J57" s="286"/>
      <c r="K57" s="284"/>
    </row>
    <row r="58" ht="15" customHeight="1">
      <c r="B58" s="282"/>
      <c r="C58" s="288"/>
      <c r="D58" s="286" t="s">
        <v>335</v>
      </c>
      <c r="E58" s="286"/>
      <c r="F58" s="286"/>
      <c r="G58" s="286"/>
      <c r="H58" s="286"/>
      <c r="I58" s="286"/>
      <c r="J58" s="286"/>
      <c r="K58" s="284"/>
    </row>
    <row r="59" ht="15" customHeight="1">
      <c r="B59" s="282"/>
      <c r="C59" s="288"/>
      <c r="D59" s="286" t="s">
        <v>336</v>
      </c>
      <c r="E59" s="286"/>
      <c r="F59" s="286"/>
      <c r="G59" s="286"/>
      <c r="H59" s="286"/>
      <c r="I59" s="286"/>
      <c r="J59" s="286"/>
      <c r="K59" s="284"/>
    </row>
    <row r="60" ht="15" customHeight="1">
      <c r="B60" s="282"/>
      <c r="C60" s="288"/>
      <c r="D60" s="291" t="s">
        <v>337</v>
      </c>
      <c r="E60" s="291"/>
      <c r="F60" s="291"/>
      <c r="G60" s="291"/>
      <c r="H60" s="291"/>
      <c r="I60" s="291"/>
      <c r="J60" s="291"/>
      <c r="K60" s="284"/>
    </row>
    <row r="61" ht="15" customHeight="1">
      <c r="B61" s="282"/>
      <c r="C61" s="288"/>
      <c r="D61" s="286" t="s">
        <v>338</v>
      </c>
      <c r="E61" s="286"/>
      <c r="F61" s="286"/>
      <c r="G61" s="286"/>
      <c r="H61" s="286"/>
      <c r="I61" s="286"/>
      <c r="J61" s="286"/>
      <c r="K61" s="284"/>
    </row>
    <row r="62" ht="12.75" customHeight="1">
      <c r="B62" s="282"/>
      <c r="C62" s="288"/>
      <c r="D62" s="288"/>
      <c r="E62" s="292"/>
      <c r="F62" s="288"/>
      <c r="G62" s="288"/>
      <c r="H62" s="288"/>
      <c r="I62" s="288"/>
      <c r="J62" s="288"/>
      <c r="K62" s="284"/>
    </row>
    <row r="63" ht="15" customHeight="1">
      <c r="B63" s="282"/>
      <c r="C63" s="288"/>
      <c r="D63" s="286" t="s">
        <v>339</v>
      </c>
      <c r="E63" s="286"/>
      <c r="F63" s="286"/>
      <c r="G63" s="286"/>
      <c r="H63" s="286"/>
      <c r="I63" s="286"/>
      <c r="J63" s="286"/>
      <c r="K63" s="284"/>
    </row>
    <row r="64" ht="15" customHeight="1">
      <c r="B64" s="282"/>
      <c r="C64" s="288"/>
      <c r="D64" s="291" t="s">
        <v>340</v>
      </c>
      <c r="E64" s="291"/>
      <c r="F64" s="291"/>
      <c r="G64" s="291"/>
      <c r="H64" s="291"/>
      <c r="I64" s="291"/>
      <c r="J64" s="291"/>
      <c r="K64" s="284"/>
    </row>
    <row r="65" ht="15" customHeight="1">
      <c r="B65" s="282"/>
      <c r="C65" s="288"/>
      <c r="D65" s="286" t="s">
        <v>341</v>
      </c>
      <c r="E65" s="286"/>
      <c r="F65" s="286"/>
      <c r="G65" s="286"/>
      <c r="H65" s="286"/>
      <c r="I65" s="286"/>
      <c r="J65" s="286"/>
      <c r="K65" s="284"/>
    </row>
    <row r="66" ht="15" customHeight="1">
      <c r="B66" s="282"/>
      <c r="C66" s="288"/>
      <c r="D66" s="286" t="s">
        <v>342</v>
      </c>
      <c r="E66" s="286"/>
      <c r="F66" s="286"/>
      <c r="G66" s="286"/>
      <c r="H66" s="286"/>
      <c r="I66" s="286"/>
      <c r="J66" s="286"/>
      <c r="K66" s="284"/>
    </row>
    <row r="67" ht="15" customHeight="1">
      <c r="B67" s="282"/>
      <c r="C67" s="288"/>
      <c r="D67" s="286" t="s">
        <v>343</v>
      </c>
      <c r="E67" s="286"/>
      <c r="F67" s="286"/>
      <c r="G67" s="286"/>
      <c r="H67" s="286"/>
      <c r="I67" s="286"/>
      <c r="J67" s="286"/>
      <c r="K67" s="284"/>
    </row>
    <row r="68" ht="15" customHeight="1">
      <c r="B68" s="282"/>
      <c r="C68" s="288"/>
      <c r="D68" s="286" t="s">
        <v>344</v>
      </c>
      <c r="E68" s="286"/>
      <c r="F68" s="286"/>
      <c r="G68" s="286"/>
      <c r="H68" s="286"/>
      <c r="I68" s="286"/>
      <c r="J68" s="286"/>
      <c r="K68" s="284"/>
    </row>
    <row r="69" ht="12.75" customHeight="1">
      <c r="B69" s="293"/>
      <c r="C69" s="294"/>
      <c r="D69" s="294"/>
      <c r="E69" s="294"/>
      <c r="F69" s="294"/>
      <c r="G69" s="294"/>
      <c r="H69" s="294"/>
      <c r="I69" s="294"/>
      <c r="J69" s="294"/>
      <c r="K69" s="295"/>
    </row>
    <row r="70" ht="18.75" customHeight="1">
      <c r="B70" s="296"/>
      <c r="C70" s="296"/>
      <c r="D70" s="296"/>
      <c r="E70" s="296"/>
      <c r="F70" s="296"/>
      <c r="G70" s="296"/>
      <c r="H70" s="296"/>
      <c r="I70" s="296"/>
      <c r="J70" s="296"/>
      <c r="K70" s="297"/>
    </row>
    <row r="71" ht="18.75" customHeight="1">
      <c r="B71" s="297"/>
      <c r="C71" s="297"/>
      <c r="D71" s="297"/>
      <c r="E71" s="297"/>
      <c r="F71" s="297"/>
      <c r="G71" s="297"/>
      <c r="H71" s="297"/>
      <c r="I71" s="297"/>
      <c r="J71" s="297"/>
      <c r="K71" s="297"/>
    </row>
    <row r="72" ht="7.5" customHeight="1">
      <c r="B72" s="298"/>
      <c r="C72" s="299"/>
      <c r="D72" s="299"/>
      <c r="E72" s="299"/>
      <c r="F72" s="299"/>
      <c r="G72" s="299"/>
      <c r="H72" s="299"/>
      <c r="I72" s="299"/>
      <c r="J72" s="299"/>
      <c r="K72" s="300"/>
    </row>
    <row r="73" ht="45" customHeight="1">
      <c r="B73" s="301"/>
      <c r="C73" s="302" t="s">
        <v>94</v>
      </c>
      <c r="D73" s="302"/>
      <c r="E73" s="302"/>
      <c r="F73" s="302"/>
      <c r="G73" s="302"/>
      <c r="H73" s="302"/>
      <c r="I73" s="302"/>
      <c r="J73" s="302"/>
      <c r="K73" s="303"/>
    </row>
    <row r="74" ht="17.25" customHeight="1">
      <c r="B74" s="301"/>
      <c r="C74" s="304" t="s">
        <v>345</v>
      </c>
      <c r="D74" s="304"/>
      <c r="E74" s="304"/>
      <c r="F74" s="304" t="s">
        <v>346</v>
      </c>
      <c r="G74" s="305"/>
      <c r="H74" s="304" t="s">
        <v>126</v>
      </c>
      <c r="I74" s="304" t="s">
        <v>61</v>
      </c>
      <c r="J74" s="304" t="s">
        <v>347</v>
      </c>
      <c r="K74" s="303"/>
    </row>
    <row r="75" ht="17.25" customHeight="1">
      <c r="B75" s="301"/>
      <c r="C75" s="306" t="s">
        <v>348</v>
      </c>
      <c r="D75" s="306"/>
      <c r="E75" s="306"/>
      <c r="F75" s="307" t="s">
        <v>349</v>
      </c>
      <c r="G75" s="308"/>
      <c r="H75" s="306"/>
      <c r="I75" s="306"/>
      <c r="J75" s="306" t="s">
        <v>350</v>
      </c>
      <c r="K75" s="303"/>
    </row>
    <row r="76" ht="5.25" customHeight="1">
      <c r="B76" s="301"/>
      <c r="C76" s="309"/>
      <c r="D76" s="309"/>
      <c r="E76" s="309"/>
      <c r="F76" s="309"/>
      <c r="G76" s="310"/>
      <c r="H76" s="309"/>
      <c r="I76" s="309"/>
      <c r="J76" s="309"/>
      <c r="K76" s="303"/>
    </row>
    <row r="77" ht="15" customHeight="1">
      <c r="B77" s="301"/>
      <c r="C77" s="290" t="s">
        <v>57</v>
      </c>
      <c r="D77" s="309"/>
      <c r="E77" s="309"/>
      <c r="F77" s="311" t="s">
        <v>351</v>
      </c>
      <c r="G77" s="310"/>
      <c r="H77" s="290" t="s">
        <v>352</v>
      </c>
      <c r="I77" s="290" t="s">
        <v>353</v>
      </c>
      <c r="J77" s="290">
        <v>20</v>
      </c>
      <c r="K77" s="303"/>
    </row>
    <row r="78" ht="15" customHeight="1">
      <c r="B78" s="301"/>
      <c r="C78" s="290" t="s">
        <v>354</v>
      </c>
      <c r="D78" s="290"/>
      <c r="E78" s="290"/>
      <c r="F78" s="311" t="s">
        <v>351</v>
      </c>
      <c r="G78" s="310"/>
      <c r="H78" s="290" t="s">
        <v>355</v>
      </c>
      <c r="I78" s="290" t="s">
        <v>353</v>
      </c>
      <c r="J78" s="290">
        <v>120</v>
      </c>
      <c r="K78" s="303"/>
    </row>
    <row r="79" ht="15" customHeight="1">
      <c r="B79" s="312"/>
      <c r="C79" s="290" t="s">
        <v>356</v>
      </c>
      <c r="D79" s="290"/>
      <c r="E79" s="290"/>
      <c r="F79" s="311" t="s">
        <v>357</v>
      </c>
      <c r="G79" s="310"/>
      <c r="H79" s="290" t="s">
        <v>358</v>
      </c>
      <c r="I79" s="290" t="s">
        <v>353</v>
      </c>
      <c r="J79" s="290">
        <v>50</v>
      </c>
      <c r="K79" s="303"/>
    </row>
    <row r="80" ht="15" customHeight="1">
      <c r="B80" s="312"/>
      <c r="C80" s="290" t="s">
        <v>359</v>
      </c>
      <c r="D80" s="290"/>
      <c r="E80" s="290"/>
      <c r="F80" s="311" t="s">
        <v>351</v>
      </c>
      <c r="G80" s="310"/>
      <c r="H80" s="290" t="s">
        <v>360</v>
      </c>
      <c r="I80" s="290" t="s">
        <v>361</v>
      </c>
      <c r="J80" s="290"/>
      <c r="K80" s="303"/>
    </row>
    <row r="81" ht="15" customHeight="1">
      <c r="B81" s="312"/>
      <c r="C81" s="313" t="s">
        <v>362</v>
      </c>
      <c r="D81" s="313"/>
      <c r="E81" s="313"/>
      <c r="F81" s="314" t="s">
        <v>357</v>
      </c>
      <c r="G81" s="313"/>
      <c r="H81" s="313" t="s">
        <v>363</v>
      </c>
      <c r="I81" s="313" t="s">
        <v>353</v>
      </c>
      <c r="J81" s="313">
        <v>15</v>
      </c>
      <c r="K81" s="303"/>
    </row>
    <row r="82" ht="15" customHeight="1">
      <c r="B82" s="312"/>
      <c r="C82" s="313" t="s">
        <v>364</v>
      </c>
      <c r="D82" s="313"/>
      <c r="E82" s="313"/>
      <c r="F82" s="314" t="s">
        <v>357</v>
      </c>
      <c r="G82" s="313"/>
      <c r="H82" s="313" t="s">
        <v>365</v>
      </c>
      <c r="I82" s="313" t="s">
        <v>353</v>
      </c>
      <c r="J82" s="313">
        <v>15</v>
      </c>
      <c r="K82" s="303"/>
    </row>
    <row r="83" ht="15" customHeight="1">
      <c r="B83" s="312"/>
      <c r="C83" s="313" t="s">
        <v>366</v>
      </c>
      <c r="D83" s="313"/>
      <c r="E83" s="313"/>
      <c r="F83" s="314" t="s">
        <v>357</v>
      </c>
      <c r="G83" s="313"/>
      <c r="H83" s="313" t="s">
        <v>367</v>
      </c>
      <c r="I83" s="313" t="s">
        <v>353</v>
      </c>
      <c r="J83" s="313">
        <v>20</v>
      </c>
      <c r="K83" s="303"/>
    </row>
    <row r="84" ht="15" customHeight="1">
      <c r="B84" s="312"/>
      <c r="C84" s="313" t="s">
        <v>368</v>
      </c>
      <c r="D84" s="313"/>
      <c r="E84" s="313"/>
      <c r="F84" s="314" t="s">
        <v>357</v>
      </c>
      <c r="G84" s="313"/>
      <c r="H84" s="313" t="s">
        <v>369</v>
      </c>
      <c r="I84" s="313" t="s">
        <v>353</v>
      </c>
      <c r="J84" s="313">
        <v>20</v>
      </c>
      <c r="K84" s="303"/>
    </row>
    <row r="85" ht="15" customHeight="1">
      <c r="B85" s="312"/>
      <c r="C85" s="290" t="s">
        <v>370</v>
      </c>
      <c r="D85" s="290"/>
      <c r="E85" s="290"/>
      <c r="F85" s="311" t="s">
        <v>357</v>
      </c>
      <c r="G85" s="310"/>
      <c r="H85" s="290" t="s">
        <v>371</v>
      </c>
      <c r="I85" s="290" t="s">
        <v>353</v>
      </c>
      <c r="J85" s="290">
        <v>50</v>
      </c>
      <c r="K85" s="303"/>
    </row>
    <row r="86" ht="15" customHeight="1">
      <c r="B86" s="312"/>
      <c r="C86" s="290" t="s">
        <v>372</v>
      </c>
      <c r="D86" s="290"/>
      <c r="E86" s="290"/>
      <c r="F86" s="311" t="s">
        <v>357</v>
      </c>
      <c r="G86" s="310"/>
      <c r="H86" s="290" t="s">
        <v>373</v>
      </c>
      <c r="I86" s="290" t="s">
        <v>353</v>
      </c>
      <c r="J86" s="290">
        <v>20</v>
      </c>
      <c r="K86" s="303"/>
    </row>
    <row r="87" ht="15" customHeight="1">
      <c r="B87" s="312"/>
      <c r="C87" s="290" t="s">
        <v>374</v>
      </c>
      <c r="D87" s="290"/>
      <c r="E87" s="290"/>
      <c r="F87" s="311" t="s">
        <v>357</v>
      </c>
      <c r="G87" s="310"/>
      <c r="H87" s="290" t="s">
        <v>375</v>
      </c>
      <c r="I87" s="290" t="s">
        <v>353</v>
      </c>
      <c r="J87" s="290">
        <v>20</v>
      </c>
      <c r="K87" s="303"/>
    </row>
    <row r="88" ht="15" customHeight="1">
      <c r="B88" s="312"/>
      <c r="C88" s="290" t="s">
        <v>376</v>
      </c>
      <c r="D88" s="290"/>
      <c r="E88" s="290"/>
      <c r="F88" s="311" t="s">
        <v>357</v>
      </c>
      <c r="G88" s="310"/>
      <c r="H88" s="290" t="s">
        <v>377</v>
      </c>
      <c r="I88" s="290" t="s">
        <v>353</v>
      </c>
      <c r="J88" s="290">
        <v>50</v>
      </c>
      <c r="K88" s="303"/>
    </row>
    <row r="89" ht="15" customHeight="1">
      <c r="B89" s="312"/>
      <c r="C89" s="290" t="s">
        <v>378</v>
      </c>
      <c r="D89" s="290"/>
      <c r="E89" s="290"/>
      <c r="F89" s="311" t="s">
        <v>357</v>
      </c>
      <c r="G89" s="310"/>
      <c r="H89" s="290" t="s">
        <v>378</v>
      </c>
      <c r="I89" s="290" t="s">
        <v>353</v>
      </c>
      <c r="J89" s="290">
        <v>50</v>
      </c>
      <c r="K89" s="303"/>
    </row>
    <row r="90" ht="15" customHeight="1">
      <c r="B90" s="312"/>
      <c r="C90" s="290" t="s">
        <v>131</v>
      </c>
      <c r="D90" s="290"/>
      <c r="E90" s="290"/>
      <c r="F90" s="311" t="s">
        <v>357</v>
      </c>
      <c r="G90" s="310"/>
      <c r="H90" s="290" t="s">
        <v>379</v>
      </c>
      <c r="I90" s="290" t="s">
        <v>353</v>
      </c>
      <c r="J90" s="290">
        <v>255</v>
      </c>
      <c r="K90" s="303"/>
    </row>
    <row r="91" ht="15" customHeight="1">
      <c r="B91" s="312"/>
      <c r="C91" s="290" t="s">
        <v>380</v>
      </c>
      <c r="D91" s="290"/>
      <c r="E91" s="290"/>
      <c r="F91" s="311" t="s">
        <v>351</v>
      </c>
      <c r="G91" s="310"/>
      <c r="H91" s="290" t="s">
        <v>381</v>
      </c>
      <c r="I91" s="290" t="s">
        <v>382</v>
      </c>
      <c r="J91" s="290"/>
      <c r="K91" s="303"/>
    </row>
    <row r="92" ht="15" customHeight="1">
      <c r="B92" s="312"/>
      <c r="C92" s="290" t="s">
        <v>383</v>
      </c>
      <c r="D92" s="290"/>
      <c r="E92" s="290"/>
      <c r="F92" s="311" t="s">
        <v>351</v>
      </c>
      <c r="G92" s="310"/>
      <c r="H92" s="290" t="s">
        <v>384</v>
      </c>
      <c r="I92" s="290" t="s">
        <v>385</v>
      </c>
      <c r="J92" s="290"/>
      <c r="K92" s="303"/>
    </row>
    <row r="93" ht="15" customHeight="1">
      <c r="B93" s="312"/>
      <c r="C93" s="290" t="s">
        <v>386</v>
      </c>
      <c r="D93" s="290"/>
      <c r="E93" s="290"/>
      <c r="F93" s="311" t="s">
        <v>351</v>
      </c>
      <c r="G93" s="310"/>
      <c r="H93" s="290" t="s">
        <v>386</v>
      </c>
      <c r="I93" s="290" t="s">
        <v>385</v>
      </c>
      <c r="J93" s="290"/>
      <c r="K93" s="303"/>
    </row>
    <row r="94" ht="15" customHeight="1">
      <c r="B94" s="312"/>
      <c r="C94" s="290" t="s">
        <v>42</v>
      </c>
      <c r="D94" s="290"/>
      <c r="E94" s="290"/>
      <c r="F94" s="311" t="s">
        <v>351</v>
      </c>
      <c r="G94" s="310"/>
      <c r="H94" s="290" t="s">
        <v>387</v>
      </c>
      <c r="I94" s="290" t="s">
        <v>385</v>
      </c>
      <c r="J94" s="290"/>
      <c r="K94" s="303"/>
    </row>
    <row r="95" ht="15" customHeight="1">
      <c r="B95" s="312"/>
      <c r="C95" s="290" t="s">
        <v>52</v>
      </c>
      <c r="D95" s="290"/>
      <c r="E95" s="290"/>
      <c r="F95" s="311" t="s">
        <v>351</v>
      </c>
      <c r="G95" s="310"/>
      <c r="H95" s="290" t="s">
        <v>388</v>
      </c>
      <c r="I95" s="290" t="s">
        <v>385</v>
      </c>
      <c r="J95" s="290"/>
      <c r="K95" s="303"/>
    </row>
    <row r="96" ht="15" customHeight="1">
      <c r="B96" s="315"/>
      <c r="C96" s="316"/>
      <c r="D96" s="316"/>
      <c r="E96" s="316"/>
      <c r="F96" s="316"/>
      <c r="G96" s="316"/>
      <c r="H96" s="316"/>
      <c r="I96" s="316"/>
      <c r="J96" s="316"/>
      <c r="K96" s="317"/>
    </row>
    <row r="97" ht="18.75" customHeight="1">
      <c r="B97" s="318"/>
      <c r="C97" s="319"/>
      <c r="D97" s="319"/>
      <c r="E97" s="319"/>
      <c r="F97" s="319"/>
      <c r="G97" s="319"/>
      <c r="H97" s="319"/>
      <c r="I97" s="319"/>
      <c r="J97" s="319"/>
      <c r="K97" s="318"/>
    </row>
    <row r="98" ht="18.75" customHeight="1">
      <c r="B98" s="297"/>
      <c r="C98" s="297"/>
      <c r="D98" s="297"/>
      <c r="E98" s="297"/>
      <c r="F98" s="297"/>
      <c r="G98" s="297"/>
      <c r="H98" s="297"/>
      <c r="I98" s="297"/>
      <c r="J98" s="297"/>
      <c r="K98" s="297"/>
    </row>
    <row r="99" ht="7.5" customHeight="1">
      <c r="B99" s="298"/>
      <c r="C99" s="299"/>
      <c r="D99" s="299"/>
      <c r="E99" s="299"/>
      <c r="F99" s="299"/>
      <c r="G99" s="299"/>
      <c r="H99" s="299"/>
      <c r="I99" s="299"/>
      <c r="J99" s="299"/>
      <c r="K99" s="300"/>
    </row>
    <row r="100" ht="45" customHeight="1">
      <c r="B100" s="301"/>
      <c r="C100" s="302" t="s">
        <v>389</v>
      </c>
      <c r="D100" s="302"/>
      <c r="E100" s="302"/>
      <c r="F100" s="302"/>
      <c r="G100" s="302"/>
      <c r="H100" s="302"/>
      <c r="I100" s="302"/>
      <c r="J100" s="302"/>
      <c r="K100" s="303"/>
    </row>
    <row r="101" ht="17.25" customHeight="1">
      <c r="B101" s="301"/>
      <c r="C101" s="304" t="s">
        <v>345</v>
      </c>
      <c r="D101" s="304"/>
      <c r="E101" s="304"/>
      <c r="F101" s="304" t="s">
        <v>346</v>
      </c>
      <c r="G101" s="305"/>
      <c r="H101" s="304" t="s">
        <v>126</v>
      </c>
      <c r="I101" s="304" t="s">
        <v>61</v>
      </c>
      <c r="J101" s="304" t="s">
        <v>347</v>
      </c>
      <c r="K101" s="303"/>
    </row>
    <row r="102" ht="17.25" customHeight="1">
      <c r="B102" s="301"/>
      <c r="C102" s="306" t="s">
        <v>348</v>
      </c>
      <c r="D102" s="306"/>
      <c r="E102" s="306"/>
      <c r="F102" s="307" t="s">
        <v>349</v>
      </c>
      <c r="G102" s="308"/>
      <c r="H102" s="306"/>
      <c r="I102" s="306"/>
      <c r="J102" s="306" t="s">
        <v>350</v>
      </c>
      <c r="K102" s="303"/>
    </row>
    <row r="103" ht="5.25" customHeight="1">
      <c r="B103" s="301"/>
      <c r="C103" s="304"/>
      <c r="D103" s="304"/>
      <c r="E103" s="304"/>
      <c r="F103" s="304"/>
      <c r="G103" s="320"/>
      <c r="H103" s="304"/>
      <c r="I103" s="304"/>
      <c r="J103" s="304"/>
      <c r="K103" s="303"/>
    </row>
    <row r="104" ht="15" customHeight="1">
      <c r="B104" s="301"/>
      <c r="C104" s="290" t="s">
        <v>57</v>
      </c>
      <c r="D104" s="309"/>
      <c r="E104" s="309"/>
      <c r="F104" s="311" t="s">
        <v>351</v>
      </c>
      <c r="G104" s="320"/>
      <c r="H104" s="290" t="s">
        <v>390</v>
      </c>
      <c r="I104" s="290" t="s">
        <v>353</v>
      </c>
      <c r="J104" s="290">
        <v>20</v>
      </c>
      <c r="K104" s="303"/>
    </row>
    <row r="105" ht="15" customHeight="1">
      <c r="B105" s="301"/>
      <c r="C105" s="290" t="s">
        <v>354</v>
      </c>
      <c r="D105" s="290"/>
      <c r="E105" s="290"/>
      <c r="F105" s="311" t="s">
        <v>351</v>
      </c>
      <c r="G105" s="290"/>
      <c r="H105" s="290" t="s">
        <v>390</v>
      </c>
      <c r="I105" s="290" t="s">
        <v>353</v>
      </c>
      <c r="J105" s="290">
        <v>120</v>
      </c>
      <c r="K105" s="303"/>
    </row>
    <row r="106" ht="15" customHeight="1">
      <c r="B106" s="312"/>
      <c r="C106" s="290" t="s">
        <v>356</v>
      </c>
      <c r="D106" s="290"/>
      <c r="E106" s="290"/>
      <c r="F106" s="311" t="s">
        <v>357</v>
      </c>
      <c r="G106" s="290"/>
      <c r="H106" s="290" t="s">
        <v>390</v>
      </c>
      <c r="I106" s="290" t="s">
        <v>353</v>
      </c>
      <c r="J106" s="290">
        <v>50</v>
      </c>
      <c r="K106" s="303"/>
    </row>
    <row r="107" ht="15" customHeight="1">
      <c r="B107" s="312"/>
      <c r="C107" s="290" t="s">
        <v>359</v>
      </c>
      <c r="D107" s="290"/>
      <c r="E107" s="290"/>
      <c r="F107" s="311" t="s">
        <v>351</v>
      </c>
      <c r="G107" s="290"/>
      <c r="H107" s="290" t="s">
        <v>390</v>
      </c>
      <c r="I107" s="290" t="s">
        <v>361</v>
      </c>
      <c r="J107" s="290"/>
      <c r="K107" s="303"/>
    </row>
    <row r="108" ht="15" customHeight="1">
      <c r="B108" s="312"/>
      <c r="C108" s="290" t="s">
        <v>370</v>
      </c>
      <c r="D108" s="290"/>
      <c r="E108" s="290"/>
      <c r="F108" s="311" t="s">
        <v>357</v>
      </c>
      <c r="G108" s="290"/>
      <c r="H108" s="290" t="s">
        <v>390</v>
      </c>
      <c r="I108" s="290" t="s">
        <v>353</v>
      </c>
      <c r="J108" s="290">
        <v>50</v>
      </c>
      <c r="K108" s="303"/>
    </row>
    <row r="109" ht="15" customHeight="1">
      <c r="B109" s="312"/>
      <c r="C109" s="290" t="s">
        <v>378</v>
      </c>
      <c r="D109" s="290"/>
      <c r="E109" s="290"/>
      <c r="F109" s="311" t="s">
        <v>357</v>
      </c>
      <c r="G109" s="290"/>
      <c r="H109" s="290" t="s">
        <v>390</v>
      </c>
      <c r="I109" s="290" t="s">
        <v>353</v>
      </c>
      <c r="J109" s="290">
        <v>50</v>
      </c>
      <c r="K109" s="303"/>
    </row>
    <row r="110" ht="15" customHeight="1">
      <c r="B110" s="312"/>
      <c r="C110" s="290" t="s">
        <v>376</v>
      </c>
      <c r="D110" s="290"/>
      <c r="E110" s="290"/>
      <c r="F110" s="311" t="s">
        <v>357</v>
      </c>
      <c r="G110" s="290"/>
      <c r="H110" s="290" t="s">
        <v>390</v>
      </c>
      <c r="I110" s="290" t="s">
        <v>353</v>
      </c>
      <c r="J110" s="290">
        <v>50</v>
      </c>
      <c r="K110" s="303"/>
    </row>
    <row r="111" ht="15" customHeight="1">
      <c r="B111" s="312"/>
      <c r="C111" s="290" t="s">
        <v>57</v>
      </c>
      <c r="D111" s="290"/>
      <c r="E111" s="290"/>
      <c r="F111" s="311" t="s">
        <v>351</v>
      </c>
      <c r="G111" s="290"/>
      <c r="H111" s="290" t="s">
        <v>391</v>
      </c>
      <c r="I111" s="290" t="s">
        <v>353</v>
      </c>
      <c r="J111" s="290">
        <v>20</v>
      </c>
      <c r="K111" s="303"/>
    </row>
    <row r="112" ht="15" customHeight="1">
      <c r="B112" s="312"/>
      <c r="C112" s="290" t="s">
        <v>392</v>
      </c>
      <c r="D112" s="290"/>
      <c r="E112" s="290"/>
      <c r="F112" s="311" t="s">
        <v>351</v>
      </c>
      <c r="G112" s="290"/>
      <c r="H112" s="290" t="s">
        <v>393</v>
      </c>
      <c r="I112" s="290" t="s">
        <v>353</v>
      </c>
      <c r="J112" s="290">
        <v>120</v>
      </c>
      <c r="K112" s="303"/>
    </row>
    <row r="113" ht="15" customHeight="1">
      <c r="B113" s="312"/>
      <c r="C113" s="290" t="s">
        <v>42</v>
      </c>
      <c r="D113" s="290"/>
      <c r="E113" s="290"/>
      <c r="F113" s="311" t="s">
        <v>351</v>
      </c>
      <c r="G113" s="290"/>
      <c r="H113" s="290" t="s">
        <v>394</v>
      </c>
      <c r="I113" s="290" t="s">
        <v>385</v>
      </c>
      <c r="J113" s="290"/>
      <c r="K113" s="303"/>
    </row>
    <row r="114" ht="15" customHeight="1">
      <c r="B114" s="312"/>
      <c r="C114" s="290" t="s">
        <v>52</v>
      </c>
      <c r="D114" s="290"/>
      <c r="E114" s="290"/>
      <c r="F114" s="311" t="s">
        <v>351</v>
      </c>
      <c r="G114" s="290"/>
      <c r="H114" s="290" t="s">
        <v>395</v>
      </c>
      <c r="I114" s="290" t="s">
        <v>385</v>
      </c>
      <c r="J114" s="290"/>
      <c r="K114" s="303"/>
    </row>
    <row r="115" ht="15" customHeight="1">
      <c r="B115" s="312"/>
      <c r="C115" s="290" t="s">
        <v>61</v>
      </c>
      <c r="D115" s="290"/>
      <c r="E115" s="290"/>
      <c r="F115" s="311" t="s">
        <v>351</v>
      </c>
      <c r="G115" s="290"/>
      <c r="H115" s="290" t="s">
        <v>396</v>
      </c>
      <c r="I115" s="290" t="s">
        <v>397</v>
      </c>
      <c r="J115" s="290"/>
      <c r="K115" s="303"/>
    </row>
    <row r="116" ht="15" customHeight="1">
      <c r="B116" s="315"/>
      <c r="C116" s="321"/>
      <c r="D116" s="321"/>
      <c r="E116" s="321"/>
      <c r="F116" s="321"/>
      <c r="G116" s="321"/>
      <c r="H116" s="321"/>
      <c r="I116" s="321"/>
      <c r="J116" s="321"/>
      <c r="K116" s="317"/>
    </row>
    <row r="117" ht="18.75" customHeight="1">
      <c r="B117" s="322"/>
      <c r="C117" s="286"/>
      <c r="D117" s="286"/>
      <c r="E117" s="286"/>
      <c r="F117" s="323"/>
      <c r="G117" s="286"/>
      <c r="H117" s="286"/>
      <c r="I117" s="286"/>
      <c r="J117" s="286"/>
      <c r="K117" s="322"/>
    </row>
    <row r="118" ht="18.75" customHeight="1">
      <c r="B118" s="297"/>
      <c r="C118" s="297"/>
      <c r="D118" s="297"/>
      <c r="E118" s="297"/>
      <c r="F118" s="297"/>
      <c r="G118" s="297"/>
      <c r="H118" s="297"/>
      <c r="I118" s="297"/>
      <c r="J118" s="297"/>
      <c r="K118" s="297"/>
    </row>
    <row r="119" ht="7.5" customHeight="1">
      <c r="B119" s="324"/>
      <c r="C119" s="325"/>
      <c r="D119" s="325"/>
      <c r="E119" s="325"/>
      <c r="F119" s="325"/>
      <c r="G119" s="325"/>
      <c r="H119" s="325"/>
      <c r="I119" s="325"/>
      <c r="J119" s="325"/>
      <c r="K119" s="326"/>
    </row>
    <row r="120" ht="45" customHeight="1">
      <c r="B120" s="327"/>
      <c r="C120" s="280" t="s">
        <v>398</v>
      </c>
      <c r="D120" s="280"/>
      <c r="E120" s="280"/>
      <c r="F120" s="280"/>
      <c r="G120" s="280"/>
      <c r="H120" s="280"/>
      <c r="I120" s="280"/>
      <c r="J120" s="280"/>
      <c r="K120" s="328"/>
    </row>
    <row r="121" ht="17.25" customHeight="1">
      <c r="B121" s="329"/>
      <c r="C121" s="304" t="s">
        <v>345</v>
      </c>
      <c r="D121" s="304"/>
      <c r="E121" s="304"/>
      <c r="F121" s="304" t="s">
        <v>346</v>
      </c>
      <c r="G121" s="305"/>
      <c r="H121" s="304" t="s">
        <v>126</v>
      </c>
      <c r="I121" s="304" t="s">
        <v>61</v>
      </c>
      <c r="J121" s="304" t="s">
        <v>347</v>
      </c>
      <c r="K121" s="330"/>
    </row>
    <row r="122" ht="17.25" customHeight="1">
      <c r="B122" s="329"/>
      <c r="C122" s="306" t="s">
        <v>348</v>
      </c>
      <c r="D122" s="306"/>
      <c r="E122" s="306"/>
      <c r="F122" s="307" t="s">
        <v>349</v>
      </c>
      <c r="G122" s="308"/>
      <c r="H122" s="306"/>
      <c r="I122" s="306"/>
      <c r="J122" s="306" t="s">
        <v>350</v>
      </c>
      <c r="K122" s="330"/>
    </row>
    <row r="123" ht="5.25" customHeight="1">
      <c r="B123" s="331"/>
      <c r="C123" s="309"/>
      <c r="D123" s="309"/>
      <c r="E123" s="309"/>
      <c r="F123" s="309"/>
      <c r="G123" s="290"/>
      <c r="H123" s="309"/>
      <c r="I123" s="309"/>
      <c r="J123" s="309"/>
      <c r="K123" s="332"/>
    </row>
    <row r="124" ht="15" customHeight="1">
      <c r="B124" s="331"/>
      <c r="C124" s="290" t="s">
        <v>354</v>
      </c>
      <c r="D124" s="309"/>
      <c r="E124" s="309"/>
      <c r="F124" s="311" t="s">
        <v>351</v>
      </c>
      <c r="G124" s="290"/>
      <c r="H124" s="290" t="s">
        <v>390</v>
      </c>
      <c r="I124" s="290" t="s">
        <v>353</v>
      </c>
      <c r="J124" s="290">
        <v>120</v>
      </c>
      <c r="K124" s="333"/>
    </row>
    <row r="125" ht="15" customHeight="1">
      <c r="B125" s="331"/>
      <c r="C125" s="290" t="s">
        <v>399</v>
      </c>
      <c r="D125" s="290"/>
      <c r="E125" s="290"/>
      <c r="F125" s="311" t="s">
        <v>351</v>
      </c>
      <c r="G125" s="290"/>
      <c r="H125" s="290" t="s">
        <v>400</v>
      </c>
      <c r="I125" s="290" t="s">
        <v>353</v>
      </c>
      <c r="J125" s="290" t="s">
        <v>401</v>
      </c>
      <c r="K125" s="333"/>
    </row>
    <row r="126" ht="15" customHeight="1">
      <c r="B126" s="331"/>
      <c r="C126" s="290" t="s">
        <v>300</v>
      </c>
      <c r="D126" s="290"/>
      <c r="E126" s="290"/>
      <c r="F126" s="311" t="s">
        <v>351</v>
      </c>
      <c r="G126" s="290"/>
      <c r="H126" s="290" t="s">
        <v>402</v>
      </c>
      <c r="I126" s="290" t="s">
        <v>353</v>
      </c>
      <c r="J126" s="290" t="s">
        <v>401</v>
      </c>
      <c r="K126" s="333"/>
    </row>
    <row r="127" ht="15" customHeight="1">
      <c r="B127" s="331"/>
      <c r="C127" s="290" t="s">
        <v>362</v>
      </c>
      <c r="D127" s="290"/>
      <c r="E127" s="290"/>
      <c r="F127" s="311" t="s">
        <v>357</v>
      </c>
      <c r="G127" s="290"/>
      <c r="H127" s="290" t="s">
        <v>363</v>
      </c>
      <c r="I127" s="290" t="s">
        <v>353</v>
      </c>
      <c r="J127" s="290">
        <v>15</v>
      </c>
      <c r="K127" s="333"/>
    </row>
    <row r="128" ht="15" customHeight="1">
      <c r="B128" s="331"/>
      <c r="C128" s="313" t="s">
        <v>364</v>
      </c>
      <c r="D128" s="313"/>
      <c r="E128" s="313"/>
      <c r="F128" s="314" t="s">
        <v>357</v>
      </c>
      <c r="G128" s="313"/>
      <c r="H128" s="313" t="s">
        <v>365</v>
      </c>
      <c r="I128" s="313" t="s">
        <v>353</v>
      </c>
      <c r="J128" s="313">
        <v>15</v>
      </c>
      <c r="K128" s="333"/>
    </row>
    <row r="129" ht="15" customHeight="1">
      <c r="B129" s="331"/>
      <c r="C129" s="313" t="s">
        <v>366</v>
      </c>
      <c r="D129" s="313"/>
      <c r="E129" s="313"/>
      <c r="F129" s="314" t="s">
        <v>357</v>
      </c>
      <c r="G129" s="313"/>
      <c r="H129" s="313" t="s">
        <v>367</v>
      </c>
      <c r="I129" s="313" t="s">
        <v>353</v>
      </c>
      <c r="J129" s="313">
        <v>20</v>
      </c>
      <c r="K129" s="333"/>
    </row>
    <row r="130" ht="15" customHeight="1">
      <c r="B130" s="331"/>
      <c r="C130" s="313" t="s">
        <v>368</v>
      </c>
      <c r="D130" s="313"/>
      <c r="E130" s="313"/>
      <c r="F130" s="314" t="s">
        <v>357</v>
      </c>
      <c r="G130" s="313"/>
      <c r="H130" s="313" t="s">
        <v>369</v>
      </c>
      <c r="I130" s="313" t="s">
        <v>353</v>
      </c>
      <c r="J130" s="313">
        <v>20</v>
      </c>
      <c r="K130" s="333"/>
    </row>
    <row r="131" ht="15" customHeight="1">
      <c r="B131" s="331"/>
      <c r="C131" s="290" t="s">
        <v>356</v>
      </c>
      <c r="D131" s="290"/>
      <c r="E131" s="290"/>
      <c r="F131" s="311" t="s">
        <v>357</v>
      </c>
      <c r="G131" s="290"/>
      <c r="H131" s="290" t="s">
        <v>390</v>
      </c>
      <c r="I131" s="290" t="s">
        <v>353</v>
      </c>
      <c r="J131" s="290">
        <v>50</v>
      </c>
      <c r="K131" s="333"/>
    </row>
    <row r="132" ht="15" customHeight="1">
      <c r="B132" s="331"/>
      <c r="C132" s="290" t="s">
        <v>370</v>
      </c>
      <c r="D132" s="290"/>
      <c r="E132" s="290"/>
      <c r="F132" s="311" t="s">
        <v>357</v>
      </c>
      <c r="G132" s="290"/>
      <c r="H132" s="290" t="s">
        <v>390</v>
      </c>
      <c r="I132" s="290" t="s">
        <v>353</v>
      </c>
      <c r="J132" s="290">
        <v>50</v>
      </c>
      <c r="K132" s="333"/>
    </row>
    <row r="133" ht="15" customHeight="1">
      <c r="B133" s="331"/>
      <c r="C133" s="290" t="s">
        <v>376</v>
      </c>
      <c r="D133" s="290"/>
      <c r="E133" s="290"/>
      <c r="F133" s="311" t="s">
        <v>357</v>
      </c>
      <c r="G133" s="290"/>
      <c r="H133" s="290" t="s">
        <v>390</v>
      </c>
      <c r="I133" s="290" t="s">
        <v>353</v>
      </c>
      <c r="J133" s="290">
        <v>50</v>
      </c>
      <c r="K133" s="333"/>
    </row>
    <row r="134" ht="15" customHeight="1">
      <c r="B134" s="331"/>
      <c r="C134" s="290" t="s">
        <v>378</v>
      </c>
      <c r="D134" s="290"/>
      <c r="E134" s="290"/>
      <c r="F134" s="311" t="s">
        <v>357</v>
      </c>
      <c r="G134" s="290"/>
      <c r="H134" s="290" t="s">
        <v>390</v>
      </c>
      <c r="I134" s="290" t="s">
        <v>353</v>
      </c>
      <c r="J134" s="290">
        <v>50</v>
      </c>
      <c r="K134" s="333"/>
    </row>
    <row r="135" ht="15" customHeight="1">
      <c r="B135" s="331"/>
      <c r="C135" s="290" t="s">
        <v>131</v>
      </c>
      <c r="D135" s="290"/>
      <c r="E135" s="290"/>
      <c r="F135" s="311" t="s">
        <v>357</v>
      </c>
      <c r="G135" s="290"/>
      <c r="H135" s="290" t="s">
        <v>403</v>
      </c>
      <c r="I135" s="290" t="s">
        <v>353</v>
      </c>
      <c r="J135" s="290">
        <v>255</v>
      </c>
      <c r="K135" s="333"/>
    </row>
    <row r="136" ht="15" customHeight="1">
      <c r="B136" s="331"/>
      <c r="C136" s="290" t="s">
        <v>380</v>
      </c>
      <c r="D136" s="290"/>
      <c r="E136" s="290"/>
      <c r="F136" s="311" t="s">
        <v>351</v>
      </c>
      <c r="G136" s="290"/>
      <c r="H136" s="290" t="s">
        <v>404</v>
      </c>
      <c r="I136" s="290" t="s">
        <v>382</v>
      </c>
      <c r="J136" s="290"/>
      <c r="K136" s="333"/>
    </row>
    <row r="137" ht="15" customHeight="1">
      <c r="B137" s="331"/>
      <c r="C137" s="290" t="s">
        <v>383</v>
      </c>
      <c r="D137" s="290"/>
      <c r="E137" s="290"/>
      <c r="F137" s="311" t="s">
        <v>351</v>
      </c>
      <c r="G137" s="290"/>
      <c r="H137" s="290" t="s">
        <v>405</v>
      </c>
      <c r="I137" s="290" t="s">
        <v>385</v>
      </c>
      <c r="J137" s="290"/>
      <c r="K137" s="333"/>
    </row>
    <row r="138" ht="15" customHeight="1">
      <c r="B138" s="331"/>
      <c r="C138" s="290" t="s">
        <v>386</v>
      </c>
      <c r="D138" s="290"/>
      <c r="E138" s="290"/>
      <c r="F138" s="311" t="s">
        <v>351</v>
      </c>
      <c r="G138" s="290"/>
      <c r="H138" s="290" t="s">
        <v>386</v>
      </c>
      <c r="I138" s="290" t="s">
        <v>385</v>
      </c>
      <c r="J138" s="290"/>
      <c r="K138" s="333"/>
    </row>
    <row r="139" ht="15" customHeight="1">
      <c r="B139" s="331"/>
      <c r="C139" s="290" t="s">
        <v>42</v>
      </c>
      <c r="D139" s="290"/>
      <c r="E139" s="290"/>
      <c r="F139" s="311" t="s">
        <v>351</v>
      </c>
      <c r="G139" s="290"/>
      <c r="H139" s="290" t="s">
        <v>406</v>
      </c>
      <c r="I139" s="290" t="s">
        <v>385</v>
      </c>
      <c r="J139" s="290"/>
      <c r="K139" s="333"/>
    </row>
    <row r="140" ht="15" customHeight="1">
      <c r="B140" s="331"/>
      <c r="C140" s="290" t="s">
        <v>407</v>
      </c>
      <c r="D140" s="290"/>
      <c r="E140" s="290"/>
      <c r="F140" s="311" t="s">
        <v>351</v>
      </c>
      <c r="G140" s="290"/>
      <c r="H140" s="290" t="s">
        <v>408</v>
      </c>
      <c r="I140" s="290" t="s">
        <v>385</v>
      </c>
      <c r="J140" s="290"/>
      <c r="K140" s="333"/>
    </row>
    <row r="141" ht="15" customHeight="1">
      <c r="B141" s="334"/>
      <c r="C141" s="335"/>
      <c r="D141" s="335"/>
      <c r="E141" s="335"/>
      <c r="F141" s="335"/>
      <c r="G141" s="335"/>
      <c r="H141" s="335"/>
      <c r="I141" s="335"/>
      <c r="J141" s="335"/>
      <c r="K141" s="336"/>
    </row>
    <row r="142" ht="18.75" customHeight="1">
      <c r="B142" s="286"/>
      <c r="C142" s="286"/>
      <c r="D142" s="286"/>
      <c r="E142" s="286"/>
      <c r="F142" s="323"/>
      <c r="G142" s="286"/>
      <c r="H142" s="286"/>
      <c r="I142" s="286"/>
      <c r="J142" s="286"/>
      <c r="K142" s="286"/>
    </row>
    <row r="143" ht="18.75" customHeight="1">
      <c r="B143" s="297"/>
      <c r="C143" s="297"/>
      <c r="D143" s="297"/>
      <c r="E143" s="297"/>
      <c r="F143" s="297"/>
      <c r="G143" s="297"/>
      <c r="H143" s="297"/>
      <c r="I143" s="297"/>
      <c r="J143" s="297"/>
      <c r="K143" s="297"/>
    </row>
    <row r="144" ht="7.5" customHeight="1">
      <c r="B144" s="298"/>
      <c r="C144" s="299"/>
      <c r="D144" s="299"/>
      <c r="E144" s="299"/>
      <c r="F144" s="299"/>
      <c r="G144" s="299"/>
      <c r="H144" s="299"/>
      <c r="I144" s="299"/>
      <c r="J144" s="299"/>
      <c r="K144" s="300"/>
    </row>
    <row r="145" ht="45" customHeight="1">
      <c r="B145" s="301"/>
      <c r="C145" s="302" t="s">
        <v>409</v>
      </c>
      <c r="D145" s="302"/>
      <c r="E145" s="302"/>
      <c r="F145" s="302"/>
      <c r="G145" s="302"/>
      <c r="H145" s="302"/>
      <c r="I145" s="302"/>
      <c r="J145" s="302"/>
      <c r="K145" s="303"/>
    </row>
    <row r="146" ht="17.25" customHeight="1">
      <c r="B146" s="301"/>
      <c r="C146" s="304" t="s">
        <v>345</v>
      </c>
      <c r="D146" s="304"/>
      <c r="E146" s="304"/>
      <c r="F146" s="304" t="s">
        <v>346</v>
      </c>
      <c r="G146" s="305"/>
      <c r="H146" s="304" t="s">
        <v>126</v>
      </c>
      <c r="I146" s="304" t="s">
        <v>61</v>
      </c>
      <c r="J146" s="304" t="s">
        <v>347</v>
      </c>
      <c r="K146" s="303"/>
    </row>
    <row r="147" ht="17.25" customHeight="1">
      <c r="B147" s="301"/>
      <c r="C147" s="306" t="s">
        <v>348</v>
      </c>
      <c r="D147" s="306"/>
      <c r="E147" s="306"/>
      <c r="F147" s="307" t="s">
        <v>349</v>
      </c>
      <c r="G147" s="308"/>
      <c r="H147" s="306"/>
      <c r="I147" s="306"/>
      <c r="J147" s="306" t="s">
        <v>350</v>
      </c>
      <c r="K147" s="303"/>
    </row>
    <row r="148" ht="5.25" customHeight="1">
      <c r="B148" s="312"/>
      <c r="C148" s="309"/>
      <c r="D148" s="309"/>
      <c r="E148" s="309"/>
      <c r="F148" s="309"/>
      <c r="G148" s="310"/>
      <c r="H148" s="309"/>
      <c r="I148" s="309"/>
      <c r="J148" s="309"/>
      <c r="K148" s="333"/>
    </row>
    <row r="149" ht="15" customHeight="1">
      <c r="B149" s="312"/>
      <c r="C149" s="337" t="s">
        <v>354</v>
      </c>
      <c r="D149" s="290"/>
      <c r="E149" s="290"/>
      <c r="F149" s="338" t="s">
        <v>351</v>
      </c>
      <c r="G149" s="290"/>
      <c r="H149" s="337" t="s">
        <v>390</v>
      </c>
      <c r="I149" s="337" t="s">
        <v>353</v>
      </c>
      <c r="J149" s="337">
        <v>120</v>
      </c>
      <c r="K149" s="333"/>
    </row>
    <row r="150" ht="15" customHeight="1">
      <c r="B150" s="312"/>
      <c r="C150" s="337" t="s">
        <v>399</v>
      </c>
      <c r="D150" s="290"/>
      <c r="E150" s="290"/>
      <c r="F150" s="338" t="s">
        <v>351</v>
      </c>
      <c r="G150" s="290"/>
      <c r="H150" s="337" t="s">
        <v>410</v>
      </c>
      <c r="I150" s="337" t="s">
        <v>353</v>
      </c>
      <c r="J150" s="337" t="s">
        <v>401</v>
      </c>
      <c r="K150" s="333"/>
    </row>
    <row r="151" ht="15" customHeight="1">
      <c r="B151" s="312"/>
      <c r="C151" s="337" t="s">
        <v>300</v>
      </c>
      <c r="D151" s="290"/>
      <c r="E151" s="290"/>
      <c r="F151" s="338" t="s">
        <v>351</v>
      </c>
      <c r="G151" s="290"/>
      <c r="H151" s="337" t="s">
        <v>411</v>
      </c>
      <c r="I151" s="337" t="s">
        <v>353</v>
      </c>
      <c r="J151" s="337" t="s">
        <v>401</v>
      </c>
      <c r="K151" s="333"/>
    </row>
    <row r="152" ht="15" customHeight="1">
      <c r="B152" s="312"/>
      <c r="C152" s="337" t="s">
        <v>356</v>
      </c>
      <c r="D152" s="290"/>
      <c r="E152" s="290"/>
      <c r="F152" s="338" t="s">
        <v>357</v>
      </c>
      <c r="G152" s="290"/>
      <c r="H152" s="337" t="s">
        <v>390</v>
      </c>
      <c r="I152" s="337" t="s">
        <v>353</v>
      </c>
      <c r="J152" s="337">
        <v>50</v>
      </c>
      <c r="K152" s="333"/>
    </row>
    <row r="153" ht="15" customHeight="1">
      <c r="B153" s="312"/>
      <c r="C153" s="337" t="s">
        <v>359</v>
      </c>
      <c r="D153" s="290"/>
      <c r="E153" s="290"/>
      <c r="F153" s="338" t="s">
        <v>351</v>
      </c>
      <c r="G153" s="290"/>
      <c r="H153" s="337" t="s">
        <v>390</v>
      </c>
      <c r="I153" s="337" t="s">
        <v>361</v>
      </c>
      <c r="J153" s="337"/>
      <c r="K153" s="333"/>
    </row>
    <row r="154" ht="15" customHeight="1">
      <c r="B154" s="312"/>
      <c r="C154" s="337" t="s">
        <v>370</v>
      </c>
      <c r="D154" s="290"/>
      <c r="E154" s="290"/>
      <c r="F154" s="338" t="s">
        <v>357</v>
      </c>
      <c r="G154" s="290"/>
      <c r="H154" s="337" t="s">
        <v>390</v>
      </c>
      <c r="I154" s="337" t="s">
        <v>353</v>
      </c>
      <c r="J154" s="337">
        <v>50</v>
      </c>
      <c r="K154" s="333"/>
    </row>
    <row r="155" ht="15" customHeight="1">
      <c r="B155" s="312"/>
      <c r="C155" s="337" t="s">
        <v>378</v>
      </c>
      <c r="D155" s="290"/>
      <c r="E155" s="290"/>
      <c r="F155" s="338" t="s">
        <v>357</v>
      </c>
      <c r="G155" s="290"/>
      <c r="H155" s="337" t="s">
        <v>390</v>
      </c>
      <c r="I155" s="337" t="s">
        <v>353</v>
      </c>
      <c r="J155" s="337">
        <v>50</v>
      </c>
      <c r="K155" s="333"/>
    </row>
    <row r="156" ht="15" customHeight="1">
      <c r="B156" s="312"/>
      <c r="C156" s="337" t="s">
        <v>376</v>
      </c>
      <c r="D156" s="290"/>
      <c r="E156" s="290"/>
      <c r="F156" s="338" t="s">
        <v>357</v>
      </c>
      <c r="G156" s="290"/>
      <c r="H156" s="337" t="s">
        <v>390</v>
      </c>
      <c r="I156" s="337" t="s">
        <v>353</v>
      </c>
      <c r="J156" s="337">
        <v>50</v>
      </c>
      <c r="K156" s="333"/>
    </row>
    <row r="157" ht="15" customHeight="1">
      <c r="B157" s="312"/>
      <c r="C157" s="337" t="s">
        <v>116</v>
      </c>
      <c r="D157" s="290"/>
      <c r="E157" s="290"/>
      <c r="F157" s="338" t="s">
        <v>351</v>
      </c>
      <c r="G157" s="290"/>
      <c r="H157" s="337" t="s">
        <v>412</v>
      </c>
      <c r="I157" s="337" t="s">
        <v>353</v>
      </c>
      <c r="J157" s="337" t="s">
        <v>413</v>
      </c>
      <c r="K157" s="333"/>
    </row>
    <row r="158" ht="15" customHeight="1">
      <c r="B158" s="312"/>
      <c r="C158" s="337" t="s">
        <v>414</v>
      </c>
      <c r="D158" s="290"/>
      <c r="E158" s="290"/>
      <c r="F158" s="338" t="s">
        <v>351</v>
      </c>
      <c r="G158" s="290"/>
      <c r="H158" s="337" t="s">
        <v>415</v>
      </c>
      <c r="I158" s="337" t="s">
        <v>385</v>
      </c>
      <c r="J158" s="337"/>
      <c r="K158" s="333"/>
    </row>
    <row r="159" ht="15" customHeight="1">
      <c r="B159" s="339"/>
      <c r="C159" s="321"/>
      <c r="D159" s="321"/>
      <c r="E159" s="321"/>
      <c r="F159" s="321"/>
      <c r="G159" s="321"/>
      <c r="H159" s="321"/>
      <c r="I159" s="321"/>
      <c r="J159" s="321"/>
      <c r="K159" s="340"/>
    </row>
    <row r="160" ht="18.75" customHeight="1">
      <c r="B160" s="286"/>
      <c r="C160" s="290"/>
      <c r="D160" s="290"/>
      <c r="E160" s="290"/>
      <c r="F160" s="311"/>
      <c r="G160" s="290"/>
      <c r="H160" s="290"/>
      <c r="I160" s="290"/>
      <c r="J160" s="290"/>
      <c r="K160" s="286"/>
    </row>
    <row r="161" ht="18.75" customHeight="1">
      <c r="B161" s="297"/>
      <c r="C161" s="297"/>
      <c r="D161" s="297"/>
      <c r="E161" s="297"/>
      <c r="F161" s="297"/>
      <c r="G161" s="297"/>
      <c r="H161" s="297"/>
      <c r="I161" s="297"/>
      <c r="J161" s="297"/>
      <c r="K161" s="297"/>
    </row>
    <row r="162" ht="7.5" customHeight="1">
      <c r="B162" s="276"/>
      <c r="C162" s="277"/>
      <c r="D162" s="277"/>
      <c r="E162" s="277"/>
      <c r="F162" s="277"/>
      <c r="G162" s="277"/>
      <c r="H162" s="277"/>
      <c r="I162" s="277"/>
      <c r="J162" s="277"/>
      <c r="K162" s="278"/>
    </row>
    <row r="163" ht="45" customHeight="1">
      <c r="B163" s="279"/>
      <c r="C163" s="280" t="s">
        <v>416</v>
      </c>
      <c r="D163" s="280"/>
      <c r="E163" s="280"/>
      <c r="F163" s="280"/>
      <c r="G163" s="280"/>
      <c r="H163" s="280"/>
      <c r="I163" s="280"/>
      <c r="J163" s="280"/>
      <c r="K163" s="281"/>
    </row>
    <row r="164" ht="17.25" customHeight="1">
      <c r="B164" s="279"/>
      <c r="C164" s="304" t="s">
        <v>345</v>
      </c>
      <c r="D164" s="304"/>
      <c r="E164" s="304"/>
      <c r="F164" s="304" t="s">
        <v>346</v>
      </c>
      <c r="G164" s="341"/>
      <c r="H164" s="342" t="s">
        <v>126</v>
      </c>
      <c r="I164" s="342" t="s">
        <v>61</v>
      </c>
      <c r="J164" s="304" t="s">
        <v>347</v>
      </c>
      <c r="K164" s="281"/>
    </row>
    <row r="165" ht="17.25" customHeight="1">
      <c r="B165" s="282"/>
      <c r="C165" s="306" t="s">
        <v>348</v>
      </c>
      <c r="D165" s="306"/>
      <c r="E165" s="306"/>
      <c r="F165" s="307" t="s">
        <v>349</v>
      </c>
      <c r="G165" s="343"/>
      <c r="H165" s="344"/>
      <c r="I165" s="344"/>
      <c r="J165" s="306" t="s">
        <v>350</v>
      </c>
      <c r="K165" s="284"/>
    </row>
    <row r="166" ht="5.25" customHeight="1">
      <c r="B166" s="312"/>
      <c r="C166" s="309"/>
      <c r="D166" s="309"/>
      <c r="E166" s="309"/>
      <c r="F166" s="309"/>
      <c r="G166" s="310"/>
      <c r="H166" s="309"/>
      <c r="I166" s="309"/>
      <c r="J166" s="309"/>
      <c r="K166" s="333"/>
    </row>
    <row r="167" ht="15" customHeight="1">
      <c r="B167" s="312"/>
      <c r="C167" s="290" t="s">
        <v>354</v>
      </c>
      <c r="D167" s="290"/>
      <c r="E167" s="290"/>
      <c r="F167" s="311" t="s">
        <v>351</v>
      </c>
      <c r="G167" s="290"/>
      <c r="H167" s="290" t="s">
        <v>390</v>
      </c>
      <c r="I167" s="290" t="s">
        <v>353</v>
      </c>
      <c r="J167" s="290">
        <v>120</v>
      </c>
      <c r="K167" s="333"/>
    </row>
    <row r="168" ht="15" customHeight="1">
      <c r="B168" s="312"/>
      <c r="C168" s="290" t="s">
        <v>399</v>
      </c>
      <c r="D168" s="290"/>
      <c r="E168" s="290"/>
      <c r="F168" s="311" t="s">
        <v>351</v>
      </c>
      <c r="G168" s="290"/>
      <c r="H168" s="290" t="s">
        <v>400</v>
      </c>
      <c r="I168" s="290" t="s">
        <v>353</v>
      </c>
      <c r="J168" s="290" t="s">
        <v>401</v>
      </c>
      <c r="K168" s="333"/>
    </row>
    <row r="169" ht="15" customHeight="1">
      <c r="B169" s="312"/>
      <c r="C169" s="290" t="s">
        <v>300</v>
      </c>
      <c r="D169" s="290"/>
      <c r="E169" s="290"/>
      <c r="F169" s="311" t="s">
        <v>351</v>
      </c>
      <c r="G169" s="290"/>
      <c r="H169" s="290" t="s">
        <v>417</v>
      </c>
      <c r="I169" s="290" t="s">
        <v>353</v>
      </c>
      <c r="J169" s="290" t="s">
        <v>401</v>
      </c>
      <c r="K169" s="333"/>
    </row>
    <row r="170" ht="15" customHeight="1">
      <c r="B170" s="312"/>
      <c r="C170" s="290" t="s">
        <v>356</v>
      </c>
      <c r="D170" s="290"/>
      <c r="E170" s="290"/>
      <c r="F170" s="311" t="s">
        <v>357</v>
      </c>
      <c r="G170" s="290"/>
      <c r="H170" s="290" t="s">
        <v>417</v>
      </c>
      <c r="I170" s="290" t="s">
        <v>353</v>
      </c>
      <c r="J170" s="290">
        <v>50</v>
      </c>
      <c r="K170" s="333"/>
    </row>
    <row r="171" ht="15" customHeight="1">
      <c r="B171" s="312"/>
      <c r="C171" s="290" t="s">
        <v>359</v>
      </c>
      <c r="D171" s="290"/>
      <c r="E171" s="290"/>
      <c r="F171" s="311" t="s">
        <v>351</v>
      </c>
      <c r="G171" s="290"/>
      <c r="H171" s="290" t="s">
        <v>417</v>
      </c>
      <c r="I171" s="290" t="s">
        <v>361</v>
      </c>
      <c r="J171" s="290"/>
      <c r="K171" s="333"/>
    </row>
    <row r="172" ht="15" customHeight="1">
      <c r="B172" s="312"/>
      <c r="C172" s="290" t="s">
        <v>370</v>
      </c>
      <c r="D172" s="290"/>
      <c r="E172" s="290"/>
      <c r="F172" s="311" t="s">
        <v>357</v>
      </c>
      <c r="G172" s="290"/>
      <c r="H172" s="290" t="s">
        <v>417</v>
      </c>
      <c r="I172" s="290" t="s">
        <v>353</v>
      </c>
      <c r="J172" s="290">
        <v>50</v>
      </c>
      <c r="K172" s="333"/>
    </row>
    <row r="173" ht="15" customHeight="1">
      <c r="B173" s="312"/>
      <c r="C173" s="290" t="s">
        <v>378</v>
      </c>
      <c r="D173" s="290"/>
      <c r="E173" s="290"/>
      <c r="F173" s="311" t="s">
        <v>357</v>
      </c>
      <c r="G173" s="290"/>
      <c r="H173" s="290" t="s">
        <v>417</v>
      </c>
      <c r="I173" s="290" t="s">
        <v>353</v>
      </c>
      <c r="J173" s="290">
        <v>50</v>
      </c>
      <c r="K173" s="333"/>
    </row>
    <row r="174" ht="15" customHeight="1">
      <c r="B174" s="312"/>
      <c r="C174" s="290" t="s">
        <v>376</v>
      </c>
      <c r="D174" s="290"/>
      <c r="E174" s="290"/>
      <c r="F174" s="311" t="s">
        <v>357</v>
      </c>
      <c r="G174" s="290"/>
      <c r="H174" s="290" t="s">
        <v>417</v>
      </c>
      <c r="I174" s="290" t="s">
        <v>353</v>
      </c>
      <c r="J174" s="290">
        <v>50</v>
      </c>
      <c r="K174" s="333"/>
    </row>
    <row r="175" ht="15" customHeight="1">
      <c r="B175" s="312"/>
      <c r="C175" s="290" t="s">
        <v>125</v>
      </c>
      <c r="D175" s="290"/>
      <c r="E175" s="290"/>
      <c r="F175" s="311" t="s">
        <v>351</v>
      </c>
      <c r="G175" s="290"/>
      <c r="H175" s="290" t="s">
        <v>418</v>
      </c>
      <c r="I175" s="290" t="s">
        <v>419</v>
      </c>
      <c r="J175" s="290"/>
      <c r="K175" s="333"/>
    </row>
    <row r="176" ht="15" customHeight="1">
      <c r="B176" s="312"/>
      <c r="C176" s="290" t="s">
        <v>61</v>
      </c>
      <c r="D176" s="290"/>
      <c r="E176" s="290"/>
      <c r="F176" s="311" t="s">
        <v>351</v>
      </c>
      <c r="G176" s="290"/>
      <c r="H176" s="290" t="s">
        <v>420</v>
      </c>
      <c r="I176" s="290" t="s">
        <v>421</v>
      </c>
      <c r="J176" s="290">
        <v>1</v>
      </c>
      <c r="K176" s="333"/>
    </row>
    <row r="177" ht="15" customHeight="1">
      <c r="B177" s="312"/>
      <c r="C177" s="290" t="s">
        <v>57</v>
      </c>
      <c r="D177" s="290"/>
      <c r="E177" s="290"/>
      <c r="F177" s="311" t="s">
        <v>351</v>
      </c>
      <c r="G177" s="290"/>
      <c r="H177" s="290" t="s">
        <v>422</v>
      </c>
      <c r="I177" s="290" t="s">
        <v>353</v>
      </c>
      <c r="J177" s="290">
        <v>20</v>
      </c>
      <c r="K177" s="333"/>
    </row>
    <row r="178" ht="15" customHeight="1">
      <c r="B178" s="312"/>
      <c r="C178" s="290" t="s">
        <v>126</v>
      </c>
      <c r="D178" s="290"/>
      <c r="E178" s="290"/>
      <c r="F178" s="311" t="s">
        <v>351</v>
      </c>
      <c r="G178" s="290"/>
      <c r="H178" s="290" t="s">
        <v>423</v>
      </c>
      <c r="I178" s="290" t="s">
        <v>353</v>
      </c>
      <c r="J178" s="290">
        <v>255</v>
      </c>
      <c r="K178" s="333"/>
    </row>
    <row r="179" ht="15" customHeight="1">
      <c r="B179" s="312"/>
      <c r="C179" s="290" t="s">
        <v>127</v>
      </c>
      <c r="D179" s="290"/>
      <c r="E179" s="290"/>
      <c r="F179" s="311" t="s">
        <v>351</v>
      </c>
      <c r="G179" s="290"/>
      <c r="H179" s="290" t="s">
        <v>316</v>
      </c>
      <c r="I179" s="290" t="s">
        <v>353</v>
      </c>
      <c r="J179" s="290">
        <v>10</v>
      </c>
      <c r="K179" s="333"/>
    </row>
    <row r="180" ht="15" customHeight="1">
      <c r="B180" s="312"/>
      <c r="C180" s="290" t="s">
        <v>128</v>
      </c>
      <c r="D180" s="290"/>
      <c r="E180" s="290"/>
      <c r="F180" s="311" t="s">
        <v>351</v>
      </c>
      <c r="G180" s="290"/>
      <c r="H180" s="290" t="s">
        <v>424</v>
      </c>
      <c r="I180" s="290" t="s">
        <v>385</v>
      </c>
      <c r="J180" s="290"/>
      <c r="K180" s="333"/>
    </row>
    <row r="181" ht="15" customHeight="1">
      <c r="B181" s="312"/>
      <c r="C181" s="290" t="s">
        <v>425</v>
      </c>
      <c r="D181" s="290"/>
      <c r="E181" s="290"/>
      <c r="F181" s="311" t="s">
        <v>351</v>
      </c>
      <c r="G181" s="290"/>
      <c r="H181" s="290" t="s">
        <v>426</v>
      </c>
      <c r="I181" s="290" t="s">
        <v>385</v>
      </c>
      <c r="J181" s="290"/>
      <c r="K181" s="333"/>
    </row>
    <row r="182" ht="15" customHeight="1">
      <c r="B182" s="312"/>
      <c r="C182" s="290" t="s">
        <v>414</v>
      </c>
      <c r="D182" s="290"/>
      <c r="E182" s="290"/>
      <c r="F182" s="311" t="s">
        <v>351</v>
      </c>
      <c r="G182" s="290"/>
      <c r="H182" s="290" t="s">
        <v>427</v>
      </c>
      <c r="I182" s="290" t="s">
        <v>385</v>
      </c>
      <c r="J182" s="290"/>
      <c r="K182" s="333"/>
    </row>
    <row r="183" ht="15" customHeight="1">
      <c r="B183" s="312"/>
      <c r="C183" s="290" t="s">
        <v>130</v>
      </c>
      <c r="D183" s="290"/>
      <c r="E183" s="290"/>
      <c r="F183" s="311" t="s">
        <v>357</v>
      </c>
      <c r="G183" s="290"/>
      <c r="H183" s="290" t="s">
        <v>428</v>
      </c>
      <c r="I183" s="290" t="s">
        <v>353</v>
      </c>
      <c r="J183" s="290">
        <v>50</v>
      </c>
      <c r="K183" s="333"/>
    </row>
    <row r="184" ht="15" customHeight="1">
      <c r="B184" s="312"/>
      <c r="C184" s="290" t="s">
        <v>429</v>
      </c>
      <c r="D184" s="290"/>
      <c r="E184" s="290"/>
      <c r="F184" s="311" t="s">
        <v>357</v>
      </c>
      <c r="G184" s="290"/>
      <c r="H184" s="290" t="s">
        <v>430</v>
      </c>
      <c r="I184" s="290" t="s">
        <v>431</v>
      </c>
      <c r="J184" s="290"/>
      <c r="K184" s="333"/>
    </row>
    <row r="185" ht="15" customHeight="1">
      <c r="B185" s="312"/>
      <c r="C185" s="290" t="s">
        <v>432</v>
      </c>
      <c r="D185" s="290"/>
      <c r="E185" s="290"/>
      <c r="F185" s="311" t="s">
        <v>357</v>
      </c>
      <c r="G185" s="290"/>
      <c r="H185" s="290" t="s">
        <v>433</v>
      </c>
      <c r="I185" s="290" t="s">
        <v>431</v>
      </c>
      <c r="J185" s="290"/>
      <c r="K185" s="333"/>
    </row>
    <row r="186" ht="15" customHeight="1">
      <c r="B186" s="312"/>
      <c r="C186" s="290" t="s">
        <v>434</v>
      </c>
      <c r="D186" s="290"/>
      <c r="E186" s="290"/>
      <c r="F186" s="311" t="s">
        <v>357</v>
      </c>
      <c r="G186" s="290"/>
      <c r="H186" s="290" t="s">
        <v>435</v>
      </c>
      <c r="I186" s="290" t="s">
        <v>431</v>
      </c>
      <c r="J186" s="290"/>
      <c r="K186" s="333"/>
    </row>
    <row r="187" ht="15" customHeight="1">
      <c r="B187" s="312"/>
      <c r="C187" s="345" t="s">
        <v>436</v>
      </c>
      <c r="D187" s="290"/>
      <c r="E187" s="290"/>
      <c r="F187" s="311" t="s">
        <v>357</v>
      </c>
      <c r="G187" s="290"/>
      <c r="H187" s="290" t="s">
        <v>437</v>
      </c>
      <c r="I187" s="290" t="s">
        <v>438</v>
      </c>
      <c r="J187" s="346" t="s">
        <v>439</v>
      </c>
      <c r="K187" s="333"/>
    </row>
    <row r="188" ht="15" customHeight="1">
      <c r="B188" s="312"/>
      <c r="C188" s="296" t="s">
        <v>46</v>
      </c>
      <c r="D188" s="290"/>
      <c r="E188" s="290"/>
      <c r="F188" s="311" t="s">
        <v>351</v>
      </c>
      <c r="G188" s="290"/>
      <c r="H188" s="286" t="s">
        <v>440</v>
      </c>
      <c r="I188" s="290" t="s">
        <v>441</v>
      </c>
      <c r="J188" s="290"/>
      <c r="K188" s="333"/>
    </row>
    <row r="189" ht="15" customHeight="1">
      <c r="B189" s="312"/>
      <c r="C189" s="296" t="s">
        <v>442</v>
      </c>
      <c r="D189" s="290"/>
      <c r="E189" s="290"/>
      <c r="F189" s="311" t="s">
        <v>351</v>
      </c>
      <c r="G189" s="290"/>
      <c r="H189" s="290" t="s">
        <v>443</v>
      </c>
      <c r="I189" s="290" t="s">
        <v>385</v>
      </c>
      <c r="J189" s="290"/>
      <c r="K189" s="333"/>
    </row>
    <row r="190" ht="15" customHeight="1">
      <c r="B190" s="312"/>
      <c r="C190" s="296" t="s">
        <v>444</v>
      </c>
      <c r="D190" s="290"/>
      <c r="E190" s="290"/>
      <c r="F190" s="311" t="s">
        <v>351</v>
      </c>
      <c r="G190" s="290"/>
      <c r="H190" s="290" t="s">
        <v>445</v>
      </c>
      <c r="I190" s="290" t="s">
        <v>385</v>
      </c>
      <c r="J190" s="290"/>
      <c r="K190" s="333"/>
    </row>
    <row r="191" ht="15" customHeight="1">
      <c r="B191" s="312"/>
      <c r="C191" s="296" t="s">
        <v>446</v>
      </c>
      <c r="D191" s="290"/>
      <c r="E191" s="290"/>
      <c r="F191" s="311" t="s">
        <v>357</v>
      </c>
      <c r="G191" s="290"/>
      <c r="H191" s="290" t="s">
        <v>447</v>
      </c>
      <c r="I191" s="290" t="s">
        <v>385</v>
      </c>
      <c r="J191" s="290"/>
      <c r="K191" s="333"/>
    </row>
    <row r="192" ht="15" customHeight="1">
      <c r="B192" s="339"/>
      <c r="C192" s="347"/>
      <c r="D192" s="321"/>
      <c r="E192" s="321"/>
      <c r="F192" s="321"/>
      <c r="G192" s="321"/>
      <c r="H192" s="321"/>
      <c r="I192" s="321"/>
      <c r="J192" s="321"/>
      <c r="K192" s="340"/>
    </row>
    <row r="193" ht="18.75" customHeight="1">
      <c r="B193" s="286"/>
      <c r="C193" s="290"/>
      <c r="D193" s="290"/>
      <c r="E193" s="290"/>
      <c r="F193" s="311"/>
      <c r="G193" s="290"/>
      <c r="H193" s="290"/>
      <c r="I193" s="290"/>
      <c r="J193" s="290"/>
      <c r="K193" s="286"/>
    </row>
    <row r="194" ht="18.75" customHeight="1">
      <c r="B194" s="286"/>
      <c r="C194" s="290"/>
      <c r="D194" s="290"/>
      <c r="E194" s="290"/>
      <c r="F194" s="311"/>
      <c r="G194" s="290"/>
      <c r="H194" s="290"/>
      <c r="I194" s="290"/>
      <c r="J194" s="290"/>
      <c r="K194" s="286"/>
    </row>
    <row r="195" ht="18.75" customHeight="1">
      <c r="B195" s="297"/>
      <c r="C195" s="297"/>
      <c r="D195" s="297"/>
      <c r="E195" s="297"/>
      <c r="F195" s="297"/>
      <c r="G195" s="297"/>
      <c r="H195" s="297"/>
      <c r="I195" s="297"/>
      <c r="J195" s="297"/>
      <c r="K195" s="297"/>
    </row>
    <row r="196" ht="13.5">
      <c r="B196" s="276"/>
      <c r="C196" s="277"/>
      <c r="D196" s="277"/>
      <c r="E196" s="277"/>
      <c r="F196" s="277"/>
      <c r="G196" s="277"/>
      <c r="H196" s="277"/>
      <c r="I196" s="277"/>
      <c r="J196" s="277"/>
      <c r="K196" s="278"/>
    </row>
    <row r="197" ht="21">
      <c r="B197" s="279"/>
      <c r="C197" s="280" t="s">
        <v>448</v>
      </c>
      <c r="D197" s="280"/>
      <c r="E197" s="280"/>
      <c r="F197" s="280"/>
      <c r="G197" s="280"/>
      <c r="H197" s="280"/>
      <c r="I197" s="280"/>
      <c r="J197" s="280"/>
      <c r="K197" s="281"/>
    </row>
    <row r="198" ht="25.5" customHeight="1">
      <c r="B198" s="279"/>
      <c r="C198" s="348" t="s">
        <v>449</v>
      </c>
      <c r="D198" s="348"/>
      <c r="E198" s="348"/>
      <c r="F198" s="348" t="s">
        <v>450</v>
      </c>
      <c r="G198" s="349"/>
      <c r="H198" s="348" t="s">
        <v>451</v>
      </c>
      <c r="I198" s="348"/>
      <c r="J198" s="348"/>
      <c r="K198" s="281"/>
    </row>
    <row r="199" ht="5.25" customHeight="1">
      <c r="B199" s="312"/>
      <c r="C199" s="309"/>
      <c r="D199" s="309"/>
      <c r="E199" s="309"/>
      <c r="F199" s="309"/>
      <c r="G199" s="290"/>
      <c r="H199" s="309"/>
      <c r="I199" s="309"/>
      <c r="J199" s="309"/>
      <c r="K199" s="333"/>
    </row>
    <row r="200" ht="15" customHeight="1">
      <c r="B200" s="312"/>
      <c r="C200" s="290" t="s">
        <v>441</v>
      </c>
      <c r="D200" s="290"/>
      <c r="E200" s="290"/>
      <c r="F200" s="311" t="s">
        <v>47</v>
      </c>
      <c r="G200" s="290"/>
      <c r="H200" s="290" t="s">
        <v>452</v>
      </c>
      <c r="I200" s="290"/>
      <c r="J200" s="290"/>
      <c r="K200" s="333"/>
    </row>
    <row r="201" ht="15" customHeight="1">
      <c r="B201" s="312"/>
      <c r="C201" s="318"/>
      <c r="D201" s="290"/>
      <c r="E201" s="290"/>
      <c r="F201" s="311" t="s">
        <v>48</v>
      </c>
      <c r="G201" s="290"/>
      <c r="H201" s="290" t="s">
        <v>453</v>
      </c>
      <c r="I201" s="290"/>
      <c r="J201" s="290"/>
      <c r="K201" s="333"/>
    </row>
    <row r="202" ht="15" customHeight="1">
      <c r="B202" s="312"/>
      <c r="C202" s="318"/>
      <c r="D202" s="290"/>
      <c r="E202" s="290"/>
      <c r="F202" s="311" t="s">
        <v>51</v>
      </c>
      <c r="G202" s="290"/>
      <c r="H202" s="290" t="s">
        <v>454</v>
      </c>
      <c r="I202" s="290"/>
      <c r="J202" s="290"/>
      <c r="K202" s="333"/>
    </row>
    <row r="203" ht="15" customHeight="1">
      <c r="B203" s="312"/>
      <c r="C203" s="290"/>
      <c r="D203" s="290"/>
      <c r="E203" s="290"/>
      <c r="F203" s="311" t="s">
        <v>49</v>
      </c>
      <c r="G203" s="290"/>
      <c r="H203" s="290" t="s">
        <v>455</v>
      </c>
      <c r="I203" s="290"/>
      <c r="J203" s="290"/>
      <c r="K203" s="333"/>
    </row>
    <row r="204" ht="15" customHeight="1">
      <c r="B204" s="312"/>
      <c r="C204" s="290"/>
      <c r="D204" s="290"/>
      <c r="E204" s="290"/>
      <c r="F204" s="311" t="s">
        <v>50</v>
      </c>
      <c r="G204" s="290"/>
      <c r="H204" s="290" t="s">
        <v>456</v>
      </c>
      <c r="I204" s="290"/>
      <c r="J204" s="290"/>
      <c r="K204" s="333"/>
    </row>
    <row r="205" ht="15" customHeight="1">
      <c r="B205" s="312"/>
      <c r="C205" s="290"/>
      <c r="D205" s="290"/>
      <c r="E205" s="290"/>
      <c r="F205" s="311"/>
      <c r="G205" s="290"/>
      <c r="H205" s="290"/>
      <c r="I205" s="290"/>
      <c r="J205" s="290"/>
      <c r="K205" s="333"/>
    </row>
    <row r="206" ht="15" customHeight="1">
      <c r="B206" s="312"/>
      <c r="C206" s="290" t="s">
        <v>397</v>
      </c>
      <c r="D206" s="290"/>
      <c r="E206" s="290"/>
      <c r="F206" s="311" t="s">
        <v>83</v>
      </c>
      <c r="G206" s="290"/>
      <c r="H206" s="290" t="s">
        <v>457</v>
      </c>
      <c r="I206" s="290"/>
      <c r="J206" s="290"/>
      <c r="K206" s="333"/>
    </row>
    <row r="207" ht="15" customHeight="1">
      <c r="B207" s="312"/>
      <c r="C207" s="318"/>
      <c r="D207" s="290"/>
      <c r="E207" s="290"/>
      <c r="F207" s="311" t="s">
        <v>296</v>
      </c>
      <c r="G207" s="290"/>
      <c r="H207" s="290" t="s">
        <v>297</v>
      </c>
      <c r="I207" s="290"/>
      <c r="J207" s="290"/>
      <c r="K207" s="333"/>
    </row>
    <row r="208" ht="15" customHeight="1">
      <c r="B208" s="312"/>
      <c r="C208" s="290"/>
      <c r="D208" s="290"/>
      <c r="E208" s="290"/>
      <c r="F208" s="311" t="s">
        <v>294</v>
      </c>
      <c r="G208" s="290"/>
      <c r="H208" s="290" t="s">
        <v>458</v>
      </c>
      <c r="I208" s="290"/>
      <c r="J208" s="290"/>
      <c r="K208" s="333"/>
    </row>
    <row r="209" ht="15" customHeight="1">
      <c r="B209" s="350"/>
      <c r="C209" s="318"/>
      <c r="D209" s="318"/>
      <c r="E209" s="318"/>
      <c r="F209" s="311" t="s">
        <v>87</v>
      </c>
      <c r="G209" s="296"/>
      <c r="H209" s="337" t="s">
        <v>88</v>
      </c>
      <c r="I209" s="337"/>
      <c r="J209" s="337"/>
      <c r="K209" s="351"/>
    </row>
    <row r="210" ht="15" customHeight="1">
      <c r="B210" s="350"/>
      <c r="C210" s="318"/>
      <c r="D210" s="318"/>
      <c r="E210" s="318"/>
      <c r="F210" s="311" t="s">
        <v>298</v>
      </c>
      <c r="G210" s="296"/>
      <c r="H210" s="337" t="s">
        <v>459</v>
      </c>
      <c r="I210" s="337"/>
      <c r="J210" s="337"/>
      <c r="K210" s="351"/>
    </row>
    <row r="211" ht="15" customHeight="1">
      <c r="B211" s="350"/>
      <c r="C211" s="318"/>
      <c r="D211" s="318"/>
      <c r="E211" s="318"/>
      <c r="F211" s="352"/>
      <c r="G211" s="296"/>
      <c r="H211" s="353"/>
      <c r="I211" s="353"/>
      <c r="J211" s="353"/>
      <c r="K211" s="351"/>
    </row>
    <row r="212" ht="15" customHeight="1">
      <c r="B212" s="350"/>
      <c r="C212" s="290" t="s">
        <v>421</v>
      </c>
      <c r="D212" s="318"/>
      <c r="E212" s="318"/>
      <c r="F212" s="311">
        <v>1</v>
      </c>
      <c r="G212" s="296"/>
      <c r="H212" s="337" t="s">
        <v>460</v>
      </c>
      <c r="I212" s="337"/>
      <c r="J212" s="337"/>
      <c r="K212" s="351"/>
    </row>
    <row r="213" ht="15" customHeight="1">
      <c r="B213" s="350"/>
      <c r="C213" s="318"/>
      <c r="D213" s="318"/>
      <c r="E213" s="318"/>
      <c r="F213" s="311">
        <v>2</v>
      </c>
      <c r="G213" s="296"/>
      <c r="H213" s="337" t="s">
        <v>461</v>
      </c>
      <c r="I213" s="337"/>
      <c r="J213" s="337"/>
      <c r="K213" s="351"/>
    </row>
    <row r="214" ht="15" customHeight="1">
      <c r="B214" s="350"/>
      <c r="C214" s="318"/>
      <c r="D214" s="318"/>
      <c r="E214" s="318"/>
      <c r="F214" s="311">
        <v>3</v>
      </c>
      <c r="G214" s="296"/>
      <c r="H214" s="337" t="s">
        <v>462</v>
      </c>
      <c r="I214" s="337"/>
      <c r="J214" s="337"/>
      <c r="K214" s="351"/>
    </row>
    <row r="215" ht="15" customHeight="1">
      <c r="B215" s="350"/>
      <c r="C215" s="318"/>
      <c r="D215" s="318"/>
      <c r="E215" s="318"/>
      <c r="F215" s="311">
        <v>4</v>
      </c>
      <c r="G215" s="296"/>
      <c r="H215" s="337" t="s">
        <v>463</v>
      </c>
      <c r="I215" s="337"/>
      <c r="J215" s="337"/>
      <c r="K215" s="351"/>
    </row>
    <row r="216" ht="12.75" customHeight="1">
      <c r="B216" s="354"/>
      <c r="C216" s="355"/>
      <c r="D216" s="355"/>
      <c r="E216" s="355"/>
      <c r="F216" s="355"/>
      <c r="G216" s="355"/>
      <c r="H216" s="355"/>
      <c r="I216" s="355"/>
      <c r="J216" s="355"/>
      <c r="K216" s="356"/>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admin-hla</dc:creator>
  <cp:lastModifiedBy>admin-hla</cp:lastModifiedBy>
  <dcterms:created xsi:type="dcterms:W3CDTF">2018-06-04T12:17:23Z</dcterms:created>
  <dcterms:modified xsi:type="dcterms:W3CDTF">2018-06-04T12:17:31Z</dcterms:modified>
</cp:coreProperties>
</file>